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always"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5CF9B2BB-8806-439D-A792-DA48B5C7DBEA}" xr6:coauthVersionLast="47" xr6:coauthVersionMax="47" xr10:uidLastSave="{00000000-0000-0000-0000-000000000000}"/>
  <bookViews>
    <workbookView xWindow="-120" yWindow="-120" windowWidth="29040" windowHeight="15720" tabRatio="745" activeTab="1" xr2:uid="{00000000-000D-0000-FFFF-FFFF00000000}"/>
  </bookViews>
  <sheets>
    <sheet name="Contexto" sheetId="46" r:id="rId1"/>
    <sheet name="Gestión" sheetId="51" r:id="rId2"/>
    <sheet name="Corrupción" sheetId="53" r:id="rId3"/>
    <sheet name="Fiscal" sheetId="45" r:id="rId4"/>
    <sheet name="Seguidad_Inf" sheetId="55" r:id="rId5"/>
    <sheet name="Trámites_Corrupción" sheetId="47" r:id="rId6"/>
    <sheet name="Tablas_GSF" sheetId="32" state="hidden" r:id="rId7"/>
    <sheet name="Listas" sheetId="33" state="hidden" r:id="rId8"/>
  </sheets>
  <externalReferences>
    <externalReference r:id="rId9"/>
    <externalReference r:id="rId10"/>
    <externalReference r:id="rId11"/>
    <externalReference r:id="rId12"/>
    <externalReference r:id="rId13"/>
    <externalReference r:id="rId14"/>
  </externalReferences>
  <definedNames>
    <definedName name="Activos" localSheetId="2">#REF!</definedName>
    <definedName name="Activos" localSheetId="3">#REF!</definedName>
    <definedName name="Activos" localSheetId="4">#REF!</definedName>
    <definedName name="Activos" localSheetId="5">#REF!</definedName>
    <definedName name="Activos">#REF!</definedName>
    <definedName name="Amenazas" localSheetId="2">#REF!</definedName>
    <definedName name="Amenazas" localSheetId="3">#REF!</definedName>
    <definedName name="Amenazas" localSheetId="4">#REF!</definedName>
    <definedName name="Amenazas" localSheetId="5">#REF!</definedName>
    <definedName name="Amenazas">#REF!</definedName>
    <definedName name="_xlnm.Print_Area" localSheetId="0">Contexto!$A$1:$C$53</definedName>
    <definedName name="_xlnm.Print_Area" localSheetId="3">Fiscal!$A$3:$BU$7</definedName>
    <definedName name="_xlnm.Print_Area" localSheetId="4">Seguidad_Inf!$A$3:$BU$43</definedName>
    <definedName name="Atributos" localSheetId="2">[1]CriteriosEvaluacion!$E$25:$E$26</definedName>
    <definedName name="Atributos" localSheetId="4">[2]CriteriosEvaluacion!$E$25:$E$26</definedName>
    <definedName name="Atributos">#REF!</definedName>
    <definedName name="CR" localSheetId="2">#REF!</definedName>
    <definedName name="CR" localSheetId="3">#REF!</definedName>
    <definedName name="CR" localSheetId="7">#REF!</definedName>
    <definedName name="CR" localSheetId="4">#REF!</definedName>
    <definedName name="CR" localSheetId="6">#REF!</definedName>
    <definedName name="CR" localSheetId="5">#REF!</definedName>
    <definedName name="CR">#REF!</definedName>
    <definedName name="CRITICIDAD" localSheetId="2">#REF!</definedName>
    <definedName name="CRITICIDAD" localSheetId="3">#REF!</definedName>
    <definedName name="CRITICIDAD" localSheetId="4">#REF!</definedName>
    <definedName name="CRITICIDAD" localSheetId="5">#REF!</definedName>
    <definedName name="CRITICIDAD">#REF!</definedName>
    <definedName name="CriticidadResidual" localSheetId="2">'[3]Matriz de Riesgos'!#REF!</definedName>
    <definedName name="CriticidadResidual" localSheetId="3">#REF!</definedName>
    <definedName name="CriticidadResidual" localSheetId="4">'[3]Matriz de Riesgos'!#REF!</definedName>
    <definedName name="CriticidadResidual" localSheetId="5">#REF!</definedName>
    <definedName name="CriticidadResidual">#REF!</definedName>
    <definedName name="CriticidadRiesgo" localSheetId="2">#REF!</definedName>
    <definedName name="CriticidadRiesgo" localSheetId="3">#REF!</definedName>
    <definedName name="CriticidadRiesgo" localSheetId="7">#REF!</definedName>
    <definedName name="CriticidadRiesgo" localSheetId="4">#REF!</definedName>
    <definedName name="CriticidadRiesgo" localSheetId="6">#REF!</definedName>
    <definedName name="CriticidadRiesgo" localSheetId="5">#REF!</definedName>
    <definedName name="CriticidadRiesgo">#REF!</definedName>
    <definedName name="Impactos" localSheetId="2">'[1]Consecuencias(Impacto)'!$B$1:$F$1</definedName>
    <definedName name="Impactos" localSheetId="4">'[2]Consecuencias(Impacto)'!$B$1:$F$1</definedName>
    <definedName name="Impactos">#REF!</definedName>
    <definedName name="Matriz" localSheetId="2">#REF!</definedName>
    <definedName name="Matriz" localSheetId="3">#REF!</definedName>
    <definedName name="Matriz" localSheetId="7">#REF!</definedName>
    <definedName name="Matriz" localSheetId="4">#REF!</definedName>
    <definedName name="Matriz" localSheetId="6">#REF!</definedName>
    <definedName name="Matriz" localSheetId="5">#REF!</definedName>
    <definedName name="Matriz">#REF!</definedName>
    <definedName name="NAR" localSheetId="2">#REF!</definedName>
    <definedName name="NAR" localSheetId="3">#REF!</definedName>
    <definedName name="NAR" localSheetId="4">#REF!</definedName>
    <definedName name="NAR" localSheetId="5">#REF!</definedName>
    <definedName name="NAR">#REF!</definedName>
    <definedName name="Privilegios" localSheetId="2">[1]CriteriosEvaluacion!$A$45:$A$49</definedName>
    <definedName name="Privilegios" localSheetId="4">[2]CriteriosEvaluacion!$A$45:$A$49</definedName>
    <definedName name="Privilegios">#REF!</definedName>
    <definedName name="RiesgosBrutos" localSheetId="2">'[3]Matriz de Riesgos'!#REF!</definedName>
    <definedName name="RiesgosBrutos" localSheetId="3">#REF!</definedName>
    <definedName name="RiesgosBrutos" localSheetId="7">#REF!</definedName>
    <definedName name="RiesgosBrutos" localSheetId="4">'[3]Matriz de Riesgos'!#REF!</definedName>
    <definedName name="RiesgosBrutos" localSheetId="6">#REF!</definedName>
    <definedName name="RiesgosBrutos" localSheetId="5">#REF!</definedName>
    <definedName name="RiesgosBrutos">#REF!</definedName>
    <definedName name="RIESGOTODOS" localSheetId="2">#REF!</definedName>
    <definedName name="RIESGOTODOS" localSheetId="3">#REF!</definedName>
    <definedName name="RIESGOTODOS" localSheetId="7">#REF!</definedName>
    <definedName name="RIESGOTODOS" localSheetId="4">#REF!</definedName>
    <definedName name="RIESGOTODOS" localSheetId="6">#REF!</definedName>
    <definedName name="RIESGOTODOS" localSheetId="5">#REF!</definedName>
    <definedName name="RIESGOTODOS">#REF!</definedName>
    <definedName name="TipoActivo" localSheetId="2">[1]TipologiaActivos!$A$4:$A$9</definedName>
    <definedName name="TipoActivo" localSheetId="4">[2]TipologiaActivos!$A$4:$A$9</definedName>
    <definedName name="TipoActivo">#REF!</definedName>
    <definedName name="_xlnm.Print_Titles" localSheetId="3">Fiscal!$A:$Q</definedName>
    <definedName name="_xlnm.Print_Titles" localSheetId="4">Seguidad_Inf!$A:$Q</definedName>
    <definedName name="TOTACTIVOS" localSheetId="2">#REF!</definedName>
    <definedName name="TOTACTIVOS" localSheetId="3">#REF!</definedName>
    <definedName name="TOTACTIVOS" localSheetId="7">#REF!</definedName>
    <definedName name="TOTACTIVOS" localSheetId="4">#REF!</definedName>
    <definedName name="TOTACTIVOS" localSheetId="6">#REF!</definedName>
    <definedName name="TOTACTIVOS" localSheetId="5">#REF!</definedName>
    <definedName name="TOTACTIVOS">#REF!</definedName>
    <definedName name="TotalActivos" localSheetId="2">#REF!</definedName>
    <definedName name="TotalActivos" localSheetId="3">#REF!</definedName>
    <definedName name="TotalActivos" localSheetId="4">#REF!</definedName>
    <definedName name="TotalActivos" localSheetId="5">#REF!</definedName>
    <definedName name="TotalActivos">#REF!</definedName>
    <definedName name="ValCorp" localSheetId="2">[1]CriteriosEvaluacion!$A$14:$E$14</definedName>
    <definedName name="ValCorp" localSheetId="4">[2]CriteriosEvaluacion!$A$14:$E$14</definedName>
    <definedName name="ValCorp">#REF!</definedName>
    <definedName name="ValoracionAct." localSheetId="2">#REF!</definedName>
    <definedName name="ValoracionAct." localSheetId="3">#REF!</definedName>
    <definedName name="ValoracionAct." localSheetId="7">#REF!</definedName>
    <definedName name="ValoracionAct." localSheetId="4">#REF!</definedName>
    <definedName name="ValoracionAct." localSheetId="6">#REF!</definedName>
    <definedName name="ValoracionAct." localSheetId="5">#REF!</definedName>
    <definedName name="ValoracionAct.">#REF!</definedName>
    <definedName name="ValoresActivos" localSheetId="2">#REF!</definedName>
    <definedName name="ValoresActivos" localSheetId="3">#REF!</definedName>
    <definedName name="ValoresActivos" localSheetId="4">#REF!</definedName>
    <definedName name="ValoresActivos" localSheetId="5">#REF!</definedName>
    <definedName name="ValoresActivos">#REF!</definedName>
    <definedName name="Vulnerabilidades" localSheetId="2">#REF!</definedName>
    <definedName name="Vulnerabilidades" localSheetId="3">#REF!</definedName>
    <definedName name="Vulnerabilidades" localSheetId="4">#REF!</definedName>
    <definedName name="Vulnerabilidades" localSheetId="5">#REF!</definedName>
    <definedName name="Vulnerabilidad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61" i="45" l="1"/>
  <c r="BC61" i="45"/>
  <c r="AJ61" i="45"/>
  <c r="AH61" i="45"/>
  <c r="AK61" i="45" s="1"/>
  <c r="AF61" i="45"/>
  <c r="BP60" i="45"/>
  <c r="BC60" i="45"/>
  <c r="AJ60" i="45"/>
  <c r="AH60" i="45"/>
  <c r="AK60" i="45" s="1"/>
  <c r="AF60" i="45"/>
  <c r="BP59" i="45"/>
  <c r="BC59" i="45"/>
  <c r="AJ59" i="45"/>
  <c r="AH59" i="45"/>
  <c r="AK59" i="45" s="1"/>
  <c r="AF59" i="45"/>
  <c r="BP58" i="45"/>
  <c r="BC58" i="45"/>
  <c r="AJ58" i="45"/>
  <c r="AH58" i="45"/>
  <c r="AK58" i="45" s="1"/>
  <c r="AF58" i="45"/>
  <c r="BP57" i="45"/>
  <c r="BC57" i="45"/>
  <c r="AJ57" i="45"/>
  <c r="AH57" i="45"/>
  <c r="AK57" i="45" s="1"/>
  <c r="AF57" i="45"/>
  <c r="BP56" i="45"/>
  <c r="BC56" i="45"/>
  <c r="AJ56" i="45"/>
  <c r="AH56" i="45"/>
  <c r="AK56" i="45" s="1"/>
  <c r="AF56" i="45"/>
  <c r="W56" i="45"/>
  <c r="U56" i="45"/>
  <c r="Y56" i="45" s="1"/>
  <c r="S56" i="45"/>
  <c r="AR56" i="45" s="1"/>
  <c r="M56" i="45"/>
  <c r="BP55" i="45"/>
  <c r="BC55" i="45"/>
  <c r="AJ55" i="45"/>
  <c r="AH55" i="45"/>
  <c r="AK55" i="45" s="1"/>
  <c r="AF55" i="45"/>
  <c r="BP54" i="45"/>
  <c r="BC54" i="45"/>
  <c r="AJ54" i="45"/>
  <c r="AH54" i="45"/>
  <c r="AK54" i="45" s="1"/>
  <c r="AF54" i="45"/>
  <c r="BP53" i="45"/>
  <c r="BC53" i="45"/>
  <c r="AJ53" i="45"/>
  <c r="AH53" i="45"/>
  <c r="AK53" i="45" s="1"/>
  <c r="AF53" i="45"/>
  <c r="BP52" i="45"/>
  <c r="BC52" i="45"/>
  <c r="AJ52" i="45"/>
  <c r="AH52" i="45"/>
  <c r="AK52" i="45" s="1"/>
  <c r="AF52" i="45"/>
  <c r="BP51" i="45"/>
  <c r="BC51" i="45"/>
  <c r="AJ51" i="45"/>
  <c r="AH51" i="45"/>
  <c r="AK51" i="45" s="1"/>
  <c r="AF51" i="45"/>
  <c r="BP50" i="45"/>
  <c r="BC50" i="45"/>
  <c r="AJ50" i="45"/>
  <c r="AH50" i="45"/>
  <c r="AK50" i="45" s="1"/>
  <c r="AF50" i="45"/>
  <c r="W50" i="45"/>
  <c r="U50" i="45"/>
  <c r="Y50" i="45" s="1"/>
  <c r="S50" i="45"/>
  <c r="AR50" i="45" s="1"/>
  <c r="M50" i="45"/>
  <c r="BP67" i="55"/>
  <c r="BC67" i="55"/>
  <c r="AJ67" i="55"/>
  <c r="AH67" i="55"/>
  <c r="AF67" i="55"/>
  <c r="BP66" i="55"/>
  <c r="BC66" i="55"/>
  <c r="AJ66" i="55"/>
  <c r="AH66" i="55"/>
  <c r="AK66" i="55" s="1"/>
  <c r="AF66" i="55"/>
  <c r="BP65" i="55"/>
  <c r="BC65" i="55"/>
  <c r="AJ65" i="55"/>
  <c r="AH65" i="55"/>
  <c r="AK65" i="55" s="1"/>
  <c r="AF65" i="55"/>
  <c r="BP64" i="55"/>
  <c r="BC64" i="55"/>
  <c r="AJ64" i="55"/>
  <c r="AH64" i="55"/>
  <c r="AK64" i="55" s="1"/>
  <c r="AF64" i="55"/>
  <c r="BP63" i="55"/>
  <c r="BC63" i="55"/>
  <c r="AJ63" i="55"/>
  <c r="AH63" i="55"/>
  <c r="AK63" i="55" s="1"/>
  <c r="AF63" i="55"/>
  <c r="BP62" i="55"/>
  <c r="BC62" i="55"/>
  <c r="AJ62" i="55"/>
  <c r="AH62" i="55"/>
  <c r="AK62" i="55" s="1"/>
  <c r="AF62" i="55"/>
  <c r="W62" i="55"/>
  <c r="U62" i="55"/>
  <c r="Y62" i="55" s="1"/>
  <c r="S62" i="55"/>
  <c r="AR62" i="55" s="1"/>
  <c r="M62" i="55"/>
  <c r="BP61" i="55"/>
  <c r="BC61" i="55"/>
  <c r="AJ61" i="55"/>
  <c r="AH61" i="55"/>
  <c r="AK61" i="55" s="1"/>
  <c r="AF61" i="55"/>
  <c r="BP60" i="55"/>
  <c r="BC60" i="55"/>
  <c r="AJ60" i="55"/>
  <c r="AH60" i="55"/>
  <c r="AF60" i="55"/>
  <c r="BP59" i="55"/>
  <c r="BC59" i="55"/>
  <c r="AJ59" i="55"/>
  <c r="AH59" i="55"/>
  <c r="AK59" i="55" s="1"/>
  <c r="AF59" i="55"/>
  <c r="BP58" i="55"/>
  <c r="BC58" i="55"/>
  <c r="AJ58" i="55"/>
  <c r="AH58" i="55"/>
  <c r="AK58" i="55" s="1"/>
  <c r="AF58" i="55"/>
  <c r="BP57" i="55"/>
  <c r="BC57" i="55"/>
  <c r="AJ57" i="55"/>
  <c r="AH57" i="55"/>
  <c r="AK57" i="55" s="1"/>
  <c r="AF57" i="55"/>
  <c r="BP56" i="55"/>
  <c r="BC56" i="55"/>
  <c r="AJ56" i="55"/>
  <c r="AH56" i="55"/>
  <c r="AK56" i="55" s="1"/>
  <c r="AF56" i="55"/>
  <c r="W56" i="55"/>
  <c r="U56" i="55"/>
  <c r="Y56" i="55" s="1"/>
  <c r="S56" i="55"/>
  <c r="AR56" i="55" s="1"/>
  <c r="M56" i="55"/>
  <c r="AG17" i="53"/>
  <c r="T17" i="53"/>
  <c r="AG16" i="53"/>
  <c r="AH16" i="53" s="1"/>
  <c r="T16" i="53"/>
  <c r="AG15" i="53"/>
  <c r="AH15" i="53" s="1"/>
  <c r="T15" i="53"/>
  <c r="AG14" i="53"/>
  <c r="AH14" i="53" s="1"/>
  <c r="T14" i="53"/>
  <c r="AG13" i="53"/>
  <c r="T13" i="53"/>
  <c r="AG12" i="53"/>
  <c r="T12" i="53"/>
  <c r="AH12" i="53" s="1"/>
  <c r="AG11" i="53"/>
  <c r="T11" i="53"/>
  <c r="AG10" i="53"/>
  <c r="T10" i="53"/>
  <c r="AH9" i="53"/>
  <c r="AG9" i="53"/>
  <c r="T9" i="53"/>
  <c r="AG8" i="53"/>
  <c r="T8" i="53"/>
  <c r="AH8" i="53" s="1"/>
  <c r="BP25" i="45"/>
  <c r="BC25" i="45"/>
  <c r="BP24" i="45"/>
  <c r="BQ24" i="45" s="1"/>
  <c r="BC24" i="45"/>
  <c r="BP23" i="45"/>
  <c r="BC23" i="45"/>
  <c r="BP22" i="45"/>
  <c r="BC22" i="45"/>
  <c r="BP21" i="45"/>
  <c r="BC21" i="45"/>
  <c r="BP20" i="45"/>
  <c r="BQ20" i="45" s="1"/>
  <c r="BC20" i="45"/>
  <c r="BP19" i="45"/>
  <c r="BC19" i="45"/>
  <c r="BP18" i="45"/>
  <c r="BC18" i="45"/>
  <c r="BQ18" i="45" s="1"/>
  <c r="BP17" i="45"/>
  <c r="BC17" i="45"/>
  <c r="BP16" i="45"/>
  <c r="BC16" i="45"/>
  <c r="BP15" i="45"/>
  <c r="BC15" i="45"/>
  <c r="BP14" i="45"/>
  <c r="BC14" i="45"/>
  <c r="BP13" i="45"/>
  <c r="BC13" i="45"/>
  <c r="BP12" i="45"/>
  <c r="BQ12" i="45" s="1"/>
  <c r="BC12" i="45"/>
  <c r="BP11" i="45"/>
  <c r="BC11" i="45"/>
  <c r="BP10" i="45"/>
  <c r="BC10" i="45"/>
  <c r="BP9" i="45"/>
  <c r="BC9" i="45"/>
  <c r="BP8" i="45"/>
  <c r="BQ8" i="45" s="1"/>
  <c r="BC8" i="45"/>
  <c r="AJ25" i="45"/>
  <c r="AH25" i="45"/>
  <c r="AF25" i="45"/>
  <c r="AJ24" i="45"/>
  <c r="AH24" i="45"/>
  <c r="AF24" i="45"/>
  <c r="AJ23" i="45"/>
  <c r="AH23" i="45"/>
  <c r="AF23" i="45"/>
  <c r="AM24" i="45" s="1"/>
  <c r="AJ22" i="45"/>
  <c r="AH22" i="45"/>
  <c r="AF22" i="45"/>
  <c r="AJ21" i="45"/>
  <c r="AH21" i="45"/>
  <c r="AF21" i="45"/>
  <c r="AJ20" i="45"/>
  <c r="AH20" i="45"/>
  <c r="AF20" i="45"/>
  <c r="AJ19" i="45"/>
  <c r="AH19" i="45"/>
  <c r="AF19" i="45"/>
  <c r="AJ18" i="45"/>
  <c r="AH18" i="45"/>
  <c r="AK18" i="45" s="1"/>
  <c r="AF18" i="45"/>
  <c r="AJ17" i="45"/>
  <c r="AH17" i="45"/>
  <c r="AF17" i="45"/>
  <c r="AJ16" i="45"/>
  <c r="AH16" i="45"/>
  <c r="AF16" i="45"/>
  <c r="AJ15" i="45"/>
  <c r="AH15" i="45"/>
  <c r="AF15" i="45"/>
  <c r="AJ14" i="45"/>
  <c r="AH14" i="45"/>
  <c r="AF14" i="45"/>
  <c r="AJ13" i="45"/>
  <c r="AH13" i="45"/>
  <c r="AF13" i="45"/>
  <c r="AJ12" i="45"/>
  <c r="AH12" i="45"/>
  <c r="AF12" i="45"/>
  <c r="AJ11" i="45"/>
  <c r="AH11" i="45"/>
  <c r="AF11" i="45"/>
  <c r="AJ10" i="45"/>
  <c r="AH10" i="45"/>
  <c r="AF10" i="45"/>
  <c r="AJ9" i="45"/>
  <c r="AH9" i="45"/>
  <c r="AF9" i="45"/>
  <c r="AJ8" i="45"/>
  <c r="AH8" i="45"/>
  <c r="AF8" i="45"/>
  <c r="W20" i="45"/>
  <c r="U20" i="45"/>
  <c r="S20" i="45"/>
  <c r="AR20" i="45" s="1"/>
  <c r="W14" i="45"/>
  <c r="U14" i="45"/>
  <c r="S14" i="45"/>
  <c r="AR14" i="45" s="1"/>
  <c r="W8" i="45"/>
  <c r="U8" i="45"/>
  <c r="S8" i="45"/>
  <c r="AR8" i="45" s="1"/>
  <c r="BP58" i="51"/>
  <c r="BC58" i="51"/>
  <c r="BP57" i="51"/>
  <c r="BC57" i="51"/>
  <c r="BP56" i="51"/>
  <c r="BC56" i="51"/>
  <c r="BP55" i="51"/>
  <c r="BC55" i="51"/>
  <c r="BP54" i="51"/>
  <c r="BC54" i="51"/>
  <c r="BP53" i="51"/>
  <c r="BC53" i="51"/>
  <c r="BP52" i="51"/>
  <c r="BC52" i="51"/>
  <c r="BQ52" i="51" s="1"/>
  <c r="BP51" i="51"/>
  <c r="BC51" i="51"/>
  <c r="BQ51" i="51" s="1"/>
  <c r="BP50" i="51"/>
  <c r="BC50" i="51"/>
  <c r="BP49" i="51"/>
  <c r="BC49" i="51"/>
  <c r="BP48" i="51"/>
  <c r="BC48" i="51"/>
  <c r="BP47" i="51"/>
  <c r="BC47" i="51"/>
  <c r="BQ47" i="51" s="1"/>
  <c r="BP46" i="51"/>
  <c r="BC46" i="51"/>
  <c r="BP45" i="51"/>
  <c r="BC45" i="51"/>
  <c r="BP44" i="51"/>
  <c r="BC44" i="51"/>
  <c r="BP43" i="51"/>
  <c r="BC43" i="51"/>
  <c r="BQ43" i="51" s="1"/>
  <c r="BP42" i="51"/>
  <c r="BC42" i="51"/>
  <c r="BP41" i="51"/>
  <c r="BC41" i="51"/>
  <c r="BP40" i="51"/>
  <c r="BC40" i="51"/>
  <c r="BP39" i="51"/>
  <c r="BC39" i="51"/>
  <c r="BP38" i="51"/>
  <c r="BC38" i="51"/>
  <c r="BP37" i="51"/>
  <c r="BC37" i="51"/>
  <c r="BP36" i="51"/>
  <c r="BC36" i="51"/>
  <c r="BP35" i="51"/>
  <c r="BC35" i="51"/>
  <c r="BQ35" i="51" s="1"/>
  <c r="BP34" i="51"/>
  <c r="BC34" i="51"/>
  <c r="BP33" i="51"/>
  <c r="BC33" i="51"/>
  <c r="BP32" i="51"/>
  <c r="BC32" i="51"/>
  <c r="BP31" i="51"/>
  <c r="BC31" i="51"/>
  <c r="BP30" i="51"/>
  <c r="BC30" i="51"/>
  <c r="BP29" i="51"/>
  <c r="BC29" i="51"/>
  <c r="AJ58" i="51"/>
  <c r="AH58" i="51"/>
  <c r="AK58" i="51" s="1"/>
  <c r="AF58" i="51"/>
  <c r="AJ57" i="51"/>
  <c r="AH57" i="51"/>
  <c r="AK57" i="51" s="1"/>
  <c r="AF57" i="51"/>
  <c r="AM58" i="51" s="1"/>
  <c r="AJ56" i="51"/>
  <c r="AH56" i="51"/>
  <c r="AK56" i="51" s="1"/>
  <c r="AF56" i="51"/>
  <c r="AJ55" i="51"/>
  <c r="AH55" i="51"/>
  <c r="AK55" i="51" s="1"/>
  <c r="AF55" i="51"/>
  <c r="AM56" i="51" s="1"/>
  <c r="AJ54" i="51"/>
  <c r="AH54" i="51"/>
  <c r="AK54" i="51" s="1"/>
  <c r="AF54" i="51"/>
  <c r="AJ53" i="51"/>
  <c r="AH53" i="51"/>
  <c r="AK53" i="51" s="1"/>
  <c r="AF53" i="51"/>
  <c r="AJ52" i="51"/>
  <c r="AH52" i="51"/>
  <c r="AF52" i="51"/>
  <c r="AJ51" i="51"/>
  <c r="AH51" i="51"/>
  <c r="AK51" i="51" s="1"/>
  <c r="AF51" i="51"/>
  <c r="AJ50" i="51"/>
  <c r="AH50" i="51"/>
  <c r="AK50" i="51" s="1"/>
  <c r="AF50" i="51"/>
  <c r="AM51" i="51" s="1"/>
  <c r="AJ49" i="51"/>
  <c r="AH49" i="51"/>
  <c r="AK49" i="51" s="1"/>
  <c r="AF49" i="51"/>
  <c r="AJ48" i="51"/>
  <c r="AH48" i="51"/>
  <c r="AF48" i="51"/>
  <c r="AJ47" i="51"/>
  <c r="AH47" i="51"/>
  <c r="AK47" i="51" s="1"/>
  <c r="AF47" i="51"/>
  <c r="AJ46" i="51"/>
  <c r="AH46" i="51"/>
  <c r="AK46" i="51" s="1"/>
  <c r="AF46" i="51"/>
  <c r="AJ45" i="51"/>
  <c r="AH45" i="51"/>
  <c r="AK45" i="51" s="1"/>
  <c r="AF45" i="51"/>
  <c r="AM46" i="51" s="1"/>
  <c r="AJ44" i="51"/>
  <c r="AH44" i="51"/>
  <c r="AF44" i="51"/>
  <c r="AJ43" i="51"/>
  <c r="AH43" i="51"/>
  <c r="AK43" i="51" s="1"/>
  <c r="AF43" i="51"/>
  <c r="AJ42" i="51"/>
  <c r="AH42" i="51"/>
  <c r="AK42" i="51" s="1"/>
  <c r="AF42" i="51"/>
  <c r="AJ41" i="51"/>
  <c r="AH41" i="51"/>
  <c r="AK41" i="51" s="1"/>
  <c r="AF41" i="51"/>
  <c r="AJ40" i="51"/>
  <c r="AH40" i="51"/>
  <c r="AF40" i="51"/>
  <c r="AJ39" i="51"/>
  <c r="AH39" i="51"/>
  <c r="AK39" i="51" s="1"/>
  <c r="AF39" i="51"/>
  <c r="AJ38" i="51"/>
  <c r="AH38" i="51"/>
  <c r="AK38" i="51" s="1"/>
  <c r="AF38" i="51"/>
  <c r="AM39" i="51" s="1"/>
  <c r="AJ37" i="51"/>
  <c r="AH37" i="51"/>
  <c r="AK37" i="51" s="1"/>
  <c r="AF37" i="51"/>
  <c r="AM38" i="51" s="1"/>
  <c r="AJ36" i="51"/>
  <c r="AH36" i="51"/>
  <c r="AF36" i="51"/>
  <c r="AJ35" i="51"/>
  <c r="AH35" i="51"/>
  <c r="AK35" i="51" s="1"/>
  <c r="AF35" i="51"/>
  <c r="AJ34" i="51"/>
  <c r="AH34" i="51"/>
  <c r="AK34" i="51" s="1"/>
  <c r="AF34" i="51"/>
  <c r="AJ33" i="51"/>
  <c r="AH33" i="51"/>
  <c r="AK33" i="51" s="1"/>
  <c r="AF33" i="51"/>
  <c r="AJ32" i="51"/>
  <c r="AH32" i="51"/>
  <c r="AK32" i="51" s="1"/>
  <c r="AF32" i="51"/>
  <c r="AJ31" i="51"/>
  <c r="AH31" i="51"/>
  <c r="AK31" i="51" s="1"/>
  <c r="AF31" i="51"/>
  <c r="AJ30" i="51"/>
  <c r="AH30" i="51"/>
  <c r="AK30" i="51" s="1"/>
  <c r="AF30" i="51"/>
  <c r="AJ29" i="51"/>
  <c r="AH29" i="51"/>
  <c r="AK29" i="51" s="1"/>
  <c r="AF29" i="51"/>
  <c r="W53" i="51"/>
  <c r="U53" i="51"/>
  <c r="Y53" i="51" s="1"/>
  <c r="S53" i="51"/>
  <c r="AR53" i="51" s="1"/>
  <c r="W47" i="51"/>
  <c r="U47" i="51"/>
  <c r="Y47" i="51" s="1"/>
  <c r="S47" i="51"/>
  <c r="AR47" i="51" s="1"/>
  <c r="W41" i="51"/>
  <c r="U41" i="51"/>
  <c r="Y41" i="51" s="1"/>
  <c r="S41" i="51"/>
  <c r="AR41" i="51" s="1"/>
  <c r="W35" i="51"/>
  <c r="U35" i="51"/>
  <c r="S35" i="51"/>
  <c r="AR35" i="51" s="1"/>
  <c r="W29" i="51"/>
  <c r="U29" i="51"/>
  <c r="Y29" i="51" s="1"/>
  <c r="S29" i="51"/>
  <c r="AR29" i="51" s="1"/>
  <c r="AG97" i="53"/>
  <c r="T97" i="53"/>
  <c r="AG96" i="53"/>
  <c r="T96" i="53"/>
  <c r="AG95" i="53"/>
  <c r="T95" i="53"/>
  <c r="AG94" i="53"/>
  <c r="T94" i="53"/>
  <c r="AG93" i="53"/>
  <c r="T93" i="53"/>
  <c r="AG92" i="53"/>
  <c r="T92" i="53"/>
  <c r="AG91" i="53"/>
  <c r="T91" i="53"/>
  <c r="AG90" i="53"/>
  <c r="T90" i="53"/>
  <c r="AG89" i="53"/>
  <c r="T89" i="53"/>
  <c r="AG88" i="53"/>
  <c r="T88" i="53"/>
  <c r="AG87" i="53"/>
  <c r="T87" i="53"/>
  <c r="AG86" i="53"/>
  <c r="T86" i="53"/>
  <c r="AG85" i="53"/>
  <c r="T85" i="53"/>
  <c r="AG84" i="53"/>
  <c r="T84" i="53"/>
  <c r="AG83" i="53"/>
  <c r="T83" i="53"/>
  <c r="AU50" i="45" l="1"/>
  <c r="X50" i="45"/>
  <c r="Z50" i="45" s="1"/>
  <c r="AA50" i="45" s="1"/>
  <c r="AX50" i="45" s="1"/>
  <c r="AM50" i="45"/>
  <c r="AL50" i="45"/>
  <c r="BQ50" i="45"/>
  <c r="BQ51" i="45"/>
  <c r="BQ52" i="45"/>
  <c r="BQ53" i="45"/>
  <c r="BQ54" i="45"/>
  <c r="BQ55" i="45"/>
  <c r="AU56" i="45"/>
  <c r="X56" i="45"/>
  <c r="Z56" i="45" s="1"/>
  <c r="AA56" i="45" s="1"/>
  <c r="AX56" i="45" s="1"/>
  <c r="AM56" i="45"/>
  <c r="AL56" i="45"/>
  <c r="BQ56" i="45"/>
  <c r="BQ57" i="45"/>
  <c r="BQ58" i="45"/>
  <c r="BQ59" i="45"/>
  <c r="BQ60" i="45"/>
  <c r="BQ61" i="45"/>
  <c r="X29" i="51"/>
  <c r="Z29" i="51" s="1"/>
  <c r="AA29" i="51" s="1"/>
  <c r="AX29" i="51" s="1"/>
  <c r="AU29" i="51"/>
  <c r="Y35" i="51"/>
  <c r="X41" i="51"/>
  <c r="Z41" i="51" s="1"/>
  <c r="AA41" i="51" s="1"/>
  <c r="AX41" i="51" s="1"/>
  <c r="AU41" i="51"/>
  <c r="X47" i="51"/>
  <c r="Z47" i="51" s="1"/>
  <c r="AA47" i="51" s="1"/>
  <c r="AX47" i="51" s="1"/>
  <c r="AU47" i="51"/>
  <c r="X53" i="51"/>
  <c r="Z53" i="51" s="1"/>
  <c r="AA53" i="51" s="1"/>
  <c r="AX53" i="51" s="1"/>
  <c r="AU53" i="51"/>
  <c r="AL29" i="51"/>
  <c r="AM35" i="51"/>
  <c r="AK36" i="51"/>
  <c r="AL39" i="51"/>
  <c r="AK40" i="51"/>
  <c r="AL41" i="51"/>
  <c r="AK44" i="51"/>
  <c r="AK48" i="51"/>
  <c r="AL51" i="51"/>
  <c r="AK52" i="51"/>
  <c r="AL53" i="51"/>
  <c r="AM57" i="51"/>
  <c r="AL57" i="51"/>
  <c r="BQ29" i="51"/>
  <c r="BQ30" i="51"/>
  <c r="BQ31" i="51"/>
  <c r="BQ32" i="51"/>
  <c r="BQ33" i="51"/>
  <c r="BQ34" i="51"/>
  <c r="BQ36" i="51"/>
  <c r="BQ37" i="51"/>
  <c r="BQ38" i="51"/>
  <c r="BQ39" i="51"/>
  <c r="BQ40" i="51"/>
  <c r="BQ41" i="51"/>
  <c r="BQ42" i="51"/>
  <c r="BQ44" i="51"/>
  <c r="BQ45" i="51"/>
  <c r="BQ46" i="51"/>
  <c r="BQ49" i="51"/>
  <c r="BQ50" i="51"/>
  <c r="BQ53" i="51"/>
  <c r="BQ54" i="51"/>
  <c r="BQ55" i="51"/>
  <c r="BQ56" i="51"/>
  <c r="BQ57" i="51"/>
  <c r="BQ58" i="51"/>
  <c r="BQ56" i="55"/>
  <c r="BQ57" i="55"/>
  <c r="BQ58" i="55"/>
  <c r="BQ59" i="55"/>
  <c r="AM61" i="55"/>
  <c r="AL61" i="55"/>
  <c r="AK60" i="55"/>
  <c r="BQ60" i="55"/>
  <c r="BQ61" i="55"/>
  <c r="BQ62" i="55"/>
  <c r="BQ63" i="55"/>
  <c r="BQ64" i="55"/>
  <c r="AM66" i="55"/>
  <c r="AL66" i="55"/>
  <c r="BQ65" i="55"/>
  <c r="AM67" i="55"/>
  <c r="AL67" i="55"/>
  <c r="BQ66" i="55"/>
  <c r="AK67" i="55"/>
  <c r="BQ67" i="55"/>
  <c r="X62" i="55"/>
  <c r="Z62" i="55" s="1"/>
  <c r="AA62" i="55" s="1"/>
  <c r="AX62" i="55" s="1"/>
  <c r="AU62" i="55"/>
  <c r="AM57" i="55"/>
  <c r="AM58" i="55" s="1"/>
  <c r="X56" i="55"/>
  <c r="Z56" i="55" s="1"/>
  <c r="AA56" i="55" s="1"/>
  <c r="AX56" i="55" s="1"/>
  <c r="AU56" i="55"/>
  <c r="AM63" i="55"/>
  <c r="AM64" i="55" s="1"/>
  <c r="AM65" i="55" s="1"/>
  <c r="AL62" i="55"/>
  <c r="AL64" i="55" s="1"/>
  <c r="AL65" i="55" s="1"/>
  <c r="AL56" i="55"/>
  <c r="AM62" i="55"/>
  <c r="AV62" i="55" s="1"/>
  <c r="AW62" i="55" s="1"/>
  <c r="AM56" i="55"/>
  <c r="AH13" i="53"/>
  <c r="AH17" i="53"/>
  <c r="AH10" i="53"/>
  <c r="AH11" i="53"/>
  <c r="BQ48" i="51"/>
  <c r="AH86" i="53"/>
  <c r="AK17" i="45"/>
  <c r="AK25" i="45"/>
  <c r="BQ13" i="45"/>
  <c r="BQ15" i="45"/>
  <c r="BQ11" i="45"/>
  <c r="BQ19" i="45"/>
  <c r="AK24" i="45"/>
  <c r="BQ22" i="45"/>
  <c r="Y20" i="45"/>
  <c r="X20" i="45" s="1"/>
  <c r="Z20" i="45" s="1"/>
  <c r="AA20" i="45" s="1"/>
  <c r="AX20" i="45" s="1"/>
  <c r="AL10" i="45"/>
  <c r="BQ14" i="45"/>
  <c r="Y8" i="45"/>
  <c r="X8" i="45" s="1"/>
  <c r="Z8" i="45" s="1"/>
  <c r="AA8" i="45" s="1"/>
  <c r="AX8" i="45" s="1"/>
  <c r="AM9" i="45"/>
  <c r="BQ10" i="45"/>
  <c r="AM12" i="45"/>
  <c r="AK8" i="45"/>
  <c r="AL8" i="45" s="1"/>
  <c r="AK11" i="45"/>
  <c r="AK19" i="45"/>
  <c r="Y14" i="45"/>
  <c r="X14" i="45" s="1"/>
  <c r="Z14" i="45" s="1"/>
  <c r="AA14" i="45" s="1"/>
  <c r="AX14" i="45" s="1"/>
  <c r="AK10" i="45"/>
  <c r="AL12" i="45"/>
  <c r="AK15" i="45"/>
  <c r="AK20" i="45"/>
  <c r="AL20" i="45" s="1"/>
  <c r="AL21" i="45" s="1"/>
  <c r="AK23" i="45"/>
  <c r="AU20" i="45"/>
  <c r="BQ16" i="45"/>
  <c r="AK12" i="45"/>
  <c r="BQ23" i="45"/>
  <c r="AK13" i="45"/>
  <c r="AK21" i="45"/>
  <c r="AM25" i="45"/>
  <c r="BQ17" i="45"/>
  <c r="AM10" i="45"/>
  <c r="AM14" i="45"/>
  <c r="AM15" i="45" s="1"/>
  <c r="AM16" i="45" s="1"/>
  <c r="AM17" i="45" s="1"/>
  <c r="AM18" i="45" s="1"/>
  <c r="AM19" i="45" s="1"/>
  <c r="AK16" i="45"/>
  <c r="AU8" i="45"/>
  <c r="BQ21" i="45"/>
  <c r="BQ9" i="45"/>
  <c r="AK9" i="45"/>
  <c r="AM13" i="45"/>
  <c r="AK14" i="45"/>
  <c r="AL14" i="45" s="1"/>
  <c r="AK22" i="45"/>
  <c r="AL24" i="45"/>
  <c r="BQ25" i="45"/>
  <c r="AM8" i="45"/>
  <c r="AL11" i="45"/>
  <c r="AM11" i="45"/>
  <c r="AL9" i="45"/>
  <c r="AL13" i="45"/>
  <c r="AL25" i="45"/>
  <c r="AM47" i="51"/>
  <c r="AM29" i="51"/>
  <c r="AM41" i="51"/>
  <c r="AM53" i="51"/>
  <c r="AL40" i="51"/>
  <c r="AL52" i="51"/>
  <c r="AL56" i="51"/>
  <c r="AM36" i="51"/>
  <c r="AM37" i="51" s="1"/>
  <c r="AM40" i="51"/>
  <c r="AM48" i="51"/>
  <c r="AM49" i="51" s="1"/>
  <c r="AM50" i="51" s="1"/>
  <c r="AM52" i="51"/>
  <c r="AL35" i="51"/>
  <c r="AL47" i="51"/>
  <c r="AL38" i="51"/>
  <c r="AL42" i="51"/>
  <c r="AL43" i="51" s="1"/>
  <c r="AL44" i="51" s="1"/>
  <c r="AL45" i="51" s="1"/>
  <c r="AL46" i="51"/>
  <c r="AL54" i="51"/>
  <c r="AL55" i="51" s="1"/>
  <c r="AL58" i="51"/>
  <c r="AL30" i="51"/>
  <c r="AL31" i="51" s="1"/>
  <c r="AL32" i="51" s="1"/>
  <c r="AL33" i="51" s="1"/>
  <c r="AL34" i="51" s="1"/>
  <c r="AH89" i="53"/>
  <c r="AH97" i="53"/>
  <c r="AH91" i="53"/>
  <c r="AH84" i="53"/>
  <c r="AH94" i="53"/>
  <c r="AH90" i="53"/>
  <c r="AH83" i="53"/>
  <c r="AH87" i="53"/>
  <c r="AH95" i="53"/>
  <c r="AH85" i="53"/>
  <c r="AH92" i="53"/>
  <c r="AH96" i="53"/>
  <c r="AH88" i="53"/>
  <c r="AH93" i="53"/>
  <c r="BP49" i="45"/>
  <c r="BC49" i="45"/>
  <c r="AJ49" i="45"/>
  <c r="AH49" i="45"/>
  <c r="AF49" i="45"/>
  <c r="BP48" i="45"/>
  <c r="BC48" i="45"/>
  <c r="AJ48" i="45"/>
  <c r="AH48" i="45"/>
  <c r="AF48" i="45"/>
  <c r="BP47" i="45"/>
  <c r="BC47" i="45"/>
  <c r="AJ47" i="45"/>
  <c r="AH47" i="45"/>
  <c r="AF47" i="45"/>
  <c r="BP46" i="45"/>
  <c r="BC46" i="45"/>
  <c r="AJ46" i="45"/>
  <c r="AH46" i="45"/>
  <c r="AF46" i="45"/>
  <c r="BP45" i="45"/>
  <c r="BC45" i="45"/>
  <c r="AJ45" i="45"/>
  <c r="AH45" i="45"/>
  <c r="AF45" i="45"/>
  <c r="BP44" i="45"/>
  <c r="BC44" i="45"/>
  <c r="AJ44" i="45"/>
  <c r="AH44" i="45"/>
  <c r="AF44" i="45"/>
  <c r="W44" i="45"/>
  <c r="U44" i="45"/>
  <c r="S44" i="45"/>
  <c r="AR44" i="45" s="1"/>
  <c r="BP292" i="51"/>
  <c r="BC292" i="51"/>
  <c r="BP291" i="51"/>
  <c r="BC291" i="51"/>
  <c r="BP290" i="51"/>
  <c r="BC290" i="51"/>
  <c r="BP289" i="51"/>
  <c r="BC289" i="51"/>
  <c r="BP288" i="51"/>
  <c r="BC288" i="51"/>
  <c r="BP287" i="51"/>
  <c r="BC287" i="51"/>
  <c r="AJ292" i="51"/>
  <c r="AH292" i="51"/>
  <c r="AF292" i="51"/>
  <c r="AJ291" i="51"/>
  <c r="AH291" i="51"/>
  <c r="AF291" i="51"/>
  <c r="AJ290" i="51"/>
  <c r="AH290" i="51"/>
  <c r="AF290" i="51"/>
  <c r="AJ289" i="51"/>
  <c r="AH289" i="51"/>
  <c r="AF289" i="51"/>
  <c r="AJ288" i="51"/>
  <c r="AH288" i="51"/>
  <c r="AF288" i="51"/>
  <c r="AJ287" i="51"/>
  <c r="AH287" i="51"/>
  <c r="AF287" i="51"/>
  <c r="W287" i="51"/>
  <c r="U287" i="51"/>
  <c r="S287" i="51"/>
  <c r="AR287" i="51" s="1"/>
  <c r="AL57" i="45" l="1"/>
  <c r="AM57" i="45"/>
  <c r="AL51" i="45"/>
  <c r="AM51" i="45"/>
  <c r="AL48" i="51"/>
  <c r="AL36" i="51"/>
  <c r="AL37" i="51" s="1"/>
  <c r="AS35" i="51"/>
  <c r="AT35" i="51" s="1"/>
  <c r="AM54" i="51"/>
  <c r="AM55" i="51" s="1"/>
  <c r="AV53" i="51"/>
  <c r="AW53" i="51" s="1"/>
  <c r="AM42" i="51"/>
  <c r="AM30" i="51"/>
  <c r="AM31" i="51" s="1"/>
  <c r="AM32" i="51" s="1"/>
  <c r="AM33" i="51" s="1"/>
  <c r="AM34" i="51" s="1"/>
  <c r="AV29" i="51"/>
  <c r="AW29" i="51" s="1"/>
  <c r="AV47" i="51"/>
  <c r="AW47" i="51" s="1"/>
  <c r="AS53" i="51"/>
  <c r="AT53" i="51" s="1"/>
  <c r="AY53" i="51" s="1"/>
  <c r="AS41" i="51"/>
  <c r="AT41" i="51" s="1"/>
  <c r="AV35" i="51"/>
  <c r="AW35" i="51" s="1"/>
  <c r="AS29" i="51"/>
  <c r="AT29" i="51" s="1"/>
  <c r="AY29" i="51" s="1"/>
  <c r="X35" i="51"/>
  <c r="Z35" i="51" s="1"/>
  <c r="AA35" i="51" s="1"/>
  <c r="AX35" i="51" s="1"/>
  <c r="AU35" i="51"/>
  <c r="AL58" i="55"/>
  <c r="AL59" i="55" s="1"/>
  <c r="AL60" i="55" s="1"/>
  <c r="AL57" i="55"/>
  <c r="AL63" i="55"/>
  <c r="AS62" i="55" s="1"/>
  <c r="AT62" i="55" s="1"/>
  <c r="AY62" i="55" s="1"/>
  <c r="AM60" i="55"/>
  <c r="AM59" i="55"/>
  <c r="AV56" i="55" s="1"/>
  <c r="AW56" i="55" s="1"/>
  <c r="AM20" i="45"/>
  <c r="AM21" i="45" s="1"/>
  <c r="AL22" i="45"/>
  <c r="AL23" i="45" s="1"/>
  <c r="AU14" i="45"/>
  <c r="AS8" i="45"/>
  <c r="AT8" i="45" s="1"/>
  <c r="AL15" i="45"/>
  <c r="AL16" i="45" s="1"/>
  <c r="AL17" i="45" s="1"/>
  <c r="AL18" i="45" s="1"/>
  <c r="AL19" i="45" s="1"/>
  <c r="AV8" i="45"/>
  <c r="AW8" i="45" s="1"/>
  <c r="AV14" i="45"/>
  <c r="AW14" i="45" s="1"/>
  <c r="Y44" i="45"/>
  <c r="X44" i="45" s="1"/>
  <c r="Z44" i="45" s="1"/>
  <c r="AA44" i="45" s="1"/>
  <c r="AX44" i="45" s="1"/>
  <c r="AM44" i="51"/>
  <c r="AM45" i="51" s="1"/>
  <c r="AM43" i="51"/>
  <c r="AV41" i="51" s="1"/>
  <c r="AW41" i="51" s="1"/>
  <c r="AL49" i="51"/>
  <c r="AL50" i="51"/>
  <c r="AK292" i="51"/>
  <c r="BQ291" i="51"/>
  <c r="BQ292" i="51"/>
  <c r="AM291" i="51"/>
  <c r="BQ288" i="51"/>
  <c r="AK290" i="51"/>
  <c r="AK288" i="51"/>
  <c r="AK291" i="51"/>
  <c r="BQ290" i="51"/>
  <c r="BQ289" i="51"/>
  <c r="Y287" i="51"/>
  <c r="AM287" i="51" s="1"/>
  <c r="AM288" i="51" s="1"/>
  <c r="AM289" i="51" s="1"/>
  <c r="AM290" i="51" s="1"/>
  <c r="AK289" i="51"/>
  <c r="BQ287" i="51"/>
  <c r="AK287" i="51"/>
  <c r="AL287" i="51" s="1"/>
  <c r="AL292" i="51"/>
  <c r="AK44" i="45"/>
  <c r="AL44" i="45" s="1"/>
  <c r="AK49" i="45"/>
  <c r="BQ48" i="45"/>
  <c r="AK47" i="45"/>
  <c r="BQ44" i="45"/>
  <c r="AK46" i="45"/>
  <c r="BQ47" i="45"/>
  <c r="BQ45" i="45"/>
  <c r="BQ46" i="45"/>
  <c r="AK48" i="45"/>
  <c r="AK45" i="45"/>
  <c r="BQ49" i="45"/>
  <c r="AM292" i="51"/>
  <c r="AL291" i="51"/>
  <c r="AM52" i="45" l="1"/>
  <c r="AM53" i="45" s="1"/>
  <c r="AM54" i="45" s="1"/>
  <c r="AM55" i="45" s="1"/>
  <c r="AV50" i="45"/>
  <c r="AW50" i="45" s="1"/>
  <c r="AL52" i="45"/>
  <c r="AL53" i="45" s="1"/>
  <c r="AL54" i="45" s="1"/>
  <c r="AL55" i="45" s="1"/>
  <c r="AS50" i="45"/>
  <c r="AT50" i="45" s="1"/>
  <c r="AY50" i="45" s="1"/>
  <c r="AM58" i="45"/>
  <c r="AM59" i="45" s="1"/>
  <c r="AM60" i="45" s="1"/>
  <c r="AM61" i="45" s="1"/>
  <c r="AV56" i="45"/>
  <c r="AW56" i="45" s="1"/>
  <c r="AL58" i="45"/>
  <c r="AL59" i="45" s="1"/>
  <c r="AL60" i="45" s="1"/>
  <c r="AL61" i="45" s="1"/>
  <c r="AS56" i="45"/>
  <c r="AT56" i="45" s="1"/>
  <c r="AY56" i="45" s="1"/>
  <c r="AS47" i="51"/>
  <c r="AT47" i="51" s="1"/>
  <c r="AY47" i="51" s="1"/>
  <c r="AY41" i="51"/>
  <c r="AY35" i="51"/>
  <c r="AS56" i="55"/>
  <c r="AT56" i="55" s="1"/>
  <c r="AY56" i="55" s="1"/>
  <c r="AM22" i="45"/>
  <c r="AV20" i="45" s="1"/>
  <c r="AW20" i="45" s="1"/>
  <c r="AM23" i="45"/>
  <c r="AS20" i="45"/>
  <c r="AT20" i="45" s="1"/>
  <c r="AY20" i="45" s="1"/>
  <c r="AY8" i="45"/>
  <c r="AS14" i="45"/>
  <c r="AT14" i="45" s="1"/>
  <c r="AY14" i="45" s="1"/>
  <c r="AU44" i="45"/>
  <c r="AM44" i="45"/>
  <c r="AM45" i="45" s="1"/>
  <c r="AM46" i="45" s="1"/>
  <c r="AM47" i="45" s="1"/>
  <c r="AM48" i="45" s="1"/>
  <c r="AM49" i="45" s="1"/>
  <c r="AL288" i="51"/>
  <c r="AL289" i="51" s="1"/>
  <c r="AL290" i="51" s="1"/>
  <c r="AV287" i="51"/>
  <c r="AW287" i="51" s="1"/>
  <c r="X287" i="51"/>
  <c r="Z287" i="51" s="1"/>
  <c r="AA287" i="51" s="1"/>
  <c r="AX287" i="51" s="1"/>
  <c r="AU287" i="51"/>
  <c r="AL45" i="45"/>
  <c r="AL46" i="45" s="1"/>
  <c r="AL47" i="45" s="1"/>
  <c r="AL48" i="45" s="1"/>
  <c r="AL49" i="45" s="1"/>
  <c r="AS44" i="45" s="1"/>
  <c r="AT44" i="45" s="1"/>
  <c r="AS287" i="51" l="1"/>
  <c r="AT287" i="51" s="1"/>
  <c r="AY287" i="51" s="1"/>
  <c r="AV44" i="45"/>
  <c r="AW44" i="45" s="1"/>
  <c r="AY44" i="45" s="1"/>
  <c r="AG122" i="53" l="1"/>
  <c r="T122" i="53"/>
  <c r="AG121" i="53"/>
  <c r="T121" i="53"/>
  <c r="AG120" i="53"/>
  <c r="T120" i="53"/>
  <c r="AG119" i="53"/>
  <c r="T119" i="53"/>
  <c r="AG118" i="53"/>
  <c r="T118" i="53"/>
  <c r="BP340" i="51"/>
  <c r="BC340" i="51"/>
  <c r="BP339" i="51"/>
  <c r="BC339" i="51"/>
  <c r="BP338" i="51"/>
  <c r="BC338" i="51"/>
  <c r="BP337" i="51"/>
  <c r="BC337" i="51"/>
  <c r="BP336" i="51"/>
  <c r="BC336" i="51"/>
  <c r="BP335" i="51"/>
  <c r="BC335" i="51"/>
  <c r="BP334" i="51"/>
  <c r="BC334" i="51"/>
  <c r="BP333" i="51"/>
  <c r="BC333" i="51"/>
  <c r="BP332" i="51"/>
  <c r="BC332" i="51"/>
  <c r="BP331" i="51"/>
  <c r="BC331" i="51"/>
  <c r="BP330" i="51"/>
  <c r="BC330" i="51"/>
  <c r="BP329" i="51"/>
  <c r="BC329" i="51"/>
  <c r="AJ340" i="51"/>
  <c r="AH340" i="51"/>
  <c r="AF340" i="51"/>
  <c r="AJ339" i="51"/>
  <c r="AH339" i="51"/>
  <c r="AF339" i="51"/>
  <c r="AJ338" i="51"/>
  <c r="AH338" i="51"/>
  <c r="AF338" i="51"/>
  <c r="AJ337" i="51"/>
  <c r="AH337" i="51"/>
  <c r="AF337" i="51"/>
  <c r="AJ336" i="51"/>
  <c r="AH336" i="51"/>
  <c r="AF336" i="51"/>
  <c r="AJ335" i="51"/>
  <c r="AH335" i="51"/>
  <c r="AF335" i="51"/>
  <c r="AJ334" i="51"/>
  <c r="AH334" i="51"/>
  <c r="AF334" i="51"/>
  <c r="AJ333" i="51"/>
  <c r="AH333" i="51"/>
  <c r="AF333" i="51"/>
  <c r="AJ332" i="51"/>
  <c r="AH332" i="51"/>
  <c r="AF332" i="51"/>
  <c r="AJ331" i="51"/>
  <c r="AH331" i="51"/>
  <c r="AF331" i="51"/>
  <c r="AJ330" i="51"/>
  <c r="AH330" i="51"/>
  <c r="AF330" i="51"/>
  <c r="AJ329" i="51"/>
  <c r="AH329" i="51"/>
  <c r="AF329" i="51"/>
  <c r="W335" i="51"/>
  <c r="U335" i="51"/>
  <c r="S335" i="51"/>
  <c r="AR335" i="51" s="1"/>
  <c r="W329" i="51"/>
  <c r="U329" i="51"/>
  <c r="S329" i="51"/>
  <c r="AR329" i="51" s="1"/>
  <c r="AH119" i="53" l="1"/>
  <c r="AH121" i="53"/>
  <c r="AH120" i="53"/>
  <c r="BQ332" i="51"/>
  <c r="AM332" i="51"/>
  <c r="BQ339" i="51"/>
  <c r="AM337" i="51"/>
  <c r="AH118" i="53"/>
  <c r="AH122" i="53"/>
  <c r="Y335" i="51"/>
  <c r="X335" i="51" s="1"/>
  <c r="Z335" i="51" s="1"/>
  <c r="AA335" i="51" s="1"/>
  <c r="AX335" i="51" s="1"/>
  <c r="AK330" i="51"/>
  <c r="AK338" i="51"/>
  <c r="AK334" i="51"/>
  <c r="AL338" i="51"/>
  <c r="AK329" i="51"/>
  <c r="AL329" i="51" s="1"/>
  <c r="AK337" i="51"/>
  <c r="AK340" i="51"/>
  <c r="BQ335" i="51"/>
  <c r="Y329" i="51"/>
  <c r="X329" i="51" s="1"/>
  <c r="Z329" i="51" s="1"/>
  <c r="AA329" i="51" s="1"/>
  <c r="AX329" i="51" s="1"/>
  <c r="AM331" i="51"/>
  <c r="AK335" i="51"/>
  <c r="AL335" i="51" s="1"/>
  <c r="AM339" i="51"/>
  <c r="AM334" i="51"/>
  <c r="BQ333" i="51"/>
  <c r="BQ336" i="51"/>
  <c r="BQ340" i="51"/>
  <c r="BQ330" i="51"/>
  <c r="BQ338" i="51"/>
  <c r="AK331" i="51"/>
  <c r="AK336" i="51"/>
  <c r="BQ331" i="51"/>
  <c r="BQ334" i="51"/>
  <c r="BQ329" i="51"/>
  <c r="BQ337" i="51"/>
  <c r="AM340" i="51"/>
  <c r="AK333" i="51"/>
  <c r="AM333" i="51"/>
  <c r="AM338" i="51"/>
  <c r="AK339" i="51"/>
  <c r="AK332" i="51"/>
  <c r="AL334" i="51"/>
  <c r="AL331" i="51"/>
  <c r="AL339" i="51"/>
  <c r="AL333" i="51"/>
  <c r="AL337" i="51"/>
  <c r="AL340" i="51"/>
  <c r="AL332" i="51"/>
  <c r="AM335" i="51" l="1"/>
  <c r="AM336" i="51" s="1"/>
  <c r="AV335" i="51" s="1"/>
  <c r="AW335" i="51" s="1"/>
  <c r="AU335" i="51"/>
  <c r="AL336" i="51"/>
  <c r="AS335" i="51" s="1"/>
  <c r="AT335" i="51" s="1"/>
  <c r="AM329" i="51"/>
  <c r="AM330" i="51" s="1"/>
  <c r="AU329" i="51"/>
  <c r="AL330" i="51"/>
  <c r="AS329" i="51" s="1"/>
  <c r="AT329" i="51" s="1"/>
  <c r="AV329" i="51" l="1"/>
  <c r="AW329" i="51" s="1"/>
  <c r="AY329" i="51" s="1"/>
  <c r="AY335" i="51"/>
  <c r="AG117" i="53" l="1"/>
  <c r="T117" i="53"/>
  <c r="AG116" i="53"/>
  <c r="T116" i="53"/>
  <c r="AG115" i="53"/>
  <c r="T115" i="53"/>
  <c r="AG114" i="53"/>
  <c r="T114" i="53"/>
  <c r="AG113" i="53"/>
  <c r="T113" i="53"/>
  <c r="BP328" i="51"/>
  <c r="BC328" i="51"/>
  <c r="BP327" i="51"/>
  <c r="BC327" i="51"/>
  <c r="BP326" i="51"/>
  <c r="BC326" i="51"/>
  <c r="BP325" i="51"/>
  <c r="BC325" i="51"/>
  <c r="BP324" i="51"/>
  <c r="BC324" i="51"/>
  <c r="BP323" i="51"/>
  <c r="BC323" i="51"/>
  <c r="AX323" i="51"/>
  <c r="AU323" i="51"/>
  <c r="AR323" i="51"/>
  <c r="BP322" i="51"/>
  <c r="BC322" i="51"/>
  <c r="BP321" i="51"/>
  <c r="BC321" i="51"/>
  <c r="BP320" i="51"/>
  <c r="BC320" i="51"/>
  <c r="BP319" i="51"/>
  <c r="BC319" i="51"/>
  <c r="BP318" i="51"/>
  <c r="BC318" i="51"/>
  <c r="BP317" i="51"/>
  <c r="BC317" i="51"/>
  <c r="AX317" i="51"/>
  <c r="AU317" i="51"/>
  <c r="AR317" i="51"/>
  <c r="AJ328" i="51"/>
  <c r="AH328" i="51"/>
  <c r="AF328" i="51"/>
  <c r="AJ327" i="51"/>
  <c r="AH327" i="51"/>
  <c r="AF327" i="51"/>
  <c r="AJ326" i="51"/>
  <c r="AH326" i="51"/>
  <c r="AF326" i="51"/>
  <c r="AJ325" i="51"/>
  <c r="AH325" i="51"/>
  <c r="AF325" i="51"/>
  <c r="AJ324" i="51"/>
  <c r="AH324" i="51"/>
  <c r="AF324" i="51"/>
  <c r="AJ323" i="51"/>
  <c r="AH323" i="51"/>
  <c r="AF323" i="51"/>
  <c r="AJ322" i="51"/>
  <c r="AH322" i="51"/>
  <c r="AF322" i="51"/>
  <c r="AJ321" i="51"/>
  <c r="AH321" i="51"/>
  <c r="AF321" i="51"/>
  <c r="AJ320" i="51"/>
  <c r="AH320" i="51"/>
  <c r="AF320" i="51"/>
  <c r="AJ319" i="51"/>
  <c r="AH319" i="51"/>
  <c r="AF319" i="51"/>
  <c r="AJ318" i="51"/>
  <c r="AH318" i="51"/>
  <c r="AF318" i="51"/>
  <c r="AJ317" i="51"/>
  <c r="AH317" i="51"/>
  <c r="AF317" i="51"/>
  <c r="AM317" i="51" s="1"/>
  <c r="AH113" i="53" l="1"/>
  <c r="AH114" i="53"/>
  <c r="AH115" i="53"/>
  <c r="AH116" i="53"/>
  <c r="AH117" i="53"/>
  <c r="AK320" i="51"/>
  <c r="AK328" i="51"/>
  <c r="AM328" i="51"/>
  <c r="BQ318" i="51"/>
  <c r="AK318" i="51"/>
  <c r="AK326" i="51"/>
  <c r="BQ320" i="51"/>
  <c r="BQ321" i="51"/>
  <c r="AM325" i="51"/>
  <c r="BQ324" i="51"/>
  <c r="BQ328" i="51"/>
  <c r="BQ319" i="51"/>
  <c r="AK321" i="51"/>
  <c r="BQ326" i="51"/>
  <c r="AM322" i="51"/>
  <c r="BQ323" i="51"/>
  <c r="BQ327" i="51"/>
  <c r="BQ325" i="51"/>
  <c r="AK319" i="51"/>
  <c r="AK327" i="51"/>
  <c r="BQ317" i="51"/>
  <c r="AK317" i="51"/>
  <c r="AL317" i="51" s="1"/>
  <c r="AK325" i="51"/>
  <c r="BQ322" i="51"/>
  <c r="AK323" i="51"/>
  <c r="AL323" i="51" s="1"/>
  <c r="AM327" i="51"/>
  <c r="AK324" i="51"/>
  <c r="AM324" i="51" s="1"/>
  <c r="AK322" i="51"/>
  <c r="AL325" i="51"/>
  <c r="AL327" i="51"/>
  <c r="AM323" i="51"/>
  <c r="AL322" i="51"/>
  <c r="AL326" i="51"/>
  <c r="AM318" i="51"/>
  <c r="AM319" i="51" s="1"/>
  <c r="AM320" i="51" s="1"/>
  <c r="AM321" i="51" s="1"/>
  <c r="AM326" i="51"/>
  <c r="AL328" i="51"/>
  <c r="AV317" i="51" l="1"/>
  <c r="AW317" i="51" s="1"/>
  <c r="AL318" i="51"/>
  <c r="AL319" i="51" s="1"/>
  <c r="AL320" i="51" s="1"/>
  <c r="AL321" i="51" s="1"/>
  <c r="AV323" i="51"/>
  <c r="AW323" i="51" s="1"/>
  <c r="AL324" i="51"/>
  <c r="AS323" i="51" s="1"/>
  <c r="AT323" i="51" s="1"/>
  <c r="AS317" i="51" l="1"/>
  <c r="AT317" i="51" s="1"/>
  <c r="AY317" i="51" s="1"/>
  <c r="AY323" i="51"/>
  <c r="AG112" i="53" l="1"/>
  <c r="T112" i="53"/>
  <c r="AG111" i="53"/>
  <c r="T111" i="53"/>
  <c r="AG110" i="53"/>
  <c r="T110" i="53"/>
  <c r="AG109" i="53"/>
  <c r="T109" i="53"/>
  <c r="AG108" i="53"/>
  <c r="T108" i="53"/>
  <c r="BP316" i="51"/>
  <c r="BC316" i="51"/>
  <c r="BP315" i="51"/>
  <c r="BC315" i="51"/>
  <c r="BP314" i="51"/>
  <c r="BC314" i="51"/>
  <c r="BP313" i="51"/>
  <c r="BC313" i="51"/>
  <c r="BP312" i="51"/>
  <c r="BC312" i="51"/>
  <c r="BP311" i="51"/>
  <c r="BC311" i="51"/>
  <c r="BP310" i="51"/>
  <c r="BC310" i="51"/>
  <c r="BP309" i="51"/>
  <c r="BC309" i="51"/>
  <c r="BP308" i="51"/>
  <c r="BC308" i="51"/>
  <c r="BP307" i="51"/>
  <c r="BC307" i="51"/>
  <c r="BP306" i="51"/>
  <c r="BC306" i="51"/>
  <c r="BP305" i="51"/>
  <c r="BC305" i="51"/>
  <c r="AJ316" i="51"/>
  <c r="AH316" i="51"/>
  <c r="AF316" i="51"/>
  <c r="AJ315" i="51"/>
  <c r="AH315" i="51"/>
  <c r="AF315" i="51"/>
  <c r="AJ314" i="51"/>
  <c r="AH314" i="51"/>
  <c r="AF314" i="51"/>
  <c r="AJ313" i="51"/>
  <c r="AH313" i="51"/>
  <c r="AF313" i="51"/>
  <c r="AJ312" i="51"/>
  <c r="AH312" i="51"/>
  <c r="AF312" i="51"/>
  <c r="AJ311" i="51"/>
  <c r="AH311" i="51"/>
  <c r="AF311" i="51"/>
  <c r="AJ310" i="51"/>
  <c r="AH310" i="51"/>
  <c r="AF310" i="51"/>
  <c r="AJ309" i="51"/>
  <c r="AH309" i="51"/>
  <c r="AF309" i="51"/>
  <c r="AJ308" i="51"/>
  <c r="AH308" i="51"/>
  <c r="AF308" i="51"/>
  <c r="AJ307" i="51"/>
  <c r="AH307" i="51"/>
  <c r="AF307" i="51"/>
  <c r="AJ306" i="51"/>
  <c r="AH306" i="51"/>
  <c r="AF306" i="51"/>
  <c r="AJ305" i="51"/>
  <c r="AH305" i="51"/>
  <c r="AF305" i="51"/>
  <c r="W311" i="51"/>
  <c r="U311" i="51"/>
  <c r="S311" i="51"/>
  <c r="AR311" i="51" s="1"/>
  <c r="W305" i="51"/>
  <c r="U305" i="51"/>
  <c r="S305" i="51"/>
  <c r="AR305" i="51" s="1"/>
  <c r="Y305" i="51" l="1"/>
  <c r="X305" i="51" s="1"/>
  <c r="Z305" i="51" s="1"/>
  <c r="AA305" i="51" s="1"/>
  <c r="AX305" i="51" s="1"/>
  <c r="AK311" i="51"/>
  <c r="AL311" i="51" s="1"/>
  <c r="AH110" i="53"/>
  <c r="AH108" i="53"/>
  <c r="AH111" i="53"/>
  <c r="AH112" i="53"/>
  <c r="AM314" i="51"/>
  <c r="BQ312" i="51"/>
  <c r="AK310" i="51"/>
  <c r="AL314" i="51"/>
  <c r="AK315" i="51"/>
  <c r="AH109" i="53"/>
  <c r="AK307" i="51"/>
  <c r="AM310" i="51"/>
  <c r="AM309" i="51"/>
  <c r="BQ310" i="51"/>
  <c r="BQ314" i="51"/>
  <c r="BQ313" i="51"/>
  <c r="AM315" i="51"/>
  <c r="AL310" i="51"/>
  <c r="BQ315" i="51"/>
  <c r="BQ305" i="51"/>
  <c r="BQ309" i="51"/>
  <c r="AM313" i="51"/>
  <c r="AK312" i="51"/>
  <c r="BQ316" i="51"/>
  <c r="AK305" i="51"/>
  <c r="AL305" i="51" s="1"/>
  <c r="AK308" i="51"/>
  <c r="AM316" i="51"/>
  <c r="BQ306" i="51"/>
  <c r="BQ311" i="51"/>
  <c r="AK306" i="51"/>
  <c r="AK313" i="51"/>
  <c r="BQ307" i="51"/>
  <c r="Y311" i="51"/>
  <c r="AM311" i="51" s="1"/>
  <c r="AK309" i="51"/>
  <c r="AK314" i="51"/>
  <c r="AK316" i="51"/>
  <c r="BQ308" i="51"/>
  <c r="AL315" i="51"/>
  <c r="AL309" i="51"/>
  <c r="AL313" i="51"/>
  <c r="AL316" i="51"/>
  <c r="AL312" i="51" l="1"/>
  <c r="AS311" i="51" s="1"/>
  <c r="AT311" i="51" s="1"/>
  <c r="AU305" i="51"/>
  <c r="AM305" i="51"/>
  <c r="AM306" i="51" s="1"/>
  <c r="AM312" i="51"/>
  <c r="AV311" i="51" s="1"/>
  <c r="AW311" i="51" s="1"/>
  <c r="AL306" i="51"/>
  <c r="AL307" i="51" s="1"/>
  <c r="AL308" i="51" s="1"/>
  <c r="X311" i="51"/>
  <c r="Z311" i="51" s="1"/>
  <c r="AA311" i="51" s="1"/>
  <c r="AX311" i="51" s="1"/>
  <c r="AU311" i="51"/>
  <c r="AM307" i="51" l="1"/>
  <c r="AM308" i="51" s="1"/>
  <c r="AV305" i="51" s="1"/>
  <c r="AW305" i="51" s="1"/>
  <c r="AY311" i="51"/>
  <c r="AS305" i="51"/>
  <c r="AT305" i="51" s="1"/>
  <c r="AY305" i="51" l="1"/>
  <c r="BP304" i="51"/>
  <c r="BC304" i="51"/>
  <c r="AJ304" i="51"/>
  <c r="AH304" i="51"/>
  <c r="AF304" i="51"/>
  <c r="BP303" i="51"/>
  <c r="BC303" i="51"/>
  <c r="AJ303" i="51"/>
  <c r="AH303" i="51"/>
  <c r="AF303" i="51"/>
  <c r="BP302" i="51"/>
  <c r="BC302" i="51"/>
  <c r="AJ302" i="51"/>
  <c r="AH302" i="51"/>
  <c r="AF302" i="51"/>
  <c r="BP301" i="51"/>
  <c r="BC301" i="51"/>
  <c r="AJ301" i="51"/>
  <c r="AH301" i="51"/>
  <c r="AF301" i="51"/>
  <c r="BP300" i="51"/>
  <c r="BC300" i="51"/>
  <c r="AJ300" i="51"/>
  <c r="AH300" i="51"/>
  <c r="AF300" i="51"/>
  <c r="BP299" i="51"/>
  <c r="BC299" i="51"/>
  <c r="AJ299" i="51"/>
  <c r="AH299" i="51"/>
  <c r="AF299" i="51"/>
  <c r="W299" i="51"/>
  <c r="U299" i="51"/>
  <c r="S299" i="51"/>
  <c r="AR299" i="51" s="1"/>
  <c r="BP298" i="51"/>
  <c r="BC298" i="51"/>
  <c r="AJ298" i="51"/>
  <c r="AH298" i="51"/>
  <c r="AF298" i="51"/>
  <c r="BP297" i="51"/>
  <c r="BC297" i="51"/>
  <c r="AJ297" i="51"/>
  <c r="AH297" i="51"/>
  <c r="AF297" i="51"/>
  <c r="BP296" i="51"/>
  <c r="BC296" i="51"/>
  <c r="AJ296" i="51"/>
  <c r="AH296" i="51"/>
  <c r="AF296" i="51"/>
  <c r="BP295" i="51"/>
  <c r="BC295" i="51"/>
  <c r="AJ295" i="51"/>
  <c r="AH295" i="51"/>
  <c r="AF295" i="51"/>
  <c r="BP294" i="51"/>
  <c r="BC294" i="51"/>
  <c r="AJ294" i="51"/>
  <c r="AH294" i="51"/>
  <c r="AF294" i="51"/>
  <c r="BP293" i="51"/>
  <c r="BC293" i="51"/>
  <c r="AJ293" i="51"/>
  <c r="AH293" i="51"/>
  <c r="AF293" i="51"/>
  <c r="W293" i="51"/>
  <c r="U293" i="51"/>
  <c r="S293" i="51"/>
  <c r="AR293" i="51" s="1"/>
  <c r="AG107" i="53"/>
  <c r="T107" i="53"/>
  <c r="AG106" i="53"/>
  <c r="T106" i="53"/>
  <c r="AG105" i="53"/>
  <c r="T105" i="53"/>
  <c r="AG104" i="53"/>
  <c r="T104" i="53"/>
  <c r="AG103" i="53"/>
  <c r="T103" i="53"/>
  <c r="AG102" i="53"/>
  <c r="T102" i="53"/>
  <c r="AG101" i="53"/>
  <c r="T101" i="53"/>
  <c r="AG100" i="53"/>
  <c r="T100" i="53"/>
  <c r="AG99" i="53"/>
  <c r="T99" i="53"/>
  <c r="AG98" i="53"/>
  <c r="T98" i="53"/>
  <c r="AM303" i="51" l="1"/>
  <c r="AH104" i="53"/>
  <c r="BQ302" i="51"/>
  <c r="AH106" i="53"/>
  <c r="AH107" i="53"/>
  <c r="AH101" i="53"/>
  <c r="AH103" i="53"/>
  <c r="BQ294" i="51"/>
  <c r="AK304" i="51"/>
  <c r="AK301" i="51"/>
  <c r="AH102" i="53"/>
  <c r="BQ296" i="51"/>
  <c r="BQ304" i="51"/>
  <c r="AL300" i="51"/>
  <c r="AK296" i="51"/>
  <c r="AK298" i="51"/>
  <c r="AK299" i="51"/>
  <c r="AL299" i="51" s="1"/>
  <c r="BQ303" i="51"/>
  <c r="AL302" i="51"/>
  <c r="BQ298" i="51"/>
  <c r="AK297" i="51"/>
  <c r="AK294" i="51"/>
  <c r="AK300" i="51"/>
  <c r="AK293" i="51"/>
  <c r="AL293" i="51" s="1"/>
  <c r="BQ297" i="51"/>
  <c r="Y299" i="51"/>
  <c r="AU299" i="51" s="1"/>
  <c r="AM301" i="51"/>
  <c r="AM302" i="51"/>
  <c r="AL301" i="51"/>
  <c r="BQ293" i="51"/>
  <c r="AK295" i="51"/>
  <c r="AM304" i="51"/>
  <c r="AM298" i="51"/>
  <c r="AL298" i="51"/>
  <c r="AM300" i="51"/>
  <c r="BQ301" i="51"/>
  <c r="AK303" i="51"/>
  <c r="Y293" i="51"/>
  <c r="AU293" i="51" s="1"/>
  <c r="BQ295" i="51"/>
  <c r="BQ299" i="51"/>
  <c r="BQ300" i="51"/>
  <c r="AK302" i="51"/>
  <c r="AL303" i="51"/>
  <c r="AL304" i="51"/>
  <c r="AH100" i="53"/>
  <c r="AH105" i="53"/>
  <c r="AH98" i="53"/>
  <c r="AH99" i="53"/>
  <c r="AM299" i="51" l="1"/>
  <c r="AV299" i="51" s="1"/>
  <c r="AW299" i="51" s="1"/>
  <c r="X299" i="51"/>
  <c r="Z299" i="51" s="1"/>
  <c r="AA299" i="51" s="1"/>
  <c r="AX299" i="51" s="1"/>
  <c r="X293" i="51"/>
  <c r="Z293" i="51" s="1"/>
  <c r="AA293" i="51" s="1"/>
  <c r="AX293" i="51" s="1"/>
  <c r="AM293" i="51"/>
  <c r="AM294" i="51" s="1"/>
  <c r="AM295" i="51" s="1"/>
  <c r="AM296" i="51" s="1"/>
  <c r="AM297" i="51" s="1"/>
  <c r="AL294" i="51"/>
  <c r="AL295" i="51" s="1"/>
  <c r="AL296" i="51" s="1"/>
  <c r="AL297" i="51" s="1"/>
  <c r="AS299" i="51"/>
  <c r="AT299" i="51" s="1"/>
  <c r="AY299" i="51" l="1"/>
  <c r="AS293" i="51"/>
  <c r="AT293" i="51" s="1"/>
  <c r="AV293" i="51"/>
  <c r="AW293" i="51" s="1"/>
  <c r="AG82" i="53"/>
  <c r="T82" i="53"/>
  <c r="AG81" i="53"/>
  <c r="T81" i="53"/>
  <c r="AG80" i="53"/>
  <c r="T80" i="53"/>
  <c r="AG79" i="53"/>
  <c r="T79" i="53"/>
  <c r="AG78" i="53"/>
  <c r="T78" i="53"/>
  <c r="AG77" i="53"/>
  <c r="T77" i="53"/>
  <c r="AG76" i="53"/>
  <c r="T76" i="53"/>
  <c r="AG75" i="53"/>
  <c r="T75" i="53"/>
  <c r="AG74" i="53"/>
  <c r="T74" i="53"/>
  <c r="AG73" i="53"/>
  <c r="T73" i="53"/>
  <c r="AG72" i="53"/>
  <c r="T72" i="53"/>
  <c r="AG71" i="53"/>
  <c r="T71" i="53"/>
  <c r="AG70" i="53"/>
  <c r="T70" i="53"/>
  <c r="AG69" i="53"/>
  <c r="T69" i="53"/>
  <c r="AG68" i="53"/>
  <c r="T68" i="53"/>
  <c r="BP43" i="45"/>
  <c r="BC43" i="45"/>
  <c r="AJ43" i="45"/>
  <c r="AH43" i="45"/>
  <c r="AF43" i="45"/>
  <c r="BP42" i="45"/>
  <c r="BC42" i="45"/>
  <c r="AJ42" i="45"/>
  <c r="AH42" i="45"/>
  <c r="AF42" i="45"/>
  <c r="BP41" i="45"/>
  <c r="BC41" i="45"/>
  <c r="AJ41" i="45"/>
  <c r="AH41" i="45"/>
  <c r="AF41" i="45"/>
  <c r="AM42" i="45" s="1"/>
  <c r="BP40" i="45"/>
  <c r="BC40" i="45"/>
  <c r="AJ40" i="45"/>
  <c r="AH40" i="45"/>
  <c r="AF40" i="45"/>
  <c r="BP39" i="45"/>
  <c r="BC39" i="45"/>
  <c r="AJ39" i="45"/>
  <c r="AH39" i="45"/>
  <c r="AF39" i="45"/>
  <c r="BP38" i="45"/>
  <c r="BC38" i="45"/>
  <c r="AJ38" i="45"/>
  <c r="AH38" i="45"/>
  <c r="AF38" i="45"/>
  <c r="W38" i="45"/>
  <c r="U38" i="45"/>
  <c r="S38" i="45"/>
  <c r="AR38" i="45" s="1"/>
  <c r="BP37" i="45"/>
  <c r="BC37" i="45"/>
  <c r="AJ37" i="45"/>
  <c r="AH37" i="45"/>
  <c r="AF37" i="45"/>
  <c r="BP36" i="45"/>
  <c r="BC36" i="45"/>
  <c r="AJ36" i="45"/>
  <c r="AH36" i="45"/>
  <c r="AF36" i="45"/>
  <c r="BP35" i="45"/>
  <c r="BC35" i="45"/>
  <c r="AJ35" i="45"/>
  <c r="AH35" i="45"/>
  <c r="AF35" i="45"/>
  <c r="BP34" i="45"/>
  <c r="BC34" i="45"/>
  <c r="AJ34" i="45"/>
  <c r="AH34" i="45"/>
  <c r="AF34" i="45"/>
  <c r="BP33" i="45"/>
  <c r="BC33" i="45"/>
  <c r="AJ33" i="45"/>
  <c r="AH33" i="45"/>
  <c r="AF33" i="45"/>
  <c r="BP32" i="45"/>
  <c r="BC32" i="45"/>
  <c r="AJ32" i="45"/>
  <c r="AH32" i="45"/>
  <c r="AF32" i="45"/>
  <c r="W32" i="45"/>
  <c r="U32" i="45"/>
  <c r="S32" i="45"/>
  <c r="AR32" i="45" s="1"/>
  <c r="BP286" i="51"/>
  <c r="BC286" i="51"/>
  <c r="BP285" i="51"/>
  <c r="BC285" i="51"/>
  <c r="BP284" i="51"/>
  <c r="BC284" i="51"/>
  <c r="BP283" i="51"/>
  <c r="BC283" i="51"/>
  <c r="BP282" i="51"/>
  <c r="BC282" i="51"/>
  <c r="BP281" i="51"/>
  <c r="BC281" i="51"/>
  <c r="BP280" i="51"/>
  <c r="BC280" i="51"/>
  <c r="BP279" i="51"/>
  <c r="BC279" i="51"/>
  <c r="BP278" i="51"/>
  <c r="BC278" i="51"/>
  <c r="BP277" i="51"/>
  <c r="BC277" i="51"/>
  <c r="BP276" i="51"/>
  <c r="BC276" i="51"/>
  <c r="BP275" i="51"/>
  <c r="BC275" i="51"/>
  <c r="BP274" i="51"/>
  <c r="BC274" i="51"/>
  <c r="BP273" i="51"/>
  <c r="BC273" i="51"/>
  <c r="BP272" i="51"/>
  <c r="BC272" i="51"/>
  <c r="BP271" i="51"/>
  <c r="BC271" i="51"/>
  <c r="BP270" i="51"/>
  <c r="BC270" i="51"/>
  <c r="BP269" i="51"/>
  <c r="BC269" i="51"/>
  <c r="AJ286" i="51"/>
  <c r="AH286" i="51"/>
  <c r="AF286" i="51"/>
  <c r="AJ285" i="51"/>
  <c r="AH285" i="51"/>
  <c r="AF285" i="51"/>
  <c r="AJ284" i="51"/>
  <c r="AH284" i="51"/>
  <c r="AF284" i="51"/>
  <c r="AJ283" i="51"/>
  <c r="AH283" i="51"/>
  <c r="AF283" i="51"/>
  <c r="AJ282" i="51"/>
  <c r="AH282" i="51"/>
  <c r="AF282" i="51"/>
  <c r="AJ281" i="51"/>
  <c r="AH281" i="51"/>
  <c r="AF281" i="51"/>
  <c r="AJ280" i="51"/>
  <c r="AH280" i="51"/>
  <c r="AF280" i="51"/>
  <c r="AJ279" i="51"/>
  <c r="AH279" i="51"/>
  <c r="AF279" i="51"/>
  <c r="AJ278" i="51"/>
  <c r="AH278" i="51"/>
  <c r="AF278" i="51"/>
  <c r="AJ277" i="51"/>
  <c r="AH277" i="51"/>
  <c r="AF277" i="51"/>
  <c r="AJ276" i="51"/>
  <c r="AH276" i="51"/>
  <c r="AF276" i="51"/>
  <c r="AJ275" i="51"/>
  <c r="AH275" i="51"/>
  <c r="AF275" i="51"/>
  <c r="AJ274" i="51"/>
  <c r="AH274" i="51"/>
  <c r="AF274" i="51"/>
  <c r="AJ273" i="51"/>
  <c r="AH273" i="51"/>
  <c r="AF273" i="51"/>
  <c r="AJ272" i="51"/>
  <c r="AH272" i="51"/>
  <c r="AF272" i="51"/>
  <c r="AJ271" i="51"/>
  <c r="AH271" i="51"/>
  <c r="AF271" i="51"/>
  <c r="AJ270" i="51"/>
  <c r="AH270" i="51"/>
  <c r="AF270" i="51"/>
  <c r="AJ269" i="51"/>
  <c r="AH269" i="51"/>
  <c r="AF269" i="51"/>
  <c r="W281" i="51"/>
  <c r="U281" i="51"/>
  <c r="S281" i="51"/>
  <c r="AR281" i="51" s="1"/>
  <c r="W275" i="51"/>
  <c r="U275" i="51"/>
  <c r="S275" i="51"/>
  <c r="AR275" i="51" s="1"/>
  <c r="W269" i="51"/>
  <c r="U269" i="51"/>
  <c r="S269" i="51"/>
  <c r="AR269" i="51" s="1"/>
  <c r="AK39" i="45" l="1"/>
  <c r="BQ36" i="45"/>
  <c r="AK37" i="45"/>
  <c r="AK38" i="45"/>
  <c r="AK43" i="45"/>
  <c r="BQ43" i="45"/>
  <c r="AK41" i="45"/>
  <c r="BQ38" i="45"/>
  <c r="AH76" i="53"/>
  <c r="AH78" i="53"/>
  <c r="AH82" i="53"/>
  <c r="AH70" i="53"/>
  <c r="AK277" i="51"/>
  <c r="AK269" i="51"/>
  <c r="AL269" i="51" s="1"/>
  <c r="AK285" i="51"/>
  <c r="AY293" i="51"/>
  <c r="AK283" i="51"/>
  <c r="BQ284" i="51"/>
  <c r="AK281" i="51"/>
  <c r="AL281" i="51" s="1"/>
  <c r="BQ285" i="51"/>
  <c r="AM273" i="51"/>
  <c r="AK275" i="51"/>
  <c r="AL275" i="51" s="1"/>
  <c r="AK40" i="45"/>
  <c r="BQ34" i="45"/>
  <c r="AH68" i="53"/>
  <c r="AH69" i="53"/>
  <c r="AH77" i="53"/>
  <c r="AH74" i="53"/>
  <c r="AH71" i="53"/>
  <c r="AH75" i="53"/>
  <c r="AK35" i="45"/>
  <c r="AM35" i="45"/>
  <c r="AL42" i="45"/>
  <c r="AK34" i="45"/>
  <c r="AK36" i="45"/>
  <c r="AK33" i="45"/>
  <c r="AM36" i="45"/>
  <c r="BQ32" i="45"/>
  <c r="BQ39" i="45"/>
  <c r="Y32" i="45"/>
  <c r="AU32" i="45" s="1"/>
  <c r="AL41" i="45"/>
  <c r="AM41" i="45"/>
  <c r="BQ42" i="45"/>
  <c r="BQ37" i="45"/>
  <c r="AL36" i="45"/>
  <c r="Y38" i="45"/>
  <c r="X38" i="45" s="1"/>
  <c r="Z38" i="45" s="1"/>
  <c r="AA38" i="45" s="1"/>
  <c r="AX38" i="45" s="1"/>
  <c r="AK42" i="45"/>
  <c r="AH72" i="53"/>
  <c r="AH79" i="53"/>
  <c r="AH73" i="53"/>
  <c r="AH80" i="53"/>
  <c r="AH81" i="53"/>
  <c r="AK278" i="51"/>
  <c r="BQ277" i="51"/>
  <c r="BQ274" i="51"/>
  <c r="AL35" i="45"/>
  <c r="BQ35" i="45"/>
  <c r="AM37" i="45"/>
  <c r="BQ41" i="45"/>
  <c r="AL39" i="45"/>
  <c r="AM43" i="45"/>
  <c r="AK32" i="45"/>
  <c r="AL32" i="45" s="1"/>
  <c r="BQ40" i="45"/>
  <c r="BQ33" i="45"/>
  <c r="AM39" i="45"/>
  <c r="AM40" i="45" s="1"/>
  <c r="AL40" i="45"/>
  <c r="AL43" i="45"/>
  <c r="AL37" i="45"/>
  <c r="AL38" i="45"/>
  <c r="Y269" i="51"/>
  <c r="AM269" i="51" s="1"/>
  <c r="AM270" i="51" s="1"/>
  <c r="AK280" i="51"/>
  <c r="BQ272" i="51"/>
  <c r="BQ276" i="51"/>
  <c r="BQ280" i="51"/>
  <c r="AL285" i="51"/>
  <c r="BQ278" i="51"/>
  <c r="BQ282" i="51"/>
  <c r="BQ286" i="51"/>
  <c r="AM286" i="51"/>
  <c r="AK271" i="51"/>
  <c r="AL273" i="51"/>
  <c r="AK276" i="51"/>
  <c r="AK284" i="51"/>
  <c r="AK286" i="51"/>
  <c r="BQ271" i="51"/>
  <c r="BQ275" i="51"/>
  <c r="Y281" i="51"/>
  <c r="AK279" i="51"/>
  <c r="BQ283" i="51"/>
  <c r="AK272" i="51"/>
  <c r="AK274" i="51"/>
  <c r="AK282" i="51"/>
  <c r="BQ279" i="51"/>
  <c r="AM271" i="51"/>
  <c r="BQ269" i="51"/>
  <c r="BQ273" i="51"/>
  <c r="BQ281" i="51"/>
  <c r="AM274" i="51"/>
  <c r="Y275" i="51"/>
  <c r="AM275" i="51" s="1"/>
  <c r="AM276" i="51" s="1"/>
  <c r="AM277" i="51" s="1"/>
  <c r="AM278" i="51" s="1"/>
  <c r="AM279" i="51" s="1"/>
  <c r="AK270" i="51"/>
  <c r="AK273" i="51"/>
  <c r="BQ270" i="51"/>
  <c r="AM285" i="51"/>
  <c r="AL272" i="51"/>
  <c r="AL284" i="51"/>
  <c r="AM272" i="51"/>
  <c r="AM280" i="51"/>
  <c r="AM284" i="51"/>
  <c r="AL286" i="51"/>
  <c r="AL274" i="51"/>
  <c r="X32" i="45" l="1"/>
  <c r="Z32" i="45" s="1"/>
  <c r="AA32" i="45" s="1"/>
  <c r="AX32" i="45" s="1"/>
  <c r="AM32" i="45"/>
  <c r="AM33" i="45" s="1"/>
  <c r="AM34" i="45" s="1"/>
  <c r="AL276" i="51"/>
  <c r="AL277" i="51" s="1"/>
  <c r="AL278" i="51" s="1"/>
  <c r="AL279" i="51" s="1"/>
  <c r="AL280" i="51" s="1"/>
  <c r="AL282" i="51"/>
  <c r="AL270" i="51"/>
  <c r="AM38" i="45"/>
  <c r="AV38" i="45" s="1"/>
  <c r="AW38" i="45" s="1"/>
  <c r="AU38" i="45"/>
  <c r="AU269" i="51"/>
  <c r="X269" i="51"/>
  <c r="Z269" i="51" s="1"/>
  <c r="AA269" i="51" s="1"/>
  <c r="AX269" i="51" s="1"/>
  <c r="AS38" i="45"/>
  <c r="AT38" i="45" s="1"/>
  <c r="AL33" i="45"/>
  <c r="AL34" i="45" s="1"/>
  <c r="X275" i="51"/>
  <c r="Z275" i="51" s="1"/>
  <c r="AA275" i="51" s="1"/>
  <c r="AX275" i="51" s="1"/>
  <c r="AU275" i="51"/>
  <c r="AV275" i="51"/>
  <c r="AW275" i="51" s="1"/>
  <c r="X281" i="51"/>
  <c r="Z281" i="51" s="1"/>
  <c r="AA281" i="51" s="1"/>
  <c r="AX281" i="51" s="1"/>
  <c r="AU281" i="51"/>
  <c r="AM281" i="51"/>
  <c r="AM283" i="51" s="1"/>
  <c r="AV269" i="51"/>
  <c r="AW269" i="51" s="1"/>
  <c r="AL271" i="51" l="1"/>
  <c r="AS269" i="51" s="1"/>
  <c r="AT269" i="51" s="1"/>
  <c r="AL283" i="51"/>
  <c r="AS281" i="51" s="1"/>
  <c r="AT281" i="51" s="1"/>
  <c r="AV32" i="45"/>
  <c r="AW32" i="45" s="1"/>
  <c r="AS275" i="51"/>
  <c r="AT275" i="51" s="1"/>
  <c r="AY275" i="51" s="1"/>
  <c r="AY38" i="45"/>
  <c r="AY269" i="51"/>
  <c r="AS32" i="45"/>
  <c r="AT32" i="45" s="1"/>
  <c r="AM282" i="51"/>
  <c r="AV281" i="51" s="1"/>
  <c r="AW281" i="51" s="1"/>
  <c r="AY281" i="51" s="1"/>
  <c r="AY32" i="45" l="1"/>
  <c r="AG67" i="53"/>
  <c r="T67" i="53"/>
  <c r="AG66" i="53"/>
  <c r="T66" i="53"/>
  <c r="AG65" i="53"/>
  <c r="T65" i="53"/>
  <c r="AG64" i="53"/>
  <c r="T64" i="53"/>
  <c r="AG63" i="53"/>
  <c r="T63" i="53"/>
  <c r="AG62" i="53"/>
  <c r="T62" i="53"/>
  <c r="AG61" i="53"/>
  <c r="T61" i="53"/>
  <c r="AG60" i="53"/>
  <c r="T60" i="53"/>
  <c r="AG59" i="53"/>
  <c r="T59" i="53"/>
  <c r="AG58" i="53"/>
  <c r="T58" i="53"/>
  <c r="BP268" i="51"/>
  <c r="BC268" i="51"/>
  <c r="BP267" i="51"/>
  <c r="BC267" i="51"/>
  <c r="BP266" i="51"/>
  <c r="BC266" i="51"/>
  <c r="BP265" i="51"/>
  <c r="BC265" i="51"/>
  <c r="BP264" i="51"/>
  <c r="BC264" i="51"/>
  <c r="BP263" i="51"/>
  <c r="BC263" i="51"/>
  <c r="BP262" i="51"/>
  <c r="BC262" i="51"/>
  <c r="BP261" i="51"/>
  <c r="BC261" i="51"/>
  <c r="BP260" i="51"/>
  <c r="BC260" i="51"/>
  <c r="BP259" i="51"/>
  <c r="BC259" i="51"/>
  <c r="BP258" i="51"/>
  <c r="BC258" i="51"/>
  <c r="BP257" i="51"/>
  <c r="BC257" i="51"/>
  <c r="AU263" i="51"/>
  <c r="AR263" i="51"/>
  <c r="AU257" i="51"/>
  <c r="AR257" i="51"/>
  <c r="AJ268" i="51"/>
  <c r="AH268" i="51"/>
  <c r="AF268" i="51"/>
  <c r="AJ267" i="51"/>
  <c r="AH267" i="51"/>
  <c r="AF267" i="51"/>
  <c r="AJ262" i="51"/>
  <c r="AH262" i="51"/>
  <c r="AF262" i="51"/>
  <c r="AJ261" i="51"/>
  <c r="AH261" i="51"/>
  <c r="AF261" i="51"/>
  <c r="AJ260" i="51"/>
  <c r="AH260" i="51"/>
  <c r="AF260" i="51"/>
  <c r="AA263" i="51"/>
  <c r="AX263" i="51" s="1"/>
  <c r="AA257" i="51"/>
  <c r="AX257" i="51" s="1"/>
  <c r="X263" i="51"/>
  <c r="X257" i="51"/>
  <c r="AH63" i="53" l="1"/>
  <c r="AH61" i="53"/>
  <c r="AH67" i="53"/>
  <c r="AH64" i="53"/>
  <c r="BQ260" i="51"/>
  <c r="BQ264" i="51"/>
  <c r="BQ268" i="51"/>
  <c r="BQ262" i="51"/>
  <c r="AH65" i="53"/>
  <c r="AH62" i="53"/>
  <c r="AH58" i="53"/>
  <c r="AH66" i="53"/>
  <c r="AH59" i="53"/>
  <c r="AH60" i="53"/>
  <c r="AK267" i="51"/>
  <c r="AM261" i="51"/>
  <c r="BQ265" i="51"/>
  <c r="AK262" i="51"/>
  <c r="BQ266" i="51"/>
  <c r="BQ259" i="51"/>
  <c r="BQ263" i="51"/>
  <c r="AK260" i="51"/>
  <c r="AM267" i="51"/>
  <c r="AM262" i="51"/>
  <c r="BQ261" i="51"/>
  <c r="AM260" i="51"/>
  <c r="AL261" i="51"/>
  <c r="BQ267" i="51"/>
  <c r="AM268" i="51"/>
  <c r="BQ257" i="51"/>
  <c r="AK268" i="51"/>
  <c r="BQ258" i="51"/>
  <c r="AK261" i="51"/>
  <c r="AL268" i="51"/>
  <c r="AL260" i="51"/>
  <c r="AL267" i="51"/>
  <c r="AL262" i="51"/>
  <c r="AV257" i="51" l="1"/>
  <c r="AW257" i="51" s="1"/>
  <c r="AS257" i="51"/>
  <c r="AT257" i="51" s="1"/>
  <c r="AV263" i="51"/>
  <c r="AW263" i="51" s="1"/>
  <c r="AS263" i="51"/>
  <c r="AT263" i="51" s="1"/>
  <c r="T57" i="53"/>
  <c r="T56" i="53"/>
  <c r="T55" i="53"/>
  <c r="T54" i="53"/>
  <c r="AG53" i="53"/>
  <c r="T53" i="53"/>
  <c r="T52" i="53"/>
  <c r="T51" i="53"/>
  <c r="T50" i="53"/>
  <c r="AG49" i="53"/>
  <c r="T49" i="53"/>
  <c r="AG48" i="53"/>
  <c r="T48" i="53"/>
  <c r="BP31" i="45"/>
  <c r="BC31" i="45"/>
  <c r="AJ31" i="45"/>
  <c r="AH31" i="45"/>
  <c r="AF31" i="45"/>
  <c r="BP30" i="45"/>
  <c r="BC30" i="45"/>
  <c r="AJ30" i="45"/>
  <c r="AH30" i="45"/>
  <c r="AF30" i="45"/>
  <c r="BP29" i="45"/>
  <c r="BC29" i="45"/>
  <c r="AJ29" i="45"/>
  <c r="AH29" i="45"/>
  <c r="AF29" i="45"/>
  <c r="BP28" i="45"/>
  <c r="BC28" i="45"/>
  <c r="AJ28" i="45"/>
  <c r="AH28" i="45"/>
  <c r="AF28" i="45"/>
  <c r="BP27" i="45"/>
  <c r="BC27" i="45"/>
  <c r="AJ27" i="45"/>
  <c r="AH27" i="45"/>
  <c r="AF27" i="45"/>
  <c r="BP26" i="45"/>
  <c r="BC26" i="45"/>
  <c r="AJ26" i="45"/>
  <c r="AH26" i="45"/>
  <c r="AF26" i="45"/>
  <c r="W26" i="45"/>
  <c r="U26" i="45"/>
  <c r="S26" i="45"/>
  <c r="AR26" i="45" s="1"/>
  <c r="BP256" i="51"/>
  <c r="BC256" i="51"/>
  <c r="BP255" i="51"/>
  <c r="BC255" i="51"/>
  <c r="BP254" i="51"/>
  <c r="BC254" i="51"/>
  <c r="BP253" i="51"/>
  <c r="BC253" i="51"/>
  <c r="BP252" i="51"/>
  <c r="BC252" i="51"/>
  <c r="BP251" i="51"/>
  <c r="BC251" i="51"/>
  <c r="BP250" i="51"/>
  <c r="BC250" i="51"/>
  <c r="BP249" i="51"/>
  <c r="BC249" i="51"/>
  <c r="BP248" i="51"/>
  <c r="BC248" i="51"/>
  <c r="BP247" i="51"/>
  <c r="BC247" i="51"/>
  <c r="BP246" i="51"/>
  <c r="BC246" i="51"/>
  <c r="BP245" i="51"/>
  <c r="BC245" i="51"/>
  <c r="BP244" i="51"/>
  <c r="BC244" i="51"/>
  <c r="BP243" i="51"/>
  <c r="BC243" i="51"/>
  <c r="BP242" i="51"/>
  <c r="BC242" i="51"/>
  <c r="BP241" i="51"/>
  <c r="BC241" i="51"/>
  <c r="BP240" i="51"/>
  <c r="BC240" i="51"/>
  <c r="BP239" i="51"/>
  <c r="BC239" i="51"/>
  <c r="BP238" i="51"/>
  <c r="BC238" i="51"/>
  <c r="BP237" i="51"/>
  <c r="BC237" i="51"/>
  <c r="BP236" i="51"/>
  <c r="BC236" i="51"/>
  <c r="BP235" i="51"/>
  <c r="BC235" i="51"/>
  <c r="BP234" i="51"/>
  <c r="BC234" i="51"/>
  <c r="BP233" i="51"/>
  <c r="BC233" i="51"/>
  <c r="BP232" i="51"/>
  <c r="BC232" i="51"/>
  <c r="BP231" i="51"/>
  <c r="BC231" i="51"/>
  <c r="BP230" i="51"/>
  <c r="BC230" i="51"/>
  <c r="BP229" i="51"/>
  <c r="BC229" i="51"/>
  <c r="BP228" i="51"/>
  <c r="BC228" i="51"/>
  <c r="BP227" i="51"/>
  <c r="BC227" i="51"/>
  <c r="BP226" i="51"/>
  <c r="BC226" i="51"/>
  <c r="BP225" i="51"/>
  <c r="BC225" i="51"/>
  <c r="BP224" i="51"/>
  <c r="BC224" i="51"/>
  <c r="BP223" i="51"/>
  <c r="BC223" i="51"/>
  <c r="BP222" i="51"/>
  <c r="BC222" i="51"/>
  <c r="BP221" i="51"/>
  <c r="BC221" i="51"/>
  <c r="AJ256" i="51"/>
  <c r="AH256" i="51"/>
  <c r="AF256" i="51"/>
  <c r="AJ255" i="51"/>
  <c r="AH255" i="51"/>
  <c r="AF255" i="51"/>
  <c r="AJ254" i="51"/>
  <c r="AH254" i="51"/>
  <c r="AF254" i="51"/>
  <c r="AJ253" i="51"/>
  <c r="AH253" i="51"/>
  <c r="AF253" i="51"/>
  <c r="AJ252" i="51"/>
  <c r="AH252" i="51"/>
  <c r="AF252" i="51"/>
  <c r="AJ251" i="51"/>
  <c r="AH251" i="51"/>
  <c r="AF251" i="51"/>
  <c r="AJ250" i="51"/>
  <c r="AH250" i="51"/>
  <c r="AF250" i="51"/>
  <c r="AJ249" i="51"/>
  <c r="AH249" i="51"/>
  <c r="AF249" i="51"/>
  <c r="AJ248" i="51"/>
  <c r="AH248" i="51"/>
  <c r="AF248" i="51"/>
  <c r="AJ247" i="51"/>
  <c r="AH247" i="51"/>
  <c r="AF247" i="51"/>
  <c r="AJ246" i="51"/>
  <c r="AH246" i="51"/>
  <c r="AF246" i="51"/>
  <c r="AJ245" i="51"/>
  <c r="AH245" i="51"/>
  <c r="AF245" i="51"/>
  <c r="AJ244" i="51"/>
  <c r="AH244" i="51"/>
  <c r="AF244" i="51"/>
  <c r="AJ243" i="51"/>
  <c r="AH243" i="51"/>
  <c r="AF243" i="51"/>
  <c r="AJ242" i="51"/>
  <c r="AH242" i="51"/>
  <c r="AF242" i="51"/>
  <c r="AJ241" i="51"/>
  <c r="AH241" i="51"/>
  <c r="AF241" i="51"/>
  <c r="AJ240" i="51"/>
  <c r="AH240" i="51"/>
  <c r="AF240" i="51"/>
  <c r="AJ239" i="51"/>
  <c r="AH239" i="51"/>
  <c r="AF239" i="51"/>
  <c r="AJ238" i="51"/>
  <c r="AH238" i="51"/>
  <c r="AF238" i="51"/>
  <c r="AJ237" i="51"/>
  <c r="AH237" i="51"/>
  <c r="AF237" i="51"/>
  <c r="AJ236" i="51"/>
  <c r="AH236" i="51"/>
  <c r="AF236" i="51"/>
  <c r="AJ235" i="51"/>
  <c r="AH235" i="51"/>
  <c r="AF235" i="51"/>
  <c r="AJ234" i="51"/>
  <c r="AH234" i="51"/>
  <c r="AF234" i="51"/>
  <c r="AJ233" i="51"/>
  <c r="AH233" i="51"/>
  <c r="AF233" i="51"/>
  <c r="AJ232" i="51"/>
  <c r="AH232" i="51"/>
  <c r="AF232" i="51"/>
  <c r="AJ231" i="51"/>
  <c r="AH231" i="51"/>
  <c r="AF231" i="51"/>
  <c r="AJ230" i="51"/>
  <c r="AH230" i="51"/>
  <c r="AF230" i="51"/>
  <c r="AJ229" i="51"/>
  <c r="AH229" i="51"/>
  <c r="AF229" i="51"/>
  <c r="AJ228" i="51"/>
  <c r="AH228" i="51"/>
  <c r="AF228" i="51"/>
  <c r="AJ227" i="51"/>
  <c r="AH227" i="51"/>
  <c r="AF227" i="51"/>
  <c r="AJ226" i="51"/>
  <c r="AH226" i="51"/>
  <c r="AF226" i="51"/>
  <c r="AJ225" i="51"/>
  <c r="AH225" i="51"/>
  <c r="AF225" i="51"/>
  <c r="AJ224" i="51"/>
  <c r="AH224" i="51"/>
  <c r="AF224" i="51"/>
  <c r="AJ223" i="51"/>
  <c r="AH223" i="51"/>
  <c r="AK223" i="51" s="1"/>
  <c r="AF223" i="51"/>
  <c r="AJ222" i="51"/>
  <c r="AH222" i="51"/>
  <c r="AF222" i="51"/>
  <c r="AJ221" i="51"/>
  <c r="AH221" i="51"/>
  <c r="AF221" i="51"/>
  <c r="W251" i="51"/>
  <c r="U251" i="51"/>
  <c r="S251" i="51"/>
  <c r="AR251" i="51" s="1"/>
  <c r="W245" i="51"/>
  <c r="U245" i="51"/>
  <c r="S245" i="51"/>
  <c r="AR245" i="51" s="1"/>
  <c r="W239" i="51"/>
  <c r="U239" i="51"/>
  <c r="S239" i="51"/>
  <c r="AR239" i="51" s="1"/>
  <c r="W233" i="51"/>
  <c r="U233" i="51"/>
  <c r="S233" i="51"/>
  <c r="AR233" i="51" s="1"/>
  <c r="W227" i="51"/>
  <c r="U227" i="51"/>
  <c r="S227" i="51"/>
  <c r="AR227" i="51" s="1"/>
  <c r="W221" i="51"/>
  <c r="U221" i="51"/>
  <c r="S221" i="51"/>
  <c r="AR221" i="51" s="1"/>
  <c r="AK247" i="51" l="1"/>
  <c r="AK243" i="51"/>
  <c r="AL225" i="51"/>
  <c r="AY263" i="51"/>
  <c r="AY257" i="51"/>
  <c r="AK227" i="51"/>
  <c r="AL227" i="51" s="1"/>
  <c r="AH53" i="53"/>
  <c r="AM31" i="45"/>
  <c r="AK28" i="45"/>
  <c r="BQ31" i="45"/>
  <c r="AM30" i="45"/>
  <c r="AH49" i="53"/>
  <c r="AH48" i="53"/>
  <c r="Y245" i="51"/>
  <c r="X245" i="51" s="1"/>
  <c r="Z245" i="51" s="1"/>
  <c r="AA245" i="51" s="1"/>
  <c r="AX245" i="51" s="1"/>
  <c r="AK235" i="51"/>
  <c r="AL254" i="51"/>
  <c r="BQ240" i="51"/>
  <c r="BQ230" i="51"/>
  <c r="AK26" i="45"/>
  <c r="AL26" i="45" s="1"/>
  <c r="BQ29" i="45"/>
  <c r="Y26" i="45"/>
  <c r="AM26" i="45" s="1"/>
  <c r="BQ247" i="51"/>
  <c r="BQ255" i="51"/>
  <c r="BQ244" i="51"/>
  <c r="BQ248" i="51"/>
  <c r="BQ256" i="51"/>
  <c r="AK228" i="51"/>
  <c r="AK252" i="51"/>
  <c r="BQ245" i="51"/>
  <c r="BQ253" i="51"/>
  <c r="AM254" i="51"/>
  <c r="AK225" i="51"/>
  <c r="AM238" i="51"/>
  <c r="AK239" i="51"/>
  <c r="AL239" i="51" s="1"/>
  <c r="AK242" i="51"/>
  <c r="AK250" i="51"/>
  <c r="AK224" i="51"/>
  <c r="AK240" i="51"/>
  <c r="BQ235" i="51"/>
  <c r="AK251" i="51"/>
  <c r="AL251" i="51" s="1"/>
  <c r="AM226" i="51"/>
  <c r="BQ225" i="51"/>
  <c r="BQ222" i="51"/>
  <c r="BQ238" i="51"/>
  <c r="AK238" i="51"/>
  <c r="BQ231" i="51"/>
  <c r="AK249" i="51"/>
  <c r="BQ234" i="51"/>
  <c r="AM232" i="51"/>
  <c r="AK246" i="51"/>
  <c r="AM255" i="51"/>
  <c r="AK237" i="51"/>
  <c r="Y239" i="51"/>
  <c r="X239" i="51" s="1"/>
  <c r="Z239" i="51" s="1"/>
  <c r="AA239" i="51" s="1"/>
  <c r="AX239" i="51" s="1"/>
  <c r="AK231" i="51"/>
  <c r="AK234" i="51"/>
  <c r="AM250" i="51"/>
  <c r="AK254" i="51"/>
  <c r="BQ224" i="51"/>
  <c r="AL226" i="51"/>
  <c r="BQ233" i="51"/>
  <c r="AK256" i="51"/>
  <c r="BQ223" i="51"/>
  <c r="BQ241" i="51"/>
  <c r="BQ249" i="51"/>
  <c r="Y221" i="51"/>
  <c r="X221" i="51" s="1"/>
  <c r="Z221" i="51" s="1"/>
  <c r="AA221" i="51" s="1"/>
  <c r="AX221" i="51" s="1"/>
  <c r="Y251" i="51"/>
  <c r="X251" i="51" s="1"/>
  <c r="Z251" i="51" s="1"/>
  <c r="AA251" i="51" s="1"/>
  <c r="AX251" i="51" s="1"/>
  <c r="AM224" i="51"/>
  <c r="AK230" i="51"/>
  <c r="BQ227" i="51"/>
  <c r="BQ242" i="51"/>
  <c r="BQ246" i="51"/>
  <c r="BQ254" i="51"/>
  <c r="AL237" i="51"/>
  <c r="AM249" i="51"/>
  <c r="BQ232" i="51"/>
  <c r="BQ251" i="51"/>
  <c r="AK226" i="51"/>
  <c r="AL238" i="51"/>
  <c r="AL250" i="51"/>
  <c r="AK255" i="51"/>
  <c r="BQ229" i="51"/>
  <c r="Y227" i="51"/>
  <c r="AM227" i="51" s="1"/>
  <c r="AK221" i="51"/>
  <c r="AL221" i="51" s="1"/>
  <c r="AK233" i="51"/>
  <c r="AL233" i="51" s="1"/>
  <c r="AK245" i="51"/>
  <c r="AL245" i="51" s="1"/>
  <c r="AL255" i="51"/>
  <c r="AK236" i="51"/>
  <c r="AK248" i="51"/>
  <c r="BQ239" i="51"/>
  <c r="Y233" i="51"/>
  <c r="AM233" i="51" s="1"/>
  <c r="AK222" i="51"/>
  <c r="AK229" i="51"/>
  <c r="AK241" i="51"/>
  <c r="AK253" i="51"/>
  <c r="BQ226" i="51"/>
  <c r="BQ236" i="51"/>
  <c r="BQ243" i="51"/>
  <c r="BQ250" i="51"/>
  <c r="AK232" i="51"/>
  <c r="AK244" i="51"/>
  <c r="BQ228" i="51"/>
  <c r="BQ237" i="51"/>
  <c r="BQ252" i="51"/>
  <c r="AM253" i="51"/>
  <c r="BQ221" i="51"/>
  <c r="AK29" i="45"/>
  <c r="AK31" i="45"/>
  <c r="AL30" i="45"/>
  <c r="BQ27" i="45"/>
  <c r="BQ26" i="45"/>
  <c r="BQ30" i="45"/>
  <c r="AK27" i="45"/>
  <c r="BQ28" i="45"/>
  <c r="AK30" i="45"/>
  <c r="AL31" i="45"/>
  <c r="AL249" i="51"/>
  <c r="AL253" i="51"/>
  <c r="AM225" i="51"/>
  <c r="AM237" i="51"/>
  <c r="AL224" i="51"/>
  <c r="AL232" i="51"/>
  <c r="AL252" i="51"/>
  <c r="AL256" i="51"/>
  <c r="AM252" i="51"/>
  <c r="AM256" i="51"/>
  <c r="AU245" i="51" l="1"/>
  <c r="AM239" i="51"/>
  <c r="AM240" i="51" s="1"/>
  <c r="AM241" i="51" s="1"/>
  <c r="AM242" i="51" s="1"/>
  <c r="AM243" i="51" s="1"/>
  <c r="AM244" i="51" s="1"/>
  <c r="AM245" i="51"/>
  <c r="AM246" i="51" s="1"/>
  <c r="AM247" i="51" s="1"/>
  <c r="AM248" i="51" s="1"/>
  <c r="X26" i="45"/>
  <c r="Z26" i="45" s="1"/>
  <c r="AA26" i="45" s="1"/>
  <c r="AX26" i="45" s="1"/>
  <c r="AU26" i="45"/>
  <c r="AL228" i="51"/>
  <c r="AL230" i="51" s="1"/>
  <c r="AL231" i="51" s="1"/>
  <c r="AU239" i="51"/>
  <c r="AM221" i="51"/>
  <c r="AU221" i="51"/>
  <c r="AM229" i="51"/>
  <c r="AM230" i="51" s="1"/>
  <c r="AM228" i="51"/>
  <c r="AM251" i="51"/>
  <c r="AV251" i="51" s="1"/>
  <c r="AW251" i="51" s="1"/>
  <c r="AU251" i="51"/>
  <c r="AS251" i="51"/>
  <c r="AT251" i="51" s="1"/>
  <c r="AL246" i="51"/>
  <c r="AL247" i="51" s="1"/>
  <c r="AL248" i="51" s="1"/>
  <c r="AS245" i="51" s="1"/>
  <c r="AT245" i="51" s="1"/>
  <c r="AM222" i="51"/>
  <c r="AM223" i="51" s="1"/>
  <c r="AL234" i="51"/>
  <c r="AL235" i="51" s="1"/>
  <c r="AL236" i="51" s="1"/>
  <c r="AL240" i="51"/>
  <c r="AL241" i="51" s="1"/>
  <c r="AL242" i="51" s="1"/>
  <c r="AL243" i="51" s="1"/>
  <c r="AL244" i="51" s="1"/>
  <c r="X233" i="51"/>
  <c r="Z233" i="51" s="1"/>
  <c r="AA233" i="51" s="1"/>
  <c r="AX233" i="51" s="1"/>
  <c r="AU233" i="51"/>
  <c r="AL222" i="51"/>
  <c r="AL223" i="51" s="1"/>
  <c r="AM234" i="51"/>
  <c r="AM235" i="51" s="1"/>
  <c r="AM236" i="51" s="1"/>
  <c r="X227" i="51"/>
  <c r="Z227" i="51" s="1"/>
  <c r="AA227" i="51" s="1"/>
  <c r="AX227" i="51" s="1"/>
  <c r="AU227" i="51"/>
  <c r="AL27" i="45"/>
  <c r="AL28" i="45" s="1"/>
  <c r="AL29" i="45" s="1"/>
  <c r="AM27" i="45"/>
  <c r="AM28" i="45" s="1"/>
  <c r="AM29" i="45" s="1"/>
  <c r="AL229" i="51" l="1"/>
  <c r="AS227" i="51" s="1"/>
  <c r="AT227" i="51" s="1"/>
  <c r="AY251" i="51"/>
  <c r="AM231" i="51"/>
  <c r="AV227" i="51" s="1"/>
  <c r="AW227" i="51" s="1"/>
  <c r="AV245" i="51"/>
  <c r="AW245" i="51" s="1"/>
  <c r="AY245" i="51" s="1"/>
  <c r="AV221" i="51"/>
  <c r="AW221" i="51" s="1"/>
  <c r="AV233" i="51"/>
  <c r="AW233" i="51" s="1"/>
  <c r="AS233" i="51"/>
  <c r="AT233" i="51" s="1"/>
  <c r="AS221" i="51"/>
  <c r="AT221" i="51" s="1"/>
  <c r="AV239" i="51"/>
  <c r="AW239" i="51" s="1"/>
  <c r="AS239" i="51"/>
  <c r="AT239" i="51" s="1"/>
  <c r="AS26" i="45"/>
  <c r="AT26" i="45" s="1"/>
  <c r="AV26" i="45"/>
  <c r="AW26" i="45" s="1"/>
  <c r="AY26" i="45" l="1"/>
  <c r="AY227" i="51"/>
  <c r="AY221" i="51"/>
  <c r="AY239" i="51"/>
  <c r="AY233" i="51"/>
  <c r="AG47" i="53" l="1"/>
  <c r="T47" i="53"/>
  <c r="AG46" i="53"/>
  <c r="T46" i="53"/>
  <c r="AG45" i="53"/>
  <c r="T45" i="53"/>
  <c r="AG44" i="53"/>
  <c r="AH44" i="53" s="1"/>
  <c r="AG43" i="53"/>
  <c r="T43" i="53"/>
  <c r="BP220" i="51"/>
  <c r="BC220" i="51"/>
  <c r="AJ220" i="51"/>
  <c r="AH220" i="51"/>
  <c r="AF220" i="51"/>
  <c r="AM220" i="51" s="1"/>
  <c r="BP219" i="51"/>
  <c r="BC219" i="51"/>
  <c r="BP218" i="51"/>
  <c r="BC218" i="51"/>
  <c r="AJ218" i="51"/>
  <c r="AH218" i="51"/>
  <c r="AF218" i="51"/>
  <c r="AL219" i="51" s="1"/>
  <c r="BP217" i="51"/>
  <c r="BC217" i="51"/>
  <c r="AJ217" i="51"/>
  <c r="AH217" i="51"/>
  <c r="AF217" i="51"/>
  <c r="BP216" i="51"/>
  <c r="BC216" i="51"/>
  <c r="AJ216" i="51"/>
  <c r="AH216" i="51"/>
  <c r="AF216" i="51"/>
  <c r="BP215" i="51"/>
  <c r="BC215" i="51"/>
  <c r="AJ215" i="51"/>
  <c r="AH215" i="51"/>
  <c r="AF215" i="51"/>
  <c r="BP214" i="51"/>
  <c r="BC214" i="51"/>
  <c r="AJ214" i="51"/>
  <c r="AH214" i="51"/>
  <c r="AF214" i="51"/>
  <c r="BP213" i="51"/>
  <c r="BC213" i="51"/>
  <c r="AJ213" i="51"/>
  <c r="AH213" i="51"/>
  <c r="AF213" i="51"/>
  <c r="BP212" i="51"/>
  <c r="BC212" i="51"/>
  <c r="AJ212" i="51"/>
  <c r="AH212" i="51"/>
  <c r="AF212" i="51"/>
  <c r="BP211" i="51"/>
  <c r="BC211" i="51"/>
  <c r="AJ211" i="51"/>
  <c r="AH211" i="51"/>
  <c r="AF211" i="51"/>
  <c r="BP210" i="51"/>
  <c r="BC210" i="51"/>
  <c r="AJ210" i="51"/>
  <c r="AH210" i="51"/>
  <c r="AF210" i="51"/>
  <c r="BP209" i="51"/>
  <c r="BC209" i="51"/>
  <c r="AJ209" i="51"/>
  <c r="AH209" i="51"/>
  <c r="AF209" i="51"/>
  <c r="BP208" i="51"/>
  <c r="BC208" i="51"/>
  <c r="AJ208" i="51"/>
  <c r="AH208" i="51"/>
  <c r="AF208" i="51"/>
  <c r="AM208" i="51" s="1"/>
  <c r="BP207" i="51"/>
  <c r="BC207" i="51"/>
  <c r="AJ207" i="51"/>
  <c r="AH207" i="51"/>
  <c r="BP206" i="51"/>
  <c r="BC206" i="51"/>
  <c r="AJ206" i="51"/>
  <c r="AH206" i="51"/>
  <c r="AF206" i="51"/>
  <c r="AM207" i="51" s="1"/>
  <c r="BP205" i="51"/>
  <c r="BC205" i="51"/>
  <c r="AJ205" i="51"/>
  <c r="AH205" i="51"/>
  <c r="AF205" i="51"/>
  <c r="BP204" i="51"/>
  <c r="BC204" i="51"/>
  <c r="AJ204" i="51"/>
  <c r="AH204" i="51"/>
  <c r="AF204" i="51"/>
  <c r="BP203" i="51"/>
  <c r="BC203" i="51"/>
  <c r="AJ203" i="51"/>
  <c r="AH203" i="51"/>
  <c r="AF203" i="51"/>
  <c r="BP202" i="51"/>
  <c r="BC202" i="51"/>
  <c r="AJ202" i="51"/>
  <c r="AH202" i="51"/>
  <c r="AF202" i="51"/>
  <c r="BP201" i="51"/>
  <c r="BC201" i="51"/>
  <c r="AJ201" i="51"/>
  <c r="AH201" i="51"/>
  <c r="AF201" i="51"/>
  <c r="AL201" i="51" s="1"/>
  <c r="BP200" i="51"/>
  <c r="BC200" i="51"/>
  <c r="AJ200" i="51"/>
  <c r="AH200" i="51"/>
  <c r="BP199" i="51"/>
  <c r="BC199" i="51"/>
  <c r="AJ199" i="51"/>
  <c r="AH199" i="51"/>
  <c r="AF199" i="51"/>
  <c r="AM200" i="51" s="1"/>
  <c r="BP198" i="51"/>
  <c r="BC198" i="51"/>
  <c r="AJ198" i="51"/>
  <c r="AH198" i="51"/>
  <c r="AF198" i="51"/>
  <c r="BP197" i="51"/>
  <c r="BC197" i="51"/>
  <c r="AJ197" i="51"/>
  <c r="AH197" i="51"/>
  <c r="AF197" i="51"/>
  <c r="BP196" i="51"/>
  <c r="BC196" i="51"/>
  <c r="AJ196" i="51"/>
  <c r="AH196" i="51"/>
  <c r="AF196" i="51"/>
  <c r="BP195" i="51"/>
  <c r="BC195" i="51"/>
  <c r="AJ195" i="51"/>
  <c r="AH195" i="51"/>
  <c r="AF195" i="51"/>
  <c r="BP194" i="51"/>
  <c r="BC194" i="51"/>
  <c r="AJ194" i="51"/>
  <c r="AH194" i="51"/>
  <c r="BP193" i="51"/>
  <c r="BC193" i="51"/>
  <c r="AJ193" i="51"/>
  <c r="AH193" i="51"/>
  <c r="AF193" i="51"/>
  <c r="AM194" i="51" s="1"/>
  <c r="BP192" i="51"/>
  <c r="BC192" i="51"/>
  <c r="AJ192" i="51"/>
  <c r="AH192" i="51"/>
  <c r="AF192" i="51"/>
  <c r="BP191" i="51"/>
  <c r="BC191" i="51"/>
  <c r="AJ191" i="51"/>
  <c r="AH191" i="51"/>
  <c r="AF191" i="51"/>
  <c r="BP190" i="51"/>
  <c r="BC190" i="51"/>
  <c r="AJ190" i="51"/>
  <c r="AH190" i="51"/>
  <c r="AF190" i="51"/>
  <c r="BP189" i="51"/>
  <c r="BC189" i="51"/>
  <c r="AJ189" i="51"/>
  <c r="AH189" i="51"/>
  <c r="AF189" i="51"/>
  <c r="BP188" i="51"/>
  <c r="BC188" i="51"/>
  <c r="AJ188" i="51"/>
  <c r="AH188" i="51"/>
  <c r="AF188" i="51"/>
  <c r="BP187" i="51"/>
  <c r="BC187" i="51"/>
  <c r="AJ187" i="51"/>
  <c r="AH187" i="51"/>
  <c r="AF187" i="51"/>
  <c r="BP186" i="51"/>
  <c r="BC186" i="51"/>
  <c r="AJ186" i="51"/>
  <c r="AH186" i="51"/>
  <c r="AF186" i="51"/>
  <c r="BP185" i="51"/>
  <c r="BC185" i="51"/>
  <c r="AJ185" i="51"/>
  <c r="AH185" i="51"/>
  <c r="AF185" i="51"/>
  <c r="BP184" i="51"/>
  <c r="BC184" i="51"/>
  <c r="AJ184" i="51"/>
  <c r="AH184" i="51"/>
  <c r="AF184" i="51"/>
  <c r="BP183" i="51"/>
  <c r="BC183" i="51"/>
  <c r="AJ183" i="51"/>
  <c r="AH183" i="51"/>
  <c r="AF183" i="51"/>
  <c r="BP182" i="51"/>
  <c r="BC182" i="51"/>
  <c r="AJ182" i="51"/>
  <c r="AH182" i="51"/>
  <c r="AF182" i="51"/>
  <c r="BP181" i="51"/>
  <c r="BC181" i="51"/>
  <c r="AJ181" i="51"/>
  <c r="AH181" i="51"/>
  <c r="AF181" i="51"/>
  <c r="BP180" i="51"/>
  <c r="BC180" i="51"/>
  <c r="AJ180" i="51"/>
  <c r="AH180" i="51"/>
  <c r="AF180" i="51"/>
  <c r="BP179" i="51"/>
  <c r="BC179" i="51"/>
  <c r="AJ179" i="51"/>
  <c r="AH179" i="51"/>
  <c r="AF179" i="51"/>
  <c r="BP178" i="51"/>
  <c r="BC178" i="51"/>
  <c r="AJ178" i="51"/>
  <c r="AH178" i="51"/>
  <c r="AF178" i="51"/>
  <c r="BP177" i="51"/>
  <c r="BC177" i="51"/>
  <c r="AJ177" i="51"/>
  <c r="AH177" i="51"/>
  <c r="AF177" i="51"/>
  <c r="BP176" i="51"/>
  <c r="BC176" i="51"/>
  <c r="AJ176" i="51"/>
  <c r="AH176" i="51"/>
  <c r="AF176" i="51"/>
  <c r="BP175" i="51"/>
  <c r="BC175" i="51"/>
  <c r="AJ175" i="51"/>
  <c r="AH175" i="51"/>
  <c r="AF175" i="51"/>
  <c r="BP174" i="51"/>
  <c r="BC174" i="51"/>
  <c r="AJ174" i="51"/>
  <c r="AH174" i="51"/>
  <c r="AF174" i="51"/>
  <c r="BP173" i="51"/>
  <c r="BC173" i="51"/>
  <c r="AJ173" i="51"/>
  <c r="AH173" i="51"/>
  <c r="AF173" i="51"/>
  <c r="BP172" i="51"/>
  <c r="BC172" i="51"/>
  <c r="BP171" i="51"/>
  <c r="BC171" i="51"/>
  <c r="BP170" i="51"/>
  <c r="BC170" i="51"/>
  <c r="BP169" i="51"/>
  <c r="BC169" i="51"/>
  <c r="BP168" i="51"/>
  <c r="BC168" i="51"/>
  <c r="BP167" i="51"/>
  <c r="BC167" i="51"/>
  <c r="AJ172" i="51"/>
  <c r="AH172" i="51"/>
  <c r="AF172" i="51"/>
  <c r="AJ171" i="51"/>
  <c r="AH171" i="51"/>
  <c r="AF171" i="51"/>
  <c r="AJ170" i="51"/>
  <c r="AH170" i="51"/>
  <c r="AF170" i="51"/>
  <c r="AJ169" i="51"/>
  <c r="AH169" i="51"/>
  <c r="AF169" i="51"/>
  <c r="AJ168" i="51"/>
  <c r="AH168" i="51"/>
  <c r="AF168" i="51"/>
  <c r="AJ167" i="51"/>
  <c r="AH167" i="51"/>
  <c r="AF167" i="51"/>
  <c r="W215" i="51"/>
  <c r="U215" i="51"/>
  <c r="S215" i="51"/>
  <c r="AR215" i="51" s="1"/>
  <c r="W209" i="51"/>
  <c r="U209" i="51"/>
  <c r="S209" i="51"/>
  <c r="AR209" i="51" s="1"/>
  <c r="W203" i="51"/>
  <c r="U203" i="51"/>
  <c r="S203" i="51"/>
  <c r="AR203" i="51" s="1"/>
  <c r="W197" i="51"/>
  <c r="U197" i="51"/>
  <c r="S197" i="51"/>
  <c r="AR197" i="51" s="1"/>
  <c r="W191" i="51"/>
  <c r="U191" i="51"/>
  <c r="S191" i="51"/>
  <c r="AR191" i="51" s="1"/>
  <c r="W185" i="51"/>
  <c r="U185" i="51"/>
  <c r="S185" i="51"/>
  <c r="AR185" i="51" s="1"/>
  <c r="W179" i="51"/>
  <c r="U179" i="51"/>
  <c r="S179" i="51"/>
  <c r="AR179" i="51" s="1"/>
  <c r="W173" i="51"/>
  <c r="U173" i="51"/>
  <c r="S173" i="51"/>
  <c r="AR173" i="51" s="1"/>
  <c r="W167" i="51"/>
  <c r="U167" i="51"/>
  <c r="S167" i="51"/>
  <c r="AR167" i="51" s="1"/>
  <c r="AK205" i="51" l="1"/>
  <c r="BQ190" i="51"/>
  <c r="BQ195" i="51"/>
  <c r="AL184" i="51"/>
  <c r="AL214" i="51"/>
  <c r="BQ206" i="51"/>
  <c r="AK169" i="51"/>
  <c r="AK194" i="51"/>
  <c r="AK185" i="51"/>
  <c r="AL185" i="51" s="1"/>
  <c r="AK193" i="51"/>
  <c r="AH47" i="53"/>
  <c r="Y191" i="51"/>
  <c r="X191" i="51" s="1"/>
  <c r="Z191" i="51" s="1"/>
  <c r="AA191" i="51" s="1"/>
  <c r="AX191" i="51" s="1"/>
  <c r="BQ200" i="51"/>
  <c r="AH46" i="53"/>
  <c r="BQ189" i="51"/>
  <c r="AK220" i="51"/>
  <c r="BQ219" i="51"/>
  <c r="AM170" i="51"/>
  <c r="BQ192" i="51"/>
  <c r="BQ207" i="51"/>
  <c r="BQ186" i="51"/>
  <c r="BQ217" i="51"/>
  <c r="AM172" i="51"/>
  <c r="BQ175" i="51"/>
  <c r="BQ209" i="51"/>
  <c r="AL186" i="51"/>
  <c r="BQ167" i="51"/>
  <c r="BQ210" i="51"/>
  <c r="AK212" i="51"/>
  <c r="AK178" i="51"/>
  <c r="AK214" i="51"/>
  <c r="AH45" i="53"/>
  <c r="AH43" i="53"/>
  <c r="BQ214" i="51"/>
  <c r="BQ169" i="51"/>
  <c r="BQ188" i="51"/>
  <c r="BQ168" i="51"/>
  <c r="AK172" i="51"/>
  <c r="AK173" i="51"/>
  <c r="AL173" i="51" s="1"/>
  <c r="AM182" i="51"/>
  <c r="BQ182" i="51"/>
  <c r="AM190" i="51"/>
  <c r="BQ208" i="51"/>
  <c r="AL213" i="51"/>
  <c r="BQ216" i="51"/>
  <c r="Y197" i="51"/>
  <c r="AU197" i="51" s="1"/>
  <c r="BQ196" i="51"/>
  <c r="AK189" i="51"/>
  <c r="BQ220" i="51"/>
  <c r="AK183" i="51"/>
  <c r="BQ197" i="51"/>
  <c r="BQ215" i="51"/>
  <c r="AK203" i="51"/>
  <c r="AL203" i="51" s="1"/>
  <c r="Y179" i="51"/>
  <c r="X179" i="51" s="1"/>
  <c r="Z179" i="51" s="1"/>
  <c r="AA179" i="51" s="1"/>
  <c r="AX179" i="51" s="1"/>
  <c r="AK168" i="51"/>
  <c r="Y209" i="51"/>
  <c r="X209" i="51" s="1"/>
  <c r="Z209" i="51" s="1"/>
  <c r="AA209" i="51" s="1"/>
  <c r="AX209" i="51" s="1"/>
  <c r="AK175" i="51"/>
  <c r="AL187" i="51"/>
  <c r="AM196" i="51"/>
  <c r="AK198" i="51"/>
  <c r="BQ199" i="51"/>
  <c r="AK204" i="51"/>
  <c r="BQ205" i="51"/>
  <c r="AK218" i="51"/>
  <c r="AK171" i="51"/>
  <c r="AK177" i="51"/>
  <c r="AL180" i="51"/>
  <c r="AK186" i="51"/>
  <c r="BQ187" i="51"/>
  <c r="AK209" i="51"/>
  <c r="AL209" i="51" s="1"/>
  <c r="AL212" i="51"/>
  <c r="AM212" i="51"/>
  <c r="BQ213" i="51"/>
  <c r="AM178" i="51"/>
  <c r="Y167" i="51"/>
  <c r="X167" i="51" s="1"/>
  <c r="Z167" i="51" s="1"/>
  <c r="AA167" i="51" s="1"/>
  <c r="AX167" i="51" s="1"/>
  <c r="Y215" i="51"/>
  <c r="X215" i="51" s="1"/>
  <c r="Z215" i="51" s="1"/>
  <c r="AA215" i="51" s="1"/>
  <c r="AX215" i="51" s="1"/>
  <c r="AK174" i="51"/>
  <c r="BQ178" i="51"/>
  <c r="AK180" i="51"/>
  <c r="AK191" i="51"/>
  <c r="AL191" i="51" s="1"/>
  <c r="BQ193" i="51"/>
  <c r="AK197" i="51"/>
  <c r="AL197" i="51" s="1"/>
  <c r="AK211" i="51"/>
  <c r="AM214" i="51"/>
  <c r="AM219" i="51"/>
  <c r="Y203" i="51"/>
  <c r="X203" i="51" s="1"/>
  <c r="Z203" i="51" s="1"/>
  <c r="AA203" i="51" s="1"/>
  <c r="AX203" i="51" s="1"/>
  <c r="AK179" i="51"/>
  <c r="AL179" i="51" s="1"/>
  <c r="AL177" i="51"/>
  <c r="AM177" i="51"/>
  <c r="Y173" i="51"/>
  <c r="AM173" i="51" s="1"/>
  <c r="AM174" i="51" s="1"/>
  <c r="AM175" i="51" s="1"/>
  <c r="AM176" i="51" s="1"/>
  <c r="AK167" i="51"/>
  <c r="AL167" i="51" s="1"/>
  <c r="BQ177" i="51"/>
  <c r="BQ180" i="51"/>
  <c r="AK187" i="51"/>
  <c r="AK196" i="51"/>
  <c r="AK201" i="51"/>
  <c r="AK210" i="51"/>
  <c r="AK216" i="51"/>
  <c r="AM184" i="51"/>
  <c r="AM202" i="51"/>
  <c r="AM205" i="51"/>
  <c r="AM206" i="51" s="1"/>
  <c r="AK170" i="51"/>
  <c r="BQ171" i="51"/>
  <c r="BQ176" i="51"/>
  <c r="BQ179" i="51"/>
  <c r="AK181" i="51"/>
  <c r="AK184" i="51"/>
  <c r="AK192" i="51"/>
  <c r="BQ194" i="51"/>
  <c r="AK199" i="51"/>
  <c r="AK202" i="51"/>
  <c r="AK207" i="51"/>
  <c r="AM187" i="51"/>
  <c r="AL202" i="51"/>
  <c r="AK217" i="51"/>
  <c r="BQ218" i="51"/>
  <c r="Y185" i="51"/>
  <c r="BQ181" i="51"/>
  <c r="BQ184" i="51"/>
  <c r="AK195" i="51"/>
  <c r="BQ202" i="51"/>
  <c r="BQ204" i="51"/>
  <c r="AK206" i="51"/>
  <c r="BQ211" i="51"/>
  <c r="BQ212" i="51"/>
  <c r="AK215" i="51"/>
  <c r="AL215" i="51" s="1"/>
  <c r="BQ173" i="51"/>
  <c r="AK190" i="51"/>
  <c r="AL183" i="51"/>
  <c r="AM183" i="51"/>
  <c r="AL195" i="51"/>
  <c r="AL196" i="51"/>
  <c r="AM201" i="51"/>
  <c r="AM171" i="51"/>
  <c r="AL178" i="51"/>
  <c r="AM186" i="51"/>
  <c r="AL188" i="51"/>
  <c r="AL194" i="51"/>
  <c r="AM195" i="51"/>
  <c r="BQ198" i="51"/>
  <c r="AK200" i="51"/>
  <c r="AM213" i="51"/>
  <c r="BQ172" i="51"/>
  <c r="AL171" i="51"/>
  <c r="BQ170" i="51"/>
  <c r="BQ174" i="51"/>
  <c r="AK176" i="51"/>
  <c r="AK182" i="51"/>
  <c r="BQ183" i="51"/>
  <c r="BQ185" i="51"/>
  <c r="AK188" i="51"/>
  <c r="BQ191" i="51"/>
  <c r="BQ201" i="51"/>
  <c r="BQ203" i="51"/>
  <c r="AK208" i="51"/>
  <c r="AK213" i="51"/>
  <c r="AL207" i="51"/>
  <c r="AM180" i="51"/>
  <c r="AL181" i="51"/>
  <c r="AM188" i="51"/>
  <c r="AL189" i="51"/>
  <c r="AL208" i="51"/>
  <c r="AL220" i="51"/>
  <c r="AM181" i="51"/>
  <c r="AL182" i="51"/>
  <c r="AM189" i="51"/>
  <c r="AL190" i="51"/>
  <c r="AL200" i="51"/>
  <c r="AL170" i="51"/>
  <c r="AL172" i="51"/>
  <c r="AM197" i="51" l="1"/>
  <c r="AM198" i="51" s="1"/>
  <c r="AM199" i="51" s="1"/>
  <c r="X197" i="51"/>
  <c r="Z197" i="51" s="1"/>
  <c r="AA197" i="51" s="1"/>
  <c r="AX197" i="51" s="1"/>
  <c r="AU215" i="51"/>
  <c r="AM215" i="51"/>
  <c r="AM216" i="51" s="1"/>
  <c r="AM217" i="51" s="1"/>
  <c r="AM218" i="51" s="1"/>
  <c r="AU191" i="51"/>
  <c r="AM191" i="51"/>
  <c r="AM192" i="51" s="1"/>
  <c r="AM193" i="51" s="1"/>
  <c r="AV191" i="51" s="1"/>
  <c r="AW191" i="51" s="1"/>
  <c r="AL198" i="51"/>
  <c r="AL199" i="51" s="1"/>
  <c r="AS197" i="51" s="1"/>
  <c r="AT197" i="51" s="1"/>
  <c r="AM209" i="51"/>
  <c r="AM210" i="51" s="1"/>
  <c r="AM211" i="51" s="1"/>
  <c r="AU209" i="51"/>
  <c r="AL204" i="51"/>
  <c r="AL206" i="51" s="1"/>
  <c r="AU167" i="51"/>
  <c r="AM167" i="51"/>
  <c r="AM168" i="51" s="1"/>
  <c r="AM169" i="51" s="1"/>
  <c r="AL210" i="51"/>
  <c r="AL211" i="51" s="1"/>
  <c r="AL216" i="51"/>
  <c r="AL217" i="51" s="1"/>
  <c r="AL218" i="51" s="1"/>
  <c r="AM179" i="51"/>
  <c r="AV179" i="51" s="1"/>
  <c r="AW179" i="51" s="1"/>
  <c r="AU179" i="51"/>
  <c r="X173" i="51"/>
  <c r="Z173" i="51" s="1"/>
  <c r="AA173" i="51" s="1"/>
  <c r="AX173" i="51" s="1"/>
  <c r="AU173" i="51"/>
  <c r="AS179" i="51"/>
  <c r="AT179" i="51" s="1"/>
  <c r="AU203" i="51"/>
  <c r="AM203" i="51"/>
  <c r="AM204" i="51" s="1"/>
  <c r="AS185" i="51"/>
  <c r="AT185" i="51" s="1"/>
  <c r="X185" i="51"/>
  <c r="Z185" i="51" s="1"/>
  <c r="AA185" i="51" s="1"/>
  <c r="AX185" i="51" s="1"/>
  <c r="AU185" i="51"/>
  <c r="AM185" i="51"/>
  <c r="AV185" i="51" s="1"/>
  <c r="AW185" i="51" s="1"/>
  <c r="AL168" i="51"/>
  <c r="AL169" i="51" s="1"/>
  <c r="AL174" i="51"/>
  <c r="AL175" i="51" s="1"/>
  <c r="AL176" i="51" s="1"/>
  <c r="AV173" i="51"/>
  <c r="AW173" i="51" s="1"/>
  <c r="AL192" i="51"/>
  <c r="AL193" i="51" s="1"/>
  <c r="AS191" i="51" s="1"/>
  <c r="AT191" i="51" s="1"/>
  <c r="AL205" i="51" l="1"/>
  <c r="AS203" i="51" s="1"/>
  <c r="AT203" i="51" s="1"/>
  <c r="AV197" i="51"/>
  <c r="AW197" i="51" s="1"/>
  <c r="AY197" i="51" s="1"/>
  <c r="AY191" i="51"/>
  <c r="AV209" i="51"/>
  <c r="AW209" i="51" s="1"/>
  <c r="AV167" i="51"/>
  <c r="AW167" i="51" s="1"/>
  <c r="AY185" i="51"/>
  <c r="AS209" i="51"/>
  <c r="AT209" i="51" s="1"/>
  <c r="AY179" i="51"/>
  <c r="AS215" i="51"/>
  <c r="AT215" i="51" s="1"/>
  <c r="AV203" i="51"/>
  <c r="AW203" i="51" s="1"/>
  <c r="AS167" i="51"/>
  <c r="AT167" i="51" s="1"/>
  <c r="AS173" i="51"/>
  <c r="AT173" i="51" s="1"/>
  <c r="AY173" i="51" s="1"/>
  <c r="AV215" i="51"/>
  <c r="AW215" i="51" s="1"/>
  <c r="AY167" i="51" l="1"/>
  <c r="AY209" i="51"/>
  <c r="AY203" i="51"/>
  <c r="AY215" i="51"/>
  <c r="AG42" i="53"/>
  <c r="T42" i="53"/>
  <c r="AG41" i="53"/>
  <c r="T41" i="53"/>
  <c r="AG40" i="53"/>
  <c r="T40" i="53"/>
  <c r="AG39" i="53"/>
  <c r="T39" i="53"/>
  <c r="AG38" i="53"/>
  <c r="T38" i="53"/>
  <c r="AG37" i="53"/>
  <c r="T37" i="53"/>
  <c r="AG36" i="53"/>
  <c r="T36" i="53"/>
  <c r="AG35" i="53"/>
  <c r="T35" i="53"/>
  <c r="AG34" i="53"/>
  <c r="T34" i="53"/>
  <c r="AG33" i="53"/>
  <c r="T33" i="53"/>
  <c r="AH38" i="53" l="1"/>
  <c r="AH42" i="53"/>
  <c r="AH37" i="53"/>
  <c r="AH39" i="53"/>
  <c r="AH40" i="53"/>
  <c r="AH41" i="53"/>
  <c r="AH36" i="53"/>
  <c r="AH33" i="53"/>
  <c r="AH34" i="53"/>
  <c r="AH35" i="53"/>
  <c r="BP166" i="51"/>
  <c r="BC166" i="51"/>
  <c r="AJ166" i="51"/>
  <c r="AH166" i="51"/>
  <c r="AF166" i="51"/>
  <c r="BP165" i="51"/>
  <c r="BC165" i="51"/>
  <c r="AJ165" i="51"/>
  <c r="AH165" i="51"/>
  <c r="AF165" i="51"/>
  <c r="BP164" i="51"/>
  <c r="BC164" i="51"/>
  <c r="AJ164" i="51"/>
  <c r="AH164" i="51"/>
  <c r="AF164" i="51"/>
  <c r="BP163" i="51"/>
  <c r="BC163" i="51"/>
  <c r="AJ163" i="51"/>
  <c r="AH163" i="51"/>
  <c r="AF163" i="51"/>
  <c r="BP162" i="51"/>
  <c r="BC162" i="51"/>
  <c r="AJ162" i="51"/>
  <c r="AH162" i="51"/>
  <c r="AF162" i="51"/>
  <c r="BP161" i="51"/>
  <c r="BC161" i="51"/>
  <c r="AJ161" i="51"/>
  <c r="AH161" i="51"/>
  <c r="AF161" i="51"/>
  <c r="BP160" i="51"/>
  <c r="BC160" i="51"/>
  <c r="AJ160" i="51"/>
  <c r="AH160" i="51"/>
  <c r="AF160" i="51"/>
  <c r="BP159" i="51"/>
  <c r="BC159" i="51"/>
  <c r="AJ159" i="51"/>
  <c r="AH159" i="51"/>
  <c r="AF159" i="51"/>
  <c r="BP158" i="51"/>
  <c r="BC158" i="51"/>
  <c r="AJ158" i="51"/>
  <c r="AH158" i="51"/>
  <c r="AF158" i="51"/>
  <c r="BP157" i="51"/>
  <c r="BC157" i="51"/>
  <c r="AJ157" i="51"/>
  <c r="AH157" i="51"/>
  <c r="AF157" i="51"/>
  <c r="BP156" i="51"/>
  <c r="BC156" i="51"/>
  <c r="AJ156" i="51"/>
  <c r="AH156" i="51"/>
  <c r="AF156" i="51"/>
  <c r="BP155" i="51"/>
  <c r="BC155" i="51"/>
  <c r="AJ155" i="51"/>
  <c r="AH155" i="51"/>
  <c r="AF155" i="51"/>
  <c r="BP154" i="51"/>
  <c r="BC154" i="51"/>
  <c r="AJ154" i="51"/>
  <c r="AH154" i="51"/>
  <c r="AF154" i="51"/>
  <c r="BP153" i="51"/>
  <c r="BC153" i="51"/>
  <c r="AJ153" i="51"/>
  <c r="AH153" i="51"/>
  <c r="AF153" i="51"/>
  <c r="BP152" i="51"/>
  <c r="BC152" i="51"/>
  <c r="AJ152" i="51"/>
  <c r="AH152" i="51"/>
  <c r="AF152" i="51"/>
  <c r="BP151" i="51"/>
  <c r="BC151" i="51"/>
  <c r="AJ151" i="51"/>
  <c r="AH151" i="51"/>
  <c r="AF151" i="51"/>
  <c r="BP150" i="51"/>
  <c r="BC150" i="51"/>
  <c r="AJ150" i="51"/>
  <c r="AH150" i="51"/>
  <c r="AF150" i="51"/>
  <c r="BP149" i="51"/>
  <c r="BC149" i="51"/>
  <c r="AJ149" i="51"/>
  <c r="AH149" i="51"/>
  <c r="AF149" i="51"/>
  <c r="BP148" i="51"/>
  <c r="BC148" i="51"/>
  <c r="AJ148" i="51"/>
  <c r="AH148" i="51"/>
  <c r="AF148" i="51"/>
  <c r="BP147" i="51"/>
  <c r="BC147" i="51"/>
  <c r="AJ147" i="51"/>
  <c r="AH147" i="51"/>
  <c r="AF147" i="51"/>
  <c r="BP146" i="51"/>
  <c r="BC146" i="51"/>
  <c r="AJ146" i="51"/>
  <c r="AH146" i="51"/>
  <c r="AF146" i="51"/>
  <c r="BP145" i="51"/>
  <c r="BC145" i="51"/>
  <c r="AJ145" i="51"/>
  <c r="AH145" i="51"/>
  <c r="AF145" i="51"/>
  <c r="BP144" i="51"/>
  <c r="BC144" i="51"/>
  <c r="AJ144" i="51"/>
  <c r="AH144" i="51"/>
  <c r="AF144" i="51"/>
  <c r="BP143" i="51"/>
  <c r="BC143" i="51"/>
  <c r="AJ143" i="51"/>
  <c r="AH143" i="51"/>
  <c r="AF143" i="51"/>
  <c r="BP142" i="51"/>
  <c r="BC142" i="51"/>
  <c r="AJ142" i="51"/>
  <c r="AH142" i="51"/>
  <c r="AF142" i="51"/>
  <c r="BP141" i="51"/>
  <c r="BC141" i="51"/>
  <c r="AJ141" i="51"/>
  <c r="AH141" i="51"/>
  <c r="AF141" i="51"/>
  <c r="BP140" i="51"/>
  <c r="BC140" i="51"/>
  <c r="AJ140" i="51"/>
  <c r="AH140" i="51"/>
  <c r="AF140" i="51"/>
  <c r="BP139" i="51"/>
  <c r="BC139" i="51"/>
  <c r="AJ139" i="51"/>
  <c r="AH139" i="51"/>
  <c r="AF139" i="51"/>
  <c r="BP138" i="51"/>
  <c r="BC138" i="51"/>
  <c r="AJ138" i="51"/>
  <c r="AH138" i="51"/>
  <c r="AF138" i="51"/>
  <c r="BP137" i="51"/>
  <c r="BC137" i="51"/>
  <c r="AJ137" i="51"/>
  <c r="AH137" i="51"/>
  <c r="AF137" i="51"/>
  <c r="W161" i="51"/>
  <c r="U161" i="51"/>
  <c r="S161" i="51"/>
  <c r="AR161" i="51" s="1"/>
  <c r="W155" i="51"/>
  <c r="U155" i="51"/>
  <c r="S155" i="51"/>
  <c r="AR155" i="51" s="1"/>
  <c r="W149" i="51"/>
  <c r="U149" i="51"/>
  <c r="S149" i="51"/>
  <c r="AR149" i="51" s="1"/>
  <c r="W143" i="51"/>
  <c r="U143" i="51"/>
  <c r="S143" i="51"/>
  <c r="AR143" i="51" s="1"/>
  <c r="W137" i="51"/>
  <c r="U137" i="51"/>
  <c r="S137" i="51"/>
  <c r="AR137" i="51" s="1"/>
  <c r="Y137" i="51" l="1"/>
  <c r="X137" i="51" s="1"/>
  <c r="Z137" i="51" s="1"/>
  <c r="AA137" i="51" s="1"/>
  <c r="AX137" i="51" s="1"/>
  <c r="AK166" i="51"/>
  <c r="AK142" i="51"/>
  <c r="Y143" i="51"/>
  <c r="AU143" i="51" s="1"/>
  <c r="AM148" i="51"/>
  <c r="AM142" i="51"/>
  <c r="AK155" i="51"/>
  <c r="AL155" i="51" s="1"/>
  <c r="BQ143" i="51"/>
  <c r="Y155" i="51"/>
  <c r="X155" i="51" s="1"/>
  <c r="Z155" i="51" s="1"/>
  <c r="AA155" i="51" s="1"/>
  <c r="AX155" i="51" s="1"/>
  <c r="BQ166" i="51"/>
  <c r="BQ150" i="51"/>
  <c r="BQ141" i="51"/>
  <c r="AK154" i="51"/>
  <c r="AL146" i="51"/>
  <c r="AL154" i="51"/>
  <c r="BQ158" i="51"/>
  <c r="BQ138" i="51"/>
  <c r="AK148" i="51"/>
  <c r="BQ151" i="51"/>
  <c r="BQ159" i="51"/>
  <c r="BQ140" i="51"/>
  <c r="AK147" i="51"/>
  <c r="BQ154" i="51"/>
  <c r="AK156" i="51"/>
  <c r="AK138" i="51"/>
  <c r="AK141" i="51"/>
  <c r="AM147" i="51"/>
  <c r="BQ148" i="51"/>
  <c r="BQ149" i="51"/>
  <c r="AK162" i="51"/>
  <c r="AK139" i="51"/>
  <c r="BQ157" i="51"/>
  <c r="AM159" i="51"/>
  <c r="AK164" i="51"/>
  <c r="AL141" i="51"/>
  <c r="AK146" i="51"/>
  <c r="AK152" i="51"/>
  <c r="AK163" i="51"/>
  <c r="BQ165" i="51"/>
  <c r="AK140" i="51"/>
  <c r="AK149" i="51"/>
  <c r="AL149" i="51" s="1"/>
  <c r="AK160" i="51"/>
  <c r="AK137" i="51"/>
  <c r="AL137" i="51" s="1"/>
  <c r="X143" i="51"/>
  <c r="Z143" i="51" s="1"/>
  <c r="AA143" i="51" s="1"/>
  <c r="AX143" i="51" s="1"/>
  <c r="BQ139" i="51"/>
  <c r="BQ144" i="51"/>
  <c r="AL147" i="51"/>
  <c r="AM160" i="51"/>
  <c r="BQ162" i="51"/>
  <c r="BQ161" i="51"/>
  <c r="BQ142" i="51"/>
  <c r="AK145" i="51"/>
  <c r="AM146" i="51"/>
  <c r="BQ147" i="51"/>
  <c r="AK151" i="51"/>
  <c r="BQ152" i="51"/>
  <c r="AK159" i="51"/>
  <c r="BQ160" i="51"/>
  <c r="Y161" i="51"/>
  <c r="AM161" i="51" s="1"/>
  <c r="BQ137" i="51"/>
  <c r="AK143" i="51"/>
  <c r="AL143" i="51" s="1"/>
  <c r="BQ145" i="51"/>
  <c r="BQ146" i="51"/>
  <c r="AK150" i="51"/>
  <c r="AK153" i="51"/>
  <c r="AM154" i="51"/>
  <c r="BQ156" i="51"/>
  <c r="AK158" i="51"/>
  <c r="AK161" i="51"/>
  <c r="AL161" i="51" s="1"/>
  <c r="BQ164" i="51"/>
  <c r="AK144" i="51"/>
  <c r="AL148" i="51"/>
  <c r="BQ163" i="51"/>
  <c r="Y149" i="51"/>
  <c r="AM149" i="51" s="1"/>
  <c r="BQ153" i="51"/>
  <c r="BQ155" i="51"/>
  <c r="AK157" i="51"/>
  <c r="AK165" i="51"/>
  <c r="AM141" i="51"/>
  <c r="AL142" i="51"/>
  <c r="AL159" i="51"/>
  <c r="AL160" i="51"/>
  <c r="AL153" i="51"/>
  <c r="AM153" i="51"/>
  <c r="AM137" i="51" l="1"/>
  <c r="AM138" i="51" s="1"/>
  <c r="AM139" i="51" s="1"/>
  <c r="AM140" i="51" s="1"/>
  <c r="AM143" i="51"/>
  <c r="AM144" i="51" s="1"/>
  <c r="AM145" i="51" s="1"/>
  <c r="AU137" i="51"/>
  <c r="AL156" i="51"/>
  <c r="AL157" i="51" s="1"/>
  <c r="AL158" i="51" s="1"/>
  <c r="AS155" i="51" s="1"/>
  <c r="AT155" i="51" s="1"/>
  <c r="AM155" i="51"/>
  <c r="AM156" i="51" s="1"/>
  <c r="AM157" i="51" s="1"/>
  <c r="AM158" i="51" s="1"/>
  <c r="AL138" i="51"/>
  <c r="AL139" i="51" s="1"/>
  <c r="AL140" i="51" s="1"/>
  <c r="AU155" i="51"/>
  <c r="AL150" i="51"/>
  <c r="AL151" i="51" s="1"/>
  <c r="AL152" i="51" s="1"/>
  <c r="AS149" i="51" s="1"/>
  <c r="AT149" i="51" s="1"/>
  <c r="AL144" i="51"/>
  <c r="AL145" i="51" s="1"/>
  <c r="X161" i="51"/>
  <c r="Z161" i="51" s="1"/>
  <c r="AA161" i="51" s="1"/>
  <c r="AX161" i="51" s="1"/>
  <c r="AU161" i="51"/>
  <c r="X149" i="51"/>
  <c r="Z149" i="51" s="1"/>
  <c r="AA149" i="51" s="1"/>
  <c r="AX149" i="51" s="1"/>
  <c r="AU149" i="51"/>
  <c r="AM150" i="51"/>
  <c r="AM151" i="51" s="1"/>
  <c r="AM152" i="51" s="1"/>
  <c r="AM162" i="51"/>
  <c r="AM163" i="51" s="1"/>
  <c r="AM164" i="51" s="1"/>
  <c r="AM165" i="51" s="1"/>
  <c r="AM166" i="51" s="1"/>
  <c r="AL162" i="51"/>
  <c r="AL163" i="51" s="1"/>
  <c r="AL164" i="51" s="1"/>
  <c r="AL165" i="51" s="1"/>
  <c r="AL166" i="51" s="1"/>
  <c r="AV143" i="51" l="1"/>
  <c r="AW143" i="51" s="1"/>
  <c r="AS137" i="51"/>
  <c r="AT137" i="51" s="1"/>
  <c r="AS143" i="51"/>
  <c r="AT143" i="51" s="1"/>
  <c r="AV137" i="51"/>
  <c r="AW137" i="51" s="1"/>
  <c r="AV155" i="51"/>
  <c r="AW155" i="51" s="1"/>
  <c r="AY155" i="51" s="1"/>
  <c r="AV149" i="51"/>
  <c r="AW149" i="51" s="1"/>
  <c r="AY149" i="51" s="1"/>
  <c r="AS161" i="51"/>
  <c r="AT161" i="51" s="1"/>
  <c r="AV161" i="51"/>
  <c r="AW161" i="51" s="1"/>
  <c r="AY143" i="51" l="1"/>
  <c r="AY137" i="51"/>
  <c r="AY161" i="51"/>
  <c r="BP136" i="51"/>
  <c r="BC136" i="51"/>
  <c r="AJ136" i="51"/>
  <c r="AH136" i="51"/>
  <c r="AF136" i="51"/>
  <c r="BP135" i="51"/>
  <c r="BC135" i="51"/>
  <c r="AJ135" i="51"/>
  <c r="AH135" i="51"/>
  <c r="AF135" i="51"/>
  <c r="BP134" i="51"/>
  <c r="BC134" i="51"/>
  <c r="AJ134" i="51"/>
  <c r="AH134" i="51"/>
  <c r="AF134" i="51"/>
  <c r="BP133" i="51"/>
  <c r="BC133" i="51"/>
  <c r="AJ133" i="51"/>
  <c r="AH133" i="51"/>
  <c r="AF133" i="51"/>
  <c r="BP132" i="51"/>
  <c r="BC132" i="51"/>
  <c r="AJ132" i="51"/>
  <c r="AH132" i="51"/>
  <c r="AF132" i="51"/>
  <c r="BP131" i="51"/>
  <c r="BQ131" i="51" s="1"/>
  <c r="AJ131" i="51"/>
  <c r="AH131" i="51"/>
  <c r="AF131" i="51"/>
  <c r="BP130" i="51"/>
  <c r="BC130" i="51"/>
  <c r="AJ130" i="51"/>
  <c r="AH130" i="51"/>
  <c r="AF130" i="51"/>
  <c r="BP129" i="51"/>
  <c r="BC129" i="51"/>
  <c r="AJ129" i="51"/>
  <c r="AH129" i="51"/>
  <c r="AF129" i="51"/>
  <c r="BP128" i="51"/>
  <c r="BC128" i="51"/>
  <c r="BP127" i="51"/>
  <c r="BC127" i="51"/>
  <c r="AJ127" i="51"/>
  <c r="AH127" i="51"/>
  <c r="AF127" i="51"/>
  <c r="BP126" i="51"/>
  <c r="BC126" i="51"/>
  <c r="AJ126" i="51"/>
  <c r="AH126" i="51"/>
  <c r="AF126" i="51"/>
  <c r="BP125" i="51"/>
  <c r="BC125" i="51"/>
  <c r="AJ125" i="51"/>
  <c r="AH125" i="51"/>
  <c r="AF125" i="51"/>
  <c r="W131" i="51"/>
  <c r="U131" i="51"/>
  <c r="S131" i="51"/>
  <c r="AR131" i="51" s="1"/>
  <c r="W125" i="51"/>
  <c r="U125" i="51"/>
  <c r="S125" i="51"/>
  <c r="AR125" i="51" s="1"/>
  <c r="AK131" i="51" l="1"/>
  <c r="AL131" i="51" s="1"/>
  <c r="AK136" i="51"/>
  <c r="BQ132" i="51"/>
  <c r="AK134" i="51"/>
  <c r="AK130" i="51"/>
  <c r="AK135" i="51"/>
  <c r="BQ136" i="51"/>
  <c r="BQ127" i="51"/>
  <c r="AK125" i="51"/>
  <c r="AL125" i="51" s="1"/>
  <c r="AK133" i="51"/>
  <c r="AK127" i="51"/>
  <c r="BQ128" i="51"/>
  <c r="BQ129" i="51"/>
  <c r="Y125" i="51"/>
  <c r="X125" i="51" s="1"/>
  <c r="Z125" i="51" s="1"/>
  <c r="AA125" i="51" s="1"/>
  <c r="AX125" i="51" s="1"/>
  <c r="BQ126" i="51"/>
  <c r="BQ134" i="51"/>
  <c r="BQ125" i="51"/>
  <c r="AL130" i="51"/>
  <c r="AK126" i="51"/>
  <c r="AK129" i="51"/>
  <c r="BQ130" i="51"/>
  <c r="BQ135" i="51"/>
  <c r="AM129" i="51"/>
  <c r="Y131" i="51"/>
  <c r="AM130" i="51"/>
  <c r="AK132" i="51"/>
  <c r="BQ133" i="51"/>
  <c r="AL129" i="51"/>
  <c r="AL132" i="51" l="1"/>
  <c r="AL133" i="51" s="1"/>
  <c r="AL134" i="51" s="1"/>
  <c r="AL135" i="51" s="1"/>
  <c r="AL136" i="51" s="1"/>
  <c r="AU125" i="51"/>
  <c r="AM125" i="51"/>
  <c r="AM126" i="51" s="1"/>
  <c r="AM127" i="51" s="1"/>
  <c r="AV125" i="51" s="1"/>
  <c r="AW125" i="51" s="1"/>
  <c r="X131" i="51"/>
  <c r="Z131" i="51" s="1"/>
  <c r="AA131" i="51" s="1"/>
  <c r="AX131" i="51" s="1"/>
  <c r="AM131" i="51"/>
  <c r="AM132" i="51" s="1"/>
  <c r="AM133" i="51" s="1"/>
  <c r="AM134" i="51" s="1"/>
  <c r="AM135" i="51" s="1"/>
  <c r="AM136" i="51" s="1"/>
  <c r="AU131" i="51"/>
  <c r="AL126" i="51"/>
  <c r="AL127" i="51" s="1"/>
  <c r="AS131" i="51" l="1"/>
  <c r="AT131" i="51" s="1"/>
  <c r="AV131" i="51"/>
  <c r="AW131" i="51" s="1"/>
  <c r="AS125" i="51"/>
  <c r="AT125" i="51" s="1"/>
  <c r="AY125" i="51" s="1"/>
  <c r="AY131" i="51" l="1"/>
  <c r="AG32" i="53"/>
  <c r="T32" i="53"/>
  <c r="AG31" i="53"/>
  <c r="T31" i="53"/>
  <c r="AG30" i="53"/>
  <c r="T30" i="53"/>
  <c r="AG29" i="53"/>
  <c r="T29" i="53"/>
  <c r="AG28" i="53"/>
  <c r="T28" i="53"/>
  <c r="AG27" i="53"/>
  <c r="T27" i="53"/>
  <c r="AG26" i="53"/>
  <c r="T26" i="53"/>
  <c r="AG25" i="53"/>
  <c r="T25" i="53"/>
  <c r="AG24" i="53"/>
  <c r="T24" i="53"/>
  <c r="AG23" i="53"/>
  <c r="T23" i="53"/>
  <c r="AG22" i="53"/>
  <c r="T22" i="53"/>
  <c r="AG21" i="53"/>
  <c r="T21" i="53"/>
  <c r="AG20" i="53"/>
  <c r="T20" i="53"/>
  <c r="AG19" i="53"/>
  <c r="T19" i="53"/>
  <c r="AG18" i="53"/>
  <c r="T18" i="53"/>
  <c r="BP124" i="51"/>
  <c r="BC124" i="51"/>
  <c r="AJ124" i="51"/>
  <c r="AH124" i="51"/>
  <c r="AF124" i="51"/>
  <c r="BP123" i="51"/>
  <c r="BC123" i="51"/>
  <c r="AJ123" i="51"/>
  <c r="AH123" i="51"/>
  <c r="AF123" i="51"/>
  <c r="BP122" i="51"/>
  <c r="BC122" i="51"/>
  <c r="AJ122" i="51"/>
  <c r="AH122" i="51"/>
  <c r="AF122" i="51"/>
  <c r="BP121" i="51"/>
  <c r="BC121" i="51"/>
  <c r="AJ121" i="51"/>
  <c r="AH121" i="51"/>
  <c r="AF121" i="51"/>
  <c r="BP120" i="51"/>
  <c r="BC120" i="51"/>
  <c r="AJ120" i="51"/>
  <c r="AH120" i="51"/>
  <c r="AF120" i="51"/>
  <c r="BP119" i="51"/>
  <c r="BC119" i="51"/>
  <c r="AJ119" i="51"/>
  <c r="AH119" i="51"/>
  <c r="AF119" i="51"/>
  <c r="BP118" i="51"/>
  <c r="BC118" i="51"/>
  <c r="AJ118" i="51"/>
  <c r="AH118" i="51"/>
  <c r="AF118" i="51"/>
  <c r="BP117" i="51"/>
  <c r="BC117" i="51"/>
  <c r="AJ117" i="51"/>
  <c r="AH117" i="51"/>
  <c r="AF117" i="51"/>
  <c r="BP116" i="51"/>
  <c r="BC116" i="51"/>
  <c r="AJ116" i="51"/>
  <c r="AH116" i="51"/>
  <c r="AF116" i="51"/>
  <c r="BP115" i="51"/>
  <c r="BC115" i="51"/>
  <c r="AJ115" i="51"/>
  <c r="AH115" i="51"/>
  <c r="AF115" i="51"/>
  <c r="BP114" i="51"/>
  <c r="BC114" i="51"/>
  <c r="AJ114" i="51"/>
  <c r="AH114" i="51"/>
  <c r="AF114" i="51"/>
  <c r="BP113" i="51"/>
  <c r="BC113" i="51"/>
  <c r="AJ113" i="51"/>
  <c r="AH113" i="51"/>
  <c r="AF113" i="51"/>
  <c r="BP112" i="51"/>
  <c r="BC112" i="51"/>
  <c r="AJ112" i="51"/>
  <c r="AH112" i="51"/>
  <c r="AF112" i="51"/>
  <c r="BP111" i="51"/>
  <c r="BC111" i="51"/>
  <c r="AJ111" i="51"/>
  <c r="AH111" i="51"/>
  <c r="AF111" i="51"/>
  <c r="BP110" i="51"/>
  <c r="BC110" i="51"/>
  <c r="AJ110" i="51"/>
  <c r="AH110" i="51"/>
  <c r="AF110" i="51"/>
  <c r="BP109" i="51"/>
  <c r="BC109" i="51"/>
  <c r="AJ109" i="51"/>
  <c r="AH109" i="51"/>
  <c r="AF109" i="51"/>
  <c r="BP108" i="51"/>
  <c r="BC108" i="51"/>
  <c r="AJ108" i="51"/>
  <c r="AH108" i="51"/>
  <c r="AF108" i="51"/>
  <c r="BP107" i="51"/>
  <c r="BC107" i="51"/>
  <c r="AJ107" i="51"/>
  <c r="AH107" i="51"/>
  <c r="AF107" i="51"/>
  <c r="BP106" i="51"/>
  <c r="BC106" i="51"/>
  <c r="AJ106" i="51"/>
  <c r="AH106" i="51"/>
  <c r="AF106" i="51"/>
  <c r="BP105" i="51"/>
  <c r="BC105" i="51"/>
  <c r="AJ105" i="51"/>
  <c r="AH105" i="51"/>
  <c r="AF105" i="51"/>
  <c r="BP104" i="51"/>
  <c r="BC104" i="51"/>
  <c r="AJ104" i="51"/>
  <c r="AH104" i="51"/>
  <c r="AF104" i="51"/>
  <c r="BP103" i="51"/>
  <c r="BC103" i="51"/>
  <c r="AJ103" i="51"/>
  <c r="AH103" i="51"/>
  <c r="AF103" i="51"/>
  <c r="BP102" i="51"/>
  <c r="BC102" i="51"/>
  <c r="AJ102" i="51"/>
  <c r="AH102" i="51"/>
  <c r="AF102" i="51"/>
  <c r="BP101" i="51"/>
  <c r="BC101" i="51"/>
  <c r="AJ101" i="51"/>
  <c r="AH101" i="51"/>
  <c r="AF101" i="51"/>
  <c r="BP100" i="51"/>
  <c r="BC100" i="51"/>
  <c r="AJ100" i="51"/>
  <c r="AH100" i="51"/>
  <c r="AF100" i="51"/>
  <c r="BP99" i="51"/>
  <c r="BC99" i="51"/>
  <c r="AJ99" i="51"/>
  <c r="AH99" i="51"/>
  <c r="AF99" i="51"/>
  <c r="BP98" i="51"/>
  <c r="BC98" i="51"/>
  <c r="AJ98" i="51"/>
  <c r="AH98" i="51"/>
  <c r="AF98" i="51"/>
  <c r="BP97" i="51"/>
  <c r="BC97" i="51"/>
  <c r="AJ97" i="51"/>
  <c r="AH97" i="51"/>
  <c r="AF97" i="51"/>
  <c r="BP96" i="51"/>
  <c r="BC96" i="51"/>
  <c r="AJ96" i="51"/>
  <c r="AH96" i="51"/>
  <c r="AF96" i="51"/>
  <c r="BP95" i="51"/>
  <c r="BC95" i="51"/>
  <c r="AJ95" i="51"/>
  <c r="AH95" i="51"/>
  <c r="AF95" i="51"/>
  <c r="BP94" i="51"/>
  <c r="BC94" i="51"/>
  <c r="AJ94" i="51"/>
  <c r="AH94" i="51"/>
  <c r="AF94" i="51"/>
  <c r="BP93" i="51"/>
  <c r="BC93" i="51"/>
  <c r="AJ93" i="51"/>
  <c r="AH93" i="51"/>
  <c r="AF93" i="51"/>
  <c r="BP92" i="51"/>
  <c r="BC92" i="51"/>
  <c r="AJ92" i="51"/>
  <c r="AH92" i="51"/>
  <c r="AF92" i="51"/>
  <c r="BP91" i="51"/>
  <c r="BC91" i="51"/>
  <c r="AJ91" i="51"/>
  <c r="AH91" i="51"/>
  <c r="AF91" i="51"/>
  <c r="BP90" i="51"/>
  <c r="BC90" i="51"/>
  <c r="AJ90" i="51"/>
  <c r="AH90" i="51"/>
  <c r="AF90" i="51"/>
  <c r="BP89" i="51"/>
  <c r="BC89" i="51"/>
  <c r="AJ89" i="51"/>
  <c r="AH89" i="51"/>
  <c r="AF89" i="51"/>
  <c r="BP88" i="51"/>
  <c r="BC88" i="51"/>
  <c r="AJ88" i="51"/>
  <c r="AH88" i="51"/>
  <c r="AF88" i="51"/>
  <c r="BP87" i="51"/>
  <c r="BC87" i="51"/>
  <c r="AJ87" i="51"/>
  <c r="AH87" i="51"/>
  <c r="AF87" i="51"/>
  <c r="BP86" i="51"/>
  <c r="BC86" i="51"/>
  <c r="AJ86" i="51"/>
  <c r="AH86" i="51"/>
  <c r="AF86" i="51"/>
  <c r="BP85" i="51"/>
  <c r="BC85" i="51"/>
  <c r="AJ85" i="51"/>
  <c r="AH85" i="51"/>
  <c r="AF85" i="51"/>
  <c r="BP84" i="51"/>
  <c r="BC84" i="51"/>
  <c r="AJ84" i="51"/>
  <c r="AH84" i="51"/>
  <c r="AF84" i="51"/>
  <c r="BP83" i="51"/>
  <c r="BC83" i="51"/>
  <c r="AJ83" i="51"/>
  <c r="AH83" i="51"/>
  <c r="AF83" i="51"/>
  <c r="BP82" i="51"/>
  <c r="BC82" i="51"/>
  <c r="AJ82" i="51"/>
  <c r="AH82" i="51"/>
  <c r="AF82" i="51"/>
  <c r="BP81" i="51"/>
  <c r="BC81" i="51"/>
  <c r="AJ81" i="51"/>
  <c r="AH81" i="51"/>
  <c r="AF81" i="51"/>
  <c r="BP80" i="51"/>
  <c r="BC80" i="51"/>
  <c r="AJ80" i="51"/>
  <c r="AH80" i="51"/>
  <c r="AF80" i="51"/>
  <c r="BP79" i="51"/>
  <c r="BC79" i="51"/>
  <c r="AJ79" i="51"/>
  <c r="AH79" i="51"/>
  <c r="AF79" i="51"/>
  <c r="BP78" i="51"/>
  <c r="BC78" i="51"/>
  <c r="AJ78" i="51"/>
  <c r="AH78" i="51"/>
  <c r="AF78" i="51"/>
  <c r="BP77" i="51"/>
  <c r="BC77" i="51"/>
  <c r="AJ77" i="51"/>
  <c r="AH77" i="51"/>
  <c r="AF77" i="51"/>
  <c r="W119" i="51"/>
  <c r="U119" i="51"/>
  <c r="S119" i="51"/>
  <c r="AR119" i="51" s="1"/>
  <c r="W113" i="51"/>
  <c r="U113" i="51"/>
  <c r="S113" i="51"/>
  <c r="AR113" i="51" s="1"/>
  <c r="W107" i="51"/>
  <c r="U107" i="51"/>
  <c r="S107" i="51"/>
  <c r="AR107" i="51" s="1"/>
  <c r="W101" i="51"/>
  <c r="U101" i="51"/>
  <c r="S101" i="51"/>
  <c r="AR101" i="51" s="1"/>
  <c r="W95" i="51"/>
  <c r="U95" i="51"/>
  <c r="S95" i="51"/>
  <c r="AR95" i="51" s="1"/>
  <c r="W89" i="51"/>
  <c r="U89" i="51"/>
  <c r="S89" i="51"/>
  <c r="AR89" i="51" s="1"/>
  <c r="W83" i="51"/>
  <c r="U83" i="51"/>
  <c r="S83" i="51"/>
  <c r="AR83" i="51" s="1"/>
  <c r="W77" i="51"/>
  <c r="U77" i="51"/>
  <c r="S77" i="51"/>
  <c r="AR77" i="51" s="1"/>
  <c r="AK84" i="51" l="1"/>
  <c r="AK108" i="51"/>
  <c r="BQ114" i="51"/>
  <c r="AL112" i="51"/>
  <c r="AK102" i="51"/>
  <c r="AK110" i="51"/>
  <c r="AK118" i="51"/>
  <c r="AK123" i="51"/>
  <c r="AH26" i="53"/>
  <c r="AH25" i="53"/>
  <c r="AH18" i="53"/>
  <c r="BQ122" i="51"/>
  <c r="AK106" i="51"/>
  <c r="AK114" i="51"/>
  <c r="AK119" i="51"/>
  <c r="AL119" i="51" s="1"/>
  <c r="BQ77" i="51"/>
  <c r="AM124" i="51"/>
  <c r="Y77" i="51"/>
  <c r="X77" i="51" s="1"/>
  <c r="Z77" i="51" s="1"/>
  <c r="AA77" i="51" s="1"/>
  <c r="AX77" i="51" s="1"/>
  <c r="AK95" i="51"/>
  <c r="AL95" i="51" s="1"/>
  <c r="BQ96" i="51"/>
  <c r="AK98" i="51"/>
  <c r="AK103" i="51"/>
  <c r="AK124" i="51"/>
  <c r="Y101" i="51"/>
  <c r="AU101" i="51" s="1"/>
  <c r="BQ103" i="51"/>
  <c r="AK105" i="51"/>
  <c r="BQ85" i="51"/>
  <c r="BQ101" i="51"/>
  <c r="BQ107" i="51"/>
  <c r="AK109" i="51"/>
  <c r="BQ123" i="51"/>
  <c r="AK89" i="51"/>
  <c r="AL89" i="51" s="1"/>
  <c r="BQ90" i="51"/>
  <c r="BQ98" i="51"/>
  <c r="BQ109" i="51"/>
  <c r="AK111" i="51"/>
  <c r="AK122" i="51"/>
  <c r="AM100" i="51"/>
  <c r="BQ92" i="51"/>
  <c r="BQ106" i="51"/>
  <c r="BQ111" i="51"/>
  <c r="AK113" i="51"/>
  <c r="AL113" i="51" s="1"/>
  <c r="AL114" i="51" s="1"/>
  <c r="AK121" i="51"/>
  <c r="AM86" i="51"/>
  <c r="Y95" i="51"/>
  <c r="X95" i="51" s="1"/>
  <c r="Z95" i="51" s="1"/>
  <c r="AA95" i="51" s="1"/>
  <c r="AX95" i="51" s="1"/>
  <c r="BQ102" i="51"/>
  <c r="BQ105" i="51"/>
  <c r="AK82" i="51"/>
  <c r="AL88" i="51"/>
  <c r="BQ82" i="51"/>
  <c r="AK92" i="51"/>
  <c r="BQ93" i="51"/>
  <c r="AK107" i="51"/>
  <c r="AL107" i="51" s="1"/>
  <c r="BQ108" i="51"/>
  <c r="Y89" i="51"/>
  <c r="X89" i="51" s="1"/>
  <c r="Z89" i="51" s="1"/>
  <c r="AA89" i="51" s="1"/>
  <c r="AX89" i="51" s="1"/>
  <c r="Y107" i="51"/>
  <c r="X107" i="51" s="1"/>
  <c r="Z107" i="51" s="1"/>
  <c r="AA107" i="51" s="1"/>
  <c r="AX107" i="51" s="1"/>
  <c r="AM81" i="51"/>
  <c r="AK83" i="51"/>
  <c r="AL83" i="51" s="1"/>
  <c r="AL84" i="51" s="1"/>
  <c r="BQ84" i="51"/>
  <c r="BQ104" i="51"/>
  <c r="BQ110" i="51"/>
  <c r="BQ113" i="51"/>
  <c r="AK115" i="51"/>
  <c r="BQ119" i="51"/>
  <c r="AM82" i="51"/>
  <c r="AK88" i="51"/>
  <c r="BQ118" i="51"/>
  <c r="BQ121" i="51"/>
  <c r="AM88" i="51"/>
  <c r="BQ112" i="51"/>
  <c r="BQ115" i="51"/>
  <c r="AK117" i="51"/>
  <c r="AK79" i="51"/>
  <c r="BQ80" i="51"/>
  <c r="AK87" i="51"/>
  <c r="AK90" i="51"/>
  <c r="AL117" i="51"/>
  <c r="BQ117" i="51"/>
  <c r="AK112" i="51"/>
  <c r="AL82" i="51"/>
  <c r="BQ97" i="51"/>
  <c r="AK104" i="51"/>
  <c r="AM112" i="51"/>
  <c r="AK116" i="51"/>
  <c r="AK77" i="51"/>
  <c r="AL77" i="51" s="1"/>
  <c r="AK78" i="51"/>
  <c r="BQ79" i="51"/>
  <c r="AK81" i="51"/>
  <c r="BQ88" i="51"/>
  <c r="BQ89" i="51"/>
  <c r="AK96" i="51"/>
  <c r="AK99" i="51"/>
  <c r="BQ100" i="51"/>
  <c r="Y83" i="51"/>
  <c r="AM83" i="51" s="1"/>
  <c r="Y113" i="51"/>
  <c r="AM113" i="51" s="1"/>
  <c r="AK86" i="51"/>
  <c r="BQ87" i="51"/>
  <c r="AK91" i="51"/>
  <c r="AK94" i="51"/>
  <c r="BQ116" i="51"/>
  <c r="AK120" i="51"/>
  <c r="AL81" i="51"/>
  <c r="BQ78" i="51"/>
  <c r="BQ99" i="51"/>
  <c r="AK101" i="51"/>
  <c r="AL101" i="51" s="1"/>
  <c r="AM118" i="51"/>
  <c r="BQ124" i="51"/>
  <c r="Y119" i="51"/>
  <c r="AM119" i="51" s="1"/>
  <c r="AM120" i="51" s="1"/>
  <c r="AM121" i="51" s="1"/>
  <c r="AM122" i="51" s="1"/>
  <c r="AM123" i="51" s="1"/>
  <c r="AK80" i="51"/>
  <c r="BQ81" i="51"/>
  <c r="BQ83" i="51"/>
  <c r="AK85" i="51"/>
  <c r="BQ86" i="51"/>
  <c r="BQ91" i="51"/>
  <c r="AK93" i="51"/>
  <c r="BQ94" i="51"/>
  <c r="BQ95" i="51"/>
  <c r="AK97" i="51"/>
  <c r="BQ120" i="51"/>
  <c r="AL85" i="51"/>
  <c r="AK100" i="51"/>
  <c r="AH19" i="53"/>
  <c r="AH30" i="53"/>
  <c r="AH31" i="53"/>
  <c r="AH32" i="53"/>
  <c r="AH24" i="53"/>
  <c r="AH20" i="53"/>
  <c r="AH28" i="53"/>
  <c r="AH21" i="53"/>
  <c r="AH23" i="53"/>
  <c r="AH22" i="53"/>
  <c r="AH27" i="53"/>
  <c r="AH29" i="53"/>
  <c r="AL100" i="51"/>
  <c r="AL124" i="51"/>
  <c r="AM85" i="51"/>
  <c r="AM117" i="51"/>
  <c r="AL118" i="51"/>
  <c r="AL86" i="51"/>
  <c r="AL87" i="51"/>
  <c r="AM87" i="51"/>
  <c r="AU77" i="51" l="1"/>
  <c r="AL102" i="51"/>
  <c r="AL103" i="51" s="1"/>
  <c r="AL104" i="51" s="1"/>
  <c r="AL105" i="51" s="1"/>
  <c r="AL106" i="51" s="1"/>
  <c r="AM77" i="51"/>
  <c r="AL120" i="51"/>
  <c r="AL121" i="51" s="1"/>
  <c r="AL122" i="51" s="1"/>
  <c r="AL123" i="51" s="1"/>
  <c r="AM95" i="51"/>
  <c r="AM96" i="51" s="1"/>
  <c r="AM97" i="51" s="1"/>
  <c r="AU95" i="51"/>
  <c r="AM107" i="51"/>
  <c r="AM108" i="51" s="1"/>
  <c r="AM109" i="51" s="1"/>
  <c r="AM110" i="51" s="1"/>
  <c r="AM111" i="51" s="1"/>
  <c r="AL108" i="51"/>
  <c r="AL109" i="51" s="1"/>
  <c r="X101" i="51"/>
  <c r="Z101" i="51" s="1"/>
  <c r="AA101" i="51" s="1"/>
  <c r="AX101" i="51" s="1"/>
  <c r="AU107" i="51"/>
  <c r="AM114" i="51"/>
  <c r="AM115" i="51" s="1"/>
  <c r="AM116" i="51" s="1"/>
  <c r="AU89" i="51"/>
  <c r="AL90" i="51"/>
  <c r="AL91" i="51" s="1"/>
  <c r="AL92" i="51" s="1"/>
  <c r="AL93" i="51" s="1"/>
  <c r="AM101" i="51"/>
  <c r="AM102" i="51" s="1"/>
  <c r="AM103" i="51" s="1"/>
  <c r="AM104" i="51" s="1"/>
  <c r="AM105" i="51" s="1"/>
  <c r="AM106" i="51" s="1"/>
  <c r="AM89" i="51"/>
  <c r="AM90" i="51" s="1"/>
  <c r="AM91" i="51" s="1"/>
  <c r="AM92" i="51" s="1"/>
  <c r="AM93" i="51" s="1"/>
  <c r="AM94" i="51" s="1"/>
  <c r="AL78" i="51"/>
  <c r="AL79" i="51" s="1"/>
  <c r="AL80" i="51" s="1"/>
  <c r="AS83" i="51"/>
  <c r="AT83" i="51" s="1"/>
  <c r="AL115" i="51"/>
  <c r="AL116" i="51" s="1"/>
  <c r="AS113" i="51" s="1"/>
  <c r="AT113" i="51" s="1"/>
  <c r="X119" i="51"/>
  <c r="Z119" i="51" s="1"/>
  <c r="AA119" i="51" s="1"/>
  <c r="AX119" i="51" s="1"/>
  <c r="AU119" i="51"/>
  <c r="X113" i="51"/>
  <c r="Z113" i="51" s="1"/>
  <c r="AA113" i="51" s="1"/>
  <c r="AX113" i="51" s="1"/>
  <c r="AU113" i="51"/>
  <c r="X83" i="51"/>
  <c r="Z83" i="51" s="1"/>
  <c r="AA83" i="51" s="1"/>
  <c r="AX83" i="51" s="1"/>
  <c r="AU83" i="51"/>
  <c r="AV119" i="51"/>
  <c r="AW119" i="51" s="1"/>
  <c r="AL96" i="51"/>
  <c r="AL97" i="51" s="1"/>
  <c r="AL98" i="51" s="1"/>
  <c r="AL99" i="51" s="1"/>
  <c r="AM78" i="51"/>
  <c r="AM79" i="51" s="1"/>
  <c r="AM80" i="51" s="1"/>
  <c r="AM84" i="51"/>
  <c r="AV83" i="51" s="1"/>
  <c r="AW83" i="51" s="1"/>
  <c r="AV113" i="51" l="1"/>
  <c r="AW113" i="51" s="1"/>
  <c r="AY113" i="51" s="1"/>
  <c r="AL110" i="51"/>
  <c r="AL111" i="51" s="1"/>
  <c r="AY83" i="51"/>
  <c r="AS77" i="51"/>
  <c r="AT77" i="51" s="1"/>
  <c r="AS101" i="51"/>
  <c r="AT101" i="51" s="1"/>
  <c r="AS119" i="51"/>
  <c r="AT119" i="51" s="1"/>
  <c r="AY119" i="51" s="1"/>
  <c r="AL94" i="51"/>
  <c r="AS89" i="51" s="1"/>
  <c r="AT89" i="51" s="1"/>
  <c r="AV89" i="51"/>
  <c r="AW89" i="51" s="1"/>
  <c r="AS95" i="51"/>
  <c r="AT95" i="51" s="1"/>
  <c r="AM98" i="51"/>
  <c r="AM99" i="51"/>
  <c r="AV107" i="51"/>
  <c r="AW107" i="51" s="1"/>
  <c r="AV77" i="51"/>
  <c r="AW77" i="51" s="1"/>
  <c r="AV101" i="51"/>
  <c r="AW101" i="51" s="1"/>
  <c r="AY77" i="51" l="1"/>
  <c r="AS107" i="51"/>
  <c r="AT107" i="51" s="1"/>
  <c r="AY107" i="51" s="1"/>
  <c r="AY101" i="51"/>
  <c r="AY89" i="51"/>
  <c r="AV95" i="51"/>
  <c r="AW95" i="51" s="1"/>
  <c r="AY95" i="51" s="1"/>
  <c r="BC59" i="51" l="1"/>
  <c r="BP76" i="51"/>
  <c r="BC76" i="51"/>
  <c r="BP75" i="51"/>
  <c r="BC75" i="51"/>
  <c r="BP74" i="51"/>
  <c r="BC74" i="51"/>
  <c r="BP73" i="51"/>
  <c r="BC73" i="51"/>
  <c r="BP72" i="51"/>
  <c r="BC72" i="51"/>
  <c r="BP71" i="51"/>
  <c r="BC71" i="51"/>
  <c r="BP70" i="51"/>
  <c r="BC70" i="51"/>
  <c r="BP69" i="51"/>
  <c r="BC69" i="51"/>
  <c r="BP68" i="51"/>
  <c r="BC68" i="51"/>
  <c r="BP67" i="51"/>
  <c r="BC67" i="51"/>
  <c r="BP66" i="51"/>
  <c r="BC66" i="51"/>
  <c r="BP65" i="51"/>
  <c r="BC65" i="51"/>
  <c r="BP64" i="51"/>
  <c r="BC64" i="51"/>
  <c r="BP63" i="51"/>
  <c r="BC63" i="51"/>
  <c r="BP62" i="51"/>
  <c r="BC62" i="51"/>
  <c r="BP61" i="51"/>
  <c r="BC61" i="51"/>
  <c r="BP60" i="51"/>
  <c r="BC60" i="51"/>
  <c r="BP59" i="51"/>
  <c r="AJ76" i="51"/>
  <c r="AH76" i="51"/>
  <c r="AF76" i="51"/>
  <c r="AJ75" i="51"/>
  <c r="AH75" i="51"/>
  <c r="AF75" i="51"/>
  <c r="AJ74" i="51"/>
  <c r="AH74" i="51"/>
  <c r="AF74" i="51"/>
  <c r="AJ73" i="51"/>
  <c r="AH73" i="51"/>
  <c r="AF73" i="51"/>
  <c r="AJ72" i="51"/>
  <c r="AH72" i="51"/>
  <c r="AF72" i="51"/>
  <c r="AJ71" i="51"/>
  <c r="AH71" i="51"/>
  <c r="AF71" i="51"/>
  <c r="W71" i="51"/>
  <c r="U71" i="51"/>
  <c r="S71" i="51"/>
  <c r="AR71" i="51" s="1"/>
  <c r="AJ70" i="51"/>
  <c r="AH70" i="51"/>
  <c r="AF70" i="51"/>
  <c r="AJ69" i="51"/>
  <c r="AH69" i="51"/>
  <c r="AF69" i="51"/>
  <c r="AJ68" i="51"/>
  <c r="AH68" i="51"/>
  <c r="AF68" i="51"/>
  <c r="AJ67" i="51"/>
  <c r="AH67" i="51"/>
  <c r="AF67" i="51"/>
  <c r="AJ66" i="51"/>
  <c r="AH66" i="51"/>
  <c r="AF66" i="51"/>
  <c r="AJ65" i="51"/>
  <c r="AH65" i="51"/>
  <c r="AF65" i="51"/>
  <c r="W65" i="51"/>
  <c r="U65" i="51"/>
  <c r="S65" i="51"/>
  <c r="AR65" i="51" s="1"/>
  <c r="AJ64" i="51"/>
  <c r="AH64" i="51"/>
  <c r="AF64" i="51"/>
  <c r="AJ63" i="51"/>
  <c r="AH63" i="51"/>
  <c r="AF63" i="51"/>
  <c r="AJ62" i="51"/>
  <c r="AH62" i="51"/>
  <c r="AF62" i="51"/>
  <c r="AJ61" i="51"/>
  <c r="AH61" i="51"/>
  <c r="AF61" i="51"/>
  <c r="AJ60" i="51"/>
  <c r="AH60" i="51"/>
  <c r="AF60" i="51"/>
  <c r="AJ59" i="51"/>
  <c r="AH59" i="51"/>
  <c r="AF59" i="51"/>
  <c r="W59" i="51"/>
  <c r="U59" i="51"/>
  <c r="S59" i="51"/>
  <c r="AR59" i="51" s="1"/>
  <c r="BQ73" i="51" l="1"/>
  <c r="Y65" i="51"/>
  <c r="AM65" i="51" s="1"/>
  <c r="AM66" i="51" s="1"/>
  <c r="AM67" i="51" s="1"/>
  <c r="AL68" i="51"/>
  <c r="AK73" i="51"/>
  <c r="AM64" i="51"/>
  <c r="AK62" i="51"/>
  <c r="BQ63" i="51"/>
  <c r="BQ62" i="51"/>
  <c r="AK72" i="51"/>
  <c r="AL64" i="51"/>
  <c r="AK64" i="51"/>
  <c r="AK68" i="51"/>
  <c r="AK75" i="51"/>
  <c r="BQ61" i="51"/>
  <c r="BQ65" i="51"/>
  <c r="AK67" i="51"/>
  <c r="BQ68" i="51"/>
  <c r="BQ66" i="51"/>
  <c r="BQ70" i="51"/>
  <c r="BQ74" i="51"/>
  <c r="AM70" i="51"/>
  <c r="BQ67" i="51"/>
  <c r="BQ71" i="51"/>
  <c r="Y59" i="51"/>
  <c r="AU59" i="51" s="1"/>
  <c r="AM62" i="51"/>
  <c r="AK61" i="51"/>
  <c r="AK65" i="51"/>
  <c r="AL65" i="51" s="1"/>
  <c r="AK59" i="51"/>
  <c r="AL59" i="51" s="1"/>
  <c r="Y71" i="51"/>
  <c r="X71" i="51" s="1"/>
  <c r="Z71" i="51" s="1"/>
  <c r="AA71" i="51" s="1"/>
  <c r="AX71" i="51" s="1"/>
  <c r="AK60" i="51"/>
  <c r="AK66" i="51"/>
  <c r="AK70" i="51"/>
  <c r="AK74" i="51"/>
  <c r="AK63" i="51"/>
  <c r="AM68" i="51"/>
  <c r="AM76" i="51"/>
  <c r="BQ60" i="51"/>
  <c r="BQ64" i="51"/>
  <c r="BQ75" i="51"/>
  <c r="AK69" i="51"/>
  <c r="BQ69" i="51"/>
  <c r="BQ72" i="51"/>
  <c r="AL70" i="51"/>
  <c r="BQ76" i="51"/>
  <c r="AM63" i="51"/>
  <c r="AL69" i="51"/>
  <c r="AM69" i="51"/>
  <c r="AK71" i="51"/>
  <c r="AL71" i="51" s="1"/>
  <c r="AK76" i="51"/>
  <c r="BQ59" i="51"/>
  <c r="AL63" i="51"/>
  <c r="AL62" i="51"/>
  <c r="AL76" i="51"/>
  <c r="AL72" i="51" l="1"/>
  <c r="AL73" i="51" s="1"/>
  <c r="AL74" i="51" s="1"/>
  <c r="AL75" i="51" s="1"/>
  <c r="X65" i="51"/>
  <c r="Z65" i="51" s="1"/>
  <c r="AA65" i="51" s="1"/>
  <c r="AX65" i="51" s="1"/>
  <c r="AU65" i="51"/>
  <c r="AU71" i="51"/>
  <c r="AM71" i="51"/>
  <c r="AM72" i="51" s="1"/>
  <c r="AM73" i="51" s="1"/>
  <c r="AM74" i="51" s="1"/>
  <c r="AM75" i="51" s="1"/>
  <c r="AV65" i="51"/>
  <c r="AW65" i="51" s="1"/>
  <c r="AL60" i="51"/>
  <c r="AL61" i="51" s="1"/>
  <c r="AL66" i="51"/>
  <c r="AL67" i="51" s="1"/>
  <c r="AM59" i="51"/>
  <c r="AM60" i="51" s="1"/>
  <c r="AM61" i="51" s="1"/>
  <c r="AV59" i="51" s="1"/>
  <c r="AW59" i="51" s="1"/>
  <c r="X59" i="51"/>
  <c r="Z59" i="51" s="1"/>
  <c r="AA59" i="51" s="1"/>
  <c r="AX59" i="51" s="1"/>
  <c r="AS59" i="51" l="1"/>
  <c r="AT59" i="51" s="1"/>
  <c r="AY59" i="51" s="1"/>
  <c r="AV71" i="51"/>
  <c r="AW71" i="51" s="1"/>
  <c r="AS65" i="51"/>
  <c r="AT65" i="51" s="1"/>
  <c r="AY65" i="51" s="1"/>
  <c r="AS71" i="51"/>
  <c r="AT71" i="51" s="1"/>
  <c r="AY71" i="51" l="1"/>
  <c r="BP28" i="51"/>
  <c r="BC28" i="51"/>
  <c r="AJ28" i="51"/>
  <c r="AH28" i="51"/>
  <c r="AF28" i="51"/>
  <c r="BP27" i="51"/>
  <c r="BC27" i="51"/>
  <c r="AJ27" i="51"/>
  <c r="AH27" i="51"/>
  <c r="AF27" i="51"/>
  <c r="BP26" i="51"/>
  <c r="BC26" i="51"/>
  <c r="AJ26" i="51"/>
  <c r="AH26" i="51"/>
  <c r="AF26" i="51"/>
  <c r="BP25" i="51"/>
  <c r="BC25" i="51"/>
  <c r="AJ25" i="51"/>
  <c r="AH25" i="51"/>
  <c r="AF25" i="51"/>
  <c r="BP24" i="51"/>
  <c r="BC24" i="51"/>
  <c r="AJ24" i="51"/>
  <c r="AH24" i="51"/>
  <c r="AF24" i="51"/>
  <c r="BP23" i="51"/>
  <c r="BC23" i="51"/>
  <c r="AJ23" i="51"/>
  <c r="AH23" i="51"/>
  <c r="AF23" i="51"/>
  <c r="W23" i="51"/>
  <c r="U23" i="51"/>
  <c r="S23" i="51"/>
  <c r="AR23" i="51" s="1"/>
  <c r="M23" i="51"/>
  <c r="J23" i="51"/>
  <c r="BP22" i="51"/>
  <c r="BC22" i="51"/>
  <c r="AJ22" i="51"/>
  <c r="AH22" i="51"/>
  <c r="AF22" i="51"/>
  <c r="BP21" i="51"/>
  <c r="BC21" i="51"/>
  <c r="AJ21" i="51"/>
  <c r="AH21" i="51"/>
  <c r="AF21" i="51"/>
  <c r="BP20" i="51"/>
  <c r="BC20" i="51"/>
  <c r="AJ20" i="51"/>
  <c r="AH20" i="51"/>
  <c r="AF20" i="51"/>
  <c r="BP19" i="51"/>
  <c r="BC19" i="51"/>
  <c r="AJ19" i="51"/>
  <c r="AH19" i="51"/>
  <c r="AF19" i="51"/>
  <c r="BP18" i="51"/>
  <c r="BC18" i="51"/>
  <c r="AJ18" i="51"/>
  <c r="AH18" i="51"/>
  <c r="AF18" i="51"/>
  <c r="BP17" i="51"/>
  <c r="BQ17" i="51" s="1"/>
  <c r="AJ17" i="51"/>
  <c r="AH17" i="51"/>
  <c r="AF17" i="51"/>
  <c r="W17" i="51"/>
  <c r="U17" i="51"/>
  <c r="S17" i="51"/>
  <c r="AR17" i="51" s="1"/>
  <c r="M17" i="51"/>
  <c r="J17" i="51"/>
  <c r="BP16" i="51"/>
  <c r="BC16" i="51"/>
  <c r="AJ16" i="51"/>
  <c r="AH16" i="51"/>
  <c r="AF16" i="51"/>
  <c r="BP15" i="51"/>
  <c r="BC15" i="51"/>
  <c r="AJ15" i="51"/>
  <c r="AH15" i="51"/>
  <c r="AF15" i="51"/>
  <c r="BP14" i="51"/>
  <c r="BC14" i="51"/>
  <c r="AJ14" i="51"/>
  <c r="AH14" i="51"/>
  <c r="AF14" i="51"/>
  <c r="BP13" i="51"/>
  <c r="BC13" i="51"/>
  <c r="AJ13" i="51"/>
  <c r="AH13" i="51"/>
  <c r="AF13" i="51"/>
  <c r="BP12" i="51"/>
  <c r="BQ12" i="51" s="1"/>
  <c r="AJ12" i="51"/>
  <c r="AH12" i="51"/>
  <c r="AF12" i="51"/>
  <c r="BP11" i="51"/>
  <c r="BQ11" i="51" s="1"/>
  <c r="AJ11" i="51"/>
  <c r="AH11" i="51"/>
  <c r="AF11" i="51"/>
  <c r="W11" i="51"/>
  <c r="U11" i="51"/>
  <c r="S11" i="51"/>
  <c r="AR11" i="51" s="1"/>
  <c r="M11" i="51"/>
  <c r="J11" i="51"/>
  <c r="AL27" i="51" l="1"/>
  <c r="AK21" i="51"/>
  <c r="AK28" i="51"/>
  <c r="AK18" i="51"/>
  <c r="AM28" i="51"/>
  <c r="BQ16" i="51"/>
  <c r="BQ27" i="51"/>
  <c r="BQ26" i="51"/>
  <c r="AK13" i="51"/>
  <c r="AK17" i="51"/>
  <c r="AL17" i="51" s="1"/>
  <c r="AM22" i="51"/>
  <c r="AK12" i="51"/>
  <c r="Y11" i="51"/>
  <c r="AM11" i="51" s="1"/>
  <c r="BQ23" i="51"/>
  <c r="BQ15" i="51"/>
  <c r="BQ24" i="51"/>
  <c r="AK11" i="51"/>
  <c r="AL11" i="51" s="1"/>
  <c r="BQ22" i="51"/>
  <c r="AL26" i="51"/>
  <c r="BQ14" i="51"/>
  <c r="AK25" i="51"/>
  <c r="BQ18" i="51"/>
  <c r="BQ20" i="51"/>
  <c r="Y23" i="51"/>
  <c r="X23" i="51" s="1"/>
  <c r="Z23" i="51" s="1"/>
  <c r="AA23" i="51" s="1"/>
  <c r="AX23" i="51" s="1"/>
  <c r="AK24" i="51"/>
  <c r="BQ28" i="51"/>
  <c r="AK20" i="51"/>
  <c r="AK26" i="51"/>
  <c r="AK15" i="51"/>
  <c r="BQ13" i="51"/>
  <c r="BQ21" i="51"/>
  <c r="AM26" i="51"/>
  <c r="AK19" i="51"/>
  <c r="AK14" i="51"/>
  <c r="AK22" i="51"/>
  <c r="AK16" i="51"/>
  <c r="Y17" i="51"/>
  <c r="AU17" i="51" s="1"/>
  <c r="BQ19" i="51"/>
  <c r="AL22" i="51"/>
  <c r="BQ25" i="51"/>
  <c r="AK27" i="51"/>
  <c r="AK23" i="51"/>
  <c r="AL23" i="51" s="1"/>
  <c r="AM27" i="51"/>
  <c r="AL28" i="51"/>
  <c r="AL18" i="51" l="1"/>
  <c r="AL19" i="51" s="1"/>
  <c r="AL20" i="51" s="1"/>
  <c r="AL21" i="51" s="1"/>
  <c r="AM23" i="51"/>
  <c r="AM24" i="51" s="1"/>
  <c r="AM25" i="51" s="1"/>
  <c r="AU23" i="51"/>
  <c r="AU11" i="51"/>
  <c r="X11" i="51"/>
  <c r="Z11" i="51" s="1"/>
  <c r="AA11" i="51" s="1"/>
  <c r="AX11" i="51" s="1"/>
  <c r="AM17" i="51"/>
  <c r="AM18" i="51" s="1"/>
  <c r="AM19" i="51" s="1"/>
  <c r="AM20" i="51" s="1"/>
  <c r="AM21" i="51" s="1"/>
  <c r="AV17" i="51" s="1"/>
  <c r="AW17" i="51" s="1"/>
  <c r="AL12" i="51"/>
  <c r="AL13" i="51" s="1"/>
  <c r="AL14" i="51" s="1"/>
  <c r="AL15" i="51" s="1"/>
  <c r="AL16" i="51" s="1"/>
  <c r="AS11" i="51" s="1"/>
  <c r="AT11" i="51" s="1"/>
  <c r="X17" i="51"/>
  <c r="Z17" i="51" s="1"/>
  <c r="AA17" i="51" s="1"/>
  <c r="AX17" i="51" s="1"/>
  <c r="AL24" i="51"/>
  <c r="AL25" i="51" s="1"/>
  <c r="AM12" i="51"/>
  <c r="AM13" i="51" s="1"/>
  <c r="AM14" i="51" s="1"/>
  <c r="AM15" i="51" s="1"/>
  <c r="AM16" i="51" s="1"/>
  <c r="AV23" i="51" l="1"/>
  <c r="AW23" i="51" s="1"/>
  <c r="AS23" i="51"/>
  <c r="AT23" i="51" s="1"/>
  <c r="AS17" i="51"/>
  <c r="AT17" i="51" s="1"/>
  <c r="AY17" i="51" s="1"/>
  <c r="AV11" i="51"/>
  <c r="AW11" i="51" s="1"/>
  <c r="AY11" i="51" s="1"/>
  <c r="AY23" i="51" l="1"/>
  <c r="P25" i="32"/>
  <c r="P26" i="32" s="1"/>
  <c r="S25" i="32" l="1"/>
  <c r="S26" i="32" s="1"/>
  <c r="R25" i="32"/>
  <c r="R26" i="32" s="1"/>
  <c r="Q25" i="32"/>
  <c r="Q26" i="32" s="1"/>
  <c r="T26" i="3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4" authorId="0" shapeId="0" xr:uid="{8DC26EF1-F57C-4BEC-8589-F4380B69B054}">
      <text>
        <r>
          <rPr>
            <b/>
            <sz val="9"/>
            <color indexed="81"/>
            <rFont val="Tahoma"/>
            <family val="2"/>
          </rPr>
          <t>(En caso de nuevas versiones por favor diligencie la justificación y los cambios frente a la versión anterior)</t>
        </r>
      </text>
    </comment>
    <comment ref="A8" authorId="0" shapeId="0" xr:uid="{D06C24A1-6449-4906-9FFB-56AC0F6B5204}">
      <text>
        <r>
          <rPr>
            <b/>
            <sz val="9"/>
            <color indexed="81"/>
            <rFont val="Tahoma"/>
            <family val="2"/>
          </rPr>
          <t>Escriba el nombre del proceso sobre el cual se realizará la gestión del riesgo.</t>
        </r>
      </text>
    </comment>
    <comment ref="B8" authorId="0" shapeId="0" xr:uid="{EA836757-9E0A-4D6F-BC0F-61A33DB91CB8}">
      <text>
        <r>
          <rPr>
            <b/>
            <sz val="9"/>
            <color indexed="81"/>
            <rFont val="Tahoma"/>
            <family val="2"/>
          </rPr>
          <t>Indique el objetivo estratégico al cual se va a identificar el riesgo y/o al que se asocian los riesgos del proceso.</t>
        </r>
      </text>
    </comment>
    <comment ref="C8" authorId="0" shapeId="0" xr:uid="{E4624EA3-D082-4519-B534-B9C3A5FC6D30}">
      <text>
        <r>
          <rPr>
            <b/>
            <sz val="9"/>
            <color indexed="81"/>
            <rFont val="Tahoma"/>
            <family val="2"/>
          </rPr>
          <t>Escriba el objetivo del proceso</t>
        </r>
      </text>
    </comment>
    <comment ref="AQ8" authorId="0" shapeId="0" xr:uid="{70DB050E-FDDF-4A64-AFCA-BC8F8B3852BA}">
      <text>
        <r>
          <rPr>
            <sz val="9"/>
            <color indexed="81"/>
            <rFont val="Tahoma"/>
            <family val="2"/>
          </rPr>
          <t>Analizar e indicar qué actividades o controles correctivos operan en caso de una materialización, que sirva como referente de presentarse el evento de riesgo.</t>
        </r>
      </text>
    </comment>
    <comment ref="G10" authorId="0" shapeId="0" xr:uid="{6A7189B5-65CB-4326-B1A6-1954B277A282}">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10" authorId="0" shapeId="0" xr:uid="{BBF0AB04-15F7-4FF5-93AC-A4B27185BCA6}">
      <text>
        <r>
          <rPr>
            <b/>
            <sz val="9"/>
            <color indexed="81"/>
            <rFont val="Tahoma"/>
            <family val="2"/>
          </rPr>
          <t>Ir a hoja Árbol_G para generar la descripción de riesgos de gestión y fiscales</t>
        </r>
        <r>
          <rPr>
            <sz val="9"/>
            <color indexed="81"/>
            <rFont val="Tahoma"/>
            <family val="2"/>
          </rPr>
          <t xml:space="preserve">
</t>
        </r>
      </text>
    </comment>
    <comment ref="L10" authorId="0" shapeId="0" xr:uid="{B6771FA3-6D25-43C5-8FB6-ACD628FBC052}">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10" authorId="0" shapeId="0" xr:uid="{DA45E559-E5E6-414D-8AAF-2CE7CFD46D8E}">
      <text>
        <r>
          <rPr>
            <b/>
            <sz val="9"/>
            <color indexed="81"/>
            <rFont val="Tahoma"/>
            <family val="2"/>
          </rPr>
          <t>Máximo 3</t>
        </r>
      </text>
    </comment>
    <comment ref="O10" authorId="0" shapeId="0" xr:uid="{4F669113-9C09-4928-B398-A4B5A35429D7}">
      <text>
        <r>
          <rPr>
            <b/>
            <sz val="9"/>
            <color indexed="81"/>
            <rFont val="Tahoma"/>
            <family val="2"/>
          </rPr>
          <t>Máximo 3</t>
        </r>
        <r>
          <rPr>
            <sz val="9"/>
            <color indexed="81"/>
            <rFont val="Tahoma"/>
            <family val="2"/>
          </rPr>
          <t xml:space="preserve">
</t>
        </r>
      </text>
    </comment>
    <comment ref="R10" authorId="1" shapeId="0" xr:uid="{89C4ED0B-2723-443C-A548-2607C95C0172}">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10" authorId="0" shapeId="0" xr:uid="{F909F057-4FE4-4BC2-82C2-FE7EC85BBC57}">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10" authorId="1" shapeId="0" xr:uid="{A4F19614-493F-40D4-94C3-FC1E59593660}">
      <text>
        <r>
          <rPr>
            <b/>
            <sz val="16"/>
            <color indexed="81"/>
            <rFont val="Tahoma"/>
            <family val="2"/>
          </rPr>
          <t xml:space="preserve">Leve: </t>
        </r>
        <r>
          <rPr>
            <sz val="16"/>
            <color indexed="81"/>
            <rFont val="Tahoma"/>
            <family val="2"/>
          </rPr>
          <t xml:space="preserve">El riesgo afecta la imagen de alguna área de la organización.
</t>
        </r>
        <r>
          <rPr>
            <b/>
            <sz val="16"/>
            <color indexed="81"/>
            <rFont val="Tahoma"/>
            <family val="2"/>
          </rPr>
          <t xml:space="preserve">Menor: </t>
        </r>
        <r>
          <rPr>
            <sz val="16"/>
            <color indexed="81"/>
            <rFont val="Tahoma"/>
            <family val="2"/>
          </rPr>
          <t xml:space="preserve">El riesgo afecta la imagen de la entidad internamente, de conocimiento general, nivel interno, de junta directiva y accionistas y/o de proveedores.
</t>
        </r>
        <r>
          <rPr>
            <b/>
            <sz val="16"/>
            <color indexed="81"/>
            <rFont val="Tahoma"/>
            <family val="2"/>
          </rPr>
          <t xml:space="preserve">Moderado: </t>
        </r>
        <r>
          <rPr>
            <sz val="16"/>
            <color indexed="81"/>
            <rFont val="Tahoma"/>
            <family val="2"/>
          </rPr>
          <t xml:space="preserve">El riesgo afecta la imagen de la entidad con algunos usuarios de relevancia frente al logro de los objetivos.
</t>
        </r>
        <r>
          <rPr>
            <b/>
            <sz val="16"/>
            <color indexed="81"/>
            <rFont val="Tahoma"/>
            <family val="2"/>
          </rPr>
          <t xml:space="preserve">Mayor: </t>
        </r>
        <r>
          <rPr>
            <sz val="16"/>
            <color indexed="81"/>
            <rFont val="Tahoma"/>
            <family val="2"/>
          </rPr>
          <t xml:space="preserve">El riesgo afecta la imagen de la entidad con efecto publicitario sostenido a nivel de sector administrativo, nivel departamental o municipal
</t>
        </r>
        <r>
          <rPr>
            <b/>
            <sz val="16"/>
            <color indexed="81"/>
            <rFont val="Tahoma"/>
            <family val="2"/>
          </rPr>
          <t xml:space="preserve">Catastrófico: </t>
        </r>
        <r>
          <rPr>
            <sz val="16"/>
            <color indexed="81"/>
            <rFont val="Tahoma"/>
            <family val="2"/>
          </rPr>
          <t>El riesgo afecta la imagen de la entidad a nivel nacional, con efecto publicitarios sostenible a nivel país</t>
        </r>
      </text>
    </comment>
    <comment ref="AC10" authorId="0" shapeId="0" xr:uid="{7801463A-0102-44B6-9825-86A2F05E4C4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10" authorId="0" shapeId="0" xr:uid="{404D8657-1752-42BF-9927-2CC81B156B10}">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10" authorId="0" shapeId="0" xr:uid="{E77CC55C-9EAC-4966-ABA5-46D70E10E1AD}">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10" authorId="0" shapeId="0" xr:uid="{A3B337FD-057E-4E5A-8C1E-F05CD0AA8172}">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10" authorId="0" shapeId="0" xr:uid="{36932D5F-57CE-4554-BB50-B2E35C56F5C1}">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10" authorId="0" shapeId="0" xr:uid="{B110ED7A-58FC-48A9-AF44-13836DDD513F}">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10" authorId="0" shapeId="0" xr:uid="{2E2E8AF4-F1C8-493E-BE08-3317C555666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10" authorId="0" shapeId="0" xr:uid="{03DB4DFD-5C33-4FE6-832E-4DE1678D613F}">
      <text>
        <r>
          <rPr>
            <sz val="9"/>
            <color indexed="81"/>
            <rFont val="Tahoma"/>
            <family val="2"/>
          </rPr>
          <t>Se generan para fortalecer los controles, implementar nuevos controles.</t>
        </r>
      </text>
    </comment>
    <comment ref="BC10" authorId="0" shapeId="0" xr:uid="{4B02016A-E250-4C7D-9928-CEF47F28380F}">
      <text>
        <r>
          <rPr>
            <b/>
            <sz val="9"/>
            <color indexed="81"/>
            <rFont val="Tahoma"/>
            <family val="2"/>
          </rPr>
          <t xml:space="preserve">Sumatoria de la programación trimestral
</t>
        </r>
      </text>
    </comment>
    <comment ref="BI10" authorId="0" shapeId="0" xr:uid="{88188627-06FB-417C-9744-48D1AB3783F8}">
      <text>
        <r>
          <rPr>
            <b/>
            <sz val="9"/>
            <color indexed="81"/>
            <rFont val="Tahoma"/>
            <family val="2"/>
          </rPr>
          <t>Cargos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Portatil</author>
  </authors>
  <commentList>
    <comment ref="Q7" authorId="0" shapeId="0" xr:uid="{FF9F0F9C-D42D-484F-ABCC-0A04EFBD63BD}">
      <text>
        <r>
          <rPr>
            <b/>
            <sz val="9"/>
            <color indexed="81"/>
            <rFont val="Tahoma"/>
            <family val="2"/>
          </rPr>
          <t>En los riesgos de corrupción no se acepta la opción de asumir.</t>
        </r>
      </text>
    </comment>
    <comment ref="R7" authorId="1" shapeId="0" xr:uid="{54444423-2357-406B-A6DF-41EBD2D6B8A6}">
      <text>
        <r>
          <rPr>
            <b/>
            <sz val="9"/>
            <color indexed="81"/>
            <rFont val="Tahoma"/>
            <family val="2"/>
          </rPr>
          <t>Deben ir numeradas.
Es importante definir actividades para fortalecer los controles; así como, actividades o controles para cada una de las causas.</t>
        </r>
      </text>
    </comment>
    <comment ref="T7" authorId="0" shapeId="0" xr:uid="{40CEB6E4-326E-4B16-846F-F213A664B436}">
      <text>
        <r>
          <rPr>
            <b/>
            <sz val="9"/>
            <color indexed="81"/>
            <rFont val="Tahoma"/>
            <family val="2"/>
          </rPr>
          <t xml:space="preserve">Sumatoria de la programación trimestral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5" authorId="0" shapeId="0" xr:uid="{00000000-0006-0000-0300-000001000000}">
      <text>
        <r>
          <rPr>
            <b/>
            <sz val="9"/>
            <color indexed="81"/>
            <rFont val="Tahoma"/>
            <family val="2"/>
          </rPr>
          <t>Escriba el nombre del proceso sobre el cual se realizará la gestión del riesgo.</t>
        </r>
      </text>
    </comment>
    <comment ref="B5" authorId="0" shapeId="0" xr:uid="{00000000-0006-0000-0300-000002000000}">
      <text>
        <r>
          <rPr>
            <b/>
            <sz val="9"/>
            <color indexed="81"/>
            <rFont val="Tahoma"/>
            <family val="2"/>
          </rPr>
          <t>Indique el objetivo estratégico al cual se va a identificar el riesgo y/o al que se asocian los riesgos del proceso.</t>
        </r>
      </text>
    </comment>
    <comment ref="C5" authorId="0" shapeId="0" xr:uid="{00000000-0006-0000-0300-000003000000}">
      <text>
        <r>
          <rPr>
            <b/>
            <sz val="9"/>
            <color indexed="81"/>
            <rFont val="Tahoma"/>
            <family val="2"/>
          </rPr>
          <t>Escriba el objetivo del proceso</t>
        </r>
      </text>
    </comment>
    <comment ref="AQ5" authorId="0" shapeId="0" xr:uid="{00000000-0006-0000-0300-000004000000}">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00000000-0006-0000-0300-000005000000}">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00000000-0006-0000-0300-000006000000}">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00000000-0006-0000-0300-000007000000}">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7" authorId="0" shapeId="0" xr:uid="{00000000-0006-0000-0300-000008000000}">
      <text>
        <r>
          <rPr>
            <b/>
            <sz val="9"/>
            <color indexed="81"/>
            <rFont val="Tahoma"/>
            <family val="2"/>
          </rPr>
          <t>Máximo 3</t>
        </r>
      </text>
    </comment>
    <comment ref="O7" authorId="0" shapeId="0" xr:uid="{00000000-0006-0000-0300-000009000000}">
      <text>
        <r>
          <rPr>
            <b/>
            <sz val="9"/>
            <color indexed="81"/>
            <rFont val="Tahoma"/>
            <family val="2"/>
          </rPr>
          <t>Máximo 3</t>
        </r>
        <r>
          <rPr>
            <sz val="9"/>
            <color indexed="81"/>
            <rFont val="Tahoma"/>
            <family val="2"/>
          </rPr>
          <t xml:space="preserve">
</t>
        </r>
      </text>
    </comment>
    <comment ref="R7" authorId="1" shapeId="0" xr:uid="{00000000-0006-0000-0300-00000A000000}">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00000000-0006-0000-0300-00000B000000}">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00000000-0006-0000-0300-00000C000000}">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directiva y accionistas y/o de proveedores.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comment>
    <comment ref="AC7" authorId="0" shapeId="0" xr:uid="{00000000-0006-0000-0300-00000D00000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7" authorId="0" shapeId="0" xr:uid="{00000000-0006-0000-0300-00000E000000}">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00000000-0006-0000-0300-00000F000000}">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00000000-0006-0000-0300-000010000000}">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00000000-0006-0000-0300-000011000000}">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00000000-0006-0000-0300-000012000000}">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00000000-0006-0000-0300-00001300000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00000000-0006-0000-0300-000014000000}">
      <text>
        <r>
          <rPr>
            <sz val="9"/>
            <color indexed="81"/>
            <rFont val="Tahoma"/>
            <family val="2"/>
          </rPr>
          <t>Se generan para fortalecer los controles, implementar nuevos controles.</t>
        </r>
      </text>
    </comment>
    <comment ref="BC7" authorId="0" shapeId="0" xr:uid="{00000000-0006-0000-0300-000015000000}">
      <text>
        <r>
          <rPr>
            <b/>
            <sz val="9"/>
            <color indexed="81"/>
            <rFont val="Tahoma"/>
            <family val="2"/>
          </rPr>
          <t xml:space="preserve">Sumatoria de la programación trimestral
</t>
        </r>
      </text>
    </comment>
    <comment ref="BI7" authorId="0" shapeId="0" xr:uid="{00000000-0006-0000-0300-000016000000}">
      <text>
        <r>
          <rPr>
            <b/>
            <sz val="9"/>
            <color indexed="81"/>
            <rFont val="Tahoma"/>
            <family val="2"/>
          </rPr>
          <t>Cargos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5" authorId="0" shapeId="0" xr:uid="{DA5CD533-357D-491D-8B8A-7E32776E9BB6}">
      <text>
        <r>
          <rPr>
            <b/>
            <sz val="9"/>
            <color indexed="81"/>
            <rFont val="Tahoma"/>
            <family val="2"/>
          </rPr>
          <t>Escriba el nombre del proceso sobre el cual se realizará la gestión del riesgo.</t>
        </r>
      </text>
    </comment>
    <comment ref="B5" authorId="0" shapeId="0" xr:uid="{B5C818D7-4DB8-4DD7-ADF0-CBBB6E82D56F}">
      <text>
        <r>
          <rPr>
            <b/>
            <sz val="9"/>
            <color indexed="81"/>
            <rFont val="Tahoma"/>
            <family val="2"/>
          </rPr>
          <t>Indique el objetivo estratégico al cual se va a identificar el riesgo y/o al que se asocian los riesgos del proceso.</t>
        </r>
      </text>
    </comment>
    <comment ref="C5" authorId="0" shapeId="0" xr:uid="{38EBF457-EFE0-4D4F-B465-48DF37D2D660}">
      <text>
        <r>
          <rPr>
            <b/>
            <sz val="9"/>
            <color indexed="81"/>
            <rFont val="Tahoma"/>
            <family val="2"/>
          </rPr>
          <t>Escriba el objetivo del proceso</t>
        </r>
      </text>
    </comment>
    <comment ref="AQ5" authorId="0" shapeId="0" xr:uid="{6981D1C1-0424-4C6E-B59A-D05B9A4F769B}">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4F1AA731-F5ED-4200-9DC6-9A21BC767455}">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8FEEDF9B-F24E-4845-8646-CF56605CDAB4}">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773437F7-5E58-47A4-80B7-45A23E2D48FF}">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Eventos relacionados con la infraestructura física de la entidad.
</t>
        </r>
        <r>
          <rPr>
            <b/>
            <sz val="9"/>
            <color indexed="81"/>
            <rFont val="Tahoma"/>
            <family val="2"/>
          </rPr>
          <t>Evento externo:</t>
        </r>
        <r>
          <rPr>
            <sz val="9"/>
            <color indexed="81"/>
            <rFont val="Tahoma"/>
            <family val="2"/>
          </rPr>
          <t xml:space="preserve">Situaciones externas que afectan la entidad.
</t>
        </r>
      </text>
    </comment>
    <comment ref="N7" authorId="0" shapeId="0" xr:uid="{DFC73C4E-F7C5-45C1-8A65-DC17E12C2131}">
      <text>
        <r>
          <rPr>
            <b/>
            <sz val="9"/>
            <color indexed="81"/>
            <rFont val="Tahoma"/>
            <family val="2"/>
          </rPr>
          <t>Máximo 3</t>
        </r>
      </text>
    </comment>
    <comment ref="O7" authorId="0" shapeId="0" xr:uid="{3B57DE83-92E8-4437-9126-270371FC3D74}">
      <text>
        <r>
          <rPr>
            <b/>
            <sz val="9"/>
            <color indexed="81"/>
            <rFont val="Tahoma"/>
            <family val="2"/>
          </rPr>
          <t>Máximo 3</t>
        </r>
        <r>
          <rPr>
            <sz val="9"/>
            <color indexed="81"/>
            <rFont val="Tahoma"/>
            <family val="2"/>
          </rPr>
          <t xml:space="preserve">
</t>
        </r>
      </text>
    </comment>
    <comment ref="R7" authorId="1" shapeId="0" xr:uid="{55AADC1D-0C8D-4331-87FA-A2CD0A7946EF}">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DC2F57B3-D7AA-4F73-806B-3892B8AB4C25}">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C9D57F77-E9A6-4652-A6C7-C4080BEEDBB2}">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dircetiva y accionistas y/o de provedores.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comment>
    <comment ref="AC7" authorId="0" shapeId="0" xr:uid="{0E90706C-75B1-4039-9943-E35739DD0C3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7" authorId="0" shapeId="0" xr:uid="{CC7DBC35-ADC9-4EEC-8750-8A93716E5E33}">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8B03BA51-F040-4B19-908D-D84166F614FA}">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5A66E175-3BE0-4520-806A-91B4FE83C247}">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A683F3AB-1679-4A48-B678-C430AC164613}">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8641AADC-A125-4E0F-A75E-79D765A226A8}">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8BFA2E48-B040-4B86-9C6D-2E0F31A39F4C}">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1E67554A-65FD-47DA-B6F8-257BBE96BE74}">
      <text>
        <r>
          <rPr>
            <sz val="9"/>
            <color indexed="81"/>
            <rFont val="Tahoma"/>
            <family val="2"/>
          </rPr>
          <t>Se generan para fortalecer los controles, implementar nuevos controles.</t>
        </r>
      </text>
    </comment>
    <comment ref="BC7" authorId="0" shapeId="0" xr:uid="{D02A1225-99BB-4080-98F4-79B6571DD66E}">
      <text>
        <r>
          <rPr>
            <b/>
            <sz val="9"/>
            <color indexed="81"/>
            <rFont val="Tahoma"/>
            <family val="2"/>
          </rPr>
          <t xml:space="preserve">Sumatoria de la programación trimestral
</t>
        </r>
      </text>
    </comment>
    <comment ref="BI7" authorId="0" shapeId="0" xr:uid="{B299E54D-AB0A-481F-9CC0-7DAABE132B56}">
      <text>
        <r>
          <rPr>
            <b/>
            <sz val="9"/>
            <color indexed="81"/>
            <rFont val="Tahoma"/>
            <family val="2"/>
          </rPr>
          <t>Cargos</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<sst xmlns="http://schemas.openxmlformats.org/spreadsheetml/2006/main" count="17125" uniqueCount="2630">
  <si>
    <t>CONTEXTO ESTRATÉGICO UAECD</t>
  </si>
  <si>
    <t>IDENTIFICACIÓN DEL CONTEXTO</t>
  </si>
  <si>
    <r>
      <t xml:space="preserve">Identifique factores </t>
    </r>
    <r>
      <rPr>
        <b/>
        <sz val="10"/>
        <color rgb="FF000000"/>
        <rFont val="Calibri"/>
        <family val="2"/>
        <scheme val="minor"/>
      </rPr>
      <t>(negativos)</t>
    </r>
    <r>
      <rPr>
        <sz val="10"/>
        <color rgb="FF000000"/>
        <rFont val="Calibri"/>
        <family val="2"/>
        <scheme val="minor"/>
      </rPr>
      <t xml:space="preserve"> o </t>
    </r>
    <r>
      <rPr>
        <b/>
        <sz val="10"/>
        <color rgb="FF000000"/>
        <rFont val="Calibri"/>
        <family val="2"/>
        <scheme val="minor"/>
      </rPr>
      <t xml:space="preserve">(positivos) </t>
    </r>
    <r>
      <rPr>
        <sz val="10"/>
        <color rgb="FF000000"/>
        <rFont val="Calibri"/>
        <family val="2"/>
        <scheme val="minor"/>
      </rPr>
      <t>que afectan a la entidad</t>
    </r>
  </si>
  <si>
    <t>CONTEXTO EXTERNO</t>
  </si>
  <si>
    <t>Factores del contexto</t>
  </si>
  <si>
    <t>A - AMENAZAS (factores negativos externos)</t>
  </si>
  <si>
    <t>O - OPORTUNIDADES (factores positivos externos)</t>
  </si>
  <si>
    <t>Pueden ser: Económicos, sociales y culturales, tecnológicos, políticos, legales y reglamentarios, medio ambientales, de comunicación externa</t>
  </si>
  <si>
    <r>
      <rPr>
        <sz val="10"/>
        <rFont val="Calibri"/>
        <family val="2"/>
        <scheme val="minor"/>
      </rPr>
      <t>A1. Demoras, baja calidad o incumplimientos en la entrega de información o requerimientos por parte de otras entidades o terceros</t>
    </r>
    <r>
      <rPr>
        <b/>
        <sz val="10"/>
        <rFont val="Calibri"/>
        <family val="2"/>
        <scheme val="minor"/>
      </rPr>
      <t xml:space="preserve">. </t>
    </r>
  </si>
  <si>
    <t>O1. Impulso, interés y reconocimiento del Gobierno Nacional al Catastro Multipropósito (herramientas, sistemas de información, articulación interinstitucional, financiación-recursos). _x000B_Consolidación del catastro multipropósito y el tránsito hacia el Sistema de Administración del Territorio (SAT).</t>
  </si>
  <si>
    <t>A2. Cambios normativos o de lineamientos/regulación o prioridades de Gobierno. Vacíos normativos o de regulación.</t>
  </si>
  <si>
    <t xml:space="preserve">O2. Implementación, impulso e interés de Infraestructuras de Datos y Conocimiento Espacial. Aprovechamiento y disposición de información geoespacial en el territorio.
Exploración y generación de datos abiertos. </t>
  </si>
  <si>
    <t>A3. Alto grado de complejidad técnica y regulatoria de la prestación del servicio público catastral</t>
  </si>
  <si>
    <t>O3. Interoperabilidad y cooperación con instituciones y entidades para intercambio de datos e información e iniciativas para la mejora de la gestión y del servicio.</t>
  </si>
  <si>
    <t>A4. Desarticulación interinstitucional y falta de unidad de criterio con otras entidades</t>
  </si>
  <si>
    <t xml:space="preserve">O4. Aprovechar el alto interés por las Infraestructuras de Datos y Conocimiento geográfico. </t>
  </si>
  <si>
    <t>A5. Limitaciones en la obtención de información del mercado inmobiliario como base para los ejercicios valuatorios.</t>
  </si>
  <si>
    <t>O5. Exploración y generación interoperabilidad con  software libre y/o licenciado.</t>
  </si>
  <si>
    <t>A6. Rechazo de la ciudadanía a procesos de actualización/conservación de la información catastral.</t>
  </si>
  <si>
    <t>O6. Herramientas de analítica de datos, tecnología e innovación que permitan la generación de nuevos servicios/o productos y su uso por parte de los diferentes sectores y actores .</t>
  </si>
  <si>
    <t>A7. Condiciones de inseguridad, problemas de orden público en zonas del territorio.</t>
  </si>
  <si>
    <t>O7. Capacidad de generar estudios  que permitan mejorar el proceso catastral</t>
  </si>
  <si>
    <t>A8. Desastres naturales, cambios en las condiciones ambientales del territorio. Pandemias.</t>
  </si>
  <si>
    <t>O8. Identificar factores que permitan evaluar la madurez de las entidades productoras de datos para su mejoramiento continuo.</t>
  </si>
  <si>
    <t>A9. Insuficiente  capacidad de las entidades para el uso y aprovechamiento de los recursos geográficos- Bogotá y territorio.</t>
  </si>
  <si>
    <t>O9. Articulación, asistencia  y acompañamiento, cooperación interinstitucional, convenios, alianzas, articulación con entidades públicas y privadas, academia, redes, comunidades, asociaciones de gestión del conocimiento, espacios para el fortalecimiento de la transparencia y participación ciudadana. y otros actores relevantes, autoridades técnicas, gestores, operadores.</t>
  </si>
  <si>
    <t>A10. Fragmentación o desintegración de datos e información de la ciudad, datos por entidades o sectores que genera duplicidad e ineficiencias en la gestión de la información.</t>
  </si>
  <si>
    <t>O10. Existencia de Métodos indirectos, declarativos y participativos para el catastro multipropósito.</t>
  </si>
  <si>
    <t>A11. Cambios, fallas, afectaciones tecnológicas de sistemas de externos.</t>
  </si>
  <si>
    <t>O11. Innovación en los sistemas de recolección de información y métodos de valoración.</t>
  </si>
  <si>
    <t>A12. Cambios de la tasa representativa del mercado TRM que afectan la adquisición y renovación tecnológica.</t>
  </si>
  <si>
    <t>O12. Convenios o articulación con organismos de cooperación o asociaciones público privadas para financiamiento de proyectos.</t>
  </si>
  <si>
    <t>A13. Rápidos avances tecnológicos, crecimiento acelerado de plataformas o la aparición de nuevas herramientas y desarrollos que generan obsolescencia tecnológica o rezago institucional.</t>
  </si>
  <si>
    <t>O13. Diseño y generación de nuevo productos y/o servicios</t>
  </si>
  <si>
    <t>A14. Ataques cibernéticos a la infraestructura tecnológica de la entidad.</t>
  </si>
  <si>
    <t>O14. Arquitectura orientada a servicios para la implementación de Servicios Web que soporten el proceso de gestión y conocimiento de datos en especial explotación, analítica, producción de smartcities, servicio público de catastro multipropósito- Modelo LADM COL, etc.</t>
  </si>
  <si>
    <t>A15. Desconocimiento por parte de los ciudadanos y partes interesadas de la misionalidad de la Unidad., así como de las herramientas tecnológicas dispuestas para los trámites y servicios.</t>
  </si>
  <si>
    <t xml:space="preserve">O15. Nuevas tecnologías y transformación digital para la automatización de trámites. Uso y apropiación medios virtuales. Participación y experiencia de usuario. </t>
  </si>
  <si>
    <t>A16. Falta de interés de los grupos de valor frente a la gestión misional, lo que entre otros, genera baja participación ciudadana y bajo uso de productos de IDECA frente a productos sustitutos o complementarios del mercado.</t>
  </si>
  <si>
    <t>O16. Capacitaciones, socializaciones, entrenamientos, oferta de capacidades disponibles en temas de interés: _x000B_* Nuevas tecnologías y tendencia
* Analítica y minería de datos, Inteligencia artificial, Big Data,  disciplinas de la Ciencia de Datos, Sistemas de información geográfica
* Actualización y conservación de catastro multipropósito._x000B_* Políticas MIPG por entidades líderes de política._x000B_* Temas de servicio al ciudadano, lenguaje claro.</t>
  </si>
  <si>
    <t>A17. Aumento de las solicitudes-trámites, quejas, recursos por parte de los usuarios-ciudadanos.</t>
  </si>
  <si>
    <t>A18. Gestión no ética o irresponsable que obstaculiza el acceso, disposición, uso y aprovechamiento abierto de la información.</t>
  </si>
  <si>
    <t>A19. Existencia de tramitadores que ofrecen a la ciudadanía agilizar trámites catastrales.</t>
  </si>
  <si>
    <t>CONTEXTO INTERNO</t>
  </si>
  <si>
    <t>D - DEBILIDADES (factores negativos internos)</t>
  </si>
  <si>
    <t>F - FORTALEZAS (factores positivos internos)</t>
  </si>
  <si>
    <t>Pueden estar asociados a: Funciones y responsabilidades - políticas, objetivos y estrategias, Personas, Tecnología, Estructura organizacional, Financieros, Relación con las partes involucradas, Cultura organizacional</t>
  </si>
  <si>
    <t>D1. Capacidad operativa menor a la demanda lo que genera inoportunidad en la respuesta a la totalidad de los trámites y algunos productos comerciales (avalúos comerciales).</t>
  </si>
  <si>
    <t xml:space="preserve">F1. Experiencia y reconocimiento en la gestión catastral, manejo de los recursos geográficos y gestión de datos en Bogotá. </t>
  </si>
  <si>
    <t>D2. Obsolescencia tecnológica de algunos sistemas y/o componentes de la Infraestructura tecnológica, fallas o limitaciones en los servicios (misional y de apoyo).</t>
  </si>
  <si>
    <t>F2. Actualización permanente de los predios urbanos de la ciudad - Censo Inmobiliario de Bogotá.</t>
  </si>
  <si>
    <t>D3. Deficiencias en la comunicación a los grupos de valor y de interés. Ej. lenguaje claro.</t>
  </si>
  <si>
    <t>F3. Liderazgo en uso y disposición de información geográfica</t>
  </si>
  <si>
    <t>D4. Deficiencias en el presupuesto y la financiación de proyectos</t>
  </si>
  <si>
    <t>F4. Infraestructura de datos espaciales reconocida en diferentes ámbitos, con capacidad técnica, herramientas y personal calificado e innovación, con experiencia en la implementación de políticas y lineamientos, con un marco orgánico institucional y funcional acorde con las tendencias actuales, con un modelo en evolución de gobernanza de datos geográficos, con plataformas que ofrecen una variedad de información, servicios y aplicaciones de utilidad para la comunidad en general.</t>
  </si>
  <si>
    <t>D5.Alta rotación de personal a partir del retiro de funcionarios con experiencia y conocimiento técnico y la generación de una curva de aprendizaje.</t>
  </si>
  <si>
    <t xml:space="preserve">F5. Éxito procesal en los 4 años de 88% en Bogotá. </t>
  </si>
  <si>
    <t>D6. Incumplimiento normativo respecto a la actualización de la nomenclatura de Bogotá</t>
  </si>
  <si>
    <t xml:space="preserve">F6. Conceptualización y apoyo jurídico permanente en Bogotá y en los territorios.  </t>
  </si>
  <si>
    <t>D7. Falta de difusión para la apropiación y uso de las plataformas de IDECA</t>
  </si>
  <si>
    <t>F7. Protección de derechos de propiedad intelectual e industrial de activos intangibles desarrollados por la UAECD</t>
  </si>
  <si>
    <t>D8. Falta de capacidad para la implementación de gestión del conocimiento.</t>
  </si>
  <si>
    <t>F8. Sistema Go Catastral (Actualización – Conservación), implementado bajo el modelo LADM-COL</t>
  </si>
  <si>
    <t>D9. Desconocimiento detallado de la implementación de algunos temas y/o necesidad de capacitación o entrenamiento</t>
  </si>
  <si>
    <t>F9. Desarrollo de proyectos de analítica de datos en apoyo a decisiones de ciudad.</t>
  </si>
  <si>
    <t>D10. Limitaciones de los actuales sistemas tecnológicos frente a nuevas necesidades, retos, requerimiento de interoperabilidad de algunos sistemas y demandas de la gestión.</t>
  </si>
  <si>
    <t>F10. Utilización de herramientas para analítica, métodos de recolección indirectos</t>
  </si>
  <si>
    <t>D11. Dependencia de terceros en la gestión de recursos o herramientas tecnológicas</t>
  </si>
  <si>
    <t>F11. Conocimiento técnico, experticia, destrezas, capacidad, profesionalismo, compromiso, valores de sus funcionarios.</t>
  </si>
  <si>
    <t>D12. Carencia de un sistema de gestión de documentos electrónicos de archivo.</t>
  </si>
  <si>
    <t>F12. Implementación de sistemas de gestión y Apropiación institucional sobre el Sistema de Gestión Integral - MIPG.</t>
  </si>
  <si>
    <t>D13. Insuficiencia de un sistema de costos.</t>
  </si>
  <si>
    <t>F13. Sistemas de información propios con diseños en casa y/o implementados-mejorados con la experiencia.</t>
  </si>
  <si>
    <t>D14. Desconocimiento y limitada apropiación de los líderes de política sobre la operación de sus políticas a cargo.</t>
  </si>
  <si>
    <t>F14. Existencia de variedad de canales y herramientas para la atención al ciudadano: Canal presencial, escrito, telefónico (chat), virtual (Catastro en Línea, Agenda a un clic, Tienda virtual), Tienda catastral y Planoteca.</t>
  </si>
  <si>
    <t>D15. Inefectividad de algunas acciones de mejoramiento derivadas de hallazgos en auditorías de entes de control externos y auditorías internas.</t>
  </si>
  <si>
    <t>F15. Campañas y actividades internas y con ciudadanía para prevenir la corrupción</t>
  </si>
  <si>
    <t>D16. Deficiencias en la apropiación de la gestión del riesgo.</t>
  </si>
  <si>
    <t>F16. Protección de la Propiedad Intelectual de la Unidad, que potencia y genera nuevas líneas de negocio para la entidad.</t>
  </si>
  <si>
    <t>D17. Deficiencias en la planeación y articulación entre dependencias.</t>
  </si>
  <si>
    <t>D18. Baja difusión o aprovechamiento de estudios e investigaciones del Observatorio Técnico Catastral.</t>
  </si>
  <si>
    <t>MATRIZ DE RIESGOS INSTITUCIONAL</t>
  </si>
  <si>
    <t>Vigencia</t>
  </si>
  <si>
    <t>de</t>
  </si>
  <si>
    <t>Versión</t>
  </si>
  <si>
    <t>por</t>
  </si>
  <si>
    <t>Descripción del cambio</t>
  </si>
  <si>
    <t xml:space="preserve">Riesgos de gestión:
Gestión del conocimiento e innovación - GCIN: Ajustes en los controles asociados al riesgo RG-GCIN-03	</t>
  </si>
  <si>
    <t>debido a</t>
  </si>
  <si>
    <t>REPORTE</t>
  </si>
  <si>
    <t>MATRIZ DE RIESGOS DE GESTIÓN</t>
  </si>
  <si>
    <t>PROCESO</t>
  </si>
  <si>
    <t>OBJETIVO ESTRATÉGICO</t>
  </si>
  <si>
    <t>OBJETIVO DEL PROCESO</t>
  </si>
  <si>
    <t>IDENTIFICACIÓN DEL RIESGO</t>
  </si>
  <si>
    <t>VALORACIÓN DEL RIESGO - ANÁLISIS DE RIESGO INHERENTE</t>
  </si>
  <si>
    <t>EVALUACIÓN DEL RIESGO - VALORACIÓN DE LOS CONTROLES</t>
  </si>
  <si>
    <r>
      <t xml:space="preserve">Actividades en caso de materialización
</t>
    </r>
    <r>
      <rPr>
        <sz val="11"/>
        <color theme="0"/>
        <rFont val="Calibri"/>
        <family val="2"/>
        <scheme val="minor"/>
      </rPr>
      <t>(indicativas)</t>
    </r>
  </si>
  <si>
    <t>EVALUACIÓN  DEL RIESGO  - NIVEL DE RIESGO RESIDUAL</t>
  </si>
  <si>
    <t>PLAN DE TRATAMIENTO O MANEJO DE RIESGOS -PMR</t>
  </si>
  <si>
    <t>SEGUIMIENTO PMR</t>
  </si>
  <si>
    <t>Indicador clave asociado al riesgo</t>
  </si>
  <si>
    <t>PROBABILIDAD</t>
  </si>
  <si>
    <t>IMPACTO</t>
  </si>
  <si>
    <t>Controles preventivos y detectivos afectan la PROBABILIDAD</t>
  </si>
  <si>
    <t>Controles correctivos afectan el IMPACTO</t>
  </si>
  <si>
    <t>Programación
- Cantidad no acumulada por trimestre-</t>
  </si>
  <si>
    <t>AVANCE
- Teniendo en cuenta la programación-</t>
  </si>
  <si>
    <t>MONITOREO INDICADOR CLAVE DE RIESGO</t>
  </si>
  <si>
    <t>MATERIALIZACIÓN DEL RIESGO</t>
  </si>
  <si>
    <r>
      <t xml:space="preserve">CÓDIGO
</t>
    </r>
    <r>
      <rPr>
        <sz val="11"/>
        <color theme="0"/>
        <rFont val="Calibri"/>
        <family val="2"/>
        <scheme val="minor"/>
      </rPr>
      <t>RG -Gestión 
RS - Seguridad
RF - Fiscal
+ Nomenclatura del proceso + consecutivo 
Ej. RG-DIES-1</t>
    </r>
    <r>
      <rPr>
        <b/>
        <sz val="11"/>
        <color theme="0"/>
        <rFont val="Calibri"/>
        <family val="2"/>
        <scheme val="minor"/>
      </rPr>
      <t xml:space="preserve">
</t>
    </r>
    <r>
      <rPr>
        <sz val="11"/>
        <color theme="0"/>
        <rFont val="Calibri"/>
        <family val="2"/>
        <scheme val="minor"/>
      </rPr>
      <t>RS-DIES-2</t>
    </r>
    <r>
      <rPr>
        <b/>
        <sz val="11"/>
        <color theme="0"/>
        <rFont val="Calibri"/>
        <family val="2"/>
        <scheme val="minor"/>
      </rPr>
      <t xml:space="preserve">
</t>
    </r>
    <r>
      <rPr>
        <sz val="11"/>
        <color theme="0"/>
        <rFont val="Calibri"/>
        <family val="2"/>
        <scheme val="minor"/>
      </rPr>
      <t>RF-DIES-3</t>
    </r>
  </si>
  <si>
    <t>Producto asociado  / Activo de información</t>
  </si>
  <si>
    <r>
      <t xml:space="preserve">Tipo de activo 
</t>
    </r>
    <r>
      <rPr>
        <sz val="11"/>
        <color theme="0"/>
        <rFont val="Calibri"/>
        <family val="2"/>
        <scheme val="minor"/>
      </rPr>
      <t>(Solo para activos de información)</t>
    </r>
  </si>
  <si>
    <r>
      <t xml:space="preserve">Tipo de riesgo
</t>
    </r>
    <r>
      <rPr>
        <sz val="11"/>
        <color theme="0"/>
        <rFont val="Calibri"/>
        <family val="2"/>
        <scheme val="minor"/>
      </rPr>
      <t>(Solo para activos de información)</t>
    </r>
  </si>
  <si>
    <r>
      <t xml:space="preserve">DESCRIPCIÓN DEL RIESGO -IR A LA HOJA ÁRBOL -
Riesgos de Gestión:
</t>
    </r>
    <r>
      <rPr>
        <sz val="11"/>
        <color theme="0"/>
        <rFont val="Calibri"/>
        <family val="2"/>
        <scheme val="minor"/>
      </rPr>
      <t xml:space="preserve">Posibilidad de afectación (qué)…por… (cómo)...debido a (por qué)"
</t>
    </r>
    <r>
      <rPr>
        <b/>
        <sz val="11"/>
        <color theme="0"/>
        <rFont val="Calibri"/>
        <family val="2"/>
        <scheme val="minor"/>
      </rPr>
      <t xml:space="preserve">
Riesgos de Seguridad de la información:
</t>
    </r>
    <r>
      <rPr>
        <sz val="11"/>
        <color theme="0"/>
        <rFont val="Calibri"/>
        <family val="2"/>
        <scheme val="minor"/>
      </rPr>
      <t xml:space="preserve">Pérdida de disponibilidad/confidencialidad/integridad por (Amenaza) debido a la (Vulnerabilidad)
</t>
    </r>
    <r>
      <rPr>
        <b/>
        <sz val="11"/>
        <color theme="0"/>
        <rFont val="Calibri"/>
        <family val="2"/>
        <scheme val="minor"/>
      </rPr>
      <t>Riesgos fiscales:</t>
    </r>
    <r>
      <rPr>
        <sz val="11"/>
        <color theme="0"/>
        <rFont val="Calibri"/>
        <family val="2"/>
        <scheme val="minor"/>
      </rPr>
      <t xml:space="preserve">
Posibilidad de efecto dañoso sobre (bienes/recursos/patrimonio) debido a...</t>
    </r>
  </si>
  <si>
    <t>Asociado directamente al Objetivo Estratégico</t>
  </si>
  <si>
    <t>Factores de riesgo</t>
  </si>
  <si>
    <t>Causas
(Solo para riesgos de gestión)</t>
  </si>
  <si>
    <t>Vulnerabilidades
(Solo para activos de información)</t>
  </si>
  <si>
    <t>Amenazas
(Solo para activos de información)</t>
  </si>
  <si>
    <r>
      <t xml:space="preserve">Indicador clave
</t>
    </r>
    <r>
      <rPr>
        <sz val="11"/>
        <color theme="0"/>
        <rFont val="Calibri"/>
        <family val="2"/>
        <scheme val="minor"/>
      </rPr>
      <t>(No aplica para RS, ni RF)</t>
    </r>
  </si>
  <si>
    <t>Meta</t>
  </si>
  <si>
    <t>PROBABILIDAD INHERENTE</t>
  </si>
  <si>
    <r>
      <t xml:space="preserve">Económico
</t>
    </r>
    <r>
      <rPr>
        <sz val="11"/>
        <color theme="0"/>
        <rFont val="Calibri"/>
        <family val="2"/>
        <scheme val="minor"/>
      </rPr>
      <t>(Si es un riesgo fiscal siempre se selecciona este tipo de impacto)</t>
    </r>
  </si>
  <si>
    <t>Reputacional</t>
  </si>
  <si>
    <r>
      <t xml:space="preserve">IMPACTO INHERENTE
</t>
    </r>
    <r>
      <rPr>
        <sz val="11"/>
        <color theme="0"/>
        <rFont val="Calibri"/>
        <family val="2"/>
        <scheme val="minor"/>
      </rPr>
      <t>El mayor dato entre Económico y Reputacional</t>
    </r>
  </si>
  <si>
    <t>ZONA DE RIESGO INHERENTE</t>
  </si>
  <si>
    <t>No</t>
  </si>
  <si>
    <t>DESCRIPCIÓN DEL CONTROL
Responsable + Acción + Complemento</t>
  </si>
  <si>
    <t>Causa o Vulnerabilidad asociada</t>
  </si>
  <si>
    <r>
      <t>Documento asociado - actividad
/ Numeral ISO ANEXO A 27001 -</t>
    </r>
    <r>
      <rPr>
        <sz val="11"/>
        <color theme="0"/>
        <rFont val="Calibri"/>
        <family val="2"/>
        <scheme val="minor"/>
      </rPr>
      <t>(Seguridad de la información)</t>
    </r>
  </si>
  <si>
    <t>Afectación</t>
  </si>
  <si>
    <t>Seleccione si el control
Preventivo, Detectivo o Correctivo</t>
  </si>
  <si>
    <t>Implementación</t>
  </si>
  <si>
    <t>CALIFICACIÓN</t>
  </si>
  <si>
    <t>Probabilidad Residual</t>
  </si>
  <si>
    <t>Impacto Residual</t>
  </si>
  <si>
    <t>Documentación</t>
  </si>
  <si>
    <t>Frecuencia</t>
  </si>
  <si>
    <t>Evidencia</t>
  </si>
  <si>
    <t>Probabilidad Inherente</t>
  </si>
  <si>
    <t>Probabilidad Residual Final</t>
  </si>
  <si>
    <t>Impacto Inherente</t>
  </si>
  <si>
    <t>Impacto Residual Final</t>
  </si>
  <si>
    <t>Zona de Riesgo Inherente</t>
  </si>
  <si>
    <t>ZONA DE 
RIESGO FINAL</t>
  </si>
  <si>
    <t>TRATAMIENTO</t>
  </si>
  <si>
    <t>ACTIVIDADES</t>
  </si>
  <si>
    <r>
      <t xml:space="preserve">INDICADOR
</t>
    </r>
    <r>
      <rPr>
        <sz val="11"/>
        <color theme="0"/>
        <rFont val="Calibri"/>
        <family val="2"/>
        <scheme val="minor"/>
      </rPr>
      <t>(Numerador / Denominador)</t>
    </r>
  </si>
  <si>
    <r>
      <t xml:space="preserve">Meta
- Cantidad -
</t>
    </r>
    <r>
      <rPr>
        <sz val="11"/>
        <color theme="0"/>
        <rFont val="Calibri"/>
        <family val="2"/>
        <scheme val="minor"/>
      </rPr>
      <t>Denominador</t>
    </r>
  </si>
  <si>
    <t>I TRIM</t>
  </si>
  <si>
    <t>II TRIM</t>
  </si>
  <si>
    <t>III TRIM</t>
  </si>
  <si>
    <t>IV TRIM</t>
  </si>
  <si>
    <t>RECURSOS</t>
  </si>
  <si>
    <t>RESPONSABLES</t>
  </si>
  <si>
    <t xml:space="preserve">DESCRIPCIÓN ACTIVIDADES DESARROLLADAS </t>
  </si>
  <si>
    <t>SOPORTE</t>
  </si>
  <si>
    <r>
      <t xml:space="preserve">SUMA -TOTAL 
</t>
    </r>
    <r>
      <rPr>
        <sz val="11"/>
        <color theme="0"/>
        <rFont val="Calibri"/>
        <family val="2"/>
        <scheme val="minor"/>
      </rPr>
      <t>Numerador</t>
    </r>
  </si>
  <si>
    <t>% AVANCE</t>
  </si>
  <si>
    <r>
      <t xml:space="preserve">Resultados del monitoreo del indicador clave
</t>
    </r>
    <r>
      <rPr>
        <sz val="11"/>
        <color theme="0"/>
        <rFont val="Calibri"/>
        <family val="2"/>
        <scheme val="minor"/>
      </rPr>
      <t xml:space="preserve">
Indique el resultado del indicador (numerador/denominador)</t>
    </r>
    <r>
      <rPr>
        <b/>
        <sz val="11"/>
        <color theme="0"/>
        <rFont val="Calibri"/>
        <family val="2"/>
        <scheme val="minor"/>
      </rPr>
      <t xml:space="preserve">
</t>
    </r>
    <r>
      <rPr>
        <sz val="11"/>
        <color theme="0"/>
        <rFont val="Calibri"/>
        <family val="2"/>
        <scheme val="minor"/>
      </rPr>
      <t>(No aplica para RS, ni RF)</t>
    </r>
  </si>
  <si>
    <t>Eventos o situaciones que evidencian la  materialización del riesgo</t>
  </si>
  <si>
    <t>Fecha de ocurrencia</t>
  </si>
  <si>
    <t xml:space="preserve">Acciones de tratamiento implementadas </t>
  </si>
  <si>
    <t>Direccionamiento estratégico</t>
  </si>
  <si>
    <t>Implementar y consolidar un modelo de gestión institucional que permita el desarrollo de las competencias y conocimientos de su capital humano, la adopción de procesos optimizados y el uso de las tecnologías de la información para mejorar la satisfacción de las necesidades y expectativas de los grupos de valor.</t>
  </si>
  <si>
    <t>Direccionar la formulación, ejecución, seguimiento y actualización de la planeación institucional a nivel estratégico, táctico y operativo mediante la definición e implementación de lineamientos e instrumentos de planeación, que permitan lograr el cumplimiento los compromisos del plan de desarrollo distrital, objetivos, programas, proyectos, la misión, la visión,  y los planes estratégicos e institucionales, facilitando la toma de decisiones, contribuyendo a la mejora continua y generando valor público.</t>
  </si>
  <si>
    <t>RG</t>
  </si>
  <si>
    <t>DIES</t>
  </si>
  <si>
    <t>Proyectos de Inversión</t>
  </si>
  <si>
    <t>SI</t>
  </si>
  <si>
    <t>Procesos</t>
  </si>
  <si>
    <t>Sumatoria de los Porcentajes de avance de las metas físicas de los proyectos de inversión  / 
Total de metas físicas de los proyectos de inversión</t>
  </si>
  <si>
    <t>Media</t>
  </si>
  <si>
    <t>Moderado</t>
  </si>
  <si>
    <t>El jefe y profesional OAPAP revisa que el proyecto tenga coherencia con el PDD, que los objetivos y metas sean verificables, medibles y alcanzables, que el presupuesto sea coherente con el MFMP, que esté acorde con la proyección de recursos para el periodo de gobierno y que la información de los diferentes formatos diligenciados sea consistente entre sí. Verifica además que el proyecto cumpla con la normatividad asociada a la planeación, y con los criterios requeridos para su posterior inscripción en el Banco Distrital de Programas y Proyectos (BDPP). Si el proyecto no cumple devuelve para ajuste de la formulación por parte del Gerente del proyecto.
Nota: Este control aplica para la formulación inicial de los proyectos</t>
  </si>
  <si>
    <t>Procedimiento Formulación, Ejecución, Seguimiento y Evaluación de Proyectos de Inversión 
Actividad: Revisar la coherencia técnica del proyecto de inversión</t>
  </si>
  <si>
    <t>Preventivo</t>
  </si>
  <si>
    <t>Manual</t>
  </si>
  <si>
    <t>Documentado</t>
  </si>
  <si>
    <t>Continua</t>
  </si>
  <si>
    <t>Con Registro</t>
  </si>
  <si>
    <t>Revisión de los proyectos en conjunto con Gerentes y responsables de proyectos.</t>
  </si>
  <si>
    <t>Reducir (mitigar)</t>
  </si>
  <si>
    <t>Realizar revisión de la actualización de los proyectos de inversión para la vigencia</t>
  </si>
  <si>
    <t>(Revisión de la actualización de los proyectos de inversión para la vigencia / Total de  los proyectos de inversión) * 100</t>
  </si>
  <si>
    <t>Talento humano y recursos físicos</t>
  </si>
  <si>
    <t xml:space="preserve">Profesional Especializado OAPAP
</t>
  </si>
  <si>
    <t>El Gerente de cada proyecto de inversión presenta ante el Comité Institucional de Gestión y Desempeño la formulación definitiva del proyecto para aprobación. Si no se aprueba por parte del Comité se devuelve para ajuste del Gerente de proyecto y OAPAP.
Nota: Este control aplica para la formulación inicial de los proyectos</t>
  </si>
  <si>
    <t>Procedimiento Formulación, Ejecución, Seguimiento y Evaluación de Proyectos de Inversión 
Actividad: Revisar los proyectos formulados</t>
  </si>
  <si>
    <t xml:space="preserve">Realizar seguimiento y socializar las alertas  generadas por SEGPLAN  </t>
  </si>
  <si>
    <t>(N. de seguimientos realizados/ Total de seguimientos programados)</t>
  </si>
  <si>
    <t>El jefe de OAP notifica por correo a la SDP el registro del proyecto en SEGPLAN a espera de observaciones. Copia a Gerente del proyecto para que valide la ficha EBI-D. Si SDP tiene observaciones devuelve para ajustes MGA, PIIP y SEGPLAN.
Nota: Este control aplica para la formulación inicial de los proyectos</t>
  </si>
  <si>
    <t>Procedimiento Formulación, Ejecución, Seguimiento y Evaluación de Proyectos de Inversión 
Actividad: Registrar y viabilizar el proyecto de inversión en SEGPLAN</t>
  </si>
  <si>
    <t>El jefe de OAPAP revisa las reprogramaciones y/o actualizaciones, si se requieren ajustes el Gerente del proyecto realiza las verificaciones necesarias y presenta nuevamente la solicitud.</t>
  </si>
  <si>
    <t>Procedimiento Formulación, Ejecución, Seguimiento y Evaluación de Proyectos de Inversión 
Actividad: Revisar las actualizaciones de los proyectos</t>
  </si>
  <si>
    <t>El jefe de OAPAP revisa la información entregada por parte del Gerente del proyecto teniendo en cuenta los criterios establecidos en el procedimiento, si no es consistente envía correo electrónico con observaciones y devuelve el seguimiento.</t>
  </si>
  <si>
    <t>Procedimiento Formulación, Ejecución, Seguimiento y Evaluación de Proyectos de Inversión 
Actividad: Revisar y consolidar el seguimiento</t>
  </si>
  <si>
    <t>El jefe de OAPAP en los meses de abril, julio, octubre y enero, remite a la Oficina de Control Interno (OCI), los informes de ejecución de los proyectos de inversión, esta oficina de acuerdo con las revisiones que hacen en el Comité de Coordinación de Control Interno, genera los informes de seguimiento y establece las acciones de mejora por parte de los gerentes de proyecto a que haya lugar que permitan el cumplimiento de las metas propuestas .</t>
  </si>
  <si>
    <t>Procedimiento Formulación, Ejecución, Seguimiento y Evaluación de Proyectos de Inversión 
Actividad: Revisar y enviar los informes de seguimiento trimestrales</t>
  </si>
  <si>
    <t>Plan Estratégico y Plan de Acción</t>
  </si>
  <si>
    <t>NO</t>
  </si>
  <si>
    <t>Sumatoria % de avance del cumplimiento de objetivos estratégicos</t>
  </si>
  <si>
    <t>El jefe y profesionales de OAPAP revisan la información de formulación o modificación recibida de las dependencias, con relación a los siguientes criterios: Claridad en la redacción, coherencia entre todos los elementos del plan, articulación entre las dependencias para la realización de las actividades y la planeación estratégica y diligenciamiento adecuado de todos los campos del plan, nombres de los indicadores, fórmulas, metas y programación. Si no se cumple con los criterios se solicitan por correo los ajustes.</t>
  </si>
  <si>
    <t>Procedimiento Formulación, Seguimiento y Evaluación de la Estrategia. 
Actividad: Revisar y retroalimentar el Plan Estratégico, el Plan de Acción Institucional y los planes del Decreto 612</t>
  </si>
  <si>
    <t>Realizar revisión para reformulación o definición de acciones frente a metas e indicadores de la siguiente vigencia</t>
  </si>
  <si>
    <t>Realizar seguimientos y presentaciones  al CIGD y emitir las alertas y recomendaciones a que haya lugar.</t>
  </si>
  <si>
    <t>(Seguimientos realizados / Seguimientos programados para la vigencia) * 100</t>
  </si>
  <si>
    <t>Jefe  OAPAP</t>
  </si>
  <si>
    <t>El Comité Institucional de Gestión y Desempeño revisa y aprueba los indicadores, metas y planes para la vigencia o las modificaciones que fueren solicitadas. Si no se aprueban se devuelven para ajuste dejando registro en el acta de reunión.</t>
  </si>
  <si>
    <t>Procedimiento Formulación, Seguimiento y Evaluación de la Estrategia. 
Actividad: Revisar y aprobar el Plan Estratégico, el Plan de Acción Institucional y los planes del Decreto 612</t>
  </si>
  <si>
    <r>
      <t>Los Gerentes, Subgerentes y Jefes de Oficina y el funcionario enlace para el seguimiento realizan la revisión de la ejecución de los diferentes planes para controlar su cumplimiento y analizan si requiere modificaciones, tomando en consideración el cumplimiento de los indicadores, los avances en la ejecución de las actividades claves, la articulación con otras dependencias, los recursos asignados, entre otros</t>
    </r>
    <r>
      <rPr>
        <sz val="11"/>
        <rFont val="Calibri"/>
        <family val="2"/>
        <scheme val="minor"/>
      </rPr>
      <t>. Si se requiere aprobación de modificaciones presentan solicitud al jefe de OAPAP.</t>
    </r>
  </si>
  <si>
    <t>Procedimiento Formulación, Seguimiento y Evaluación de la Estrategia. 
Actividad: Revisar los avances en la ejecución de los planes</t>
  </si>
  <si>
    <t>Los profesionales OAPAP revisan mensualmente, y con base en el reporte de seguimiento que las dependencias estén cumpliendo con lo planeado respecto al tiempo transcurrido, y que el seguimiento sea coherente con los resultados reportados. Si el seguimiento no es correcto, se devuelve por correo para correcciones.</t>
  </si>
  <si>
    <t xml:space="preserve">Procedimiento Formulación, Seguimiento y Evaluación de la Estrategia. 
Actividad Revisar el seguimiento mensual </t>
  </si>
  <si>
    <t>El Comité Institucional de Gestión y Desempeño recibe la información de avance de las metas del Plan de Acción y emite las observaciones y comentarios al incumplimiento de los indicadores que no estén ejecutados de acuerdo con lo planeado, la cuales se dejan consignadas en el acta de comité.</t>
  </si>
  <si>
    <t>Procedimiento Formulación, Seguimiento y Evaluación de la Estrategia. 
Actividad Realizar seguimiento de la ejecución del plan estratégico y el plan de acción</t>
  </si>
  <si>
    <t>Modelo Integrado de Planeación y Gestión - SGI</t>
  </si>
  <si>
    <t>(No conformidades - No conformidades mayores / No conformidades de auditoría)* 100</t>
  </si>
  <si>
    <t>Baja</t>
  </si>
  <si>
    <t>Menor</t>
  </si>
  <si>
    <t>El asesor de la OAPAP, el responsable del proceso y el líder MIPG  adelantan comité interno de calidad, en el que exponen los resultados del seguimiento, se generan alertas de posibles vencimientos o incumplimientos. Si se requiere desarrollar acciones de mejora se deja consignado en el acta de la reunión del comité.</t>
  </si>
  <si>
    <t>Procedimiento Fortalecimiento del Modelo Integrado de Planeación y Gestión
Actividad Realizar revisión del Sistema en el Comité Interno de Calidad</t>
  </si>
  <si>
    <t>Realizar un plan de trabajo y/o definir las acciones para subsanar las no conformidades mayores</t>
  </si>
  <si>
    <t>Aceptar</t>
  </si>
  <si>
    <t>El jefe y profesional de OAPAP reciben y consolidan las presentaciones remitidas por los responsables de la información de entrada de la revisión por la dirección, si se requieren ajustes se devuelve.</t>
  </si>
  <si>
    <t>Procedimiento Fortalecimiento del Modelo Integrado de Planeación y Gestión
Actividad Recibir, revisar y consolidar la información de entrada para el Comité</t>
  </si>
  <si>
    <t>De acuerdo a la agenda establecida, cada responsable presenta los resultados de la gestión en los temas establecidos con el propósito de tomar las decisiones y acciones frente a dichos resultados, si se determinan acciones correctivas u oportunidades de mejora estas deben ser implementadas por los responsables. Se deja registro de lo tratado en el acta de reunión.</t>
  </si>
  <si>
    <t>Procedimiento Fortalecimiento del Modelo Integrado de Planeación y Gestión
Actividad Revisar los resultados de la gestión</t>
  </si>
  <si>
    <t>Gestión estratégica de personas</t>
  </si>
  <si>
    <t>Construir capital humano a través del diseño e implementación de estrategias, buenas prácticas y acciones críticas que permitan a la alta dirección de la
Unidad, la toma de decisiones clave en materia de atracción y retención del mejor talento humano posible para el cumplimiento de los objetivos y metas
institucionales, que tenga en su ADN una cultura basada en el trabajo en equipo, que se adapta, es productivo, comprometido, proactivo, positivo,
ambicioso, con conocimiento de las nuevas tecnologías e innovador; para lograr una entidad que alcanza su máximo potencial de la mano de las personas
que trabajan en ella, garantizando trabajo digno y decente y con ello, que aporta positivamente a la gestión de la reputación de la administración pública
distrital.</t>
  </si>
  <si>
    <t>GESP</t>
  </si>
  <si>
    <t>Selección y vinculación de servidores</t>
  </si>
  <si>
    <t>Posibilidad de afectación económica y reputacional  por investigaciones disciplinarias y posibles demandas debido a  vinculación de servidores sin el cumplimiento de los requisitos legales</t>
  </si>
  <si>
    <t xml:space="preserve"> *Incumplimiento de actividades (falta de verificación de los antecedentes de la persona a ser nombrada) *Ausencia de controles en la elaboración, revisión y aprobación de los actos administrativos de nombramiento de los servidores públicos de la Entidad *Desconocimiento de la normatividad aplicable sobre la materia</t>
  </si>
  <si>
    <t>(No de Servidores seleccionados y vinculados con el cumplimiento de requisitos en el período / Número total de servidores seleccionados y vinculados en el periodo)*100</t>
  </si>
  <si>
    <t xml:space="preserve">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t>
  </si>
  <si>
    <t>C1</t>
  </si>
  <si>
    <t>Instructivo selección de servidores de libre nombramiento y remoción
Verificar requisitos mínimos del (los) aspirante(s)</t>
  </si>
  <si>
    <t>1. Derogar el nombramiento de la persona nombrada.</t>
  </si>
  <si>
    <t>1. Realizar revisión semestral del normograma en relación con las normas de selección y vinculación y actualizar de ser necesario.</t>
  </si>
  <si>
    <t xml:space="preserve">(Normograma revisado y/o actualizado / Normograma programado para revisar)*100
</t>
  </si>
  <si>
    <t>Humanos, técnicos</t>
  </si>
  <si>
    <t>1. Profesional especializado</t>
  </si>
  <si>
    <t>La Comisión de Personal  realiza la verificación de los requisitos de los elegibles exigidos en el Manual Específico de Funciones y Competencias Laborales, si no se cumplen, se solicita  a la Comisión Nacional del Servicio Civil la exclusión del elegible.</t>
  </si>
  <si>
    <t>Instructivo Selección de Servidores en Período de Prueba
Realizar verificación de requisitos de los elegibles</t>
  </si>
  <si>
    <t>2. Realizar revisión aleatoria trimestral de las vinculaciones</t>
  </si>
  <si>
    <t>(Revisiones realizadas / revisiones programadas)*100</t>
  </si>
  <si>
    <t>2. Profesional especializado y profesional universitario</t>
  </si>
  <si>
    <t xml:space="preserve">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t>
  </si>
  <si>
    <t>Instructivo Encargos para servidores de carrera administrativa 
Realizar y validar estudio cumplimiento de requisitos</t>
  </si>
  <si>
    <t xml:space="preserve">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t>
  </si>
  <si>
    <t>Procedimiento Selección y Vinculación de Servidores
Recibir correo, verificar análisis de requisitos y solicitar documentos faltantes</t>
  </si>
  <si>
    <t xml:space="preserve">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títulos/certificados no son válidos informa a la Oficina de Control Disciplinario Interno.
El Profesional Universitario de vinculación verifica los antecedentes para determinar que el aspirante no posea inhabilidades, diligenciando el formato Requisitos para vinculación y posesión, si presenta sanciones informa a la Oficina de Control Disciplinario Interno. </t>
  </si>
  <si>
    <t>Procedimiento Selección y Vinculación de Servidores
Verificar títulos de educación formal, experiencia y tarjeta profesional (si aplica)
Verificar antecedentes del aspirante</t>
  </si>
  <si>
    <t>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t>
  </si>
  <si>
    <t>C1
C2</t>
  </si>
  <si>
    <t>Procedimiento Selección y Vinculación de Servidores
Revisar y validar acta de posesión y memorando</t>
  </si>
  <si>
    <t>Desvinculación de servidores</t>
  </si>
  <si>
    <t>Posibilidad de afectación económica y reputacional  por investigaciones disciplinarias e incumplimientos legales debido a retiro de servidores sin el cumplimiento de requisitos legales</t>
  </si>
  <si>
    <t>Talento humano</t>
  </si>
  <si>
    <t xml:space="preserve"> *Desconocimiento de la normatividad aplicable sobre la materia *Incumplimiento de términos *</t>
  </si>
  <si>
    <t>(Servidores desvinculados con el cumplimiento de requisitos en el período / Total de servidores desvinculados en el período)*100</t>
  </si>
  <si>
    <t>Leve</t>
  </si>
  <si>
    <t xml:space="preserve">El profesional universitario de retiro analiza y verifica la solicitud de retiro de acuerdo con los documentos y soportes.  Cuando el retiro obedezca a otras causales de retiro, se debe verificar y validar contra los soportes. El control permite al profesional de retiro analizar y verificar el correcto diligenciamiento de la carta de renuncia, si cumple con los requisitos de acuerdo con la causal de retiro, si está descrita la fecha de retiro y los soportes están acorde con la solicitud.
Si no se cumple con los requisitos devuelve al servidor mediante correo solicitando los ajustes requeridos. </t>
  </si>
  <si>
    <t>C2</t>
  </si>
  <si>
    <t>Procedimiento Gestionar Retiro de Personal
Analizar y verificar solicitud de retiro</t>
  </si>
  <si>
    <t>1. Solicitar iniciar la actuación tendiente a determinar si se presenta abandono de cargo.
2.  Solicitar iniciar la actuación tendiente a determinar si hay responsabilidad disciplinaria por no realizar la entrega del acta de entrega de cargo.</t>
  </si>
  <si>
    <t>El jefe inmediato del servidor que se retira una vez recibe el formato de entrega de cargo o acta de informe de gestión, revisa y realiza -si es el caso- observaciones y solicita por correo electrónico al servidor que se retira, efectuar los ajustes correspondientes.</t>
  </si>
  <si>
    <t>Procedimiento Gestionar Retiro de Personal
Recibir, revisar y firmar los documentos de retiro</t>
  </si>
  <si>
    <t>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t>
  </si>
  <si>
    <t>C2
C3</t>
  </si>
  <si>
    <t>Procedimiento Gestionar Retiro de Personal
Recibir formato o acta y validar</t>
  </si>
  <si>
    <t>Posibilidad de afectación económica y reputacional  por fuga de capital intelectual y afectación a  la operación de los procesos debido a pérdida del conocimiento explícito y tácito de los servidores que se retiran y/o cambian de empleo de manera temporal</t>
  </si>
  <si>
    <t xml:space="preserve"> *Limitaciones en la transferencia de conocimiento *Falta de insumos o información y/o incompleta *Demoras o incumplimientos de los involucrados (Retiro de los servidores sin documentar su acta de entrega/informe de gestión)
Baja calidad de la información insumo (Insuficiente información documentada de la operación de los procesos)</t>
  </si>
  <si>
    <t>(Servidores retirados con acta de entrega o informe de gestión / total de servidores retirados)*100
Nota: Teniendo en cuenta las situaciones administrativas a que haya lugar (ej. Pérdida de la libertad o fallecimiento)</t>
  </si>
  <si>
    <t xml:space="preserve">1. Realizar reunión para entrega de cargo que contenga los elementos claros para el desarrollo de las funciones y el conocimiento del cargo </t>
  </si>
  <si>
    <t xml:space="preserve">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 </t>
  </si>
  <si>
    <t xml:space="preserve">El profesional especializado verifica la entrega del informe de actividades ejecutadas por los equipos PAE - Proyectos de Aprendizaje en Equipo, que contenga el resultado de los proyectos, tabulación y análisis, fortalezas, oportunidades y debilidades detectadas en el proceso, sugerencias y recomendaciones, listado de asistencia, evaluación; verificando que cumpla con los lineamientos establecidos. Si el informe no cumple los lineamientos se devuelve y solicita mediante correo electrónico realizar los ajustes. </t>
  </si>
  <si>
    <t>Instructivo Proyectos de Aprendizaje en Equipo - PAE
Verificar Informe de Ejecución PAE</t>
  </si>
  <si>
    <t>El profesional especializado recibe informe de inasistencias y envía correo electrónico al nuevo servidor citado con copia al jefe de la dependencia a la cual fue vinculado y a la Subgerencia de Talento Humano, recordando que la inducción es obligatoria y citando para la próxima jornada de inducción que sea programada.</t>
  </si>
  <si>
    <t>Instructivo Inducción y entrenamiento en puesto de trabajo
Recibir informe, verificar y realizar seguimiento</t>
  </si>
  <si>
    <t>Correctivo</t>
  </si>
  <si>
    <t>El profesional especializado recibe y verifica que el formato de entrenamiento en puesto de trabajo se encuentre totalmente diligenciado y que la información corresponda a las actividades y funciones del cargo, así como las fechas, aspectos a mejorar y observaciones del servidor entrenado. Si no está bien, devuelve al jefe inmediato o servidor- a través de correo electrónico.</t>
  </si>
  <si>
    <t>Instructivo Inducción y entrenamiento en puesto de trabajo
Recibir y verificar información</t>
  </si>
  <si>
    <t>Nómina liquidada y
situaciones administrativas
gestionadas</t>
  </si>
  <si>
    <t>Posibilidad de afectación económica y reputacional  por investigaciones por responsabilidad disciplinaria, administrativa y/o fiscal, y/o posibles demandas a la Entidad debido a pago inoportuno de salarios, prestaciones sociales, aportes parafiscales y a la seguridad social.</t>
  </si>
  <si>
    <t xml:space="preserve"> *Ausencia de controles en el seguimiento a las agendas oficiales para la entrega oportuna de la información a los competentes *Entrega inoportuna de novedades *Aplicativos y modulo PERNO sin los desarrollos necesarios u obsoleto</t>
  </si>
  <si>
    <t>(Pagos oportunos totales del periodo) / Pagos programados del periodo) * 100</t>
  </si>
  <si>
    <t>Alta</t>
  </si>
  <si>
    <t xml:space="preserve">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t>
  </si>
  <si>
    <t>C1              C2</t>
  </si>
  <si>
    <t>Procedimiento Nómina y Situaciones Administrativas
Validar y revisar novedades y situaciones administrativas</t>
  </si>
  <si>
    <t>1. Ofrecer disculpas a los afectados, describiendo la situación presentada.                              2.  Solicitar iniciar la actuación tendiente a determinar si hay responsabilidad disciplinaria por no realizar oportunamente los pagos.</t>
  </si>
  <si>
    <t>1. Gestionar y/o participar de una jornada de actualización normativa en temas de nómina y situaciones administrativas</t>
  </si>
  <si>
    <t>1. Una actualización gestionada y/o con participación</t>
  </si>
  <si>
    <t>El profesional especializado revisa la nómina, validando que las novedades y situaciones administrativas se encuentren liquidadas en forma correcta, si la liquidación no es correcta, devuelve al profesional universitario para que revise las novedades en el sistema.</t>
  </si>
  <si>
    <t>Procedimiento Nómina y Situaciones Administrativas
Revisar nómina</t>
  </si>
  <si>
    <t>2. Realizar revisión aleatoria trimestral de las pagos de nómina</t>
  </si>
  <si>
    <t>Valida la información realizando el cruce del archivo versus pre – nómina del mes correspondiente y verificando que las novedades recibidas queden incluidas.</t>
  </si>
  <si>
    <t>Instructivo liquidación seguridad social y aportes parafiscales</t>
  </si>
  <si>
    <t xml:space="preserve">Profesional universitario de nómina, cruza todos los ingresos base de cotización que tiene el archivo plano con la 
actividad anterior, con el fin de identificar las posibles diferencias en los IBC. </t>
  </si>
  <si>
    <t>C3</t>
  </si>
  <si>
    <t>Posibilidad de afectación económica y reputacional  por investigaciones por responsabilidad disciplinaria y/o administrativa, y/o posibles demandas a la Entidad debido a Pérdida de una historia laboral o algún documento de la historia laboral.</t>
  </si>
  <si>
    <t xml:space="preserve"> *Ausencia de entrega, entrega inoportuna o desordenada de los documentos, actos administrativos y soportes que deben reposar en historia laboral de acuerdo con el procedimiento correspondiente *Incumplimiento de las responsabilidades en materia de gestión documental en historia laboral *Ausencia de controles en el préstamo de la historia laboral</t>
  </si>
  <si>
    <t>(Historias laborales revisadas completas/ Historias laborales programadas en el período)*100       
       (Total registro de historias laborales del periodo / Total inventario de historias laborales)*100</t>
  </si>
  <si>
    <t>El auxiliar administrativo, recibe el registro “entrega de documentos”, debidamente diligenciado ya sea por correo electrónico o en físico, valida que los campos estén completos y que los documentos entregados sean los relacionados en el formato.</t>
  </si>
  <si>
    <t>Instructivo Administración de Historias Laborales</t>
  </si>
  <si>
    <t>1. Efectuar las denuncias correspondientes ante los organismos de control                                                                                                 2. Realizar la completitud documental de las historias laborales.</t>
  </si>
  <si>
    <t xml:space="preserve">El auxiliar administrativo, Valida que los documentos entregados correspondan a servidores activos o ex 
– servidores. Esta actividad se realiza máximo al día siguiente de recibida la documentación. </t>
  </si>
  <si>
    <t>El auxiliar administrativo, Actualiza la hoja de control en la base de datos, incluyendo la información de 
los documentos archivados en la Historia Laboral.</t>
  </si>
  <si>
    <t>Gestión del conocimiento e innovación</t>
  </si>
  <si>
    <t xml:space="preserve">Gestionar el capital intelectual de la UAECD a través de herramientas, instrumentos y metodologías que permitan la identificación, generación, producción, documentación, uso, disposición, transferencia y difusión del conocimiento estratégico con el propósito de fomentar procesos de aprendizaje organizacional que preserven la memoria institucional, apoyen la toma de decisiones y contribuya en la mejora continua de los productos y servicios. </t>
  </si>
  <si>
    <t>GCIN</t>
  </si>
  <si>
    <t xml:space="preserve">  Estudios e investigaciones realizadas.</t>
  </si>
  <si>
    <t xml:space="preserve">Posibilidad de afectación reputacional  por Pérdida de credibilidad de la Entidad debido a Generación de estudios e investigaciones no oportunos </t>
  </si>
  <si>
    <t xml:space="preserve"> *Inadecuada planeación de los estudios y/o investigaciones propuestas *Falencias en el seguimiento a la planeación realizada que no permita identificar demoras en entrega de insumos o cambios en las prioridades o modificaciones en la metodología propuesta. *</t>
  </si>
  <si>
    <t>Número de estudios o investigaciones
realizados oportunamente / Número de estudios o investigaciones
programados
La programación se da en el semestre.</t>
  </si>
  <si>
    <t>El Jefe de OTC evalúa la viabilidad de la propuesta investigativa, considerando el alcance y el tiempo propuesto por el profesional asignado al proyecto investigativo.</t>
  </si>
  <si>
    <r>
      <t>Procedimiento Desarrollo de Estudios e Investigaciones</t>
    </r>
    <r>
      <rPr>
        <sz val="11"/>
        <color rgb="FFFF0000"/>
        <rFont val="Calibri"/>
        <family val="2"/>
        <scheme val="minor"/>
      </rPr>
      <t xml:space="preserve"> - </t>
    </r>
    <r>
      <rPr>
        <sz val="11"/>
        <rFont val="Calibri"/>
        <family val="2"/>
        <scheme val="minor"/>
      </rPr>
      <t xml:space="preserve">
Evaluar la propuesta investigativa</t>
    </r>
  </si>
  <si>
    <t>Convocar reunión al equipo y requerir al encargado la realización del estudio correspondiente de manera inmediata.</t>
  </si>
  <si>
    <t>El Jefe de OTC y profesional designado realizan trimestralmente, una reunión de seguimiento para garantizar el cumplimiento de la priorización realizada y validar la realización de las actividades de los estudios e investigaciones planteados para la vigencia.</t>
  </si>
  <si>
    <r>
      <t xml:space="preserve">Procedimiento Desarrollo de Estudios e Investigaciones </t>
    </r>
    <r>
      <rPr>
        <sz val="11"/>
        <color rgb="FFFF0000"/>
        <rFont val="Calibri"/>
        <family val="2"/>
        <scheme val="minor"/>
      </rPr>
      <t xml:space="preserve">- </t>
    </r>
    <r>
      <rPr>
        <sz val="11"/>
        <rFont val="Calibri"/>
        <family val="2"/>
        <scheme val="minor"/>
      </rPr>
      <t xml:space="preserve">
Realizar seguimiento a la planeación realizada </t>
    </r>
  </si>
  <si>
    <t>El Jefe de OTC valida la calidad del desarrollo de la investigación, el cual es reportado en el avance del documento de investigación.</t>
  </si>
  <si>
    <r>
      <t>Procedimiento Desarrollo de Estudios e Investigaciones</t>
    </r>
    <r>
      <rPr>
        <sz val="11"/>
        <color rgb="FFFF0000"/>
        <rFont val="Calibri"/>
        <family val="2"/>
        <scheme val="minor"/>
      </rPr>
      <t xml:space="preserve"> - </t>
    </r>
    <r>
      <rPr>
        <sz val="11"/>
        <rFont val="Calibri"/>
        <family val="2"/>
        <scheme val="minor"/>
      </rPr>
      <t xml:space="preserve">
Revisar y aprobar el resultado de la investigación y/o del estudio planteado</t>
    </r>
  </si>
  <si>
    <t xml:space="preserve">Gestión de proyectos de Innovación, Desarrollo e Investigación (I+D+I) a partir de la información geográfica de la IDE de Bogotá
</t>
  </si>
  <si>
    <t>Posibilidad de afectación reputacional  por pérdida de credibilidad y confianza debido a las debilidades en las actividades de acompañamiento en la gestión de los proyectos de innovación, desarrollo e investigación (I+D+I) desarrollados a partir de la información geográfica de la IDE de Bogotá.</t>
  </si>
  <si>
    <t>Evento externo</t>
  </si>
  <si>
    <t xml:space="preserve"> *Debilidades  en la identificación de proyectos de I+D+I, por cuanto la priorización no atiende adecuadamente las necesidades y expectativas de los grupos de valor IDECA
 *Debilidades en la formulación del proyecto de I+D+I *Debilidades en el seguimiento del desarrollo del proyecto de Innovación, Desarrollo e Investigación ( I+D+I) y sus resultados</t>
  </si>
  <si>
    <t xml:space="preserve">(Avance acumulado de ejecución de las actividades de gestión de los proyectos de I+D+I / Programación de las actividades de gestión de los proyectos de I+D+I ) *100
</t>
  </si>
  <si>
    <t>Gerente IDECA, Subgerente de Operaciones y/o Subgerente de Analítica de Datos analizan la información consignada en la Matriz de proyectos I+D+I y se verifica la priorización de las necesidades conforme la Planeación Estratégica, las necesidades y expectativas de los grupos de valor IDECA.</t>
  </si>
  <si>
    <t>Procedimiento de proyectos de innovación, desarrollo e investigación (I+D+I) - 
Revisar y aprobar priorización de necesidades y retos de Innovación, Desarrollo e Investigación (I+D+I)</t>
  </si>
  <si>
    <t>Mesa de trabajo con el aliado estratégico para la revisión y definición de la estrategia a implementar para subsanar las debilidades y garantizar el adecuado acompañamiento en la gestión del proyecto de I+D+I</t>
  </si>
  <si>
    <t>Gerente IDECA, Subgerente de Operaciones y/o Subgerente de Analítica de Datos. Equipo Aliado Estratégico. El documento del proyecto I+D+I se envía por correo electrónico a la Gerencia y Subgerencias. La formulación del proyecto I+D+I incluye la definición y asignación de los profesionales que apoyarán en la ejecución de cada una de las actividades, se notifica a través de correo electrónico.</t>
  </si>
  <si>
    <t>Procedimiento de proyectos de innovación, desarrollo e investigación (I+D+I) - 
Revisar y aprobar la formulación del proyecto</t>
  </si>
  <si>
    <t>Detectivo</t>
  </si>
  <si>
    <t>Gerente IDECA, Subgerente de Operaciones y/o Subgerente de Analítica de Datos. Equipo Aliado Estratégico revisan el seguimiento de resultados del proyecto con el fin de validar en conjunto con el aliado, que sea acorde a los objetivos inicialmente propuestos y se dé cumplimiento a los productos pactados.</t>
  </si>
  <si>
    <t>Procedimiento de proyectos de innovación, desarrollo e investigación (I+D+I) -
Revisar el seguimiento de resultados del desarrollo del proyecto de Innovación, Desarrollo e Investigación ( I+D+I)</t>
  </si>
  <si>
    <t>Herramientas
implementadas para la
GCEI: (buenas prácticas,
lecciones aprendidas,
comunidades de práctica,
alianzas estratégicas, bases
de conocimiento TI, entre
otras).</t>
  </si>
  <si>
    <t>Posibilidad de afectación reputacional  por Pérdida del conocimiento crítico y/o estratégico de la entidad debido a  no implementar  acciones y/o herramientas para retener el conocimiento que se encuentra de forma tácita</t>
  </si>
  <si>
    <t xml:space="preserve"> *Inapropiada identificación del conocimiento critico o estratégico *Falta de un compromiso por las dependencias para implementar las herramientas *</t>
  </si>
  <si>
    <t>% de avance acumulado de la ejecución de las actividades del Plan  de
gestión del conocimiento e innovación / Total de actividades</t>
  </si>
  <si>
    <t xml:space="preserve">Jefe OAPAP, Profesional OAPAP y Gestores proceso revisan la pertinencia de la política y el modelo con el fin de validar si requiere de una actualización, si está alineado a la planeación estratégica, a las necesidades de la entidad y si es factible con los recursos y capacidades de la entidad. </t>
  </si>
  <si>
    <r>
      <t>Procedimiento de Gestión del Conocimiento e Innovación</t>
    </r>
    <r>
      <rPr>
        <sz val="11"/>
        <color rgb="FFFF0000"/>
        <rFont val="Calibri"/>
        <family val="2"/>
        <scheme val="minor"/>
      </rPr>
      <t xml:space="preserve">  - </t>
    </r>
    <r>
      <rPr>
        <sz val="11"/>
        <color theme="1"/>
        <rFont val="Calibri"/>
        <family val="2"/>
        <scheme val="minor"/>
      </rPr>
      <t xml:space="preserve">
Analizar la política y el modelo de GCIN</t>
    </r>
  </si>
  <si>
    <t>Revisión y actualización de los mapas de conocimiento, identificación de las fuentes de conocimiento alternos</t>
  </si>
  <si>
    <t>Jefe OAPAP revisa la propuesta, se verifica que se cumpla con los requerimientos, se valida que el plan tenga alineación con la planeación
estratégica, el modelo y la política, así como que sea viable y  presenta los ajustes propuestos con su respectiva justificación, para aprobación por parte del Comité Institucional de Gestión y Desempeño</t>
  </si>
  <si>
    <r>
      <t>Procedimiento de Gestión del Conocimiento e Innovación</t>
    </r>
    <r>
      <rPr>
        <sz val="11"/>
        <color rgb="FFFF0000"/>
        <rFont val="Calibri"/>
        <family val="2"/>
        <scheme val="minor"/>
      </rPr>
      <t xml:space="preserve">  - </t>
    </r>
    <r>
      <rPr>
        <sz val="11"/>
        <color theme="1"/>
        <rFont val="Calibri"/>
        <family val="2"/>
        <scheme val="minor"/>
      </rPr>
      <t xml:space="preserve">
Revisar la propuesta de plan de GCIN</t>
    </r>
  </si>
  <si>
    <t>Comité Institucional de Gestión y Desemepeño valida la propuesta y se definen actividades que puedan requerirse, se verifica que el plan tenga alineación con la planeación estratégica, el modelo y la política</t>
  </si>
  <si>
    <r>
      <t>Procedimiento de Gestión del Conocimiento e Innovación</t>
    </r>
    <r>
      <rPr>
        <sz val="11"/>
        <color rgb="FFFF0000"/>
        <rFont val="Calibri"/>
        <family val="2"/>
        <scheme val="minor"/>
      </rPr>
      <t xml:space="preserve"> - </t>
    </r>
    <r>
      <rPr>
        <sz val="11"/>
        <color theme="1"/>
        <rFont val="Calibri"/>
        <family val="2"/>
        <scheme val="minor"/>
      </rPr>
      <t xml:space="preserve">
Validar y aprobar el plan de GCIN</t>
    </r>
  </si>
  <si>
    <t>Gerentes, Subgerentes y/o jefes de
oficina realiza revisión del mapa de conocimiento con relación a lo que se requiere para desarrollar los componentes identificados en las caracterizaciones de proceso, se valida que se hayan identificado los conocimientos claves o estratégicos para el cumplimiento de la objetivos de la entidad, los expertos, y las necesidades de conocimiento ausente</t>
  </si>
  <si>
    <r>
      <t>Procedimiento de Gestión del Conocimiento e Innovación</t>
    </r>
    <r>
      <rPr>
        <sz val="11"/>
        <color rgb="FFFF0000"/>
        <rFont val="Calibri"/>
        <family val="2"/>
        <scheme val="minor"/>
      </rPr>
      <t xml:space="preserve"> - </t>
    </r>
    <r>
      <rPr>
        <sz val="11"/>
        <color theme="1"/>
        <rFont val="Calibri"/>
        <family val="2"/>
        <scheme val="minor"/>
      </rPr>
      <t xml:space="preserve">
Revisar los Mapas de conocimiento</t>
    </r>
  </si>
  <si>
    <t>Profesional OAPAP valida que las herramientas hayan sido construidas de manera correcta y consolidarlas.</t>
  </si>
  <si>
    <r>
      <t xml:space="preserve">Procedimiento de Gestión del Conocimiento e Innovación </t>
    </r>
    <r>
      <rPr>
        <sz val="11"/>
        <color rgb="FFFF0000"/>
        <rFont val="Calibri"/>
        <family val="2"/>
        <scheme val="minor"/>
      </rPr>
      <t xml:space="preserve"> - </t>
    </r>
    <r>
      <rPr>
        <sz val="11"/>
        <color theme="1"/>
        <rFont val="Calibri"/>
        <family val="2"/>
        <scheme val="minor"/>
      </rPr>
      <t xml:space="preserve">
	Revisar las herramientas diligenciadas</t>
    </r>
  </si>
  <si>
    <t>Jefe OAPAP y Profesional OAPAP, realiza seguimiento a la ejecución del plan, la efectividad de las acciones frente a las necesidades
identificadas, los objetivos propuestos y las brechas identificadas y genera alertas</t>
  </si>
  <si>
    <t>Procedimiento de Gestión del Conocimiento e Innovación -Realizar seguimiento y monitoreo al plan de GCIN</t>
  </si>
  <si>
    <t>Relacionamiento estratégico</t>
  </si>
  <si>
    <t>Mejorar la experiencia del servicio al ciudadano, a través de la eficiencia, oportunidad y conocimiento en la atención de las necesidades de los grupos de valor de los grupos de valor.</t>
  </si>
  <si>
    <t xml:space="preserve">Gestionar la relación con los grupos de valor de la Unidad que permita a la entidad posicionarse, prestar una experiencia de servicio para satisfacer sus necesidades y expectativas, así como garantizar la generación de ingresos para la entidad.  </t>
  </si>
  <si>
    <t>REES</t>
  </si>
  <si>
    <t>Campañas y productos comunicativos</t>
  </si>
  <si>
    <t xml:space="preserve">Posibilidad de afectación reputacional  por Afectación a la imagen institucional e Inconformidad de los ciudadanos sobre la información entregada o no entregada debido a Divulgación de información inoportuna, incorrecta, incompleta o inadecuada </t>
  </si>
  <si>
    <t xml:space="preserve"> *Desarticulación con las áreas que publican información *Insuficiencia de insumos requeridos para la divulgación de la información *Incumplimiento de la Política de Protección de Datos Personales por parte de las áreas solicitantes o de Comunicaciones</t>
  </si>
  <si>
    <t xml:space="preserve">(Reportes de  información publicada de forma inoportuna, incorrecta, incompleta o inadecuada en el periodo / Número de meses con información publicada del período)* 100
Nota: Estos reportes se pueden identificar  tanto a nivel externo de la entidad (cuando esos mensajes lograron una afectación con alguno de nuestros grupos de valor externos), pero también se puede identificar a nivel interno como Entidad en los comités de comunicaciones que se realizan o comités Directivos o de GYD, los cuales quedarán en las actas respectivas."
</t>
  </si>
  <si>
    <t>Mayor</t>
  </si>
  <si>
    <t>El Comité Institucional de Gestión y Desempeño. Valida y aprueba el Plan de Comunicaciones: Se presenta el Plan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continua con la actividad de socialización, en caso de no ser aprobado se devuelve a la actividad de definición del Plan de Comunicaciones.</t>
  </si>
  <si>
    <t>Procedimiento de Planificación, atención y evaluación de las comunicaciones - Validar y aprobar el Plan de Comunicaciones</t>
  </si>
  <si>
    <t>1.Tan pronto se detecta una publicación errada se retira de redes o página web y posteriormente se publica un comunicado informando que dicha publicación contiene información inoportuna, incorrecta o inadecuada y se debe hacer una verificación y rectificación de la información o aclaración del contenido, disculpándose por los inconvenientes que se hubieran podido presentar. 2.Capacitación y/o sensibilización acerca de la importancia de proteger los derechos de autor, tener transparencia en las publicaciones que se solicitan y la importancia de reportar conflictos de interés de manera oportuna sobre cualquier situación, especialmente en lo relacionado a las comunicaciones que genera la entidad.</t>
  </si>
  <si>
    <t xml:space="preserve">Realizar socializaciones sobre cómo se deben realizar las solicitudes para comunicar información institucional. </t>
  </si>
  <si>
    <t>(Número de campañas realizadas  / Número de campañas programadas)*100</t>
  </si>
  <si>
    <t xml:space="preserve"> Recursos comunicacionales</t>
  </si>
  <si>
    <t xml:space="preserve"> Asesor de Comunicaciones</t>
  </si>
  <si>
    <t>El Profesional Especializado 22-10 y/o contratista Recibe las solicitudes de comunicación de cada proceso a través de la Mesa de Servicios de Comunicaciones o las solicitudes externas que lleguen por medio de correo electrónico, físico o de cualquier otro medio valido para su recepción, si no está conforme, devuelve al área solicitante.</t>
  </si>
  <si>
    <t>C1,C2,C3</t>
  </si>
  <si>
    <t>Procedimiento de Planificación, atención y evaluación de las comunicaciones - Revisar,  validar y direccionar las solicitudes de Comunicación</t>
  </si>
  <si>
    <t xml:space="preserve">Realizar reuniones o mesas de trabajo para el  seguimiento de la información que se requiere divulgar por los canales internos y externos de la entidad. </t>
  </si>
  <si>
    <t>(Número de reuniones o mesas de trabajo / Número de reuniones o mesas de trabajo programadas)*100</t>
  </si>
  <si>
    <t>Asesoría y apoyo talento Humano</t>
  </si>
  <si>
    <t>El Contratista Diseñador Gráfico o Medios Audiovisuales  Analiza los requerimientos, consulta la información para configurar una propuesta (esto puede implicar reuniones o flujos de información con los procesos), garantizando la autoría del material utilizado (imágenes fotos y videos) y cumpliendo con (norma) los derechos de autor y se realiza la propuesta gráficas o audiovisual si la propuesta gráfica o audiovisual no cuenta con permisos y derechos de autor se devuelve al área solicitante</t>
  </si>
  <si>
    <t>Procedimiento de Planificación, atención y evaluación de las comunicaciones - Analizar la solicitud asignada y revisar si tiene derechos de autor</t>
  </si>
  <si>
    <t xml:space="preserve">El área solicitante y/o responsable del proceso que realiza el requerimiento a través de solicitud a comunicaciones por mesa de servicios, verifica y aprueba la propuesta presentada por el profesional encargado de dar trámite a su solicitud. En caso de no ser aprobada la propuesta, el área solicitante y/o responsable del proceso debe informar al profesional de comunicaciones cuáles son los ajustes a realizar a través de un correo electrónico o por un comentario en la mesa de servicios. El profesional de comunicaciones aplica los ajustes y vuelve a remitir la propuesta al responsable del proceso para la aprobación final.  </t>
  </si>
  <si>
    <t>Procedimiento de Planificación, atención y evaluación de las comunicaciones - Revisar y aprobar propuesta</t>
  </si>
  <si>
    <t>Posibilidad de afectación reputacional  por incumplimiento de indicadores y afectación a la imagen institucional  debido a Incumplimiento al plan de comunicaciones al final de la vigencia</t>
  </si>
  <si>
    <t xml:space="preserve"> *No contar con los recursos presupuestales y de TH necesarios para ejecutar las actividades *Insuficiencia de insumos requeridos para la divulgación de la información *Lineamientos del ente territorial  no permita la ejecución de algunas actividades por aspectos político – social - económico</t>
  </si>
  <si>
    <t>Cumplimiento de las actividades del plan de comunicaciones
(No actividades ejecutadas / No actividades planeadas) * 100</t>
  </si>
  <si>
    <t>El Asesor de comunicaciones, Profesional Especializado 222-10 y /o Contratista Realiza seguimiento a la ejecución de las actividades del Plan de Comunicaciones y las solicitadas en la mesa de servicios de Comunicaciones</t>
  </si>
  <si>
    <t>Procedimiento de Planificación, atención y evaluación de las comunicaciones - Realizar seguimiento al cumplimiento del Plan de Comunicaciones y de las solicitudes de mesa de servicios.</t>
  </si>
  <si>
    <t xml:space="preserve">1. Generar estrategias de planificación y seguimiento para el cumplimiento de los indicadores y las actividades establecidas en Plan Estratégico de Comunicaciones </t>
  </si>
  <si>
    <t xml:space="preserve">Procedimiento de Planificación, atención y evaluación de las comunicaciones - Revisar y validar y direccionar las solicitudes de Comunicación </t>
  </si>
  <si>
    <t>Atención y radicación de
solicitudes de trámites
catastrales de acuerdo con la
normatividad vigente</t>
  </si>
  <si>
    <t xml:space="preserve">Posibilidad de afectación reputacional  por inconformidad del usuario frente a la atención recibida debido a incumplimiento de la oportunidad en la atención de solicitudes que se reciben por los canales de atención </t>
  </si>
  <si>
    <t xml:space="preserve"> *Desconocimiento de los protocolos de atención y procedimientos relacionados *Fallas en los sistemas o aplicativos utilizados para la atención de solicitudes a través de los diferentes canales *Falta de seguimiento a la oportunidad en la atención de solicitudes</t>
  </si>
  <si>
    <t>Sumatoria del porcentaje de oportunidad por canal / Total de canales evaluados</t>
  </si>
  <si>
    <t>Muy Alta</t>
  </si>
  <si>
    <t>El Gerente Comercial y de Atención al Ciudadano, el Subgerente de Participación y atención al Ciudadano y/o el profesional asignado a cada canal de atención, verifica los recursos humanos y tecnológicos requeridos para atender las solicitudes.</t>
  </si>
  <si>
    <t>Procedimiento de atención y radicación de solicitudes - Verificar los recursos humanos y tecnológicos requeridos para atender las solicitudes</t>
  </si>
  <si>
    <t>1. Revisar la matriz de riesgos
2. Revisar los controles asociados
3. Revisar y ajustar la capacidad operativa por canal</t>
  </si>
  <si>
    <t>Realizar socialización de los protocolos de atención</t>
  </si>
  <si>
    <t>(Socializaciones realizadas / Socializaciones programadas)*100</t>
  </si>
  <si>
    <t>Humanos, tecnológicos</t>
  </si>
  <si>
    <t>Funcionarios, servidores GCAC/SPAC</t>
  </si>
  <si>
    <t>El profesional asignado a cada canal verifica que los servidores estén capacitados en el manejo general de los aplicativos para la atención y radicación, la normatividad e información técnica general vigente para la gestión operativa de las solicitudes.</t>
  </si>
  <si>
    <t xml:space="preserve">Procedimiento de atención y radicación de solicitudes - Verificar que los servidores estén capacitados </t>
  </si>
  <si>
    <t>El profesional, el técnico y el auxiliar de la Subgerencia de Participación y Atención al Ciudadano verifica el acceso a los aplicativos necesarios para la atención.</t>
  </si>
  <si>
    <t>Procedimiento de atención y radicación de solicitudes - Verificar el acceso a los aplicativos necesarios para la atención y/o radicación de solicitudes</t>
  </si>
  <si>
    <t>El profesional, el técnico y el auxiliar de la Subgerencia de Participación y Atención al Ciudadano verifica que todas las solicitudes fueron atendidas</t>
  </si>
  <si>
    <t>Procedimiento de atención y radicación de solicitudes - Verificar que todas las solicitudes fueron atendidas</t>
  </si>
  <si>
    <t xml:space="preserve">El profesional asignado a cada canal de la Subgerencia de Participación y Atención al Ciudadano revisa y retroalimenta sobre la atención y/o radicación realizada </t>
  </si>
  <si>
    <t>Procedimiento de atención y radicación de solicitudes - Revisar y retroalimentar sobre la atención y/o radicación realizada</t>
  </si>
  <si>
    <t>El Gerente comercial y de atención al Ciudadano, el Subgerente de Participación y Atención al Ciudadano y/o el Profesional asignado por canal, revisa el cumplimiento de la gestión de solicitudes y satisfacción de la atención</t>
  </si>
  <si>
    <t>Procedimiento de atención y radicación de solicitudes - Revisar el cumplimiento de la gestión de las solicitudes y satisfacción de la atención</t>
  </si>
  <si>
    <t>Posibilidad de afectación reputacional  por reprocesos  debido a inconsistencia en las radicaciones de los trámites catastrales solicitados</t>
  </si>
  <si>
    <t xml:space="preserve"> *Desconocimiento de los lineamientos, normatividad y procedimientos asociados a la radicación de trámites *Falta de verificación y seguimiento de la calidad en las radicaciones que se realizan *Fallas en los sistemas o aplicativos utilizados para la radicación de solicitudes</t>
  </si>
  <si>
    <t>(Radicaciones correctas sin devolución / Radicaciones realizadas)*100</t>
  </si>
  <si>
    <t>1. Revisar la matriz de riesgos
2. Revisar los controles asociados
3. Corregir la inconsistencia
4. Verificar los documentos asociados al proceso de radicación</t>
  </si>
  <si>
    <t>El profesional, el técnico y el auxiliar de la Subgerencia de Participación y Atención al Ciudadano revisa el cumplimiento de los requisitos establecidos.</t>
  </si>
  <si>
    <t>Procedimiento de atención y radicación de solicitudes - Revisar el cumplimiento de los requisitos establecidos</t>
  </si>
  <si>
    <t>Notificación electrónica,
personal, aviso o publicación
de la notificación por aviso de
trámites catastrales</t>
  </si>
  <si>
    <t>Posibilidad de afectación reputacional  por desconocimiento por parte de los usuarios del resultado del trámite catastral debido a incumplimiento en la gestión de notificación electrónica</t>
  </si>
  <si>
    <t xml:space="preserve"> *Desconocimiento de los lineamientos, normatividad y procedimientos asociados a la notificación de trámites *Fallas en los sistemas o aplicativos utilizados para la notificación de trámites *Falta de control y seguimiento a la gestión de  notificación electrónica</t>
  </si>
  <si>
    <t>(No. Notificaciones electrónicas realizadas /No. de notificaciones electrónicas a realizar)*100</t>
  </si>
  <si>
    <t>El profesional asignado al equipo de notificaciones verifica que los servidores estén capacitados en la normatividad asociada en el manejo de las notificaciones y en la gestión operativa de las mismas</t>
  </si>
  <si>
    <t>Procedimiento Entrega de notificaciones - Verificar que los servidores estén capacitados en la normatividad asociada en el manejo de las notificaciones y en la gestión operativa de las mismas</t>
  </si>
  <si>
    <t>1. Revisar la matriz de riesgos
2. Revisar los controles asociados
3. Mesa de trabajo para identificar causas del incumplimiento para generar acciones correctivas</t>
  </si>
  <si>
    <t>1. Realizar reuniones trimestrales del equipo de notificaciones para revisar gestión y plantear mejoras si hay lugar a ellas.</t>
  </si>
  <si>
    <t>(Reuniones realizadas / Reuniones programadas)*100</t>
  </si>
  <si>
    <t>Humanos, técnicos, tecnológicos</t>
  </si>
  <si>
    <t>Profesional del equipo de notificaciones</t>
  </si>
  <si>
    <t>El Profesional, auxiliares y técnicos del equipo de notificaciones revisan el funcionamiento de las herramientas y aplicativos necesarios para el proceso de notificación</t>
  </si>
  <si>
    <t>Procedimiento Entrega de notificaciones - Revisar el funcionamiento de las herramientas y aplicativos necesarios para el proceso de notificación</t>
  </si>
  <si>
    <t xml:space="preserve">El profesional asignado al equipo de notificaciones verifica la asignación de las radicaciones para notificación </t>
  </si>
  <si>
    <t>Procedimiento Entrega de notificaciones - Verificar asignaciones de las radicaciones para notificación</t>
  </si>
  <si>
    <t xml:space="preserve">El Gerente Comercial y de Atención al Ciudadano, el Subgerente de Participación y Atención al Ciudadano y el Profesional
SPAC mensualmente revisan el cumplimiento de la gestión de notificaciones </t>
  </si>
  <si>
    <t>Procedimiento Entrega de notificaciones - Revisar el cumplimiento de la gestión de notificaciones</t>
  </si>
  <si>
    <t xml:space="preserve">El auxiliar y/o técnico de la SPAC, valida la información de los oficios y actos administrativos a notificar </t>
  </si>
  <si>
    <t>Instructivo Notificación Electrónica
Validar información de los oficios y actos administrativos a notificar</t>
  </si>
  <si>
    <t>El auxiliar y/o técnico de la SPAC verifica que la notificación fue exitosa</t>
  </si>
  <si>
    <t>Instructivo Notificación Electrónica
Verificar que la notificación fue exitosa</t>
  </si>
  <si>
    <t>Atención y respuesta a las
solicitudes de información,
quejas, reclamos, sugerencias,
denuncias por actos de
corrupción y otras, Derecho de
Petición y /o felicitaciones.</t>
  </si>
  <si>
    <t>Posibilidad de afectación reputacional  por aumento en los tiempos de respuesta al ciudadano y posibles hallazgos, investigaciones y sanciones debido a incumplimiento con los tiempos establecidos para la atención y respuesta a las solicitudes de información, quejas, reclamos, sugerencias, denuncias por actos de corrupción y otras, derecho de Petición y /o felicitaciones, recibidas en el Sistema Distrital para la Gestión de Peticiones Ciudadanas - Bogotá te Escucha a través de el sistema Bogotá Te Escucha de la Alcaldía Mayor</t>
  </si>
  <si>
    <t xml:space="preserve"> *Desconocimiento de los lineamientos, normatividad y procedimientos asociados a la gestión de PQRS *Fallas en los sistemas o aplicativos utilizados para gestión y respuesta de las PQRS *Falta de seguimiento a la gestión de las PQRS en la entidad</t>
  </si>
  <si>
    <t>(PQRS atendidas oportunamente / Total PQRS por atender en el periodo)*100</t>
  </si>
  <si>
    <t xml:space="preserve">El profesional de la SPAC verifica que los servidores estén capacitados en la normatividad asociada en el manejo de las PQRS y en la gestión operativa de las mismas </t>
  </si>
  <si>
    <t>Procedimiento de Atención de PQRS - Verificar que los servidores estén capacitados en la normatividad asociada en el manejo de las PQRS y en la gestión operativa de las mismas</t>
  </si>
  <si>
    <t>1. Socializar tips trimestralmente para la gestión de PQRS</t>
  </si>
  <si>
    <t>(Tips socializados / Tips programadas)*100</t>
  </si>
  <si>
    <t>Profesional del equipo de Bogotá Te Escucha</t>
  </si>
  <si>
    <t>El Técnico y/o Profesional encargado de la gestión de PQRS en  la SPAC o territorio, revisar el funcionamiento de los aplicativos necesarios para el registro, atención y seguimiento de las PQRS</t>
  </si>
  <si>
    <t>Procedimiento de Atención de PQRS - Revisar el funcionamiento de los aplicativos necesarios para el registro, atención y seguimiento de las PQRS</t>
  </si>
  <si>
    <t>El profesional de la SPAC encargado de la gestión de PQRS verifica peticiones próximas a vencer y realizar alertamientos</t>
  </si>
  <si>
    <t>Procedimiento de Atención de PQRS - Verificar peticiones próximas a vencer y realizar alertamientos</t>
  </si>
  <si>
    <t>Los Gerentes, Subgerentes y Jefes de dependencia verifican la gestión de las peticiones</t>
  </si>
  <si>
    <t>Procedimiento de Atención de PQRS - Verificar gestión de las peticiones</t>
  </si>
  <si>
    <t xml:space="preserve">El Gerente GCAC y/o Subgerente SPAC, y el Profesional y/o técnico de la  SUPAC, Revisan el cumplimiento de la gestión y administración de las PQSR </t>
  </si>
  <si>
    <t>Procedimiento de Atención de PQRS - Revisar el cumplimiento de la gestión y administración de las PQSR</t>
  </si>
  <si>
    <t xml:space="preserve">Plan de participación ciudadana </t>
  </si>
  <si>
    <t>Posibilidad de afectación reputacional  por desconocimiento de los grupos de valor de la gestión misional  debido a incumplimiento de las actividades del Plan de participación ciudadana</t>
  </si>
  <si>
    <t xml:space="preserve"> *Fallas en la construcción del plan de participación ciudadana *Falta de seguimiento a las actividades programadas *</t>
  </si>
  <si>
    <t>(Promedio acumulado del porcentaje de
ejecución de las actividades del plan de participación/ Total promedio acumulado a ejecutar del plan de participación)*100</t>
  </si>
  <si>
    <t>Gerente GCAC, subgerente de participación Ciudadana y su equipo de trabajo, revisan y ajustan el plan de participación con cada uno de sus componentes.</t>
  </si>
  <si>
    <t>Procedimiento de participación ciudadana - Revisar y ajustar plan de participación</t>
  </si>
  <si>
    <t>1. Revisar la matriz de riesgos
2. Revisar los controles asociados
3. mesa de trabajo para identificar causas del incumplimiento para generar acciones correctivas</t>
  </si>
  <si>
    <t xml:space="preserve">Realizar reuniones mensuales para la seguimiento de la gestión. </t>
  </si>
  <si>
    <t xml:space="preserve">(Reuniones realizadas/reuniones programadas)*100 </t>
  </si>
  <si>
    <t>Profesionales del equipo de participación</t>
  </si>
  <si>
    <t>Comité Institucional de Gestión y Desempeño aprueba el plan con cada uno de sus componentes. Si el plan requiere ajustes se dejará consignando en el acta de la reunión para realizarlos</t>
  </si>
  <si>
    <t>Procedimiento de participación ciudadana - Presentar, revisar y aprobar el plan de participación ciudadana</t>
  </si>
  <si>
    <t>Gerente GCAC, Subgerente SPAC y su equipo de trabajo, periódicamente hacen seguimiento al cumplimiento de cada una de las actividades del Plan de participación y los planes de interlocución en todos los niveles.</t>
  </si>
  <si>
    <t>Procedimiento de participación ciudadana - Realizar seguimiento al plan de participación ciudadana</t>
  </si>
  <si>
    <t>Comité Institucional de gestión y desempeño realiza seguimiento a plan de participación ciudadana con el propósito de garantizar su cumplimiento.</t>
  </si>
  <si>
    <t>Procedimiento de participación ciudadana - Presentar y revisar el avance ejecución plan de participación ciudadana</t>
  </si>
  <si>
    <t>Estrategia comercial y plan de
mercadeo</t>
  </si>
  <si>
    <t>Posibilidad de afectación económica y reputacional  por deficiencia en la consecución de recursos debido a Incumplimiento en la meta de recaudo programado</t>
  </si>
  <si>
    <t xml:space="preserve"> *Inadecuada planeación o proyección de los ingresos esperados  *Inadecuado seguimiento a los contratos vigentes *Incumplimiento en la entrega de productos y servicios</t>
  </si>
  <si>
    <t>(Recaudo ejecutado / recaudo programado) *100%
Nota: Corresponde al cumplimiento de la meta anual</t>
  </si>
  <si>
    <t>El Director General, el Gerente de Gestión Corporativa – GGC, los responsables de los diferentes Procesos de la UAECD, el Subgerente de la Subgerencia de Gestión Jurídica, el Gerente Comercial y de Atención al Ciudadano – GCAC y/o el responsable o delegado de la Gerencia Comercial y de Atención al Ciudadano – GCAC verifican las condiciones del negocio y realizan el análisis para verificar su viabilidad según sea las necesidades y naturaleza, tipo de producto o servicio, normatividad aplicable, capacidad operativa, misionalidad y funciones propias de la UAECD.</t>
  </si>
  <si>
    <t xml:space="preserve">Procedimiento "Venta de Productos y Servicios" - Realizar el análisis y aprobación de la viabilidad del acuerdo comercial  </t>
  </si>
  <si>
    <t>Realizar reuniones de seguimiento con el cliente en compañía de las áreas técnicas</t>
  </si>
  <si>
    <t>(Reportes realizados  / reportes programados)*100</t>
  </si>
  <si>
    <t>Funcionarios y servidores delegados GCAC</t>
  </si>
  <si>
    <t>Los Gerentes de los Procesos encargados de elaborar los productos y/o servicios y/o el Gerente Comercial y de Atención al Ciudadano – GCAC revisa y valida que la oferta de servicios presentada se encuentre correctamente estructurada y cumpla con los requisitos exigidos por el cliente y las especificaciones técnicas del producto.</t>
  </si>
  <si>
    <t>Procedimiento "Venta de Productos y Servicios" - Revisar la oferta de servicios</t>
  </si>
  <si>
    <t>Participar en las sesiones o gestiones de proyección de ingresos  en el marco de la formulación del anteproyecto de presupuesto 2026 según convocatoria de la Gerencia de Gestión Corporativa</t>
  </si>
  <si>
    <t>(Apoyo en sesión(es) convocada(s) y-o solicitud(es) gestionada(s) / sesión(es) convocada(s) y-o solicitud(es) realizada(s))*100</t>
  </si>
  <si>
    <t>Gerente Comercial y de Atención al Ciudadano</t>
  </si>
  <si>
    <t>El Gerente de Gestión Jurídica, el responsable designado por la Subgerencia de Gestión Jurídica, el Subgerente Subgerencia de Contratación, el Gerente Comercial y de Atención al Ciudadano – GCAC y/o el responsable designado de la Gerencia Comercial y de Atención al Ciudadano – GCAC elaboran y/o reciben, verifican y gestionan firmas del documento de formalización del acuerdo comercial, en los casos en los que el interesado o cliente remita el documento de formalización, la Subgerencia de Contratación realiza la revisión de dicho documento de formalización conforme a la normatividad vigente, al tipo de tipo de cliente, teniendo en cuenta la oferta de servicios avalada por este.</t>
  </si>
  <si>
    <t>Procedimiento "Venta de Productos y Servicios" - Elaborar y/o recibir, verificar y gestionar firmas del documento de formalización del acuerdo comercial</t>
  </si>
  <si>
    <t>El responsable designado de la Gerencia Comercial y de Atención al Ciudadano - GCAC y/o el responsable de los Procesos encargados de elaborar los productos y/o realiza seguimiento y control de lo pactado a través del plan de trabajo concertado con el cliente, condiciones, entregas, tiempos establecidos y/o balance financiero.</t>
  </si>
  <si>
    <t>C2,C3</t>
  </si>
  <si>
    <t>Procedimiento "Venta de Productos y Servicios" - Realizar seguimiento a lo pactado</t>
  </si>
  <si>
    <t>El funcionario y/o servidor delegado por la Gerencia Comercial y de Atención al Ciudadano – GCAC, el funcionario delegado por la Subgerencia de Contratación – SC, el Subgerente de Contratación, el Gerente de la Gerencia Jurídica y/o el Gerente Comercial y de Atención al Ciudadano – GCAC reciben y revisan el documento de liquidación y/o terminación del acuerdo comercial a satisfacción que permite validar si se ha cumplido en su totalidad las condiciones y términos pactados en el acuerdo comercial y se ha recibido a satisfacción los productos y/o servicios contratados.</t>
  </si>
  <si>
    <t>Instructivo "Venta Acuerdos Comerciales" - Recibir y revisar el documento de liquidación y/o terminación del acuerdo comercial a satisfacción</t>
  </si>
  <si>
    <t>Gestión estratégica de tecnología</t>
  </si>
  <si>
    <t>Gestionar  proyectos  estratégicos  de  Tecnologías  de  la  Información  y  las  Comunicaciones, fomentando la implementación de procesos, trámites y servicios que permitan la generación de valor en lo público, el acceso, uso y apropiación de los mismos, para el cumplimiento de los objetivos institucionales, bajo lineamientos de seguridad y privacidad de la información y la continuidad de los servicios tecnológicos.</t>
  </si>
  <si>
    <t>GEST</t>
  </si>
  <si>
    <t>Plan Estratégico de Tecnologías de la Información– PETI</t>
  </si>
  <si>
    <t>Posibilidad de afectación reputacional  por desmejoramiento en la provisión, gestión, gobierno TI, y en el uso y apropiación de las tecnologías de la información, debido a incumplimiento de la política de Gobierno digital, el  alcance del proceso y los objetivos definidos en el PETI</t>
  </si>
  <si>
    <t xml:space="preserve"> *Recortes presupuestales, falta de presupuesto o insuficiente presupuesto, fluctuación del dólar *Insuficiente personal  *Debilidades y/o inoportunidad por parte de los procesos/dependencias en la generación de insumos para la ejecución de los proyectos</t>
  </si>
  <si>
    <t>Plan Estratégico de Tecnologías de información - PETI implementado (Avance acumulado de la ejecución del
plan de trabajo/ Avance programado acumulado del plan
para el período evaluado) *100%</t>
  </si>
  <si>
    <t>Comité Institucional de Gestión y Desempeño revisa y aprueba el Plan Estratégico de TI, con el fin de garantizar los recursos para ejecutar adecuadamente el PETI.</t>
  </si>
  <si>
    <t>Procedimiento planeación estratégica de TI. Actvidad 5: Revisar y Aprobar el Plan Estrategico de TI</t>
  </si>
  <si>
    <t>Revisión de los riesgos asociados a cada uno de los proyectos del PETI. Y generar plan de trabajo para remediar la desviación.</t>
  </si>
  <si>
    <t>Gerente de Tecnología revisa mensualmente la ejecución de la Planeación Estratégica de TI, con el fin de determinar si los planes y proyectos del PETI están cumpliendo de acuerdo a la programación.</t>
  </si>
  <si>
    <t>Procedimiento planeación estratégica de TI. Actvidad 11: Verificar el Cumplimiento de la Ejecución del PETI</t>
  </si>
  <si>
    <t>Comité Institucional de Gestión y Desempeño revisa la ejecución de la Planeación Estratégica de TI, con el fin de determinar que no se afecte el cumplimiento de las metas institucionales.</t>
  </si>
  <si>
    <t>Procedimiento planeación estratégica de TI. Actvidad 13: Verificar el Cumplimiento de la Ejecución del PETI</t>
  </si>
  <si>
    <t>Gerente de Tecnología presenta ante la Subgerencia de Contratación, la información para la propuesta de la versión inicial del Plan
Anual de Adquisiciones, buscando que la renovación y sostenimiento de infraestructura tecnológica se cumpla de acuerdo a la programación, y que contribuya al normal desempeño de la Planeación Estratégica TI e Institucional.</t>
  </si>
  <si>
    <t>Procedimento de Elaboración, Formulación, Articulación y Modificación del Plan Anual de Adquisiciones. Actividad 2: Radicación de la información para la elaboración de propuesta del Plan Anual de Adquisiciones.</t>
  </si>
  <si>
    <t>Probabilidad</t>
  </si>
  <si>
    <t>Plan de seguridad y privacidad de la información</t>
  </si>
  <si>
    <t>Posibilidad de afectación reputacional  por la no prestación de los servicios tecnológicos,  debido a pérdida, fuga o alteración de información de la UAECD</t>
  </si>
  <si>
    <t xml:space="preserve"> *Obsolescencia tecnológica y vulnerabilidades no solucionadas, accesos no autorizados *Falta de adopción de las políticas de Seguridad y Privacidad de la Información en sensibilización en temas de seguridad y privacidad de la información a los usuarios *Inadecuada gestión de copias de seguridad y deficiencias en almacenamiento de información </t>
  </si>
  <si>
    <t>Incidentes de seguridad de la información que impiden la prestación de servicios de TI (No total de eventos o incidentes de seguridad en el periodo, evidenciados y/o reportados, clasificados como seguridad de la información de acuerdo con el instructivo de gestión de incidentes de seguridad de la información - N. Total de  eventos e incidentes de seguridad de la información que impidieron la prestación de servicios / No Total de eventos o incidentes en el periodo, evidenciados y/o reportados, clasificados como seguridad de la información de acuerdo con el instructivo de gestión de incidentes de seguridad la información)*100)</t>
  </si>
  <si>
    <t>Gerente de Tecnología aprueba el Plan de Seguridad y Privacidad de la Información, el Plan de Tratamiento de Riesgos de Seguridad y Privacidad de la
Información, y el Documento Técnico Manual de Políticas Detalladas de Seguridad y Privacidad la Información, con el fin de garantizar el cumplimiento de los lineamientos nacionales, distritales e institucionales en materia de Seguridad y Privacidad de la Información.</t>
  </si>
  <si>
    <t>Procedimiento Gestión de Seguridad y Privacidad de la Información. Actividad 5: Aprobar el Plan de Seguridad y Privacidad de la Información, el Plan de Tratamiento de Riesgos de Seguridad y Privacidad de la
Información, y el Documento Técnico Manual de Políticas Detalladas de Seguridad y Privacidad la Información</t>
  </si>
  <si>
    <t xml:space="preserve">Controles provenientes del Procedimiento de Gestión de Seguridad y Privacidad de la información, actividades del instructivo de Gestión de Incidentes de Seguridad de la Información, actividades del Instructivo de Gestión de Copias de Seguridad, y seguimiento al Plan anual de adquisiciones
</t>
  </si>
  <si>
    <t>Fortalecer la Estrategia de comunicaciones para dar a conocer tips y las políticas de seguridad y privacidad de la información</t>
  </si>
  <si>
    <t>(No.  de actividades de la estrategia de comunicaciones ejecutadas en el periodo /No.  de actividades e la estrategia de comunicaciones programadas en el periodo )*100</t>
  </si>
  <si>
    <t>a. Medios de comunicación
b. Recurso humano</t>
  </si>
  <si>
    <t>a. Oficial de Seguridad</t>
  </si>
  <si>
    <t>Comité Institucional de Gestión y Desempeño aprueba el Plan de Seguridad y Privacidad de la Información, el Plan de
Tratamiento de Riesgos de Seguridad y Privacidad de la Información, y las Políticas de Seguridad y Privacidad de la Información, con el fin de garantizar la proteccion de la información institucional en el marco de lineamientos nacionales y distritales.</t>
  </si>
  <si>
    <t xml:space="preserve">Procedimiento Gestión de Seguridad y Privacidad de la Información. Actividad 7: Aprobar en el Comité Institucional de Gestión y Desempeño, el Plan de Seguridad y Privacidad de la Información, el Plan de
Tratamiento de Riesgos de Seguridad y Privacidad de la Información, y las Políticas de Seguridad y Privacidad de la Información  </t>
  </si>
  <si>
    <t>Jefe de Dependencia y/o el designado mediante memorando, solicitan la inactivación de las cuentas de usuario expiradas, para garantizar que no existan accesos lógicos no autorizados.</t>
  </si>
  <si>
    <t>Instructivo gestión de accesos. Actividad 15: Revisar y solicitar depuraciones mensuales cuentas de usuario de red</t>
  </si>
  <si>
    <t>Oficial y/o Equipo de Seguridad de la
Información, realiza sensibilización, capacita y comunica al personal de la UAECD en seguridad de la información, con el fin de fortalecer los temas de protección de la información.</t>
  </si>
  <si>
    <t xml:space="preserve">Procedimiento Gestión de Seguridad y Privacidad de la Información. Actividad 12: Sensibilizar, capacitar y comunicar al personal de la UAECD en Seguridad y Privacidad de la Información </t>
  </si>
  <si>
    <t>Los administradores de plataforma, validan la disponibilidad de la infraestructura tecnológica para constatar que los servicios se encuentren disponibles, con el fin de garantizar la disponibilidad de la información para una operación constante.</t>
  </si>
  <si>
    <t>Procedimiento Gestión de la Infraestructura Tecnológica. Actividad 1: Validar disponibilidad de la plataforma tecnológica</t>
  </si>
  <si>
    <t>Gestión de información catastral y valuatoria</t>
  </si>
  <si>
    <t xml:space="preserve">Mantener un registro de información catastral oportuno y de calidad que se anticipe a las necesidades de información de la ciudad. </t>
  </si>
  <si>
    <t>Realizar la gestión catastral con enfoque multipropósito a través de la formación, actualización, conservación y difusión catastral, así como la gestión de trámites y/o productos con fines urbanísticos y para adquisición de predios</t>
  </si>
  <si>
    <t>GICV</t>
  </si>
  <si>
    <t>Base de datos gráfica y  alfanumérica con información,
 física, jurídica y económica
 actualizada.</t>
  </si>
  <si>
    <t>Posibilidad de afectación reputacional  por aumento de reclamaciones por parte de los usuarios, debido a Base de datos de información catastral desactualizada</t>
  </si>
  <si>
    <t xml:space="preserve"> *1. Planeación y seguimiento inadecuado a las actividades programadas *2. Condiciones ambientales, sociales, políticas, culturales, financieras que afecten la actualización *3. Incumplimiento en los tiempos de contratación de recursos o en los resultados esperados por los contratistas</t>
  </si>
  <si>
    <t>(N. de predios actualizados en el año / Total de predios de la Ciudad)*100
Nota: El cumplimiento de la meta de este indicador se mide al finalizar la vigencia.</t>
  </si>
  <si>
    <t>Muy Baja</t>
  </si>
  <si>
    <t>El Gerente de Información Catastral revisa el cronograma de la Actualización Catastral del área rural y urbana, en el caso de requerir ajustes se solicitará el ajuste respectivo a través de correo electrónico al área correspondiente.</t>
  </si>
  <si>
    <t>Instructivo Planificación y seguimiento de la actualización catastral.
-Revisar el cronograma de la Actualización Catastral</t>
  </si>
  <si>
    <t>Realizar análisis y revisión para determinar un plan de trabajo y/o acciones a tomar para garantizar que en la vigencia siguiente se pudiera dar cumplimiento a lo programado</t>
  </si>
  <si>
    <t>Profesional Especializado o Contratista encargado del seguimiento de la Actualización en la Gerencia de Información Catastral y los Directivos que intervienen en el Seguimiento semanal al proceso de actualización catastral revisan el cronograma de la actualización catastral y de requerir ajustes se solicitan realizarlos para ser presentados en el seguimiento.</t>
  </si>
  <si>
    <t>Instructivo Planificación y seguimiento de la actualización catastral.
-Presentar para aprobación el cronograma de la Actualización Catastral</t>
  </si>
  <si>
    <t>El Director UAECD y el Gerente de Información Catastral realizan seguimiento a las actividades de la actualización catastral, con el propósito de garantizan el cumplimiento de la programación, analiza las dificultades y propone acciones o estrategias en caso de que se presenten inconvenientes.</t>
  </si>
  <si>
    <t>1,2,3</t>
  </si>
  <si>
    <t>Instructivo Planificación y seguimiento de la actualización catastral
- Realizar seguimiento a la Actualización Catastral.</t>
  </si>
  <si>
    <t>El Director UAECD y el Gerente de Información Catastral realizan seguimiento al cumplimiento de cada una de las actividades planeadas, si existe algún incumplimiento se implementan las acciones que se determinan en el marco del instructivo de planificación y seguimiento.</t>
  </si>
  <si>
    <t>Procedimiento Actualización catastral
- Verificar el cumplimiento de los planes de trabajo o cronograma de la actualización catastral</t>
  </si>
  <si>
    <t xml:space="preserve">Solicitudes y/o trámites atendidos </t>
  </si>
  <si>
    <t>Posibilidad de afectación reputacional  por pérdida de confianza de la ciudadanía debido a Incumplimiento en la atención de los trámites no inmediatos</t>
  </si>
  <si>
    <t xml:space="preserve"> *1. Cambios normativos *2. Alta rotación de personal  *3. Fallas en los aplicativos y /o soluciones tecnológicas
4. Debilidades en la articulación con otras dependencias que participan en la gestión del trámite</t>
  </si>
  <si>
    <t>(Radicaciones atendidas/Radicaciones programadas)*100</t>
  </si>
  <si>
    <t>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t>
  </si>
  <si>
    <t>1,2,3,4</t>
  </si>
  <si>
    <t>Instructivo Planificación, seguimiento y control de trámites 
 Revisar el estado (actividad vigente) de las radicaciones</t>
  </si>
  <si>
    <t xml:space="preserve">Realizar análisis y revisión para determinar un plan de trabajo y/o acciones a tomar </t>
  </si>
  <si>
    <t xml:space="preserve">1. Realizar seguimiento acerca de las mesas de trabajo con otras entidades, dependencias y equipos de trabajo para la atención de las solicitudes radicadas en el periodo (Actividad por demanda según la necesidad del proceso). </t>
  </si>
  <si>
    <t>(Registros con el reporte de mesas realizadas/ Registros programados)* 100.</t>
  </si>
  <si>
    <t>Tecnológicos
Humanos
Logísticos 
Financieros</t>
  </si>
  <si>
    <t xml:space="preserve">Subgerencia de Información Económica, Subgerencia de Información Física y Jurídica, Gerencia de Información Catastral </t>
  </si>
  <si>
    <t>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t>
  </si>
  <si>
    <t>Instructivo Planificación, seguimiento y control de trámites 
Realizar el seguimiento interno a los trámites</t>
  </si>
  <si>
    <t>2. Realizar seguimiento a los procesos de inducción y entrenamiento al puesto de trabajo al personal que ingrese producto de concursos y encargos. (Actividad sujeta al ingreso de personal).</t>
  </si>
  <si>
    <t>(Registro de seguimiento de los entrenamientos realizados / Registros programados)* 100.</t>
  </si>
  <si>
    <t>El Gerente de Información Catastral, Subgerentes SIE SIFJ y profesionales líderes de los equipos de trabajo en GIC/SIE/SIFJ, verifican la información consolidada del resultado del seguimiento de trámites, quincenalmente con el propósito de revisar el resultado del seguimiento de los trámites y definir estrategias para mejorar en los tiempos de respuesta requeridos.</t>
  </si>
  <si>
    <t xml:space="preserve">Instructivo Planificación, seguimiento y control de trámites 
Realizar seguimiento general del estado de los trámites </t>
  </si>
  <si>
    <t>3. Realizar reunión de seguimiento de la gestión de trámites.</t>
  </si>
  <si>
    <t>(Reuniones  realizadas/ Total de reuniones programadas)*100</t>
  </si>
  <si>
    <t>4. Gestionar la automatización del trámite de Englobes y Desenglobes (dado que es el trámite que presenta en promedio un alto número de solicitudes y tiempos de respuesta)</t>
  </si>
  <si>
    <t>Seguimientos al avance de la automatización</t>
  </si>
  <si>
    <t>Gerente de Información Catastral, Gerencia de Tecnología, Gerencia Comercial y de Atención al Ciudadano</t>
  </si>
  <si>
    <t>5. Realizar reunión con la Secretaría Distrital de Planeación -SDP para retroalimentar los tiempos de atención de los trámites de topográficos y evaluar posibles acciones que sean viables.</t>
  </si>
  <si>
    <t>Reunión y retroalimentación realizada</t>
  </si>
  <si>
    <t>Gerente de Información Catastral</t>
  </si>
  <si>
    <t>Respuestas a solicitudes de Avalúos comerciales</t>
  </si>
  <si>
    <t>Posibilidad de afectación reputacional  por Pérdida de imagen o credibilidad por parte de los clientes y Reprocesos o desgaste administrativo debido a Incumplimiento en la oportunidad de los avalúos comerciales</t>
  </si>
  <si>
    <t xml:space="preserve"> *1. Falta de seguimiento en el desarrollo de las actividades *2. Falta de disponibilidad o dedicación exclusiva de los avaluadores (contratistas) *3. En ocasiones complejidad en la valoración de los predios solicitados</t>
  </si>
  <si>
    <t>(Avalúos comerciales entregados oportunamente / Avalúos comerciales que tenían vencimiento en el periodo)*100</t>
  </si>
  <si>
    <t xml:space="preserve">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t>
  </si>
  <si>
    <t>Procedimiento Avalúos comerciales
Verificar y realizar control de calidad al avalúo comercial</t>
  </si>
  <si>
    <t>Realizar análisis y revisión para determinar un plan de trabajo y/o acciones a tomar</t>
  </si>
  <si>
    <t>1. Realizar reuniones mensuales de seguimiento con la Gerencia de Información Catastral y la Dirección General para generar alertas y/o recomendaciones sobre la gestión de los avalúos comerciales.</t>
  </si>
  <si>
    <t>Líder avalúos comerciales, Subgerente SIE</t>
  </si>
  <si>
    <t xml:space="preserve">El Comité de avalúos realiza revisión y validación del avalúo teniendo en cuenta las variables definidas en el procedimiento asociado; de no ser aprobado, se devuelve a la realización del estudio técnico, dejando como registro el Acta de Comité. </t>
  </si>
  <si>
    <t xml:space="preserve">Procedimiento Avalúos comerciales
Revisar y Validar propuesta de avalúo en comité </t>
  </si>
  <si>
    <t>2. Realizar reuniones técnicas del equipo de trabajo con los clientes</t>
  </si>
  <si>
    <t>Líder avalúos, Subgerente SIE</t>
  </si>
  <si>
    <t xml:space="preserve">El profesional de control de calidad de la SIE revisa y valida la inclusión de la totalidad de los ítems de reconocimiento según la documentación aportada; si no se aprueba se devuelve al profesional avaluador por el módulo de avalúos. </t>
  </si>
  <si>
    <t>Procedimiento Avalúos comerciales
Revisar y realizar control de calidad avalúo de indemnización</t>
  </si>
  <si>
    <t xml:space="preserve">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 </t>
  </si>
  <si>
    <t>Procedimiento Avalúos comerciales
Revisar y realizar control de calidad a la respuesta de revisión y/o complementación</t>
  </si>
  <si>
    <t>Respuesta a solicitudes de plusvalía</t>
  </si>
  <si>
    <t xml:space="preserve">Posibilidad de afectación reputacional  por reclamaciones de los usuarios debido a Inconsistencia en la determinación del efecto plusvalía </t>
  </si>
  <si>
    <t xml:space="preserve"> *1.  Error y/o diferencias en la aplicación de las normas por parte del avaluador y/o el control de calidad *2. Solicitudes de cálculo del efecto incompletas o con normatividad insuficiente o confusa *</t>
  </si>
  <si>
    <t>N° liquidaciones de efecto plusvalía modificadas, causadas por errores en la aplicación de la norma urbanística / Actos administrativos de liquidación generados</t>
  </si>
  <si>
    <t>El Profesional Avaluador, profesional control de calidad, urbanístico y valuatorio revisa que la solicitud cumpla con los requisitos estipulados en la resolución de trámites. verifica la información de los predios que hacen parte del instrumento que contienen hechos generadores, el soporte del estudio normativo que da sustento a los hechos generadores, y además otros soportes que se requieran para plantear los ejercicios valuatorio. Si la información no está completa o no es suficiente para adelantar el cálculo, solicita mediante oficio dirigido a la SDP la documentación pendiente o las aclaraciones requeridas para adelantar el cálculo.</t>
  </si>
  <si>
    <t xml:space="preserve">Procedimiento Plusvalía
Revisar preliminarmente la documentación aportada en la radicación para verificar su completitud para realizar el cálculo del efecto plusvalía </t>
  </si>
  <si>
    <t>Revisar y si es necesario, modificar el cálculo y el acto administrativo de liquidación del efecto plusvalía</t>
  </si>
  <si>
    <t>El Profesional Control de Calidad Urbanístico y valuatorio realiza la verificación del Informe Técnico de Plusvalía, y registra los resultados en el Formato de Control de Calidad Plusvalía</t>
  </si>
  <si>
    <t>Procedimiento Cálculo y determinación del efecto plusvalía
Realizar el control de calidad urbanístico y valuatorio al cálculo del efecto plusvalía.</t>
  </si>
  <si>
    <t>El Avaluador y Comité de Avalúos presenta el estudio efectuado para el cálculo del efecto plusvalía para su verificación y aprobación, en sesión de Comité de cálculo de efecto plusvalía. Las observaciones y la decisión que se tomen se consignan en el formato Acta comité Cálculo del Efecto Plusvalía</t>
  </si>
  <si>
    <t xml:space="preserve">Procedimiento Plusvalía
Verificar Sustentación para aprobación el cálculo del efecto plusvalía ante el comité de plusvalía  </t>
  </si>
  <si>
    <t>El Profesional Control Calidad Valuatorio revisa el informe final y el listado de predios junto con sus valores consolidados, dejando constancia en el registro de control de calidad del cálculo y teniendo en cuenta la nueva información obrante en el expediente desde la anterior revisión de calidad</t>
  </si>
  <si>
    <t xml:space="preserve">Procedimiento Plusvalía
Revisar el informe técnico con sus soportes  </t>
  </si>
  <si>
    <t>Base de datos gráfica y  alfanumérica con información,
 física, jurídica y económica
 actualizada - Avalúo Catastral</t>
  </si>
  <si>
    <t>Posibilidad de afectación reputacional  por incrementos de las modificaciones a solicitud de parte o de oficio debido a Inconsistencias en la determinación del avalúo catastral</t>
  </si>
  <si>
    <t xml:space="preserve"> *1. Errores por procesamientos  manuales *2. Falta de herramientas gráficas con información de valores históricos de predios *3. Retrasos en el inicio y ejecución del proceso de actualización</t>
  </si>
  <si>
    <t>(No. de predios no  modificados en su avalúo catastral  / total de predios de la ciudad) * 100
Nota: Este indicador se mide al final de la vigencia</t>
  </si>
  <si>
    <t>El OTC, grupo de estadística y Gerencia de tecnología revisan que las fórmulas se hayan aplicado correctamente de acuerdo con las reglas definidas para los modelos econométricos y liquidación de avalúo, si se requieren ajustes se devuelve para ajuste.
El profesional avaluador asignado realiza el análisis de sensibilidad de acuerdo con el instructivo análisis de sensibilidad, si se requieren ajustes devuelve para ajuste.
El grupo de estadística y la Gerencia de Tecnología revisan que se hayan aplicado correctamente los porcentajes de CONFIS e IVIUR los porcentajes aprobados según las políticas fiscales definidas por la autoridad municipal y el índice de ley a los predios. Si se presentan inconsistencias las comunica para ajuste por parte del profesional asignado.</t>
  </si>
  <si>
    <t>Instructivo Liquidación de avalúos Revisar y realizar pre liquidar avalúos
Instructivo Liquidación de avalúos Revisar y aprobar los avalúos comerciales liquidados
Instructivo Liquidación de avalúos
Revisar la correcta aplicación de los porcentajes</t>
  </si>
  <si>
    <t>Aplicar lo establecido por la autoridad catastral para determinar las inconsistencias y corregir</t>
  </si>
  <si>
    <t xml:space="preserve">1. Revisar y ajustar el procedimiento de actualización catastral, fortaleciendo controles en las diferentes actividades e incluyendo pruebas muestrales que propendan por la consistencia de la información </t>
  </si>
  <si>
    <t>(Procedimiento de actualización catastral revisado y ajustado / Procedimiento de actualización catastral por revisar ajustar)*100</t>
  </si>
  <si>
    <t>Técnicos, tecnológicos, logísticos, humanos</t>
  </si>
  <si>
    <t xml:space="preserve">Gerente de Información Catastral </t>
  </si>
  <si>
    <t>Los profesionales avaluadores revisan la consistencia de los valores comerciales liquidados de los predios de la base catastral, si no se encuentran acordes proponen los ajustes.
El profesional de control de calidad revisa la propuesta de ajuste y/o cambios verificando la consistencia de la información a cargar por parte del avaluador, si no se aprueban se devuelve.
El profesional avaluador revisa para cada uno de los predios reportados por los validadores la consistencia de la información y el avalúo total liquidado, si no todos los valores se encuentran acordes con las condiciones del predio y el mercado inmobiliario, se procede a realizar los ajustes y cargue de información a que haya a lugar.</t>
  </si>
  <si>
    <t>Instructivo Análisis de sensibilidad
Revisar los validadores
Instructivo Análisis de sensibilidad
Realizar control de calidad de ajustes propuestos
Instructivo Análisis de sensibilidad
Revisar los validadores catastrales</t>
  </si>
  <si>
    <t>2. Automatizar el proceso de generación de insumos del componente económico y liquidación de avalúos para minimizar las actividades manuales</t>
  </si>
  <si>
    <t xml:space="preserve">(Componente económico insumos y liquidación de avalúos automatizados / componente económico y liquidación de avalúos a automatizados)*100
</t>
  </si>
  <si>
    <t xml:space="preserve">El profesional de control de calidad, comité de avalúos selecciona una muestra aleatoria de los puntos muestra realizados y sobre estos revisa la consistencia de la información valuatoria, si detecta inconsistencia marca los puntos muestra con las alertas detectadas en las revisiones anteriores y genera un archivo de alertas para remitir al profesional avaluador para su revisión. </t>
  </si>
  <si>
    <t>Instructivo Realización Avalúos puntos muestra
Revisar y realizar control de calidad</t>
  </si>
  <si>
    <t>El profesional de control de calidad OTC grupo OIC verifica la información recolectada para determinar que todas las ofertas de venta arriendo de un sector hayan sido capturadas, si no se capturó como mínimo el 70% de las ofertas del sector asignado devuelve al técnico para un nuevo recorrido. 
El profesional de control de calidad OTC grupo OIC y líder territorial OTC verifica la calidad y consistencia de la información registrada tras el cargue y ajuste de las ofertas en los aplicativos dispuestos.</t>
  </si>
  <si>
    <t xml:space="preserve">Instructivo para la captura y ajuste de ofertas del mercado inmobiliario.
Realizar control de calidad de ofertas capturadas en campo 
Realizar control de calidad a las ofertas ajustadas y cargadas en FOCA y de la información capturada en territorio </t>
  </si>
  <si>
    <t xml:space="preserve">El Subgerente de información económica y el Abogado revisan la consistencia de  los actos administrativos, de requerirse ajuste se debe realizar la devolución para corrección. </t>
  </si>
  <si>
    <t>Instructivo mutación cuarta
Revisar y aprobar la resolución</t>
  </si>
  <si>
    <t>El Director UAECD y el Gerente de Información Catastral realizan seguimiento a las actividades de la actualización catastral, con el propósito de garantizan el cumplimiento de la programación, analiza las dificultades y propone acciones o estrategias en caso de que se presenten inconvenientes.
El Director UAECD y el Gerente de Información Catastral realizan seguimiento al cumplimiento de cada una de las actividades planeadas, si existe algún incumplimiento se implementan las acciones que se determinan en el marco del instructivo de planificación y seguimiento.</t>
  </si>
  <si>
    <t>Instructivo Planificación y seguimiento de la actualización catastral
- Realizar seguimiento a la Actualización Catastral.
Procedimiento Actualización catastral
- Verificar el cumplimiento de los planes de trabajo o cronograma de la actualización catastral</t>
  </si>
  <si>
    <t>Gestión de información geográfica</t>
  </si>
  <si>
    <t>Fortalecer la Infraestructura de Datos Espaciales del Distrito Capital, como herramienta que permite la integración, análisis y explotación de la información geográfica y catastral para la toma de decisiones.</t>
  </si>
  <si>
    <t>Gestionar la estandarización, consolidación, integración y disposición de los recursos de información geográfica  de la IDE de Bogotá, para permitir y facilitar el descubrimiento, acceso, aprovechamiento, uso y apropiación de los datos geográficos del Distrito Capital.</t>
  </si>
  <si>
    <t>GIGE</t>
  </si>
  <si>
    <t>Plan Anual de trabajo
formulado e implementado</t>
  </si>
  <si>
    <t xml:space="preserve">Posibilidad de afectación reputacional  por Incumplimiento de los objetivos estratégicos y de las líneas de acción del Plan Estratégico de la IDE de Bogotá para la vigencia, así como posibles retrasos en la hoja de ruta y cronograma establecido para el decenio. debido a Incumplimiento del plan anual de trabajo </t>
  </si>
  <si>
    <t xml:space="preserve"> *Debilidades en la planeación pues no responde a las necesidades de la infraestructura *Desarticulación o no coordinación de los involucrados, bajo compromiso y participación de las entidades *Incumplimiento de tiempos u oportunidad en el seguimiento y control a la ejecución del plan anual de trabajo de IDECA</t>
  </si>
  <si>
    <t>(% acumulado de ejecución de las actividades del plan anual de trabajo de la IDE de Bogotá en el período / % de programación de las actividades del plan anual de trabajo de la IDE de Bogotá en la vigencia ) * 100</t>
  </si>
  <si>
    <t>El  Gerente Ideca y los Subgerentes de Operaciones y de Analítica de Datos,  revisan el documento propuesta del PAT en el sentido de verificar que este de acuerdo con los lineamientos impartidos, para garantizar que se tiene en cuenta todos los componentes de la IDE, que se está de acuerdo con los elementos estratégicos propuestos y alineado al plan de desarrollo, necesidades interinstitucionales y con los objetivos estratégicos de la UAECD. (C1)</t>
  </si>
  <si>
    <t>Procedimiento Fortalecimiento de la Gobernanza de IDECA. Revisar y aprobar propuesta de plan estratégico o plan anual de trabajo</t>
  </si>
  <si>
    <t>Diseñar e implementar un plan de contingencia orientado a garantizar el cumplimiento del plan de trabajo en coordinación con las entidades miembros de la IDE de Bogotá.</t>
  </si>
  <si>
    <t>El  Gerente Ideca y los Subgerentes de Operaciones y de Analítica de Datos, junto con el profesional especializado líder del procedimiento de fortalecimiento de la gobernanza Ideca, realizan seguimiento, monitoreo y control al Plan Anual de Trabajo. Registran el avance del PAT en la matriz de seguimiento y en caso de evidenciar atraso La Gerencia Ideca y las Subgerencias de Operaciones y Analítica evalúan causas y definen las acciones pertinentes. realizaran seguimiento de los compromisos para cada caso. (C3)</t>
  </si>
  <si>
    <t>Procedimiento Fortalecimiento de la Gobernanza de IDECA. Realizar seguimiento, monitoreo y control al  plan anual de trabajo</t>
  </si>
  <si>
    <t>El  Gerente Ideca y los Subgerentes de Operaciones y de Analítica de Datos, desarrollan sesión para aprobación del plan estratégico ante la Comisión Ideca. (C2)</t>
  </si>
  <si>
    <t>Procedimiento Fortalecimiento de la Gobernanza de IDECA. Desarrollar sesión para aprobación del plan estratégico ante la Comisión Ideca</t>
  </si>
  <si>
    <t>Propuestas de instrumentos técnicos o jurídicos actualizadas o elaboradas</t>
  </si>
  <si>
    <t>Posibilidad de afectación reputacional  por La desactualización, ausencia o baja calidad de instrumentos para la eficiente gestión de la información geográfica debido a La gestión inoportuna de las actividades o incumplimiento de los requisitos  para la elaboración de propuestas de instrumentos técnicos y/o jurídicos</t>
  </si>
  <si>
    <t xml:space="preserve"> *Inadecuada planeación de los instrumentos priorizados en relación al alcance y requerimientos *Cambios o transformación en modelos, métodos, tecnología con relación a la Gestión de Información Geográfica *</t>
  </si>
  <si>
    <t>(% de ejecución de  actividades para la elaboración de propuestas de instrumentos técnicos o jurídicos desarrolladas en el período / % de programación de  actividades para la elaboración de propuestas de instrumentos técnicos o jurídicos programadas a desarrollar en la vigencia) * 100</t>
  </si>
  <si>
    <t>El Gerente IDECA revisa y aprueba la priorización  de instrumentos para la eficiente gestión de la información de la información geográfica. (C1)</t>
  </si>
  <si>
    <t>Procedimiento elaboración y mantenimiento de instrumentos técnicos y jurídicos para la gestión de información geográfica. Revisar y aprobar el instrumento</t>
  </si>
  <si>
    <t>Diseñar e implementar un plan de contingencia orientado a garantizar la gestión oportuna de las actividades, así como el cumplimiento de los requisitos  para la elaboración de propuestas de instrumentos técnicos y/o jurídicos</t>
  </si>
  <si>
    <t>1. Realizar semestralmente sesiones de seguimiento de las normas que impactan la elaboración o actualización de instrumentos de GIG</t>
  </si>
  <si>
    <t xml:space="preserve"> Número de sesiones de seguimiento de las normas ejecutadas   / Total de sesiones de seguimiento de normas programadas </t>
  </si>
  <si>
    <t>Humanos
Normativos
Tecnológicos</t>
  </si>
  <si>
    <t>1. Líder del procedimiento - Profesional Especializado</t>
  </si>
  <si>
    <t>El profesional especializado líder del procedimiento  revisa el documento en cuanto a consistencia, coherencia, propósito y la forma del documento, con el fin de aprobar el documento. (C2)</t>
  </si>
  <si>
    <t>Procedimiento elaboración y mantenimiento de instrumentos técnicos y jurídicos para la gestión de información geográfica -  Revisar y aprobar documento preliminar</t>
  </si>
  <si>
    <t>El profesional especializado asignado por el Subgerente de Operaciones, aplica pruebas funcionales y realiza el análisis de conformidad del instrumento técnico (C2)</t>
  </si>
  <si>
    <t>Procedimiento elaboración y mantenimiento de instrumentos técnicos y jurídicos para la gestión de información geográfica. Aplicar pruebas y análisis de conformidad del instrumento técnico.</t>
  </si>
  <si>
    <t>El Gerente IDECA revisa y aprueba  las propuestas o proyectos de instrumentos para la eficiente gestión de la información de la información geográfica. (C1)</t>
  </si>
  <si>
    <t>Requerimientos de Recursos Geográficos atendidos</t>
  </si>
  <si>
    <t>Posibilidad de afectación reputacional  por Insatisfacción de los usuarios de la Infraestructura de Datos Espaciales de Bogotá debido a Incumplimientos de los requisitos normativos y del cliente o de los grupos de valor en la atención de los requerimientos de información geográfica</t>
  </si>
  <si>
    <t xml:space="preserve"> *Incumplimiento de tiempos u oportunidad de respuestas *Incumplimiento de lineamientos y el contenido de las respuestas que no cumplen los requerimientos de los usuarios y los establecidos en la normatividad vigente *</t>
  </si>
  <si>
    <t>(Número  de requerimientos de recursos geográficos atendidos con oportunidad y calidad / Total de requerimientos de recursos geográficos recibidos para atención) *100</t>
  </si>
  <si>
    <t>El  Gerente Ideca y los Subgerentes de Operaciones y de Analítica de Datos, revisan conforme a los requisitos establecidos el cumplimiento de dichas especificaciones en la respuesta proyectada por el profesional asignado y se evalúa si puede aprobarse la misma.(C1 y C2)</t>
  </si>
  <si>
    <t>Procedimiento Atención de Requerimientos de Recursos Geográficos - Aprobar respuesta</t>
  </si>
  <si>
    <t xml:space="preserve">Direccionar al responsable asignado de la atención del requerimiento a las instancias correspondientes para la indagación pertinente de tal manera que se garantice la atención de requerimiento </t>
  </si>
  <si>
    <t>1. Realizar sesiones de trabajo mensual para el seguimiento del cumplimiento en términos de calidad y oportunidad.</t>
  </si>
  <si>
    <t>Número de sesiones de seguimiento ejecutadas / Número de sesiones de seguimiento programadas*100%</t>
  </si>
  <si>
    <t>1. Líder del procedimiento - Profesional Especializado
Profesional Universitario</t>
  </si>
  <si>
    <t xml:space="preserve">Catálogo de Recursos Geográficos </t>
  </si>
  <si>
    <t>Posibilidad de afectación reputacional  por Dificultades en el seguimiento de la oferta y demanda de recursos geográficos de la IDE de Bogotá debido a la desactualización, imprecisión o inadecuada estructuración del catalogo de recursos geográficos</t>
  </si>
  <si>
    <t xml:space="preserve"> *Incumplimiento de lineamientos por parte  de los responsables de  garantizar la actualización del catálogo *Carencia de herramientas tecnológicas automatizadas o funcionales para la actualización del catálogo de recursos geográficos *</t>
  </si>
  <si>
    <t>(Número de recursos geográficos actualizados en el período / Recursos geográficos  solicitados para actualizar en el catálogo en el periodo) * 100</t>
  </si>
  <si>
    <t>El profesional especializado del procedimiento de Gobierno de Recursos Geográficos verifica la actualización del catálogo de recursos geográficos por parte de los responsables de los otros procedimientos, de tenerse observaciones sobre el cargue de la información se requiere al responsable mediante correo electrónico con copia a la Gerencia y Subgerencias., quienes finalmente revisan y aprueban la actualización del catálogo. (C1)</t>
  </si>
  <si>
    <t>Procedimiento de Gobierno de Recursos Geográficos. Verificar la actualización del catálogo de recursos geográficos a la vigencia</t>
  </si>
  <si>
    <t>Diseñar e implementar un plan de contingencia orientado a garantizar la actualización, precisión y/o adecuada estructuración del catálogo de recursos geográficos</t>
  </si>
  <si>
    <t>Datos de referencia para
Bogotá Distrito Capital y
documentos técnicos</t>
  </si>
  <si>
    <t>Posibilidad de afectación reputacional  por Inconformidad y perdida de credibilidad en el producto Mapa de Referencia por parte de los usuarios debido a Incumplimiento en la publicación del número de datos de referencia solicitados para actualizar por versión</t>
  </si>
  <si>
    <t>Tecnología</t>
  </si>
  <si>
    <t xml:space="preserve"> *Problemas tecnológicos o técnicos en la arquitectura de la UAECD  *Desactualización de la documentación técnica asociada por versión de las capas suministradas por las entidades *Incongruencia entre las BDG origen y las BDG destino</t>
  </si>
  <si>
    <t>(Número  de datos de referencia actualizados por versión / Total de datos de referencia solicitados para actualizar por versión) *100</t>
  </si>
  <si>
    <t>El profesional especializado líder del procedimiento de la Subgerencia de Operaciones verifica las actualizaciones de los documentos técnicos en términos de forma, consistencia y coherencia. (C2)</t>
  </si>
  <si>
    <t>Procedimiento de Gestión de Datos de Referencia - Verificar las actualizaciones de los documentos técnicos</t>
  </si>
  <si>
    <t>Convocatoria extraordinaria mesa técnica Mapa de Referencia en el marco de la Comisión Ideca con el fin de garantizar el cumplimiento de los requisitos de actualización del conjunto de datos</t>
  </si>
  <si>
    <t>El profesional especializado líder de procedimiento de la Subgerencia de Operaciones valida la actualización y cargue de los datos de referencia en la base de datos geográfica  (C3)</t>
  </si>
  <si>
    <t>Procedimiento de Gestión de Datos de Referencia - Validar el cargue y actualización de los datos de referencia en la base de datos geográfica</t>
  </si>
  <si>
    <t>El administrador de la plataforma de la Gerencia de Tecnología valida la disponibilidad de la Infraestructura Tecnológica. (C1)</t>
  </si>
  <si>
    <t>Procedimiento de Gestión de la Infraestructura Tecnológica. Validar la disponibilidad de la infraestructura tecnológica.</t>
  </si>
  <si>
    <t>Datos temáticos y
documentos técnicos</t>
  </si>
  <si>
    <t>Posibilidad de afectación reputacional  por Pérdida de credibilidad e inconformidad por parte de los usuarios de la IDE de Bogotá respecto a las capas geográficas publicadas. debido a Incumplimiento en la publicación del número de datos temáticos actualizados y/o generados en el período</t>
  </si>
  <si>
    <t xml:space="preserve"> *Incumplimiento de lineamientos establecidos por IDECA por parte de la entidad productora *Inadecuado diligenciamiento de los documentos técnicos en términos de forma, consistencia y coherencia *Problemas tecnológicos o técnicos en la arquitectura de la UAECD </t>
  </si>
  <si>
    <t>(Número  de datos temáticos actualizados y/o generados en el período / Total de datos  temáticos programados para actualizar y/o generar en la vigencia) *100</t>
  </si>
  <si>
    <t>El Subgerente de Operaciones y el profesional especializado líder del procedimiento verifican y aprueban que la documentación técnica cumpla a cabalidad con los criterios de forma, consistencia y coherencia. Revisan y validan que los datos cargados cumplan con los lineamientos establecidos en Ideca, asimismo verifican el servicio en ambiente de pruebas, una vez esté conforme se notifica al profesional universitario de datos temáticos y al Profesional Universitario Subgerencia de Operaciones (Administrador base de datos geográfica de IDECA), mediante correo electrónico, para proceder así al cargue de los datos en las bases de datos de IDECA y la publicación del servicio en producción. (C1)</t>
  </si>
  <si>
    <t>Procedimiento de Gestión de Datos Temáticos - Verificar y aprobar resultados</t>
  </si>
  <si>
    <t>Convocatoria extraordinaria mesa técnica  en el marco de la Comisión Ideca con el fin de garantizar el cumplimiento de los requisitos de actualización y generación de capas</t>
  </si>
  <si>
    <t>El Subgerente de Operaciones y el profesional especializado líder del procedimiento verifican y aprueban que la documentación técnica cumpla a cabalidad con los criterios de forma, consistencia y coherencia. Revisan y validan que los datos cargados cumplan con los lineamientos establecidos en Ideca, asimismo verifican el servicio en ambiente de pruebas, una vez esté conforme se notifica al profesional universitario de datos temáticos y al Profesional Universitario Subgerencia de Operaciones (Administrador base de datos geográfica de IDECA), mediante correo electrónico, para proceder así al cargue de los datos en las bases de datos de IDECA y la publicación del servicio en producción. (C2)</t>
  </si>
  <si>
    <t>El administrador de la plataforma de la Gerencia de Tecnología valida la disponibilidad de la Infraestructura Tecnológica. (C3)</t>
  </si>
  <si>
    <t>Servicios Web Geográficos Interoperables</t>
  </si>
  <si>
    <t>Posibilidad de afectación reputacional  por la inapropiada gestión de los servicios web geográficos debido a Incumplimiento en la actualización y/o generación de los servicios web en el período</t>
  </si>
  <si>
    <t xml:space="preserve"> *Problemas tecnológicos o técnicos en la arquitectura de la UAECD  *Deficiencia en el control de los requerimientos técnicos que deben cumplir los servicios web *</t>
  </si>
  <si>
    <t>(Número de servicios web geográficos actualizados o generados en el período / Total de servicios web geográficos solicitados para publicar)  * 100</t>
  </si>
  <si>
    <t>El profesional especializado de la subgerencia de operaciones (líder de servicios) verifica que el servicio web geográfico en ambiente de pruebas cumpla con los requisitos mínimos requeridos y buenas prácticas para los servicios web geográficos. (C2)</t>
  </si>
  <si>
    <t>Procedimiento gestión de servicios web geográficos, Verificar servicio web geográfico en ambiente de pruebas</t>
  </si>
  <si>
    <t>Convocatoria extraordinaria para articulación institucional a través del procedimiento de gobernanza de la IDE de Bogotá con el fin de garantizar el cumplimiento de los requisitos de actualización de los servicios web geográficos asociados al conjunto de datos generados o actualizados durante el período</t>
  </si>
  <si>
    <t>El subgerente de operaciones revisa la solicitud del servicio web geográfico que se requiere publicar en ambiente de producción, para verificar y controlar los aspectos de despliegue y coherencia de los servicios web geográficos que se van a publicar para paso a producción. (C2)</t>
  </si>
  <si>
    <t>Procedimiento gestión de servicios web geográficos, Aprobar publicación del servicio web geográfico para paso a producción</t>
  </si>
  <si>
    <t>El profesional asignado de la subgerencia de operaciones (Administrador consola de mapas Bogotá) verifica que el servicio web geográfico en ambiente de producción cumpla con los requisitos mínimos requeridos y buenas prácticas para los servicios web geográficos. (C2)</t>
  </si>
  <si>
    <t>Procedimiento gestión de servicios web geográficos, Verificar servicio web geográfico en ambiente de producción</t>
  </si>
  <si>
    <t>Estrategias desarrolladas
para la promoción y
fortalecimiento de
capacidades Técnicas de
IDECA.</t>
  </si>
  <si>
    <t>Posibilidad de afectación reputacional  por Debilidades en la información publicada en los canales y plataformas disponibles, así como en el desarrollo de los eventos de promoción y/ o fortalecimiento debido a Debilidades en el diseño e implementación de la estrategia desarrollada para la promoción, difusión y fortalecimiento de las capacidades técnicas de los miembros de la IDE de Bogotá.</t>
  </si>
  <si>
    <t xml:space="preserve"> *Incorrecta formulación de la estrategia desarrollada para la promoción, difusión y fortalecimiento de las capacidades técnicas de los miembros de la IDE de Bogotá. *Debilidades en la información publicada en los canales y plataformas disponibles, así como en el desarrollo de los eventos de promoción y/ o fortalecimiento *</t>
  </si>
  <si>
    <t>(% acumulado de ejecución de las actividades de la estrategia para la promoción y fortalecimiento de capacidades técnicas IDECA en el período / % de programación de las actividades de la estrategia para la promoción y fortalecimiento de capacidades técnicas IDECA  en la vigencia ) * 100</t>
  </si>
  <si>
    <t>El Gerente IDECA y los Subgerentes de Operaciones y de Analítica de Datos revisan y aprueban la Estrategia de Promoción, Difusión y Fortalecimiento de Capacidades de Ideca. (C1 y C2)</t>
  </si>
  <si>
    <t>Procedimiento para la promoción, Difusión y Fortalecimiento de Capacidades Técnicas de Ideca</t>
  </si>
  <si>
    <t>A través de las mesas de trabajo de la comisión Ideca realizar seguimiento, monitoreo y acciones de mejora de las actividades establecidas en la estrategia.</t>
  </si>
  <si>
    <t>El profesional Especializado y el Equipo de trabajo de fortalecimiento de las capacidades Procedimiento para la promoción, validan el material a utilizar y los instrumentos de implementación de la estrategia (C1)</t>
  </si>
  <si>
    <t>Procedimiento para la promoción, Difusión y Fortalecimiento de Capacidades Técnicas de Ideca -Validar el material a utilizar y los instrumentos de
implementación de la estrategia</t>
  </si>
  <si>
    <t>El Gerente IDECA y los Subgerentes de Operaciones y de Analítica de Datos Validan el informe de las actividades desarrolladas en el marco de la estrategia. (C2)</t>
  </si>
  <si>
    <t>Procedimiento para la promoción, Difusión y Fortalecimiento de Capacidades Técnicas de Ideca - Validar el informe de las actividades desarrolladas en el marco de la estrategia.</t>
  </si>
  <si>
    <t>Ortoimagen
Modelo Digital de Terreno
Base de datos cartográfica digital</t>
  </si>
  <si>
    <t xml:space="preserve">Posibilidad de afectación reputacional  por Inconformidad por parte de los usuarios de la IDE de Bogotá respecto a los productos de cartografía básica debido a incumplimientos de las especificaciones técnicas mínimas </t>
  </si>
  <si>
    <t xml:space="preserve"> *Debilidades en la formulación del plan de trabajo en concordancia con los productos de cartografía básica a generar *Debilidades en la verificación del cumplimiento de requerimientos técnicos mínimos de los insumos *</t>
  </si>
  <si>
    <t>(N de Productos de cartografía básica generados en el período -No. de   productos de cartografía básica con reporte de inconformidad de los usuarios de la IDE  / Total de productos de cartografía básica generados en el período) * 100</t>
  </si>
  <si>
    <t>El líder del procedimiento para la generación de productos de cartografía básica, el Gerente IDECA y el  Subgerente de Operaciones verifican que el plan de trabajo no tenga inconsistencias frente a las diversas fases y actividades previstas.</t>
  </si>
  <si>
    <t>Procedimiento para la generación de productos de cartografía básica.
Evaluar el plan de trabajo propuesto para la generación de productos cartográficos</t>
  </si>
  <si>
    <t xml:space="preserve">Realizar los ajustes requeridos al plan de trabajo y establecer las acciones de contingencia necesarias, cuando se identifique situaciones que puedan afectar la calidad de los productos de cartografía básica. </t>
  </si>
  <si>
    <t>El líder de procesamiento y el ingeniero de control de calidad verifican posibles inconformidades con respecto a los elementos y subelementos establecidos en las especificaciones técnicas emitidas por el IGAC.</t>
  </si>
  <si>
    <t>Procedimiento para la generación de productos de cartografía básica: Realizar control de calidad de Modelo Digital de Terreno MDT
Documento técnico para la generación de productos cartográficos básicos</t>
  </si>
  <si>
    <t>Procedimiento para la generación de productos de cartografía básica: Realizar control de calidad de Ortoimagen
Documento técnico para la generación de productos cartográficos básicos</t>
  </si>
  <si>
    <t>Procedimiento para la generación de productos de cartografía básica: Realizar control de calidad de la base de datos vectorial
Documento técnico para la generación de productos cartográficos básicos</t>
  </si>
  <si>
    <t>Gestión presupuestal y financiera</t>
  </si>
  <si>
    <t>Administrar los recursos financieros y proveer información presupuestal, contable y de tesorería para apoyar el cumplimiento de la misión de la UAECD.</t>
  </si>
  <si>
    <t>GPFI</t>
  </si>
  <si>
    <t xml:space="preserve"> Órdenes de pago</t>
  </si>
  <si>
    <t>Posibilidad de afectación económica y reputacional  por la generación de sanciones administrativas, disciplinarias, y reprocesos debido a Trámites de pago sin el lleno de los requisitos legales</t>
  </si>
  <si>
    <t xml:space="preserve"> *Solicitudes de pago con errores o sin la documentación completa y requerida.   *Personal sin experiencia, *</t>
  </si>
  <si>
    <t>(Solicitudes tramitadas con cumplimiento de requisitos legales / Total de solicitudes de pago a tramitar) * 100</t>
  </si>
  <si>
    <t xml:space="preserve">El profesional de presupuesto o funcionario asignado, para elaborar la orden de pago, verifica si el cobro es de persona natural o jurídica, la documentación según el número de pago cobrado,  y el tipo de contribuyente, de acuerdo con las instrucciones indicadas en el numeral 2 del Instructivo, validando que la documentación asociada con los cobros o cuentas recibidas coincida con la información aplicable al periodo de revisión, en caso de inconsistencias devuelve la cuenta de cobro solicitando ajustes, con el fin de prevenir dobles pagos, evitar incongruencias, información faltante y pagos sin el lleno de los requisitos legales. </t>
  </si>
  <si>
    <t>Instructivo Revisión y validación de cuentas
Validar documentos de pago</t>
  </si>
  <si>
    <t>1. Dejar evidencia del caso o los casos materializados
2. Re - liquidar la OP presupuestalmente de acuerdo con la normatividad aplicable</t>
  </si>
  <si>
    <t>1. Reportar trimestralmente el estado del  Consolidado de Cuentas de la UAECD</t>
  </si>
  <si>
    <t>(Estado Consolidado de Cuentas de la UAECD reportado / Estado Consolidado de Cuentas de la UAECD del trimestre) * 100</t>
  </si>
  <si>
    <t xml:space="preserve">Recursos  humanos, físicos, informáticos  y  tecnológicos
</t>
  </si>
  <si>
    <t>Contador, funcionarios y contratistas del procedimiento de tesorería</t>
  </si>
  <si>
    <t xml:space="preserve">El profesional especializado de Presupuesto revisa por segunda vez las órdenes de pago de las personas juridicas frente a los soportes y si encuentra inconsistencias devuelve a quien la elaboró para que realice los ajustes, esto con el fin  de garantizar la congruencia de los soportes con el informe cobrado y que los descuentos respectivos se realizaron correctamente antes de aprobarla. </t>
  </si>
  <si>
    <t>Instructivo Revisión y validación de cuentas
Realizar segunda revisión de la orden de pago</t>
  </si>
  <si>
    <t xml:space="preserve">El técnico o auxiliar administrativo de presupuesto, con el fin de aprobar las órdenes de pago realizadas, ejecuta las validaciones en el Consolidado de Cuentas y crea el Envío Autorizaciones de Pago Tesorería para firma y la Relación de Documentos a Radicar (OPGET), para remisión a la Tesorería. Een caso de que la cuenta no cumpla con alguno de los requisitos de la validación, se solicita la anulación de la OP a la Subgerencia Administrativa y Financiera para realizar de nuevo el proceso de elaboración y revisión de orden de pago. </t>
  </si>
  <si>
    <t>Instructivo Revisión y validación de cuentas
Validar el Envío Autorizaciones de Pago Tesorería para firma</t>
  </si>
  <si>
    <t xml:space="preserve"> Certificados de Registro Presupuestal
(anulados o liberados parcialmente)</t>
  </si>
  <si>
    <t>Posibilidad de afectación reputacional  por reprocesos, desgaste administrativo e incumplimiento en la ejecución y pagos debido a Anulación errónea de saldos de registros presupuestales de compromisos vigentes</t>
  </si>
  <si>
    <t xml:space="preserve"> *Personal con conocimientos desactualizados, *Errores humanos, *</t>
  </si>
  <si>
    <t>(Número totales de RP anulados correctamente/ Número totales de anulaciones de RP solicitadas)*100</t>
  </si>
  <si>
    <t>El profesional de presupuesto verifica la solicitud frente al acta de liquidación del contrato o informe final de supervisión, garantizando que los saldos a anular correspondan a contratos ya finalizados o liquidados. Si la documentación no está completa devuelve al área solicitante para su corrección.</t>
  </si>
  <si>
    <t>Procedimiento Administración Presupuestal
Verificar soportes de la solicitud de anulación de saldos</t>
  </si>
  <si>
    <t>1. Dejar evidencia del caso o los casos materializados, 
2. Anular los saldos del RP, en caso de estar pendiente,
3. Reconstituir el RP anulado por error, en caso de anulación de RP por error.  
4. Buscar los recursos anulados o liberados, en la vigencia, y volver a emitir otro RP.</t>
  </si>
  <si>
    <t>El profesional especializado de presupuesto revisa el acta de anulación de saldos frente a los soportes respectivos, verificando que la información esté completa y correcta, si no lo está devuelve a elaborar acta de anulación</t>
  </si>
  <si>
    <t>Procedimiento Administración Presupuestal
Revisar acta de anulación de saldos</t>
  </si>
  <si>
    <t>El profesional de presupuesto genera reporte en los aplicativos correspondientes para verificar que se anularon todos los saldos, garantizando que se registraron correctamente, si los saldos incluidos en el acta no están anulados devuelve a registrar las anulaciones en los aplicativos correspondientes.</t>
  </si>
  <si>
    <t>Procedimiento Administración Presupuestal
Validar anulaciones en reporte de los aplicativos correspondientes</t>
  </si>
  <si>
    <r>
      <rPr>
        <sz val="11"/>
        <color rgb="FF000000"/>
        <rFont val="Calibri"/>
        <family val="2"/>
        <scheme val="minor"/>
      </rPr>
      <t>El profesional de presupuesto verifica la solicitud frente al acta de liquidación del contrato o informe final de supervisión, validando la consistencia de la solicitud remitida por las áreas frente a los soportes. Si la información no es correcta devuelve al área solicitante.</t>
    </r>
    <r>
      <rPr>
        <sz val="11"/>
        <color rgb="FFFF0000"/>
        <rFont val="Calibri"/>
        <family val="2"/>
        <scheme val="minor"/>
      </rPr>
      <t xml:space="preserve">  </t>
    </r>
  </si>
  <si>
    <t>Procedimiento Administración Presupuestal
Verificar soportes de la solicitud de anulación de saldos de reserva presupuestal y cotejarla con los aplicativos</t>
  </si>
  <si>
    <t>El profesional de presupuesto genera reporte de reservas presupuestales en los aplicativos dispuestos para verificar que las anulaciones quedaron registradas correctamente, si los saldos incluidos en el acta no están anulados devuelve a registrar las anulaciones en los aplicativos dispuestos.</t>
  </si>
  <si>
    <t>Procedimiento Administración Presupuestal
Validar anulaciones en reporte de los aplicativos dispuestos</t>
  </si>
  <si>
    <t xml:space="preserve">Certificados de disponibilidad  </t>
  </si>
  <si>
    <t>Posibilidad de afectación reputacional  por reprocesos, desgaste administrativo y retraso en el trámite contractual debido a Expedición errónea de certificados de disponibilidad presupuestal</t>
  </si>
  <si>
    <t xml:space="preserve"> *Personal con conocimientos desactualizados o sin experiencia *Solicitudes con información inexacta *Error humano</t>
  </si>
  <si>
    <t>(Número de CDP expedidos  correctamente/ Número de solicitudes de CDP)*100</t>
  </si>
  <si>
    <t>El profesional de presupuesto recibe la solicitud de CDP remitida por las diferentes áreas ejecutoras del presupuesto y valida que la información sea consistente, si no lo es devuelve la solicitud al área solicitando indicando las inconsistencias presentadas para su corrección.</t>
  </si>
  <si>
    <t>Procedimiento Administración Presupuestal
Validar las solicitudes de CDP</t>
  </si>
  <si>
    <t>1. Dejar evidencia del caso o los casos materializados, 
2. Generar los CDP pendientes.</t>
  </si>
  <si>
    <t>El profesional especializado de presupuesto revisa el CDP frente a la solicitud con el fin de validar la correcta elaboración, si no es consistente devuelve para ajuste o reelaboración.</t>
  </si>
  <si>
    <t>Procedimiento Administración Presupuestal
Revisar CDP</t>
  </si>
  <si>
    <t>El profesional de presupuesto recibe la solicitud remitida por la Subgerencia de contratación y la valida frente a los documentos aportados para el registro, verificando el cumplimiento de los requisitos legales, si no es consistente devuelve la solicitud al técnico o auxiliar administrativo de presupuesto indicando las inconsistencias presentadas para corrección con copia al profesional especializado, el técnico o auxiliar remite por correo a la Subgerencia de contratación para la respectiva gestión.</t>
  </si>
  <si>
    <t>Procedimiento Administración Presupuestal
Validar las solicitudes de CRP</t>
  </si>
  <si>
    <t>El profesional especializado de presupuesto revisa el CRP frente a los soportes respectivos para garantizar su correcta elaboración, si no lo es, devuelve para ajuste.</t>
  </si>
  <si>
    <t>Procedimiento Administración Presupuestal
Revisar CRP</t>
  </si>
  <si>
    <t>Estados financieros e informes contables</t>
  </si>
  <si>
    <t>Posibilidad de afectación económica y reputacional  por toma de decisiones inadecuadas y sanciones administrativas y disciplinarias debido a registro y generación de información financiera no precisa ni acorde con el marco normativo contable.</t>
  </si>
  <si>
    <t xml:space="preserve"> *Personal con conocimientos desactualizados dados los cambios en las normas tributarias, financieras y contables aplicables. *No se recibe la informacion completa, correcta o a tiempo por parte de las dependencias implicadas. *</t>
  </si>
  <si>
    <t xml:space="preserve">(Número de sanciones asociadas a hallazgos de auditoría relacionados con información financiera o contable no acorde con el marco normativo aplicable*1)
</t>
  </si>
  <si>
    <t>El profesional especializado o universitario, técnico operativo, auxiliar administrativo o contratista valida si el hecho económico identificado es susceptible de ser reconocido, con el fin de dar cumplimiento a la normatividad contable evitando el riesgo de incumplimiento del principio contable de la importancia relativa. Si la transacción no cumple las condiciones para ser reconocida informa al Contador.</t>
  </si>
  <si>
    <t>Procedimiento Administración contable
Analizar transacciones soportadas</t>
  </si>
  <si>
    <t>1. Dejar evidencia del caso o los casos materializados, así como de la subsanación de la información financiera o contable implicada. 
2. En caso de no haber realizado el registro generar los reportes contables.
3. Realizar reuniones con las áreas implicadas para tomar decisiones sobre el tratamiento frente a las fallas en el reporte de la información financiera o contable.</t>
  </si>
  <si>
    <t xml:space="preserve">1. Realizar capacitación al equipo de trabajo en la normativa contable. </t>
  </si>
  <si>
    <t>(Capacitaciones de norma realizadas /Capacitaciones de norma programadas)  * 100</t>
  </si>
  <si>
    <t>Contador, funcionarios y contratistas del procedimiento contable.</t>
  </si>
  <si>
    <t>El Contador de la entidad verifica la justificación y/o soportes que anteceden al registro contable, para dar cumplimiento a la normatividad contable, evitando el riesgo de incumplimiento del principio contable de la importancia relativa. Si la transacción no cumple las condiciones para ser reconocida o revelada, informa al área de gestión la no procedencia de la contabilización de la transacción.</t>
  </si>
  <si>
    <t>Procedimiento Administración Contable
Validar la procedencia de la contabilización de la transacción</t>
  </si>
  <si>
    <t>2. Reportar las partidas relevantes en las notas a los estados financieros</t>
  </si>
  <si>
    <t>(Reporte de notas a los estados financieros  reportadas / Reporte de notas a los estados financieros por reportar) * 100</t>
  </si>
  <si>
    <t>Recursos  humanos, físicos, informáticos  y  tecnológicos</t>
  </si>
  <si>
    <t>El Contador, profesional especializado o universitario, técnico operativo, auxiliar administrativo o contratista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t>
  </si>
  <si>
    <t>Procedimiento Administración contable
Validar y revisar movimientos contables</t>
  </si>
  <si>
    <t xml:space="preserve">El Contador, profesional especializado o universitario, técnico operativo, auxiliar administrativo o contratista verifica la completitud de los registros de la información tanto de las áreas como del proceso contable para depurar las cifras y demás datos, esto para garantizar que hayan sido contabilizadas de forma completa, neutral y libre de error mitigando el riesgo de aplicación incorrecta de los principios de contabilidad pública.  Si hay diferencias, registra las transacciones correspondientes a ajustes, actualizaciones de saldos contables y cierres de periodo.  </t>
  </si>
  <si>
    <t>Procedimiento Administración contable
Determinar y registrar los saldos de las cuentas contables propias de conciliación</t>
  </si>
  <si>
    <t>El Contador, profesional especializado o universitario, técnico operativo, auxiliar administrativo o contratista revisa que los registros cumplan con las políticas internas y valida la información registrada en el aplicativo contable con los requerimientos de la Contaduría General de la Nación y la Dirección Distrital de Contabilidad, con el fin de que estos cumplan las características cualitativas de confiabilidad, relevancia y comprensibilidad para los usuarios de la información. Si se presentan errores, inconsistencias o diferencias en el reporte devuelve para corrección.</t>
  </si>
  <si>
    <t>Procedimiento Administración contable
Generar revisar y validar los registros contables del periodo</t>
  </si>
  <si>
    <t>El Subgerente Administrativo y Financiero y el Director(a) revisan que los estados financieros reflejan los principales hechos económicos de la entidad con la aplicación de la normatividad vigente, con el fin de disminuir el riesgo en la generación de información financiera no precisa o no acorde con el marco normativo contable. Si las cifras contenidas en los estados financieros no son razonables, no se aplica correctamente la normatividad vigente en materia contable o no se reflejan los principales hechos económicos de la entidad, se devuelven para ajustes y correcciones.</t>
  </si>
  <si>
    <t>Procedimiento Administración contable
Revisar y aprobar los estados financieros trimestrales y anuales</t>
  </si>
  <si>
    <t>Órdenes de pago administrativas</t>
  </si>
  <si>
    <t>Posibilidad de afectación económica y reputacional  por sanciones administrativas, disciplinarias y pago de intereses de mora debido a giro de pagos asociados a la nómina, órdenes judiciales y otros pagos administrativos de forma extemporánea.</t>
  </si>
  <si>
    <t xml:space="preserve"> *Inconsistencia en la entrega de información *Demoras en la presentación y entrega a Tesorería de la información para el pago *Fallas tecnológicas</t>
  </si>
  <si>
    <t>(Pagos administrativos presentados a tiempo/Pagos programados) *100</t>
  </si>
  <si>
    <t xml:space="preserve">El  auxiliar administrativo o técnico de tesorería recibe de SAF-Presupuesto  las órdenes radicadas en el Envío - OPGET y valida que sean recibidas por el sistema, establece situaciones presupuestales en las que la cuenta no tenga PAC asignado, o existan errores de registro en el aplicativo; si las órdenes no pueden continuar el proceso de pago devuelve a Presupuesto mediante correo electrónico detallando el motivo. </t>
  </si>
  <si>
    <t>Procedimiento Administración de Tesorería
Validar las órdenes de pago radicadas</t>
  </si>
  <si>
    <t>1. Dejar evidencia de la materialización. 
2. Realizar reuniones con las áreas implicadas para tomar decisiones sobre el tratamiento frente a las fallas que causan el pago extemporáneo,  no realizado o no presentado.</t>
  </si>
  <si>
    <t xml:space="preserve">BogData cada vez que se va a realizar un pago valida que las transacciones hayan sido exitosas y no se presenten rechazos, a través del Reporte Historial de Pagos, para identificar los pagos que no serán efectivos, entre otras, por las siguientes inconsistencias: Cuenta inactiva, error en el No. de identificación, error en la certificación bancaria, cambio de cuenta, tipo de cuenta o que el tercero no corresponda con el número de la cuenta creada.
 Si se presentan inconsistencias se comunica el rechazo del pago a la SAF-Presupuesto o al supervisor mediante correo electrónico, para que la solucionen y radiquen nuevamente la solicitud de pago o cuenta en la SAF.
 </t>
  </si>
  <si>
    <t>C1
C3</t>
  </si>
  <si>
    <t>Procedimiento Administración de Tesorería
Verificar la conformidad de las transacciones en BogData</t>
  </si>
  <si>
    <t>Automático</t>
  </si>
  <si>
    <t>Permisos, privilegios, claves y roles de administradores</t>
  </si>
  <si>
    <t>Posibilidad de afectación económica y reputacional  por sanciones disciplinarias y penales originadas en la realización de transacciones financieras por usuarios no autorizados debido a la desactualización ante entidades bancarias, de permisos, privilegios, claves y roles a funcionarios que ya no laboran en la entidad.</t>
  </si>
  <si>
    <t xml:space="preserve"> *Demoras en el reporte de funcionarios autorizados, *Cambios tecnológicos, *Personal no autorizado para trámites bancarios.</t>
  </si>
  <si>
    <t>(Permisos, privilegios, claves y roles como administradores actualizadas / Permisos, privilegios, claves y roles por actualizar)*100
Nota: Aplica cuando hay cambios de funcionarios y sus roles</t>
  </si>
  <si>
    <t xml:space="preserve">El Tesorero solicita a la Subgerencia de Talento Humano el reporte de novedades de personal de los cargos del Ordenador del gasto, el responsable de Presupuesto, el Tesorero, el Representante Legal o el Profesional Especializado de Tesorería, con el fin de confirmar la información de permisos, privilegios, claves, firmas y roles en los portales bancarios y aplicativos financieros de la UAECD y SDH con el fin de garantizar que las firmas autorizadas se encuentren actualizadas en las diferentes entidades bancarias y aplicativos financieros, con el fin de efectuar oportunamente las actividades del proceso.  En caso de novedades realiza las  gestiones pertinentes de Tesorería en portales bancarios y SHD . </t>
  </si>
  <si>
    <t xml:space="preserve">Procedimiento Administración de Tesorería
Controlar vigencia de firmas, permisos y roles </t>
  </si>
  <si>
    <t>1. Dejar evidencia de la materialización.
2. Coordinar entre las áreas un cronograma por medio de mesa conjunta para el pago en los tiempos establecidos, tratar las posibles sanciones y darle solución al retraso.</t>
  </si>
  <si>
    <t>Gestión documental</t>
  </si>
  <si>
    <t>Administrar la gestión documental de la Unidad mediante la creación y actualización de políticas, planes, programas e instrumentos archivísticos que permitan la custodia y conservación de la documentación facilitando su acceso y uso a los grupos de interés, contribuyendo a la toma de decisiones para el desarrollo de la gestión, asegurando la información como un activo institucional.</t>
  </si>
  <si>
    <t>GDOC</t>
  </si>
  <si>
    <t>Comunicaciones y/o notificaciones entregadas</t>
  </si>
  <si>
    <t>Posibilidad de afectación económica y reputacional  por entrega fallida o inoportuna de comunicaciones oficiales debido a alto porcentaje de devoluciones de documentos que deben ser distribuidos a través del equipo de gestión documental.</t>
  </si>
  <si>
    <t xml:space="preserve"> *Cambios en la nomenclatura de muchos predios por efecto de la reconfiguración del espacio urbano del Distrito Capital luego de las construcciones y obras de la administración distrital. *Errores en el destinatario y la dirección de la información para la entrega de las comunicaciones. *</t>
  </si>
  <si>
    <t>(No de comunicaciones oficiales entregadas sin devolución) / Total de comunicaciones oficiales
entregadas)*100</t>
  </si>
  <si>
    <t>Muy AltaLeve</t>
  </si>
  <si>
    <t xml:space="preserve">El Director, Gerente, Subgerente, Jefe de Oficina o su delegado, siempre que se gestione la respuesta a una comunicación revisa y valida integralmente la respuesta y anexos de la comunicación externa, datos de destinatario y dirección de entrega, garantizando una respuesta coherente, pertinente y precisa a la comunicación externa recibida - ER.
</t>
  </si>
  <si>
    <t>Procedimiento Administración de comunicaciones oficiales 
Revisar, validar, aprobar/devolver respuesta a comunicación externa</t>
  </si>
  <si>
    <t xml:space="preserve">1. Analizar el reporte de devoluciones y tomar las medidas respectivas.      
 2. Reenviar la comunicación al destinatario y finalizar el trámite en el aplicativo CORDIS 
</t>
  </si>
  <si>
    <t>1. Generar y enviar a las dependencias reporte trimestral de devoluciones *   
*Solicitando la toma de decisiones y medidas correctivas para evitar los reprocesos de envíos por devoluciones y alertando sobre la potencial afectación de presupuesto por efecto de devoluciones de comunicaciones oficiales.</t>
  </si>
  <si>
    <t xml:space="preserve">(Reportes enviados/ Reportes generados)*100
</t>
  </si>
  <si>
    <t xml:space="preserve">Profesional Especializado Gestión Documental </t>
  </si>
  <si>
    <r>
      <t xml:space="preserve">El Auxiliar Administrativo que cuenten con autorización de envío o el funcionario delegado de la dependencia o el auxiliar/funcionario encargado del equipo de gestión documental, cada vez que se presente una devolución electrónica, valida la causal del rechazo y gestiona nuevamente la notificación, en procura de la entrega efectiva de las comunicaciones externas enviadas y reducir el número de comunicaciones devueltas.  
</t>
    </r>
    <r>
      <rPr>
        <b/>
        <sz val="11"/>
        <color rgb="FF000000"/>
        <rFont val="Calibri"/>
        <family val="2"/>
        <scheme val="minor"/>
      </rPr>
      <t xml:space="preserve"> </t>
    </r>
  </si>
  <si>
    <t>Procedimiento Administración de comunicaciones oficiales
Notificar por medio de correo electrónico certificado</t>
  </si>
  <si>
    <t>Impacto</t>
  </si>
  <si>
    <t xml:space="preserve">2. Generar reporte trimestral de comunicaciones oficiales enviadas.
</t>
  </si>
  <si>
    <t>(Reportes generados / Reportes programados)*100</t>
  </si>
  <si>
    <r>
      <t xml:space="preserve">El Auxiliar o funcionario encargado, cuando una comunicación externa enviada sea devuelta por motivo:  “Cerrado”, reitera la gestión y envía hasta dos veces más al motorizado para conseguir la entrega, procurando la entrega efectiva y la reducción del número de comunicaciones devueltas.
</t>
    </r>
    <r>
      <rPr>
        <b/>
        <sz val="11"/>
        <color rgb="FF000000"/>
        <rFont val="Calibri"/>
        <family val="2"/>
        <scheme val="minor"/>
      </rPr>
      <t xml:space="preserve">
</t>
    </r>
    <r>
      <rPr>
        <sz val="11"/>
        <color rgb="FF000000"/>
        <rFont val="Calibri"/>
        <family val="2"/>
        <scheme val="minor"/>
      </rPr>
      <t xml:space="preserve">
</t>
    </r>
  </si>
  <si>
    <t xml:space="preserve">Procedimiento Administración de comunicaciones oficiales
Recibir correspondencia para destinatario y realizar entrega física 
 </t>
  </si>
  <si>
    <t>Expediente de archivo</t>
  </si>
  <si>
    <t>Posibilidad de afectación económica y reputacional  por  impacto en la gestión  debido a pérdida de unidades documentales custodiadas por el equipo de gestión documental.</t>
  </si>
  <si>
    <t xml:space="preserve"> *Inventario documental desactualizado * *</t>
  </si>
  <si>
    <t>(Número de denuncias interpuestas por unidades documentales perdidas / Total de unidades documentales que administra el equipo de gestión</t>
  </si>
  <si>
    <t>Muy AltaMenor</t>
  </si>
  <si>
    <t xml:space="preserve">El funcionario del equipo de Gestión Documental, de acuerdo con programación anual, verifica mediante lista de chequeo el cumplimiento del 100% de las actividades de organización descritas a partir de la actividad 2 del procedimiento Organización Documental, para hacer el control de calidad y establecer el cumplimiento de lineamientos normativos.  </t>
  </si>
  <si>
    <t>Procedimiento Organización documental
Adelantar visita de control de calidad sobre la organización y descripción</t>
  </si>
  <si>
    <t xml:space="preserve">
1. Buscar la unidad documental.  
 2. Interponer la denuncia ante la autoridad competente    
  3. Comunicar el hecho a la Oficina de Control Interno Disciplinario
  4. Gestionar la reconstrucción de la unidad documental</t>
  </si>
  <si>
    <t>1. Informe semestral de ejecución del Sistema Integrado de Conservación - SIC (Plan de Conservación Documental y Plan de Preservación Digital a Largo Plazo)</t>
  </si>
  <si>
    <t>(Informe SIC entregado/ Informe SIC requerido) *100</t>
  </si>
  <si>
    <t xml:space="preserve">Profesional Especializado  Gestión Documental </t>
  </si>
  <si>
    <t xml:space="preserve">El funcionario asignado del área o del equipo de Gestión Documental cada vez que se haga una transferencia documental compara lo que se está entregando en custodia con lo registrado en el inventario (FUID), con el fin de resguardar la información y los expedientes, así como reducir el riesgo de pérdida de unidades documentales simples, complejas o expedientes del inventario documental de la UAECD. 
</t>
  </si>
  <si>
    <t xml:space="preserve">Procedimiento Organización documental
Elaborar inventario documental </t>
  </si>
  <si>
    <t xml:space="preserve">El Gerente, Subgerente o Jefe de Oficina de la cual se presenta el hecho, procederá a conformar el expediente en cuestión, con las copias obtenidas y debidamente autenticadas o certificadas, según sea el caso, para concretar su reconstrucción inmediata, en pro de garantizar el normal desarrollo de los procedimientos de la Unidad así como el debido acceso a la información y documentación pública.
</t>
  </si>
  <si>
    <t xml:space="preserve">Instructivo para la Reconstrucción de expedientes de archivo
Conformar el expediente a reconstruir </t>
  </si>
  <si>
    <t xml:space="preserve">La Subgerencia Administrativa y Financiera a través del Profesional Especializado de Gestión Documental deberá validar la conformidad con la reconstrucción del expediente adelantado por la dependencia con base en la normatividad vigente y la documentación recabada para este fin, y presentar informe archivístico, de conservación y preservación sobre dicha revisión al Subgerente Administrativo y Financiero.  
</t>
  </si>
  <si>
    <t xml:space="preserve">Instructivo para la Reconstrucción de expedientes de archivo
Validar la reconstrucción del expediente a nivel archivístico, de conservación y preservación </t>
  </si>
  <si>
    <t>Gestión de servicios administrativos</t>
  </si>
  <si>
    <t>Gestionar el suministro de los recursos físicos, la infraestructura y los servicios administrativos, así como prevenir los impactos ambientales que generen las actividades que se desarrollan, con el fin de apoyar el cumplimiento de la misión de la Unidad.</t>
  </si>
  <si>
    <t>GSAD</t>
  </si>
  <si>
    <t>Caja Menor Administrada</t>
  </si>
  <si>
    <t>Posibilidad de afectación reputacional  por no atender las necesidades susceptibles de atención por caja menor debido a la inoportunidad en el reembolso de  los recursos asignados.</t>
  </si>
  <si>
    <t xml:space="preserve"> *No se presenta seguimiento al presupuesto asignado *Supera el 70% de ejecución del rubro sin observar acciones inmediatas *Falta de conocimiento de la normatividad asociada a la administración de la caja menor</t>
  </si>
  <si>
    <t>(Solicitudes no atendidas por falta de recursos/solicitudes recibidas)*100 
Nota: El indicador está sujeto a la falta de recursos en un determinado rubro</t>
  </si>
  <si>
    <t>El profesional universitario al momento de la apertura de la caja menor para la vigencia, al recibo del certificado de disponibilidad presupuestal verifica que las partidas presupuestales solicitadas sean las correctas, para continuar con el trámite de apertura. En caso de error, corrige la solicitud.</t>
  </si>
  <si>
    <t>Procedimiento Administración de Caja Menor
Recibir  y revisar certificado de disponibilidad presupuestal</t>
  </si>
  <si>
    <t>Realizar verificación de las compras generadas de caja menor por rubro, para validar los topes máximos.</t>
  </si>
  <si>
    <t>El profesional universitario revisa que existan recursos presupuestales para el mes  de la compra, con el fin de tramitar el requerimiento, así mismo registra en el formato de solicitud de caja menor el rubro correspondiente al gasto y el lugar donde se realizará el gasto. De no existir recursos presupuestales, se informan las causas de la negación de la solicitud.</t>
  </si>
  <si>
    <t>Procedimiento Administración de Caja Menor
Revisar recursos disponibles en el rubro presupuestal asignado</t>
  </si>
  <si>
    <t xml:space="preserve">El gerente de gestión corporativa con base en la información de la Subgerencia Administrativa y Financiera, firma todos los documentos de solicitud de reintegro y radica el memorando con los soportes en la Subgerencia Administrativa y Financiera (Presupuesto) para gestionar, legalizar y radicar los reembolsos mensuales que garanticen la normal operación de la caja menor para atender los requerimientos a que haya lugar. Si es el fin de vigencia se realiza el cierre presupuestal y legalización de la caja menor.  </t>
  </si>
  <si>
    <t>Procedimiento Administración de Caja Menor
Firmar y radicar documentos para legalización de reintegro</t>
  </si>
  <si>
    <t>Servicio de Transporte Suministrado</t>
  </si>
  <si>
    <t>Posibilidad de afectación económica y reputacional  por No cumplir con las metas y compromisos de los procesos debido a Indisponibilidad del servicio de transporte para la operación de los procesos</t>
  </si>
  <si>
    <t xml:space="preserve"> *Uso continuo de los vehículos que afecta la calidad en la prestación del servicio y puede generar daños mecánicos que impidan la prestación del mismo *Ausencia de organización en la programación y solicitud del servicio en las áreas *Falta de personal</t>
  </si>
  <si>
    <t>(Número de servicios de transporte  atendidos /Número de transportes programados)*100</t>
  </si>
  <si>
    <t xml:space="preserve">El gerente, subgerente o jefe del área o quien delegue, verifica si el requerimiento se enfoca de manera exclusiva a la atención y apoyo de las necesidades del servicio y para actividades de carácter oficial y si cumple con las condiciones de operación del procedimiento de administración de transporte de la entidad, con el fin de atender los parámetros de organización y autoridad frente a la prestación del servicio de transporte para el cumplimiento de la misionalidad de la entidad. Según su evaluación, aprueba o deniega la solicitud. </t>
  </si>
  <si>
    <t>Procedimiento Administración de Transporte
Validar la viabilidad de la solicitud de transporte (dependencia)</t>
  </si>
  <si>
    <t xml:space="preserve">
Solicitar a las áreas revisar las actividades requeridas para el cumplimiento de sus funciones y compromisos. 
Realizar mesa de trabajo con directivos para priorizar los requerimientos de servicios de transporte para el cumplimiento de las metas y compromisos institucionales. </t>
  </si>
  <si>
    <t xml:space="preserve"> El responsable de transporte con el propósito de monitorear y hacer seguimiento al servicio, verifica que éste haya sido prestado de manera oportuna, de acuerdo con la programación, exclusivamente para servicios misionales y según los estándares de prestación del servicio por parte del conductor.  En caso de queja, incidente o situación atípica se remite al Subgerente Administrativo y Financiero para las acciones pertinentes. </t>
  </si>
  <si>
    <t>Procedimiento Administración de Transporte
Verificar la prestación del servicio</t>
  </si>
  <si>
    <t>El responsable de transporte define el tipo de mantenimiento aplicable (preventivo o correctivo) a través del estudio del historial y la información recibida y verifica si existe o no la disponibilidad presupuestal para realizar el mantenimiento.  De no ser viable la solicitud, se deniega y se vuelve a estudiar.</t>
  </si>
  <si>
    <t>Procedimiento Administración de Transporte
Validar solicitud de mantenimiento</t>
  </si>
  <si>
    <t>El conductor certifica la conformidad y satisfacción con los servicios de taller, verificando mediante prueba de recorrido, el estado en que es recibido el vehículo para constatar si el mantenimiento fue efectivo, e igualmente controlar las garantías otorgadas una vez realizados los mantenimientos y mantener una óptima operación del parque automotor de la Unidad.  En caso de no conformidad debe reprogramarse el mantenimiento.</t>
  </si>
  <si>
    <t>Procedimiento Administración de Transporte
Recibir vehículo y verificar su estado</t>
  </si>
  <si>
    <t>El conductor verifica el estado óptimo de condiciones de operación del vehículo para la prestación del servicio y vigencia de los documentos para la prevención de multas y/o sanciones, así como para garantizar la prestación del serviciio, contra los formatos Chequeo pre-operacional, Inventario vehicular y lista de chequeo y Solicitud de mantenimiento y validación de servicios de taller de vehículos. En caso de encontrar inviabilidad para la programación, realiza un pre-diagnóstico para evaluar el tipo de mantenimiento a solicitar en los talleres autorizados.</t>
  </si>
  <si>
    <t>Procedimiento Administración de Transporte
Verificar el estado y condiciones operativas del vehículo</t>
  </si>
  <si>
    <t xml:space="preserve">El responsable de transporte o auxiliar verifica las condiciones para la prestación del servicio, así como el tipo de servicio a programar, -si es esporádico o nocturno-, con el fin de controlar las horas extras trabajadas y el derecho del conductor a su reconocimiento, la optimización de recursos y la oportunidad de atención de los requerimientos.   En caso de no ser viable la programación del servicio se comunica el motivo de negación de la solicitud. </t>
  </si>
  <si>
    <t>Procedimiento Administración de Transporte
Verificar condiciones para programación del servicio de transporte</t>
  </si>
  <si>
    <t>Programas de gestión ambiental</t>
  </si>
  <si>
    <t>Posibilidad de afectación reputacional  por Posible afectación al medio ambiente y a la salud humana debido a gestión operativa inadecuada de los residuos de la entidad</t>
  </si>
  <si>
    <t xml:space="preserve"> *Falta de planeación y seguimiento a una gestión de residuos segura y ambientalmente sostenible. *Debilidad en el empacado y etiquetado de los residuos peligrosos y en el diligenciamiento de la bitácora de generación de residuos peligrosos *</t>
  </si>
  <si>
    <t>(Condiciones locativas y operativas identificadas como cumplidas en el seguimiento de la gestión de residuos peligrosos / Condiciones locativas y operativas verificadas) *100</t>
  </si>
  <si>
    <t>El Gestor ambiental de la entidad revisar y validar el Plan de Acción Interno para el Aprovechamiento Eficiente de los Residuos Sólidos (PAIPAERS) y del Plan de Gestión Integral de Residuos Peligrosos (PGIRESPEL), mediante la firma en el control del documento, y con ello se determina si se requiere o no ajustes a los planes. Si hay que rectificar se debe hacer ajustes en las propuestas de formulación o actualización de los planes que guiarán el actuar institucional en la materia.</t>
  </si>
  <si>
    <t>Procedimiento de Gestión Integral de Residuos
Revisar y validar el PAIPAERS y el PGIRESPEL</t>
  </si>
  <si>
    <t xml:space="preserve">Realizar reunión con el Gestor ambiental, altos directivos y contratistas que generen residuos ambientales para analizar la situación, tomar decisiones y evitar sanciones. </t>
  </si>
  <si>
    <t>El profesional ambiental durante el proceso de entrega de los residuos al tercero o contratista, verifica las condiciones de transporte, a fin de garantizar el cumplimiento de requisitos legales en la movilización de residuos peligrosos, de conformidad con la normatividad ambiental y lo establecido en el PGIRESPEL.</t>
  </si>
  <si>
    <t xml:space="preserve">Procedimiento de Gestión Integral de Residuos
Verificar las condiciones de transporte de los residuos 
</t>
  </si>
  <si>
    <t xml:space="preserve">EL Gestor ambiental revisa la coherencia y calidad de los informes generados sobre el manejo de los residuos peligrosos y que respaldan la gestión realizada por el profesional ambiental
</t>
  </si>
  <si>
    <t>Procedimiento de Gestión Integral de Residuos
Revisar informes de gestión de residuos</t>
  </si>
  <si>
    <t>Gestión contractual</t>
  </si>
  <si>
    <t>Gestionar la adquisición de bienes, obras y/o servicios en sus diferentes etapas con el propósito de suplir las necesidades para el desarrollo de las funciones propias de la UAECD, conforme con el marco normativo vigente y a los lineamientos de la Entidad.</t>
  </si>
  <si>
    <t>GCON</t>
  </si>
  <si>
    <t>Documentos y registros de los procesos de selección</t>
  </si>
  <si>
    <t>Posibilidad de afectación económica y reputacional  por No ejecución de las metas, planes y proyectos de la UAECD debido a Incumplimiento en la gestión y publicación de los procesos contractuales requeridos por la UAECD</t>
  </si>
  <si>
    <t xml:space="preserve"> *Radicación a la Subgerencia de Contratación los documentos incompletos o insuficientes para adelantar el proceso de contratación *Falta o insuficiencia de personal *Incumplimiento del Plan Anual de Adquisiciones por parte de las Dependencias</t>
  </si>
  <si>
    <t>(Total de procesos de selección publicados en el periodo / Número de solicitudes de procesos de selección radicados con el lleno de los requisitos en el periodo)*100</t>
  </si>
  <si>
    <t>La Subgerencia de Contratación realiza una revisión integral del proyecto de Plan Anual de Adquisiciones, verificando que cada uno de los ítems se encuentren diligenciados correctamente, con el propósito de realizar una revisión integral de las necesidades de contratación de la Entidad, garantizando el cumplimiento del principio de planeación por parte de la Unidad.</t>
  </si>
  <si>
    <t>Procedimiento Elaboración, formulación, articulación y modificación del Plan Anual de Adquisiciones / Revisión del proyecto de Plan Anual de Adquisiciones</t>
  </si>
  <si>
    <t>Gestionar la publicación inmediata de los procesos con el lleno de los requisitos</t>
  </si>
  <si>
    <t>El abogado de la Subgerencia de Contratación revisa y gestiona en la plataforma SECOP II las solicitudes de los procesos contractuales radicadas en la dependencia oportunamente con el lleno de los requisitos.</t>
  </si>
  <si>
    <t>Procedimiento de Licitación Pública- Concurso de méritos-Selección abreviada subasta inversa-Selección abreviada menor cuantía- Concurso de méritos - Adquisiciones a través de TVEC - Mínima Cuantía - Contratación directa/ Revisión de los documentos de la solicitud. Revisión de documentos del proceso contractual.</t>
  </si>
  <si>
    <t>La Subgerencia de Contratación emite lineamientos frente a la aplicabilidad de las normas en materia de contratación, y unifica criterios para su aplicación por parte de la Entidad</t>
  </si>
  <si>
    <t>C1,2,3</t>
  </si>
  <si>
    <t>Documento Técnico Manual de Contratación</t>
  </si>
  <si>
    <t>La Subgerente de Contratación verifica los documentos del proceso con el fin de realizar los aportes que considere sugerir las correcciones correspondientes o emitir su aprobación.</t>
  </si>
  <si>
    <t>Procedimiento de Licitación Pública- Concurso de méritos-Selección abreviada subasta inversa-Selección abreviada menor cuantía- Concurso de méritos - Adquisiciones a través de TVEC - Mínima Cuantía - Contratación directa/ 
Revisar documentos de pliego de condiciones y anexos del proceso -Revisión de documentos del proceso contractual.</t>
  </si>
  <si>
    <t>Gestión jurídica</t>
  </si>
  <si>
    <t>Proveer apoyo a la Unidad, a través de la atención de las actuaciones administrativas, asesoría en asuntos normativos, el ejercicio de la defensa judicial y extrajudicial, para contribuir a la toma de decisiones y la prevención del daño antijurídico en los términos y condiciones legales aplicables.</t>
  </si>
  <si>
    <t>GJUR</t>
  </si>
  <si>
    <t>Respuesta a tutelas, contestación a demandas/contestación a acciones populares /cumplimiento a fallo adverso, atención a solicitudes de conciliación</t>
  </si>
  <si>
    <t>Posibilidad de afectación reputacional  por  investigaciones disciplinarias y/o sanciones administrativas  debido a  la inoportuna atención y/o seguimiento en las actuaciones de gestión judicial y extrajudicial</t>
  </si>
  <si>
    <t xml:space="preserve"> *falta de conocimiento técnico o normativo para ejercer la defensa *fallas en el seguimiento de los tramites  asignados *demoras en la recepción del informe técnico</t>
  </si>
  <si>
    <t>(número de actuaciones de gestión judicial y extrajudicial efectuadas en el período / número de actuaciones de gestión judicial y extrajudicial recibidas que deben ser atendidas en termino) *100</t>
  </si>
  <si>
    <t>El abogado asignado se encarga de revisar el insumo técnico de la acción de tutela.</t>
  </si>
  <si>
    <r>
      <t>Procedimiento gestión</t>
    </r>
    <r>
      <rPr>
        <sz val="11"/>
        <rFont val="Calibri"/>
        <family val="2"/>
        <scheme val="minor"/>
      </rPr>
      <t xml:space="preserve"> de la acción de tutela. Actividad: Revisar insumo(s) técnico(s) sobre la acción de tutela</t>
    </r>
    <r>
      <rPr>
        <sz val="11"/>
        <color rgb="FFFF0000"/>
        <rFont val="Calibri"/>
        <family val="2"/>
        <scheme val="minor"/>
      </rPr>
      <t xml:space="preserve">  </t>
    </r>
    <r>
      <rPr>
        <sz val="11"/>
        <rFont val="Calibri"/>
        <family val="2"/>
        <scheme val="minor"/>
      </rPr>
      <t xml:space="preserve">(c) </t>
    </r>
  </si>
  <si>
    <t>Realizar revisión de las causas del incumplimiento</t>
  </si>
  <si>
    <t>1. Realizar seguimiento mensual al cumplimiento en terminos de las intervenciones en los procesos judiciales y extrajudiciales</t>
  </si>
  <si>
    <t>(Inf. realizados /Inf. programados) *100</t>
  </si>
  <si>
    <t>Recursos humanos y tecnologícos</t>
  </si>
  <si>
    <t>Funcionarios encargados de la Subgerencia de Gestión Jurídica</t>
  </si>
  <si>
    <t>El Subgerente de Gestión Jurídica/funcionario delegado de la Dirección en territorio revisa cada vez que se proyecta una respuesta a una acción de tutela, con todos los antecedentes y soportes, dentro del término de respuesta establecido por el Juzgado.</t>
  </si>
  <si>
    <t xml:space="preserve">Procedimiento gestión de la acción de tutela. Actividad: Revisar y firmar respuesta a la acción de tutela (c) </t>
  </si>
  <si>
    <t>El  Subgerente de Gestión Jurídica/
funcionario delegado de la Dirección en territorio revisa cada vez que se proyecta una impugnación de un fallo desfavorable con todos los antecedentes y soportes, dentro del término de respuesta establecido por el Juzgado.</t>
  </si>
  <si>
    <t xml:space="preserve">Procedimiento gestión de la acción de tutela. Actividad: Revisar y firmar el proyecto de impugnación del fallo desfavorable de la acción tutela (c) </t>
  </si>
  <si>
    <t>El Subgerente de Gestión Jurídica/
funcionario delegado de la
Dirección en territorio revisa cada vez que se proyecta un cumplimiento del incidente de desacato con todos los antecedentes y soportes, dentro del
término de respuesta establecido por el Juzgado.</t>
  </si>
  <si>
    <r>
      <t xml:space="preserve">Procedimiento gestión de la acción de tutela. Actividad: </t>
    </r>
    <r>
      <rPr>
        <sz val="11"/>
        <rFont val="Calibri"/>
        <family val="2"/>
        <scheme val="minor"/>
      </rPr>
      <t>Revisar y firmar el proyecto de cumplimiento del incidente de desacato (</t>
    </r>
    <r>
      <rPr>
        <sz val="11"/>
        <color theme="1"/>
        <rFont val="Calibri"/>
        <family val="2"/>
        <scheme val="minor"/>
      </rPr>
      <t xml:space="preserve">c) </t>
    </r>
  </si>
  <si>
    <r>
      <rPr>
        <sz val="11"/>
        <color rgb="FF7030A0"/>
        <rFont val="Calibri"/>
        <family val="2"/>
        <scheme val="minor"/>
      </rPr>
      <t>El Subgerent</t>
    </r>
    <r>
      <rPr>
        <sz val="11"/>
        <rFont val="Calibri"/>
        <family val="2"/>
        <scheme val="minor"/>
      </rPr>
      <t>e de Gestión Jurídica revisa si el documento es claro y está conforme a la ley, y si procede la demanda y/o solicitud de conciliación
extrajudicial.</t>
    </r>
  </si>
  <si>
    <t xml:space="preserve">Procedimiento representación judicial y extrajudicial. Actividad: Revisar el concepto elaborado por el abogado (c) </t>
  </si>
  <si>
    <t>Respuesta a solicitudes de
conceptos jurídicos</t>
  </si>
  <si>
    <t>Posibilidad de afectación reputacional  por  investigaciones disciplinarias y/o sanciones administrativas  debido a inoportunidad en la atención o trámite de las solicitudes de conceptos jurídicos</t>
  </si>
  <si>
    <t xml:space="preserve"> *Falta recursos para la atención a las solicitudes  *fallas en el seguimiento de los tramites  asignados *</t>
  </si>
  <si>
    <t>(Número de respuestas oportunas a conceptos generadas en el periodo / Número de solicitudes de concepto que se deben atender en el periodo) *100</t>
  </si>
  <si>
    <t>El Gerente Jurídico revisa el proyecto de concepto jurídico, si es del caso realiza observaciones y solicita las correcciones que considere.</t>
  </si>
  <si>
    <t>C1, C2</t>
  </si>
  <si>
    <t xml:space="preserve">Procedimiento elaboración de conceptos jurídicos. Actividad: Revisar y suscribir el proyecto de concepto jurídico (c) </t>
  </si>
  <si>
    <t>Gestión y operación de TI</t>
  </si>
  <si>
    <t>Gestionar eficientemente los requerimientos de los usuarios que deben estar enmarcados en el catálogo de servicios de TI, alineados con las soluciones generadas desde la Planeación Estratégica TI, apoyando su uso y apropiación con el fin de dinamizar la transformación digital de la UAECD, generando valor en lo público para el cumplimiento de los objetivos institucionales.</t>
  </si>
  <si>
    <t>GOTI</t>
  </si>
  <si>
    <t>Administración de la
infraestructura tecnológica
de la Entidad</t>
  </si>
  <si>
    <t>Posibilidad de afectación reputacional  por pérdida de
disponibilidad y continuidad de los servicios y recursos de TI debido a  falta de
capacidad de la plataforma tecnológica o fallas en los procesos de
mantenimiento</t>
  </si>
  <si>
    <t xml:space="preserve"> *Ausencia o fallas de mantenimiento preventivos, falta de monitoreo en tiempo real integrado *Falta de presupuesto  o insuficiente presupuesto, fluctuación del dólar, no disponibilidad de equipos de infraestructura por parte de los proveedores *Ausencia o no aplicación de ejercicios de continuidad TI, o ataques cibernéticos</t>
  </si>
  <si>
    <t>NIVEL DE DISPONIBILIDAD DE LA INFRAESTRUCTURA TECNOLÓGICA DE LA UNIDAD ((Número de horas con disponibilidad de
la infraestructura tecnológica en los
servicios de cómputo / Número de horas de disponibilidad
ofrecidas de la infraestructura
tecnológica en los servicios de cómputo.) * 100)</t>
  </si>
  <si>
    <t>El ingeniero asignado valida diariamente que los servicios se encuentren disponibles y en correcto funcionamiento. Solicita recursos tecnológicos para garantizar la continuidad del servicio tecnológico.</t>
  </si>
  <si>
    <t>Procedimiento Gestión de la Infraestructura Tecnológica. Actividad: Validar disponibilidad de la plataforma tecnológica.</t>
  </si>
  <si>
    <t>Ejecución corrección a las desviaciones detectadas durante el monitoreo, y que están dadas en el Procedimiento de Gestión de Infraestructura Tecnológica</t>
  </si>
  <si>
    <t xml:space="preserve">El ingeniero asignado realiza la ejecución del despliegue o ventana de mantenimiento, y verifica la ejecución del cambio, documenta las acciones realizadas en la orden de cambio y en la herramienta tecnológica de mesa de servicios de TI. </t>
  </si>
  <si>
    <t>Procedimiento Gestión de la Infraestructura Tecnológica. Actividad: Realizar despliegues o ventanas de mantenimiento.</t>
  </si>
  <si>
    <t>El ingeniero asignado gestiona la solicitud basada en su experiencia técnica o de acuerdo con un documento de la Base de Conocimiento que se encuentra en la mesa de servicio, realiza las pruebas correspondientes, dando solución a lo solicitado, recategoriza la solicitud si se requiere y documenta las actividades realizadas dando solución a la solicitud en la herramienta Tecnológica de mesa de servicio de TI</t>
  </si>
  <si>
    <t>Procedimiento Gestión de la Infraestructura Tecnológica. Actividad: Gestionar, documentar y solucionar la mesa de servicio</t>
  </si>
  <si>
    <t>El ingeniero asignado restaura el servicio acorde a la falla, realiza prueba en la plataforma, confirma la solución de la falla verificando aleatoriamente con los usuarios afectados si la solución fue efectiva.</t>
  </si>
  <si>
    <t>Procedimiento Gestión de la Infraestructura Tecnológica. Actividad: Restaurar el servicio, realizar pruebas, verificar la solución.</t>
  </si>
  <si>
    <t>Solicitud gestionada, resuelta y documentada en la herramienta tecnológica de mesa de servicios de TI</t>
  </si>
  <si>
    <t>Posibilidad de afectación reputacional  por Insatisfacción de los usuarios debido a Incumplimiento de los Acuerdos de Servicio y la calidad de la atención</t>
  </si>
  <si>
    <t xml:space="preserve"> *Falta de contratación, Insuficiente personal para atender las solicitudes e incidentes *Desconocimiento por parte de los funcionarios acerca del funcionamiento de la mesa de servicio de TI *Fallas en la capacitación para el personal que brinda el servicio (primer y segundo nivel)</t>
  </si>
  <si>
    <t>NIVEL DE OPORTUNIDAD EN LA SOLUCIÓN DE SOLICITUDES DE LOS SERVICIOS DE TI 
(Número de solicitudes resueltas en los tiempos parametrizados en la mesa de servicios de TI / Número de solicitudes resueltas) * 100</t>
  </si>
  <si>
    <t>El Analista de primer nivel recibe y revisa la solicitud a través de la herramienta de mesa de servicio, determinando si la información es clara o se requiere ampliar dicha información por parte del usuario.</t>
  </si>
  <si>
    <t>C1 y C2</t>
  </si>
  <si>
    <t>Procedimiento Gestión Mesa de Servicios. Actividad: Recibir y revisar la solicitud</t>
  </si>
  <si>
    <t>Ejecución de actividades  correctivas, determinadas en el Procedimiento de Gestión de Mesa de Servicios, en el Instructivo de Control de Accesos, el en Instructivo de Incidentes de Seguridad de la Información.</t>
  </si>
  <si>
    <t>Equipo de seguimiento gestión de solicitudes realiza seguimiento, análisis y generación de reportes, a la gestión de solicitudes (Incidentes y Requerimientos) de mesa de servicio de TI.
Además de Identificar las posibles causas que están afectando la prestación del servicio de TI, a través de la generación de los reportes configurados en la herramienta tecnológica de mesa de servicios de TI o del seguimiento puntual de las solicitudes en dicha herramienta.</t>
  </si>
  <si>
    <t>C1 y C3</t>
  </si>
  <si>
    <t>Procedimiento Gestión Mesa de Servicios. Actividad: Realizar estadísticas y analizar la gestión de solicitudes</t>
  </si>
  <si>
    <t>Evaluación Independiente de la gestión</t>
  </si>
  <si>
    <t>Mejorar y proteger el valor de la entidad proporcionando aseguramiento objetivo, asesoría y análisis basado en riesgos, a través de la evaluación independiente del Sistema de Control Interno y la retroalimentación permanente a la gestión, generando alertas tempranas que permitan la mejora continua y la toma de decisiones para el cumplimiento de los objetivos institucionales y la eficiencia en la utilización de los recursos asignados.</t>
  </si>
  <si>
    <t>EIGE</t>
  </si>
  <si>
    <t>Plan Anual de auditorias</t>
  </si>
  <si>
    <t xml:space="preserve">Posibilidad de afectación reputacional  por sanciones administrativas  o disciplinarias  debido a incumplimiento a las actividades del Plan Anual de Auditorías </t>
  </si>
  <si>
    <t xml:space="preserve"> *Inadecuada formulación del plan anual de auditorías, frente a las actividades  y/o recursos humanos, financieros etc. requeridos  *Debilidades en el control y seguimiento de las etapas de auditoría por parte del equipo auditor  *Inoportunidad  o entrega inadecuada de  información requerida para los trabajos e auditoría por parte del proceso auditado.</t>
  </si>
  <si>
    <t>N. de actividades del plan de auditorias  ejecutadas/total de actividades del plan  anual de auditorias programadas para el periodo*100</t>
  </si>
  <si>
    <t/>
  </si>
  <si>
    <t>MediaMenor</t>
  </si>
  <si>
    <t>La jefe de la OCI junto al equipo humano de su oficina, genera una revisión exhaustiva del preliminar del plan de auditoría. Generando una revisión conjunta y multidisciplinar del objetivo, alcance y contenido estratégico del plan.</t>
  </si>
  <si>
    <t xml:space="preserve">PROCEDIMIENTO FORMULACIÓN, EJECUCIÓN Y SEGUIMIENTO AL PLAN ANUAL DE AUDITORIAS - ESTATUTO DE AUDITORÍA - Revisar y aprobar el plan anual de auditorias </t>
  </si>
  <si>
    <t>*Evaluar la gravedad del incumplimiento y sus posibles consecuencias en términos de sanciones disciplinarias y daño a la reputación de la entidad.
*Desarrollar un plan de acción específico para abordar el incumplimiento, que debe incluir la reprogramación de actividades y capacitación.</t>
  </si>
  <si>
    <t>El Comité Institucional de Coordinación de Control Interno  revisa, propone ajustes y aprueba el Plan Anual de Auditorías con el propósito de asegurar que contemple las necesidades y prioridades para la Unidad .</t>
  </si>
  <si>
    <t xml:space="preserve">PROCEDIMIENTO FORMULACIÓN, EJECUCIÓN Y SEGUIMIENTO AL PLAN ANUAL DE AUDITORIAS - Revisar y aprobar el plan anual de auditorias </t>
  </si>
  <si>
    <t>Verificar y aprobar el Programa general para auditoría de gestión
Revisa el Programa general propuesto o el plan de auditoría, los objetivos, metodología, actividades a ejecutar y determina su
aprobación.</t>
  </si>
  <si>
    <t>C2 Y C3</t>
  </si>
  <si>
    <t>PROCEDIMIENTO FORMULACIÓN, EJECUCIÓN Y SEGUIMIENTO AL PLAN ANUAL DE AUDITORIAS -Verificar y aprobar el Programa general para auditoría de gestión</t>
  </si>
  <si>
    <t>Verificar el contenido del informe preliminar Evaluación, Seguimiento y Auditorías de Gestión. Remite al profesional asignado de la Oficina de Control Interno distinto de quien lo realizó informe, con el propósito de verificar el
contenido frente a las evidencias, así como la redacción de los hallazgos y realizar los ajustes que considere pertinentes. Se remite el
informe al jefe de la oficina de control interno para su verificación y aprobación.</t>
  </si>
  <si>
    <t>PROCEDIMIENTO FORMULACIÓN, EJECUCIÓN Y SEGUIMIENTO AL PLAN ANUAL DE AUDITORIAS -Verificar el contenido del informe preliminar Evaluación, Seguimiento y Auditorías de Gestión.</t>
  </si>
  <si>
    <t>Realizar seguimiento al Plan Anual de Auditorías .Evalúa la gestión del Plan en los aspectos tales como: Retroalimentación a la alta dirección, indicadores, seguimiento a las actividades del plan, se verifica el cumplimiento del plan de auditorías, validando los informes generados vs los que se debían generar
de acuerdo con lo planeado. Presenta los resultados de la ejecución del plan anual de auditorías al Comité Institucional de
Coordinación de Control Interno.</t>
  </si>
  <si>
    <t>C1, C2 Y C3</t>
  </si>
  <si>
    <t xml:space="preserve">PROCEDIMIENTO FORMULACIÓN, EJECUCIÓN Y SEGUIMIENTO AL PLAN ANUAL DE AUDITORIAS -Realizar seguimiento al Plan Anual de Auditorías </t>
  </si>
  <si>
    <t xml:space="preserve">Informes de auditoría, de evaluación, seguimiento y control
</t>
  </si>
  <si>
    <t>Posibilidad de afectación reputacional  por  pérdida de confianza y credibilidad por no generar valor agregado en la gestión institucional debido a inconsistencias en los  trabajos de auditoría</t>
  </si>
  <si>
    <t xml:space="preserve"> *Debilidades en la aplicación de las técnicas y demás lineamientos de auditoría por parte del equipo auditor *Inoportunidad  o entrega inadecuada de  información requerida para los trabajos e auditoría por parte del proceso auditado *</t>
  </si>
  <si>
    <t>N. de informes sin inconsistencias/ total de informes generados</t>
  </si>
  <si>
    <t>MediaModerado</t>
  </si>
  <si>
    <t xml:space="preserve">El Profesional o Técnico Operativo de la Oficina de Control Interno asignado verifica el contenido del informe preliminar Evaluación, Seguimiento y Auditorías de Gestión, con el propósito de confirmar la suficiencia de la evidencia frente a los criterios de la evaluación y que el informe se haya estructurado de acuerdo con lo dispuesto en el formato correspondiente </t>
  </si>
  <si>
    <t xml:space="preserve">PROCEDIMIENTO FORMULACIÓN, EJECUCIÓN Y SEGUIMIENTO AL PLAN ANUAL DE AUDITORIAS - Verificar el contenido del Informe preliminar de evaluación, seguimiento y/o Auditoría  </t>
  </si>
  <si>
    <t xml:space="preserve">*Expedir un alcance  con el informe ajustado y remitir al proceso auditado y miembros del CICCI
</t>
  </si>
  <si>
    <t>1. Realizar 1 estrategia de sensibilización de fomento de la cultura del control y la importancia de los roles de la OCI  en los mejora continua de los procesos de la entidad.</t>
  </si>
  <si>
    <t>(N. de estrategia de sensibilización ejecutada /N. estrategia de sensibilización de fomento de la cultura del contra programada)*100</t>
  </si>
  <si>
    <t>Equipo OCI</t>
  </si>
  <si>
    <t>Jefe OCI y Servidores OCI</t>
  </si>
  <si>
    <t xml:space="preserve">El Jefe Oficina de Control Interno verifica y aprueba el contenido del Informe Preliminar de evaluación, seguimiento y Auditoría de Gestión, con el propósito de  determinar si el informe presentó inconsistencia o no estuvo lo suficientemente sustentado. </t>
  </si>
  <si>
    <t>PROCEDIMIENTO FORMULACIÓN, EJECUCIÓN Y SEGUIMIENTO AL PLAN ANUAL DE AUDITORIAS - Verificar el contenido del Informe preliminar de evaluación, seguimiento y/o Auditoría</t>
  </si>
  <si>
    <t>Realizar jornada de capacitación y/o socialización en técnicas de auditoría de los procedimientos, al interior del equipo de trabajo de la OCI.</t>
  </si>
  <si>
    <t>N° de Capacitación y/o socialización ejecutada /N.  de capacitación y/o socialización programada)*100</t>
  </si>
  <si>
    <t>Gestión disciplinaria</t>
  </si>
  <si>
    <t>Desarrollar la gestión disciplinaria, cumpliendo los principios constitucionales y legales del debido proceso, así como ejecutar las actividades de prevención que permitan mitigar la ocurrencia de faltas disciplinarias buscando la salvaguarda de la función pública.</t>
  </si>
  <si>
    <t>GDIS</t>
  </si>
  <si>
    <t>Autos, y fallos y resoluciones</t>
  </si>
  <si>
    <t>Posibilidad de afectación reputacional  por prescripción de acción disciplinaria  y cuestionamiento sobre la validez de la actuación debido a Inoportunidad en la gestión de los procesos disciplinarios</t>
  </si>
  <si>
    <t xml:space="preserve"> *Incumplimiento de los procedimientos establecidos *Insuficiencia de personal para el impulso de los procesos disciplinarios * Evaluación inoportuna de las actuaciones disciplinarias</t>
  </si>
  <si>
    <t xml:space="preserve">(No. de procesos disciplinarios gestionados en instrucción y juzgamiento / No. de procesos activos en instrucción y juzgamiento) * 100 </t>
  </si>
  <si>
    <t>El Jefe de Oficina Control Disciplinario Interno verifica el cumplimiento de la gestión disciplinaria con el propósito de validar el cumplimiento de las actividades planeadas en la dependencia para la actuación disciplinaria, evitando el riesgo de vencimiento de términos e incumplimiento de procedimientos.</t>
  </si>
  <si>
    <t>C1, C3</t>
  </si>
  <si>
    <t>PROCEDIMIENTO GESTIÓN DISCIPLINARIA - Verificar el cumplimiento transversal de los procedimientos de gestión disciplinaria de la Alcaldía Mayor de Bogotá</t>
  </si>
  <si>
    <t xml:space="preserve">*Realiza un análisis de causas raíz para determinar por qué se produjo la prescripción y la inoportunidad en la gestión de los procesos disciplinarios e implementar las acciones para eliminar la causa identificada.
</t>
  </si>
  <si>
    <t>La Jefatura de Control Disciplinario Interno, Verifica que se cuente con los recursos presupuestales para la contratación de personal que preste sus servicios de apoyo a la dependencia, dado que la escasa planta de personal resulta insuficiente para la atención de los trámites que se generan en la misma.</t>
  </si>
  <si>
    <t>PROCEDIMIENTO GESTIÓN DISCIPLINARIA - Verificar la disposición de recursos</t>
  </si>
  <si>
    <t>Actividades de fomento de la  cultura disciplinaria  y enfoque a la prevención desarrolladas</t>
  </si>
  <si>
    <t>Posibilidad de afectación reputacional  por incursión de los servidores de la Unidad en conductas constitutivas de faltas disciplinarias,  carencia de herramientas y conocimientos, para prevenir conductas que puedan constituir faltas disciplinarias debido a incumplimiento del cronograma de actividades para fortalecer la conducta ética, fomentar la cultura disciplinaria y el enfoque de prevención</t>
  </si>
  <si>
    <t xml:space="preserve"> *Insuficiencia de personal y de recursos económicos *Incumplimiento de los procedimientos establecidos *</t>
  </si>
  <si>
    <t>(No de actividades para fortalecer la conducta ética, fomentar la cultura disciplinaria y el enfoque a la prevención realizadas /No de actividades programadas) * 100</t>
  </si>
  <si>
    <t xml:space="preserve">El Jefe de Oficina de Control Disciplinario Interno realizar seguimiento a la ejecución del cronograma  con el propósito de garantizar que se ejecuten las actividades programadas en el cronograma para la vigencia </t>
  </si>
  <si>
    <t>PROCEDIMIENTO GESTIÓN PREVENTIVA - Realizar seguimiento a la ejecución del cronograma</t>
  </si>
  <si>
    <t xml:space="preserve">
* Determinar cuales fueron las actividades de prevención no ejecutadas y desarrollarlas de manera inmediata. </t>
  </si>
  <si>
    <t>MATRIZ DE RIESGOS DE CORRUPCIÓN</t>
  </si>
  <si>
    <t xml:space="preserve">IDENTIFICACIÓN DEL RIESGO </t>
  </si>
  <si>
    <t>EVALUACIÓN DEL RIESGO</t>
  </si>
  <si>
    <t>AVANCE
-Teniendo en cuenta la programación-</t>
  </si>
  <si>
    <t>Eventos o situaciones que evidencia la  materialización</t>
  </si>
  <si>
    <t>CÓDIGO</t>
  </si>
  <si>
    <t>RIESGO</t>
  </si>
  <si>
    <t xml:space="preserve">CAUSAS </t>
  </si>
  <si>
    <t>CONSECUENCIAS</t>
  </si>
  <si>
    <t>TIPO DE CONTROLES</t>
  </si>
  <si>
    <t>CONTROLES</t>
  </si>
  <si>
    <t>IMPACTO INHERENTE</t>
  </si>
  <si>
    <t>ZONA RIESGO INHERENTE</t>
  </si>
  <si>
    <t>SOLIDEZ INDIVIDUAL 
Diseño/Ejecución</t>
  </si>
  <si>
    <t>SOLIDEZ DEL 
CONJUNTO DE CONTROLES</t>
  </si>
  <si>
    <t xml:space="preserve">PROBABILIDAD RESIDUAL </t>
  </si>
  <si>
    <t>IMPACTO 
RESIDUAL</t>
  </si>
  <si>
    <t>ZONA RIESGO 
RESIDUAL</t>
  </si>
  <si>
    <t>TRATAMIENTO - OPCIONES DE 
MANEJO</t>
  </si>
  <si>
    <t xml:space="preserve">ACTIVIDADES </t>
  </si>
  <si>
    <r>
      <t xml:space="preserve">INDICADOR
</t>
    </r>
    <r>
      <rPr>
        <sz val="11"/>
        <color theme="0"/>
        <rFont val="Calibri"/>
        <family val="2"/>
      </rPr>
      <t>(Numerador / Denominador)</t>
    </r>
  </si>
  <si>
    <r>
      <t xml:space="preserve">Meta
</t>
    </r>
    <r>
      <rPr>
        <sz val="10"/>
        <color theme="0"/>
        <rFont val="Calibri"/>
        <family val="2"/>
      </rPr>
      <t>Denominador</t>
    </r>
  </si>
  <si>
    <r>
      <t xml:space="preserve">SUMA - TOTAL
</t>
    </r>
    <r>
      <rPr>
        <sz val="11"/>
        <color theme="0"/>
        <rFont val="Calibri"/>
        <family val="2"/>
      </rPr>
      <t>Numerador</t>
    </r>
  </si>
  <si>
    <t>Construir capital humano a través del diseño e implementación de estrategias, buenas prácticas y acciones críticas que permitan a la alta dirección de la
Unidad, la toma de decisiones clave en materia de atracción y retención del mejor talento humano posible para el cumplimiento de los objetivos y metas
institucionales, que tenga en su ADN una cultura basada en el trabajo en equipo, que se adapta, es productivo, comprometido, proactivo, positivo,
ambicioso, con conocimiento de las nuevas tecnologías e innovador; para lograr una entidad que alcanza su máximo potencial de la mano de las personas</t>
  </si>
  <si>
    <t>RC-GESP-1</t>
  </si>
  <si>
    <t>Posibilidad de recibir una dádiva o beneficio en favorecimiento propio o de terceros por la manipulación de la información para el otorgamiento de derechos laborales afectando la nómina de la Entidad.</t>
  </si>
  <si>
    <t>Error intencional en la verificación del cumplimiento de requisitos para la causación de derechos laborales., Ausencia de controles en la elaboración, revisión y aprobación de la nomina de la Entidad., Desconocimiento de la normatividad aplicable sobre la materia</t>
  </si>
  <si>
    <t xml:space="preserve">1. Investigaciones / sanciones disciplinarias, administrativas, fiscales y/o penales, 2. Detrimento patrimonial, </t>
  </si>
  <si>
    <t xml:space="preserve"> *PREVENTIVO *PREVENTIVO *PREVENTIVO *PREVENTIVO * *</t>
  </si>
  <si>
    <t xml:space="preserve"> *El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*El profesional especializado revisa la nómina, validando que las novedades y situaciones administrativas se encuentren liquidadas en forma correcta, si la liquidación no es correcta, devuelve al profesional universitario para que revise las novedades en el sistema. *El Gerente de Gestión Corporativa revisa los reportes, si la información no está correcta devuelve para ajuste, si está correcto firma en señal de aprobación, así como firma los documentos que soportan la nómina: Relación de Autorización – RA –, la certificación de la nómina y la nómina por tipo de régimen (nuevo y antiguo).  *El Subgerente de Talento Humano, revisa mensualmente la nómina en forma digital con el fin de garantizar que esté correctamente liquidada y con los soportes requeridos, con el fin de asegurar que los pagos a realizar sean los correctos, esta revisión es aleatoria. De encontrar inconsistencias devuelve para que el profesional universitario  revise y ajuste. * * *</t>
  </si>
  <si>
    <t>RARO</t>
  </si>
  <si>
    <t>MAYOR</t>
  </si>
  <si>
    <t>ALTO</t>
  </si>
  <si>
    <t xml:space="preserve"> *FUERTEFUERTE *FUERTEFUERTE *FUERTEFUERTE *FUERTEFUERTE * *</t>
  </si>
  <si>
    <t>FUERTE</t>
  </si>
  <si>
    <t>1. Realizar revisión mensual de la pre-nómina, teniendo en cuenta las situaciones administrativas, de acuerdo con lo establecido en el procedimiento y en aplicación de la norma.</t>
  </si>
  <si>
    <t>(Nómina mensual revisada / Total de meses del período)*100</t>
  </si>
  <si>
    <t>Profesional Especializado, Profesional Universitario de Nómina</t>
  </si>
  <si>
    <t>2. Gestionar y/o participar de una jornada de actualización normativa en temas de nómina y situaciones administrativas</t>
  </si>
  <si>
    <t>2. Una actualización gestionada y/o con participación</t>
  </si>
  <si>
    <t>RC-GESP-2</t>
  </si>
  <si>
    <t>Posibilidad de recibir una dádiva o beneficio para favorecer a un tercero o particular en la vinculación de servidores que no cumplan con los requisitos legales.</t>
  </si>
  <si>
    <t>Error intencional en la verificación de requisitos de estudios y experiencia requeridos para el desempeño de un empleo, Ausencia de controles en la elaboración, revisión y aprobación de los actos administrativos de nombramiento de los servidores públicos de la Entidad, Desconocimiento de la normatividad aplicable sobre la materia</t>
  </si>
  <si>
    <t xml:space="preserve">1. Investigaciones / sanciones disciplinarias, administrativas, fiscales y/o penales., 2. Reclamaciones, </t>
  </si>
  <si>
    <t xml:space="preserve"> *PREVENTIVO *PREVENTIVO *PREVENTIVO *PREVENTIVO *PREVENTIVO *PREVENTIVO</t>
  </si>
  <si>
    <t xml:space="preserve"> *El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*La Comisión de Personal  realiza la verificación de los requisitos de los elegibles exigidos en el Manual Específico de Funciones y Competencias Laborales, si no se cumplen, se solicita  a la Comisión Nacional del Servicio Civil la exclusión del elegible. *El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títulos/verificados no son válidos informa a la Oficina de Control Disciplinario Interno.
El Profesional Universitario de vinculación verifica los antecedentes para verificar que el aspirante no posea inhabilidades para acceder al encargo, diligenciando el formato Requisitos para vinculación y posesión, si presenta sanciones informa a la Oficina de Control Disciplinario Interno.  *El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 *</t>
  </si>
  <si>
    <t xml:space="preserve"> *FUERTEFUERTE *FUERTEFUERTE *FUERTEFUERTE *FUERTEFUERTE *FUERTEFUERTE *FUERTEFUERTE</t>
  </si>
  <si>
    <t>(Normograma revisado y/o actualizado / Normograma programado para revisar)*100</t>
  </si>
  <si>
    <t>Humanos,  Tecnológicos</t>
  </si>
  <si>
    <t>Profesional Especializado de Capacitación</t>
  </si>
  <si>
    <t xml:space="preserve">2. Realizar revisión aleatoria trimestral de las vinculaciones </t>
  </si>
  <si>
    <t>RC-REES-1</t>
  </si>
  <si>
    <t>Posibilidad de recibir una dádiva o beneficio a nombre propio o de un particular por publicar y/u omitir información generando afectación en la imagen, reputación y la prestación de los servicios de la entidad.</t>
  </si>
  <si>
    <t>1. Falta de transparencia e integridad del servidor público., 2. Interés de ocultar o divulgar información  que favorezca a un interés particular., 3. No identificar, ni declarar un conflicto de interés oportunamente</t>
  </si>
  <si>
    <t xml:space="preserve">1. Afectación de la imagen y reputación de la entidad y/o de los funcionarios, 2. Posibles sanciones o implicaciones disciplinarias, </t>
  </si>
  <si>
    <t xml:space="preserve"> *PREVENTIVO *PREVENTIVO * * * *</t>
  </si>
  <si>
    <t xml:space="preserve"> *El Profesional Especializado 22-10 y/o contratista Recibe las solicitudes de comunicación de cada proceso a través de la Mesa de Servicios de Comunicaciones o las solicitudes externas que lleguen por medio de correo electrónico, físico o de cualquier otro medio valido para su recepción, si no está conforme, devuelve al área solicitante. *El Comité Institucional de Gestión y Desempeño. Valida y aprueba el Plan de Comunicaciones: Se presenta el Plan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continua con la actividad de socialización, en caso de no ser aprobado se devuelve a la actividad de definición del Plan de Comunicaciones. * * * * *</t>
  </si>
  <si>
    <t xml:space="preserve"> *FUERTEFUERTE *FUERTEFUERTE * * * *</t>
  </si>
  <si>
    <t xml:space="preserve">Realizar  publicaciones de contenido en los canales de comunicación interna sobre los valores institucionales de la entidad. </t>
  </si>
  <si>
    <t>(Número de publicaciones realizadas  / Número de publicaciones programadas)*100</t>
  </si>
  <si>
    <t>Asesor de Comunicaciones</t>
  </si>
  <si>
    <t>RC-REES-2</t>
  </si>
  <si>
    <t>Posibilidad de recibir dádivas o beneficios a nombre propio o de particulares en la radicación de los trámites</t>
  </si>
  <si>
    <t>1. Desconocimiento de la normatividad aplicable por parte del funcionario., 2. Desconocimiento de los ciudadanos sobre la facilidad del uso de herramientas para la radicación de los trámites., 3. Posible falta de transparencia e integridad del funcionario y presiones por parte de actores externos en la gestión del trámite a través de sobornos.</t>
  </si>
  <si>
    <t>1. Pérdida de credibilidad en la entidad y sus aplicativos. , 2. Insatisfacción del usuario. , 3. Hallazgos administrativos, disciplinarios</t>
  </si>
  <si>
    <t xml:space="preserve"> *PREVENTIVO *DETECTIVO * * * *</t>
  </si>
  <si>
    <t xml:space="preserve"> *El profesional gestor de canal y/o Técnico de la SPAC revisa que quienes vayan a atender las solicitudes en cada uno de los canales, cuenten con la capacitación en los temas técnicos y operativos para la gestión de solicitudes y radicación de trámites; Evidencia: Listado de los servidores sin capacitación *El profesional gestor de canal de la SPAC, mensualmente se revisará de manera aleatoria las atenciones realizadas a través de los diferentes canales: Calidad de la información suministrada al usuario, Oportunidad de la atención, Cumplimiento de protocolos de atención y/o Registro de atención en los aplicativos dispuestos por canal. Evidencia: Registros en aplicativos
dispuestos para la atención en cada canal, Informe o correo de revisión y retroalimentación * * * * *</t>
  </si>
  <si>
    <t>MODERADO</t>
  </si>
  <si>
    <t>Gestionar trimestralmente con comunicaciones la publicación de piezas de información sobre los mecanismos para solicitar trámites</t>
  </si>
  <si>
    <t>(Solicitudes gestionada en el periodo/Solicitudes programada)*100</t>
  </si>
  <si>
    <t>Humanos, tecnológicos.</t>
  </si>
  <si>
    <t>Funcionarios GCAC/SPAC y comunicaciones</t>
  </si>
  <si>
    <t>Gestionar la participación de los funcionarios en las actividades promovidas por la Subgerencia de Talento Humano y/o la Oficina de Control Disciplinario interno relacionados con integridad y valores</t>
  </si>
  <si>
    <t>(Comunicaciones realizadas / Comunicaciones programadas)*100</t>
  </si>
  <si>
    <t>Funcionarios GPAC/SPAC</t>
  </si>
  <si>
    <t>RC-REES-3</t>
  </si>
  <si>
    <t>Posibilidad de recibir dádivas o beneficios a nombre propio o de terceros en la entrega de productos por venta directa</t>
  </si>
  <si>
    <t xml:space="preserve">1. Posible falta de transparencia e integridad del funcionario, 2. Debilidades en los controles, </t>
  </si>
  <si>
    <t xml:space="preserve"> *El funcionario delegado de la Gerencia Comercial y de Atención al Ciudadano – GCAC para la atención por venta directa y/o el funcionario de la Gerencia Comercial y de Atención al Ciudadano – GCAC para la atención de cotizaciones recibe y verifica del cliente el comprobante de consignación de pago del producto (validando los datos del diligenciamiento) y revisa la entidad bancaria, el valor, fecha, número de cuenta y sello, este último en los casos en los que aplique. Si la venta se realizó a través de datafono, se revisa el valor y el número consecutivo de la transacción. *El funcionario delegado de la Gerencia Comercial y de Atención al Ciudadano – GCAC para la atención por venta directa y/o funcionario de la Gerencia Comercial y de Atención al Ciudadano – GCAC para la atención de cotizaciones recibe y revisa de la dependencia generadora que el producto cumpla con las especificaciones necesarias para la entrega al cliente, de esta forma se asegura que contenga las características dadas por este y que su presentación esté en óptimas condiciones de calidad para su entrega (legible, accesible en caso medios magnéticos, sin deterioro, entre otras).  *El funcionario delegado de la Gerencia Comercial y de Atención al Ciudadano – GCAC para la atención por venta directa y/o el funcionario delegado de la Subgerencia Administrativa y Financiera – SAF recibe el comprobante de pago del valor correspondiente y verifica que la consignación realizada por el cliente cumpla con el valor establecido en la oferta de servicios y/o solicitud de producto y/o servicio, que se realice en la cuenta y medios de pago establecidos por la UAECD, que tenga los sellos de la entidad financiera (en casos específicos) y la validación del ingreso del pago en cuenta bancaria de la Unidad. *
El funcionario delegado de la Gerencia Comercial y de Atención al Ciudadano – GCAC para la generación de factura revisa las facturas y la consignación verificando que la fecha del timbre del banco corresponda a la fecha de la factura, que la cuenta bancaria esté correcta, el valor, que el número de cédula de la solicitud corresponda al número de cédula digitado en la factura, esto se realiza en el módulo de facturación- Reportes: Estado-Producto – cliente. En caso de presentarse algún tipo de inconsistencia, gestiona los ajustes que sean pertinentes. * * *</t>
  </si>
  <si>
    <t>Profesional Especializado - Líder de Procedimiento GCAC</t>
  </si>
  <si>
    <t>Realizar reuniones mensuales de seguimiento</t>
  </si>
  <si>
    <t>(Reuniones realizadas / Reuniones programadas)*100 - Soporte registro de asistencia</t>
  </si>
  <si>
    <t>Gerente Comercial y de Atención al Ciudadano - GCAC</t>
  </si>
  <si>
    <t>Realizar la gestión catastral con enfoque multipropósito en la ciudad capital y en las entidades territoriales en donde se ejerza el rol como gestor y/o operador catastral a través de la formación, actualización, conservación y difusión catastral.</t>
  </si>
  <si>
    <t>RC-GICV-1</t>
  </si>
  <si>
    <t>Posibilidad de recibir dádivas o beneficios a nombre propio o de particulares para incidir en la gestión de los trámites y su respuesta</t>
  </si>
  <si>
    <t>1.Posible falta de transparencia e integridad de servidores públicos y contratistas, 2. No identificar, ni declarar un conflicto de interés oportunamente y/o No tomar medidas en caso de una  manifestación de conflicto de interés o en la presunta comisión de una conducta punible, 3. Que se llegaren a presentar fallas en los controles que posibiliten la realización del hecho</t>
  </si>
  <si>
    <t>1. Pérdida de credibilidad en la entidad, 2. Insatisfacción del usuario, 3. Hallazgos administrativos, disciplinarios y fiscales</t>
  </si>
  <si>
    <t xml:space="preserve"> *PREVENTIVO *DETECTIVO *DETECTIVO *DETECTIVO *PREVENTIVO *PREVENTIVO</t>
  </si>
  <si>
    <t xml:space="preserve"> *Los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 *Los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 *El Gerente de Información Catastral, Subgerentes SIE SIFJ y profesionales líderes de los equipos de trabajo en GIC/SIE/SIFJ, verifican la información consolidada del resultado del seguimiento de trámites, quincenalmente con el propósito de revisar el resultado del seguimiento de los trámites y definir estrategias para mejorar en los tiempos de respuesta requeridos. *El profesional de la SIFJ realiza análisis del trámite de acuerdo con la asignación efectuada, la solicitud del usuario y con el tipo de trámite según el Documento técnico de mutaciones - control de calidad. Si no se cumplen los criterios de aceptación, entrega la radicación con las observaciones para ser devuelto por la herramienta definida de acuerdo con la actividad que corresponda. *El Jefe de dependencia (o a quien designe) revisa el reporte de las cuentas de usuario de red que expiraron hasta el corte mensual y por inactividad mayor a 60 días. Si requiere depuración solicita inactivar las cuentas en los sistemas de información mediante solicitud por mesa de servicio de TI. *El Jefe de dependencia (o a quien designe) revisa el reporte de cuentas de usuario activas con sus respectivos permisos o privilegios que estén acordes a las funciones y/o actividades actuales de los funcionarios y contratistas de su dependencia y solicita en caso de ser necesario las modificaciones. *</t>
  </si>
  <si>
    <t>IMPROBABLE</t>
  </si>
  <si>
    <t>1. Realizar actividades para promover el conocimiento y apropiación en temas de integridad y relacionados. Ej Conflictos de interés, Ética, Valores y Lineamientos Anti-soborno.</t>
  </si>
  <si>
    <t>(Actividades realizadas / No. Actividades programadas)  *100</t>
  </si>
  <si>
    <t>Subgerencia de Información Económica, Subgerencia de Información Física y jurídica, Gerencia de Información Catastral</t>
  </si>
  <si>
    <t>2. Realizar reunión de seguimiento de la gestión de trámites.</t>
  </si>
  <si>
    <t>RC-GICV-2</t>
  </si>
  <si>
    <t>Posibilidad de recibir dádivas o beneficios a nombre propio o de terceros para generar información errada u omitir los lineamientos metodológicos establecidos en la gestión del avalúo comercial</t>
  </si>
  <si>
    <t>1. Falta de transparencia e integridad del servidor público y/o contratista, 2. Que se llegaren a presentar fallas en los controles que posibiliten la realización del hecho, 3. No identificar, ni declarar un conflicto de interés oportunamente</t>
  </si>
  <si>
    <t xml:space="preserve">1. Afectación a la imagen institucional., 2. Hallazgos administrativos, disciplinarios y fiscales., </t>
  </si>
  <si>
    <t xml:space="preserve"> *El profesional avaluador verifica y realiza visita técnica al predio, siguiendo los lineamientos del Documento técnico Protocolo de visita técnica para avalúos comerciales; si la visita no fue efectiva se realiza automáticamente la asignación de nueva fecha de visita la cual no superará los 10 días. *El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*El Comité de avalúos realiza revisión y validación del avalúo teniendo en cuenta las variables definidas en el procedimiento asociado; de no ser aprobado, se devuelve a la realización del estudio técnico, dejando como registro el Acta de Comité. *La Gerencia y/o Subgerencia de Información Económica realizan seguimiento periódico de los avalúos con el propósito de fortalecer la gestión de los mismos; de encontrar alguna desviación, determinan las acciones a seguir; se deja como registro una presentación. *El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*Los funcionarios y/o contratistas de la UAECD deberán Comunicar cualquier conflicto o indicio de conflicto entre sus propios intereses (personales, sociales, financieros, políticos) y los de la Unidad o sus usuarios, en función a sus responsabilidades, nexos o relaciones. Asimismo, deberá abstenerse de participar en decisiones que tengan que ver con usuarios con los que él mismo o los miembros de su familia inmediata estén relacionados.  *</t>
  </si>
  <si>
    <t>2. Realizar reuniones mensuales de seguimiento con la Gerencia de Información Catastral y la Dirección General para generar alertas y/o recomendaciones sobre la gestión de los avalúos comerciales.</t>
  </si>
  <si>
    <t>RC-GIGE-1</t>
  </si>
  <si>
    <t>Posibilidad de recibir o solicitar cualquier dádiva o beneficio a nombre propio o de terceros para un uso inadecuado de la información geográfica</t>
  </si>
  <si>
    <t>Actuación indebida por parte de los profesionales a cargo o responsables de la ejecución de las actividades de los procedimientos de Gestión de Información Geográfica, Incumplimiento de los procedimientos de Gestión de la Información Geográfica, Desconocimiento de las condiciones y licencias de uso de la información geográfica</t>
  </si>
  <si>
    <t xml:space="preserve">Uso inadecuado de la información geográfica dispuesta en la Infraestructura de Datos Espaciales de Bogotá, , </t>
  </si>
  <si>
    <t xml:space="preserve"> *Verifica para cada versión, mediante el formato de chequeo de cargue de datos que los datos de referencia almacenados en la base de datos cumplan con los documentos técnicos concertados y que la cantidad de registros corresponda con el total de datos reportados por las entidades participantes. *Revisa y valida que los datos cargados cumplan con los lineamientos establecidos en IDECA para estas actividades, una vez ocurra esto le notifica los resultados mediante correo electrónico al profesional universitario con copia al Profesional Especializado Subgerencia de Operaciones (Líder de Servicios), continúa con el instructivo para el cargue de la base datos geográfica de Ideca. *Verifica la conformidad del servicio web geográfico publicado en los servidores de mapas de producción, para esto revisa las capacidades habilitadas, el contenido general del servicio, su representación y despliegue, dejando registro en la hoja PRODUCCION del formato verificación de la conformidad de los servicios web. *Se revisa que la información sea coherente, que se encuentre en un lenguaje claro, que sea fácil de entender y que cumpla con los requisitos técnicos de formato y tamaño para su publicación. * * *</t>
  </si>
  <si>
    <t>1. Revisar las cuentas de usuarios con acceso a las plataformas y servicios de Ideca (Zona segura, geocodificador, entre otros) y realizar las solicitudes de bloqueos y/o eliminación de usuarios para el acceso a la base de datos y demás aplicaciones, de acuerdo a la dinámica de los funcionarios de las áreas involucradas, así como de las responsabilidades asignadas.</t>
  </si>
  <si>
    <t>(Realizar un informe trimestral de las solicitudes realizadas de bloqueos y/o eliminación de usuarios acuerdo a la dinámica presentada/Total de los informes programados).</t>
  </si>
  <si>
    <t>Humanos
Tecnológicos</t>
  </si>
  <si>
    <t>Gerente Ideca
Subgerente de Operaciones
Subgerente de Analítica de Datos</t>
  </si>
  <si>
    <t>RC-GPFI-1</t>
  </si>
  <si>
    <t>Posibilidad de recibir una dádiva y/o beneficio propio de particulares, para incluir y/o realizar pagos no autorizados en el presupuesto o sin el llenos de los requisitos legales.</t>
  </si>
  <si>
    <t>Falta de transparencia e integridad del funcionario, Se presenta fallas en los controles que posibiliten la realización del hecho, No identificar, ni declarar un conflicto de interés oportunamente</t>
  </si>
  <si>
    <t xml:space="preserve">Detrimento patrimonial, investigaciones, sanciones fiscales y penales, </t>
  </si>
  <si>
    <t xml:space="preserve"> *PREVENTIVO *PREVENTIVO *PREVENTIVO *PREVENTIVO *PREVENTIVO *</t>
  </si>
  <si>
    <t xml:space="preserve"> *El Profesional de Presupuesto recibe la solicitud remitida por la Subgerencia de Contratación y la valida frente a los documentos
aportados para el registro, verificando el cumplimiento de los requisitos legales. © Actividad de control. Se debe actualizar la base de
asignación de trámites con la observación del profesional de presupuesto para realizar seguimiento._x000D_ *Elaborar el CRP en el aplicativo correspondientes de acuerdo con las verificaciones realizadas en la actividad anterior. NOTA: En los
casos donde se solicite cesión de un contrato el profesional debe: - Revisar en el documento de cesión el balance financiero del
contrato con el fin de validar el valor cedido. - Validar que el cesionario tenga las mismas responsabilidades tributarias del cedente,
de no cumplir con ello informar al profesional especializado. - Realizar en Bogdata la transacción de Creación PB Alterno - Cesión del
Contrato, de acuerdo con el procedimiento establecido para ello. © Actividad de control para verificar que todos los datos del CRP
concuerden con el contrato a firmar. *El profesional de presupuesto o funcionario asignado, para elaborar la orden de pago, verifica si el cobro es de persona natural o jurídica, la documentación según el número de pago cobrado,  y el tipo de contribuyente, de acuerdo con las instrucciones indicadas en el numeral 2 del Instructivo, validando que la documentación asociada con los cobros o cuentas recibidas coincida con la información aplicable al periodo de revisión, en caso de inconsistencias devuelve la cuenta de cobro solicitando ajustes, con el fin de prevenir dobles pagos, evitar incongruencias, información faltante y pagos sin el lleno de los requisitos legales.  *El profesional especializado de Presupuesto revisa por segunda vez las órdenes de pago de las personas juridicas frente a los soportes y si encuentra inconsistencias devuelve a quien la elaboró para que realice los ajustes, esto con el fin  de garantizar la congruencia de los soportes con el informe cobrado y que los descuentos respectivos se realizaron correctamente antes de aprobarla.  
 *El técnico o auxiliar administrativo de presupuesto ejecuta las validaciones indicadas con el sistema OPGET, en caso de que la cuenta no cumpla con alguno de los requisitos de la validación, se solicita la anulación de la OP a la Subgerencia Administrativa y Financiera para realizar de nuevo el proceso de elaboración y revisión de orden de pago, con el fin de aprobar las órdenes de pago realizadas y de crear el Envío de Autorizaciones de Pago para remisión a la Tesorería.  * *</t>
  </si>
  <si>
    <t xml:space="preserve"> *FUERTEFUERTE *FUERTEFUERTE *FUERTEFUERTE *FUERTEFUERTE *FUERTEFUERTE *</t>
  </si>
  <si>
    <t>1. Realizar conciliación entre contratos suscritos (con valor) y  el reporte de los CRP emitidos en el periodo.</t>
  </si>
  <si>
    <t>(Conciliación realizada contratos vs. CRP/Conciliación requerida contratos vs. CRP)*100</t>
  </si>
  <si>
    <t>Profesional de presupuesto</t>
  </si>
  <si>
    <t>2. Realizar seguimiento a los pagos a través de la actualización permanente del libro de bancos.</t>
  </si>
  <si>
    <t>(Cierre mensual del libro de bancos realizado / Cierre mensual del libro de bancos programado)*100</t>
  </si>
  <si>
    <t>RC-GPFI-2</t>
  </si>
  <si>
    <t>Posiblidad de recibir una dádiva o beneficio propio y/o de particulares para manipular los archivos y registros contables con el fin de no mostrar la realidad financiera de la entidad</t>
  </si>
  <si>
    <t>Falta de transparencia e integridad del funcionario, Fallas en los controles que posibiliten la realización del hecho, No identificar, ni declarar un conflicto de interés oportunamente</t>
  </si>
  <si>
    <t xml:space="preserve"> *El profesional especializado o universitario, técnico operativo, auxiliar administrativo o contratista valida si el hecho económico identificado es susceptible de ser reconocido, con el fin de dar cumplimiento a la normatividad contable evitando el riesgo de incumplimiento del principio contable de la importancia relativa. Si la transacción no cumple las condiciones para ser reconocida informa al Contador.
 *El Contador de la entidad verifica la justificación y/o soportes que anteceden al registro contable, para dar cumplimiento a la normatividad contable, evitando el riesgo de incumplimiento del principio contable de la importancia relativa. Si la transacción no cumple las condiciones para ser reconocida o revelada, informa al área de gestión la no procedencia de la contabilización de la transacción. *El Contador, profesional especializado o universitario, técnico operativo, auxiliar administrativo o contratista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
 *El Contador, profesional especializado o universitario, técnico operativo, auxiliar administrativo o contratista verifica la completitud de los registros de la información tanto de las áreas como del proceso contable para depurar las cifras y demás datos, esto para garantizar que hayan sido contabilizadas de forma completa, neutral y libre de error mitigando el riesgo de aplicación incorrecta de los principios de contabilidad pública.  Si hay diferencias, registra las transacciones correspondientes a ajustes, actualizaciones de saldos contables y cierres de periodo.   *El Contador, profesional especializado o universitario, técnico operativo, auxiliar administrativo o contratista revisa que los registros cumplan con las políticas internas y valida la información registrada en el aplicativo contable con los requerimientos de la Contaduría General de la Nación y la Dirección Distrital de Contabilidad, con el fin de que estos cumplan las características cualitativas de confiabilidad, relevancia y comprensibilidad para los usuarios de la información. Si se presentan errores, inconsistencias o diferencias en el reporte devuelve para corrección. *El Subgerente Administrativo y Financiero y el Director(a) revisan que los estados financieros reflejan los principales hechos económicos de la entidad con la aplicación de la normatividad vigente, con el fin de disminuir el riesgo en la generación de información financiera no precisa o no acorde con el marco normativo contable. Si las cifras contenidas en los estados financieros no son razonables, no se aplica correctamente la normatividad vigente en materia contable o no se reflejan los principales hechos económicos de la entidad, se devuelven para ajustes y correcciones.
 *</t>
  </si>
  <si>
    <t>1. Efectuar conciliaciones contables según programación.</t>
  </si>
  <si>
    <t>(Reporte de conciliaciones realizadas / Reporte de conciliaciones programadas)*100</t>
  </si>
  <si>
    <t>Contador, funcionarios y contratistas del procedimiento contable.
Contador de la entidad</t>
  </si>
  <si>
    <t>RC-GDOC-1</t>
  </si>
  <si>
    <t>Posibilidad de recibir una dádiva o beneficio propio y/o de un particular por deterioro, extravío y/o pérdida de la documentación que se encuentra en soportes físicos y digitales debido a posibles comportamientos no éticos de los servidores para el favorecimiento de terceros.</t>
  </si>
  <si>
    <t xml:space="preserve">Deficiencias en la infraestructura física 
y tecnológica
, Deficiencias en la organización 
archivística de la 
documentación, Falta de
apropiación de los 
funcionarios y/o
colaboradores en 
los temas de 
Gestión
Documental
</t>
  </si>
  <si>
    <t xml:space="preserve">Hallazgos e investigaciones disciplinarias, Multas, sanciones o 
acciones de Tutela, 
Fuga de información,
Aumento de índices de 
corrupción, 
Afectación de imagen 
institucional, Pérdida de la información y afectación a la gestión </t>
  </si>
  <si>
    <t xml:space="preserve"> *PREVENTIVO *PREVENTIVO *PREVENTIVO * * *</t>
  </si>
  <si>
    <t xml:space="preserve"> *Los funcionarios asignados / administradores archivos de gestión verifican la preparación física y electrónica del archivo y su correspondencia con lo registrado en el inventario documental e índice electrónico elaborado por el área productora, en caso de encontrar inconsistencias, devuelve el inventario junto con la totalidad del archivo entregado para su corrección y ajuste. *Los funcionarios asignados / administradores archivos de gestión verifican la preparación física y electrónica del archivo y su correspondencia con lo registrado en el inventario documental elaborado por el área productora, en caso de encontrar inconsistencias devuelve el inventario junto con la totalidad del archivo para su corrección y ajuste.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 * * *</t>
  </si>
  <si>
    <t xml:space="preserve"> *FUERTEFUERTE *FUERTEFUERTE *FUERTEFUERTE * * *</t>
  </si>
  <si>
    <t>1. Adelantar sensibilizaciones a toda la entidad, articuladas con la Gerencia de Tecnología, sobre la gestión documental y la gestión de la información electrónica y digital.</t>
  </si>
  <si>
    <t>(Sensibilizaciones realizadas / Sensibilizaciones programadas)*100</t>
  </si>
  <si>
    <t>Profesionales Gestión documental</t>
  </si>
  <si>
    <t>RC-GDOC-2</t>
  </si>
  <si>
    <t>Posibilidad de recibir una dádiva o beneficio propio y/o de un particular para entregar información sin autorización</t>
  </si>
  <si>
    <t>Falta de integridad del funcionario, No identificar, ni declarar un conflicto de interés oportunamente,  Que se llegaren a presentar fallas en los controles que posibiliten la realización del hecho</t>
  </si>
  <si>
    <t xml:space="preserve">Hallazgos e investigaciones disciplinarias
Pérdida de la información y afectación a la gestión , , </t>
  </si>
  <si>
    <t xml:space="preserve"> *PREVENTIVO * * * * *</t>
  </si>
  <si>
    <t xml:space="preserv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 * * * * *</t>
  </si>
  <si>
    <t xml:space="preserve"> *FUERTEFUERTE * * * * *</t>
  </si>
  <si>
    <t xml:space="preserve">1. Adelantar seguimientos trimestrales a las solicitudes y consultas de información.
</t>
  </si>
  <si>
    <t>(Seguimientos realizados /Seguimientos programados)*100</t>
  </si>
  <si>
    <t>RC-GSAD-1</t>
  </si>
  <si>
    <t>Posibilidad de Recibir una dádiva u obtener un beneficio propio y/o para un particular por uso indebido de los fondos de la caja menor.</t>
  </si>
  <si>
    <t xml:space="preserve">Desconocimiento de las normas relacionadas con el manejo de los recursos públicos, Falta de integridad del funcionario, </t>
  </si>
  <si>
    <t>Consecuencias legales para el individuo o individuos involucrados, incluyendo acciones legales.  Hallazgos e investigaciones disciplinarias y fiscales., Percepción negativa por parte del cliente interno que podría llevar a una pérdida de confianza y credibilidad, Perjuicio o afectación en la prestación del servicio u objetivos de la caja manor</t>
  </si>
  <si>
    <t xml:space="preserve"> *PREVENTIVO *DETECTIVO *DETECTIVO * * *</t>
  </si>
  <si>
    <t xml:space="preserve"> *El Profesional Universitario verifica que los registros queden consignados en los libros auxiliares a través del aplicativo de la caja menor, conforme a los hechos y los comprobantes físicos, con el fin de establecer la realidad de los mismo. Si no se encuentran bien corrige los registros y/o solicita mesa de servicios a la Gerencia de Tecnología para corrección.   *El Profesional Universitario realiza conteo físico del dinero en efectivo y verifica cada uno de los movimientos efectuados entre cada arqueo, con el fin de constatar que todo esté correcto. Si hay alguna inconsistencia se devuelve a verificar los registros en los libros auxiliares * El Profesional Universitario y el Subgerente Administrativo y Financiero realizan conciliación bancaria de las partidas registradas en el libro auxiliar de bancos contra el extracto bancario, asegurando y garantizando que los movimientos financieros correspondan a lo registrado. Si la conciliación presenta errores se devuelve a verificar los registros de los libros auxiliares  * * * *</t>
  </si>
  <si>
    <t>1. Realizar arqueos de caja periódicos y aleatorios de los recursos asignados según programación.</t>
  </si>
  <si>
    <t xml:space="preserve">(Arqueos efectuados / Arqueos programados) *100   </t>
  </si>
  <si>
    <t>Recursos Humanos
Recursos Tecnológicos
Soportes documentales físicos
y electrónicos</t>
  </si>
  <si>
    <t>Responsable de caja menor</t>
  </si>
  <si>
    <t>2. Realizar mensualmente las conciliaciones bancarias (luego de la apertura de caja).</t>
  </si>
  <si>
    <t>(Conciliaciones efectuadas / conciliaciones programadas) *100</t>
  </si>
  <si>
    <t>RC-GSAD-2</t>
  </si>
  <si>
    <t>Posibilidad de Recibir una dádiva o beneficio a nombre propio y/o de un particular por el uso inadecuado de los vehículos de la entidad en funciones diferentes a las asignadas.</t>
  </si>
  <si>
    <t xml:space="preserve">Falta de integridad del funcionario e incumplimiento de las políticas y procedimiento de administración de transporte.​, No identificar o no declarar un conflicto de interés oportunamente, Inexistencia de controles frente al uso de los vehículos de la entidad. </t>
  </si>
  <si>
    <t>Afectar la eficiencia operativa de la entidad al distraer recursos y tiempo que deberían dedicarse a actividades misionales, Aumento de los costos operativos, como el consumo de combustible y el desgaste del vehículo, lo que llevaría a una pérdida de recursos financieros para la entidad, Hallazgos e investigaciones disciplinarias y fiscales.</t>
  </si>
  <si>
    <t xml:space="preserve"> *El gerente, subgerente o jefe del área o quien delegue, verifica si el requerimiento se enfoca de manera exclusiva a la atención y apoyo de las necesidades del servicio y para actividades de carácter oficial y si cumple con las condiciones de operación del procedimiento de administración de transporte de la entidad, con el fin de atender los parámetros de organización y autoridad frente a la prestación del servicio de transporte para el cumplimiento de la misionalidad de la entidad. Según su evaluación, aprueba o deniega la solicitud. *El responsable de transporte con el propósito de monitorear y hacer seguimiento al servicio, verifica que éste haya sido prestado de manera oportuna, de acuerdo con la programación, exclusivamente para servicios misionales y según los estándares de prestación del servicio por parte del conductor. En caso de queja, incidente o situación atípica se remite al Subgerente Administrativo y Financiero para las acciones pertinentes.  *El responsable de transporte con el análisis del consumo de combustible, una muestra representativa de los vehículos, los formatos de control diario de servicio de transporte y los kilómetros recorridos, verifica si hay inconsistencias y/o si el consumo de combustible corresponde al kilometraje recorrido.  
  * * * *</t>
  </si>
  <si>
    <t>1. Realizar reporte trimestral de revisión y control de consumo de combustible y servicio prestado.</t>
  </si>
  <si>
    <t>(Reporte de revisiones realizadas / Reporte de revisiones programadas)*100</t>
  </si>
  <si>
    <t>Responsable administrador del transporte</t>
  </si>
  <si>
    <t>2. Realizar reporte trimestral de seguimiento satelital.</t>
  </si>
  <si>
    <t>(Reportes de seguimientos efectuados / Reportes de seguimientos programados) * 100</t>
  </si>
  <si>
    <t>RC-GSAD-3</t>
  </si>
  <si>
    <t>Posibilidad de recibir una dádiva o  beneficio propio y/o para un particular por sustracción de bienes devolutivos, pérdida, extravío, hurto, robo o declaratoria de bienes faltantes pertenecientes a la entidad, por omisión de funciones administrativas y/o contables.</t>
  </si>
  <si>
    <t>Fallas en el sistema de gestión y control de inventarios, que conlleva a errores en la ejecución del proceso, Desconocimiento de las políticas del manejo de inventario por parte de los funcionarios de las diferentes áreas, No identificar, ni declarar un conflicto de interés oportunamente,  Omisión de funciones administrativas o contables.</t>
  </si>
  <si>
    <t>Costos adicionales para reponer los bienes devolutivos sustraídos, lo que afectaría su presupuesto y recursos disponibles., Afectación de la capacidad de la organización para operar eficientemente y cumplir con sus objetivos., Hallazgos e investigaciones disciplinarias y fiscales</t>
  </si>
  <si>
    <t xml:space="preserve"> *El profesional de inventarios verifica los bienes tanto físicamente como en el aplicativo SAI, revisando placa, modelo, serial y responsable del elemento con el fin de que todo esté correcto, si existen inconsistencias realiza el análisis, detecta y corrige dejando registro en el aplicativo SAI.  * * * * * *</t>
  </si>
  <si>
    <t xml:space="preserve">1. Actualizar en el SAI los movimientos  del inventario de acuerdo con el reporte de novedades de personal.
</t>
  </si>
  <si>
    <t>(N° de personas con inventario actualizado/ N° de personas en el reporte de novedades de personal del trimestre)* 100</t>
  </si>
  <si>
    <t>Responsable de inventarios</t>
  </si>
  <si>
    <t>2. Contar con el contrato de vigilancia vigente para el control de los bienes (Pantallazo SECOP)</t>
  </si>
  <si>
    <t>(Contrato suscrito/Contrato planeado)*100</t>
  </si>
  <si>
    <t>Subgerente Administrativo y Financiero</t>
  </si>
  <si>
    <t>RC-GCON-1</t>
  </si>
  <si>
    <t>Posibilidad de recibir dadivas o beneficio propio de un particular para elaborar estudios previos y pliegos de condiciones, o dilatarlos, sin la aplicación de los principios de la contratación publica, impidiendo la selección objetiva de proponentes</t>
  </si>
  <si>
    <t>1. Interés en favorecer a un particular, 2. Interés en generar criterios subjetivos de selección en un proceso de contratación para obtener un beneficio particular , 3. No identificar, ni declarar un conflicto de interés oportunamente</t>
  </si>
  <si>
    <t>1. Generación de contratos que no satisfacen las necesidades de la  UAECD, 2. Demandas judiciales en contra de la entidad, 3. Responsabilidades disciplinarias, penales y fiscales por Cohecho impropio</t>
  </si>
  <si>
    <t xml:space="preserve"> *El Enlace de contratación, en reunión con el abogado asignado de la Subgerencia de Contratación, revisan los documentos elaborados con el fin de verificar la consistencia de la estructuración del proceso y de esta manera tener claras las condiciones para la verificación del presupuesto oficial del proceso de selección. Este control permite verificar que los documentos elaborados se encuentran conforme con los criterios establecidos en la normatividad vigente y las necesidades de la contratación.  *El enlace de contratación una vez elaborado el Estudio de mercado verifica el presupuesto oficial obtenido en contraste con el presupuesto programado en el Plan Anual de Adquisiciones, y publicado en el SECOP II, si se supera el presupuesto del proceso se analiza la posibilidad de obtener mayores recursos para lo cual se presenta la propuesta ante el Comité de Contratación de la Unidad y se realizan las gestiones necesarias para conseguirlos.  *El enlace de contratación una vez elaborados los documentos, revisa y firma, los documentos previos del proceso de selección, con el fin de verificar el ajuste, consistencia, pertinencia, y demás criterios que considere necesarios. Si se requieren ajustes se realizan los ajustes al documento que hayan sido requeridos por el profesional de contratación y los expertos y se devuelve al abogado designado * * * *</t>
  </si>
  <si>
    <t>Realizar jornadas de socialización o divulgación al interior de la dependencia sobre los principios de la contratación pública y como aplicarlos en la estructuración de procesos. (Dirigida a dirigida a los profesionales que estructuran procesos de selección)</t>
  </si>
  <si>
    <t>(Jornada realizada/ Jornada programada)*100 - Semestral</t>
  </si>
  <si>
    <t>Recursos Humanos, Tecnológicos</t>
  </si>
  <si>
    <t>Profesional de contratación</t>
  </si>
  <si>
    <t>Realizar  piezas comunicativas en formato de cápsulas informativas ("píldoras") para difundir los riesgos asociados a la contratación y reforzar la importancia de su adecuada gestión.</t>
  </si>
  <si>
    <t>Piezas comunicativa publicas/piezas comunicativas programada*100</t>
  </si>
  <si>
    <t>RC-GCON-2</t>
  </si>
  <si>
    <t>Posibilidad de recibir dadivas o beneficio propio o de un particular para el acto de adjudicación y contrato sin la aplicación de los principios de la contratación pública, impidiendo la selección objetiva de proponentes</t>
  </si>
  <si>
    <t>1. Interés en favorecer a un particular, 2. Insuficiencia de requisitos legales para la firmeza del acto administrativo, 3. No identificar, ni declarar un conflicto de interés oportunamente</t>
  </si>
  <si>
    <t>1. Sanciones disciplinarias, penales y fiscales, 2. Procesos Judiciales en contra de la entidad, 3. Pérdida de credibilidad por falta de transparencia</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</si>
  <si>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 * *</t>
  </si>
  <si>
    <t>Realizar jornadas de socialización o divulgación al interior de la dependencia sobre los principios de la contratación pública y como aplicarlos en la evaluación jurídica de procesos. (Dirigida a Abogados de Contratación, evaluadores técnicos y financieros)</t>
  </si>
  <si>
    <t>RC-GCON-3</t>
  </si>
  <si>
    <t xml:space="preserve">Posibilidad de que se presenten situaciones en las que se acepten dádivas a beneficio de quien ejerce la  supervisión  o para terceros, con el fin de aprobar o recibir  bienes, servicios, productos o actividades contractuales que no cumplan con los requisitos o especificaciones  establecidos en el contrato.  </t>
  </si>
  <si>
    <t>1. Interés en favorecer a un particular, 2. Insuficiencia de requisitos técnicos y/o legales para la adquisición de un bien o servicio, 3. No identificar, ni declarar un conflicto de interés oportunamente</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</si>
  <si>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se estén cumpliendo todos los requisitos establecidos para este tipo de contratos.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Abogado encargado del Proceso de Contratación  revisa la documentación aportada, identificando que cumpla con los requisitos de la modalidad de contratación establecidos en la ley, el manual de contratación, este control permite verificar que se estén cumpliendo todos los requisitos establecidos para este tipo de procesos.  *El Abogado encargado del Proceso de Contratación verifica que se estén cumpliendo todos los requisitos establecidos para este tipo de contratos, si requiere observaciones devuelve al abogado encargado.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*El Subgerente de Contratación revisa los documentos y da vo.bo para continuar con el trámite, este control permite verificar que se estén cumpliendo todos los requisitos establecidos para este tipo de procesos, si presenta observaciones devuelve al abogado encargado.
El/la Subgerente de contratación, revisa la orden de compra y da su aprobación, este control permite verificar que se estén cumpliendo todos los requisitos establecidos para este tipo de procesos,  si presenta observaciones devuelve al abogado encargado. *</t>
  </si>
  <si>
    <t>Realizar jornadas de socialización o divulgación  respecto a delitos que se puede configurar en la supervisión de contratos. (Dirigida a supervisores).</t>
  </si>
  <si>
    <t>RC-GJUR-1</t>
  </si>
  <si>
    <t>Posibilidad de recibir dádivas o beneficios a nombre propio y/o de terceros para actuar con negligencia o en ausencia en la defensa judicial de la entidad provocando fallos en contra por sentencias judiciales.</t>
  </si>
  <si>
    <t>Indebida interpretación y/o aplicación de las normas por parte de los funcionarios de la UAECD, Falta de adecuado seguimiento de los procesos judiciales, No identificar, ni declarar un conflicto de interés oportunamente</t>
  </si>
  <si>
    <t xml:space="preserve">Perdida de recursos financieros , Responsabilidades disciplinarias, fiscales y penales, </t>
  </si>
  <si>
    <t xml:space="preserve"> *El Subgerente de Gestión Jurídica/funcionario delegado de la Dirección en territorio revisa cada vez que se proyecta una respuesta a una acción de tutela, con todos los antecedentes y soportes, dentro del término de respuesta establecido por el Juzgado. *El Subgerente de Gestión Jurídica Revisa si el documento es claro y está conforme a la ley, y si procede la demanda y/o solicitud de conciliación
extrajudicial. *Abogado de la Subgerencia de
Gestión Jurídica Mantiene un registro semanal del avance de los procesos judiciales, de acuerdo con lo evidenciado a través de la página
Web de la Rama Judicial o, en su defecto, de las visitas que sobre el particular se realicen a los despachos judiciales.
Revisar que toda la información del proceso haya sido cargada en el SIPROJ.  * * * *</t>
  </si>
  <si>
    <t>1. Realizar seguimiento a los procesos judiciales que tiene a cargo la Unidad</t>
  </si>
  <si>
    <t>(Seguimientos realizados/seguimientos  planeados)*100</t>
  </si>
  <si>
    <t>Recursos humanos y tecnológicos, SIPROJ</t>
  </si>
  <si>
    <t>Subgerencia de Gestión Jurídica</t>
  </si>
  <si>
    <t>RC-GJUR-2</t>
  </si>
  <si>
    <t>Posibilidad de recibir dádivas o beneficios a nombre propio y/o de terceros para direccionar la conceptualización</t>
  </si>
  <si>
    <t>Falta de un adecuado seguimiento a las consultas realizadas, No identificar, ni declarar un conflicto de interés oportunamente, Indebida interpretación y/o aplicación de las normas por parte de los funcionarios de la UAECD</t>
  </si>
  <si>
    <t xml:space="preserve">Perdida de recursos financieros , Responsabilidades disciplinarias, afectación de la imagen de la entidad, </t>
  </si>
  <si>
    <t xml:space="preserve"> *El Gerente Jurídico revisa el proyecto de concepto jurídico, si es del caso realiza observaciones y solicita las correcciones que considere.  * * * * * *</t>
  </si>
  <si>
    <t>1. Verificar que se de respuesta a las solicitudes de concepto</t>
  </si>
  <si>
    <t>Recursos humanos y tecnológicos.</t>
  </si>
  <si>
    <t>Gerencia Jurídica</t>
  </si>
  <si>
    <t>Gestionar eficientemente los requerimientos de los usuarios que deben estar enmarcados en el catálogo de servicios de TI, alineados con las soluciones
generadas desde la Planeación Estratégica TI, apoyando su uso y apropiación con el fin de dinamizar la transformación digital de la UAECD, generando
valor en lo público para el cumplimiento de los objetivos institucionales.</t>
  </si>
  <si>
    <t>RC-GOTI-1</t>
  </si>
  <si>
    <t>Posibilidad de acceso a información, por parte de personal no autorizado, en beneficio propio y particular</t>
  </si>
  <si>
    <t>Ausencia de revisiones/depuraciones periódicas, Desconocimiento de los lineamientos establecidos para la asignación de accesos y/o permisos, No declarar o identificar el conflicto de interés oportunamente</t>
  </si>
  <si>
    <t xml:space="preserve">Potenciales responsabilidades disciplinarias o penales, , </t>
  </si>
  <si>
    <t xml:space="preserve">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Se realizan depuraciones y revisiones preventivas por parte de los administradores de recursos tecnológicos, a los 60 días por inactividad de una cuenta se desactivará; así como por expiración de una cuenta de usuario de red teniendo en cuenta el formato diligenciado.
También se realizan revisiones periódicas de las cuentas de usuario de los sistemas de información mensualmente, y revisiones periódicas de cuentas de usuario y permisos y privilegios cuatrimestralmente.
El Jefe de Dependencia, revisa mensualmente el reporte de las cuentas de usuario de red que expiraron hasta el corte mensual y por inactividad mayor a 60 días, si existen cuentas de usuario en el reporte, solicita, a través de la mesa de servicios de TI, la respectiva inactivación de las cuentas en los sistemas de información, con el fin de que las cuentas de usuario activas sean las correctas.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 * * * * *</t>
  </si>
  <si>
    <t>Revisión mensual  de TI (gestor de acceso o quien se designe) verificar que los Jefes de Dependencia realicen la solicitud de inactivación conforme el  reporte  remitido respecto de las cuentas de usuario de red que expiraron hasta el corte mensual y por inactividad mayor a 60 días.</t>
  </si>
  <si>
    <t>( Revisiones realizadas /Revisiones programadas)*100</t>
  </si>
  <si>
    <t>a. Infraestructura de hardware, software y conectividad.
b. Recurso humano</t>
  </si>
  <si>
    <t>a. Subgerente Infraestructura Tecnológica
b. Administradores de recursos tecnológicos
c. Operador gestión cuentas de usuario
d. Jefes de Dependencia
e. Oficial de Seguridad</t>
  </si>
  <si>
    <t>Socializar trimestralmente los lineamientos establecidos para la entrega de información en el marco de las políticas de seguridad y privacidad de la información.</t>
  </si>
  <si>
    <t>Evaluación independiente de la gestión</t>
  </si>
  <si>
    <t>RC-EIGE-1</t>
  </si>
  <si>
    <t>Posibilidad de recibir una dádiva o beneficio a nombre propio o de un particular para alterar los resultados de los resultados de informes de seguimiento, evaluación y/o auditoría, con el fin de evitar la detección de malas prácticas o indebidos manejos en la gestión institucional</t>
  </si>
  <si>
    <t>Falta de transparencia, integridad y apropiación de los valores éticos institucionales por parte del servidor público, Interés de ocultar información, No identificar, ni declarar un conflicto de interés oportunamente</t>
  </si>
  <si>
    <t>Pérdida de confianza en la entidad, Pérdida de recursos económicos, Procesos sancionatorios, disciplinarios, fiscales y penales e  intervención de órganos de control</t>
  </si>
  <si>
    <t xml:space="preserve"> *Revisa el programa  general propuesto o plan de auditoría, los objetivos, metodología, actividades a ejecutar y determina su aprobación, e identifica las posibles fallas en la programación de las actividades a desarrollar durante la auditoría. *El Jefe OCI verifica y aprueba el contenido del informe preliminar de evaluación, seguimiento y/o auditoria de gestión, determina si el informe presentó inconsistencias o no estuvo lo suficientemente sustentado. * * * * *</t>
  </si>
  <si>
    <t>2 Realizar seguimiento  a la suscripción de conflictos de interés  por parte de los auditores  en las auditorias de gestión programadas</t>
  </si>
  <si>
    <t>(Seguimiento ejecutado/ seguimiento programado)*100</t>
  </si>
  <si>
    <t>RC-GDIS-1</t>
  </si>
  <si>
    <t>Posibilidad de recibir una dádiva o beneficio a nombre propio y/o de terceros para manipular la actuación disciplinaria.</t>
  </si>
  <si>
    <t xml:space="preserve"> Falta de capacitación de los funcionarios de la OCDI, Aceptar por parte de los disciplinados ofrecimientos., No identificar, ni declarar un conflicto de interés oportunamente</t>
  </si>
  <si>
    <t>Acción judicial en contra de la entidad., Coloca en riesgo la independencia de la autoridad disciplinaria., Violar el principio de imparcialidad</t>
  </si>
  <si>
    <t xml:space="preserve"> *El jefe de OCDI realiza verificación mensual (etapa de instrucción) o trimestral (etapa de juzgamiento) del cumplimiento de los compromisos, y socializar los cambios o ajustes que generen en el Manual Único de Procesos de Procedimientos de la Alcaldía Mayor de Bogotá, y recuerda la obligatoria observancia de los mismos. Si no se cumple con lo dispuesto, se devuelve al profesional de instrucción y se deja la observación en el informe presentado, o se devuelve al profesional de juzgamiento con memorando indicando los reprocesos detectados. Se deja registro en el acta de la reunión - informe de profesionales y/o memorando  *El jefe de OCDI, cuando se requiera,  revisa si se efectuaron las correspondientes notificaciones y comunicaciones para materializar  el traslado de alegatos , herramienta que concreta el derecho de defensa del disciplinable, antes de proferir pliego de cargos. De existir observaciones o necesidad de ajuste se devuelve al funcionario para análisis y ajuste. Se dejan como evidencias de la ejecución del control correos electrónicos y una carpeta compartida en el fileserver. *El jefe de OCDI, cuando se requiera, valora las pruebas, los supuestos de hecho y de derecho para aprobar y suscribir el auto de archivo formal o el auto de terminación del procedimiento  disciplinario que ordena el archivo definitivo de las diligencias, identificando según sea el caso que se encuentre conforme al derecho, de existir observaciones o necesidad de ajuste se devuelve al funcionario para análisis y ajuste. Se dejan como evidencias de la ejecución del control correos electrónicos, las actas de reunión  y una carpeta compartida en el fileserver  *Subgerente de Gestión Jurídica, verifica si se efectuaron las correspondientes notificaciones y comunicaciones previas, estudiar el asunto y evaluar los motivos impetrados en los alegatos de conclusión, para posteriormente proyectar fallo de primera instancia. De existir observaciones o necesidad de ajuste se devuelve al funcionario para análisis y ajuste. Se dejan como evidencias de la ejecución del control correo electrónico y la actuación en la carpeta compartida en el fileserver. *Subgerente de Gestión Jurídica, verifica si se presentaron recursos antes de la expedición de  la constancia de ejecutoria del fallo de primera instancia. De existir observaciones o necesidad de ajuste se devuelve al funcionario para análisis y ajuste. Se dejan como evidencias de la ejecución del control correo electrónico y la actuación en la carpeta compartida en el fileserver. *El Director  revisa si se efectuaron las correspondientes notificaciones y comunicaciones para materializar  el  derecho de defensa del disciplinable. De existir observaciones o necesidad de ajuste se devuelve al funcionario para análisis y ajuste. Se dejan como evidencia de la ejecución del control correos electrónicos y  la actuación en la carpeta compartida en el fileserver. *</t>
  </si>
  <si>
    <t>1. Gestionar capacitación de los servidores de la Oficina de Control Disciplinario Interno en temas disciplinarios o afines y/o Código de integridad.</t>
  </si>
  <si>
    <t>Número de actividades gestionadas\Número de actividades programadas *100</t>
  </si>
  <si>
    <t>1. Recurso humano (Profesionales del área y jefe de Oficina para realizar seguimiento mensuales) y financiero.</t>
  </si>
  <si>
    <t>Jefe OCD, Profesionales y Asistenciales de la Oficina.</t>
  </si>
  <si>
    <t>2. Realizar seguimiento a la declaración de conflictos de interés en la OCDI</t>
  </si>
  <si>
    <t xml:space="preserve"> Seguimiento realizado/seguimiento programado *100.</t>
  </si>
  <si>
    <t>MATRIZ DE RIESGOS FISCALES</t>
  </si>
  <si>
    <r>
      <rPr>
        <b/>
        <sz val="11"/>
        <color theme="0"/>
        <rFont val="Calibri"/>
        <family val="2"/>
        <scheme val="minor"/>
      </rPr>
      <t>CÓDIGO</t>
    </r>
    <r>
      <rPr>
        <b/>
        <sz val="10"/>
        <color theme="0"/>
        <rFont val="Calibri"/>
        <family val="2"/>
        <scheme val="minor"/>
      </rPr>
      <t xml:space="preserve">
</t>
    </r>
    <r>
      <rPr>
        <sz val="10"/>
        <color theme="0"/>
        <rFont val="Calibri"/>
        <family val="2"/>
        <scheme val="minor"/>
      </rPr>
      <t>RG -Gestión 
RS - Seguridad
RF - Fiscal
+ Nomenclatura del proceso + consecutivo 
Ej. RG-DIES-1</t>
    </r>
    <r>
      <rPr>
        <b/>
        <sz val="10"/>
        <color theme="0"/>
        <rFont val="Calibri"/>
        <family val="2"/>
        <scheme val="minor"/>
      </rPr>
      <t xml:space="preserve">
</t>
    </r>
    <r>
      <rPr>
        <sz val="10"/>
        <color theme="0"/>
        <rFont val="Calibri"/>
        <family val="2"/>
        <scheme val="minor"/>
      </rPr>
      <t>RS-DIES-2</t>
    </r>
    <r>
      <rPr>
        <b/>
        <sz val="10"/>
        <color theme="0"/>
        <rFont val="Calibri"/>
        <family val="2"/>
        <scheme val="minor"/>
      </rPr>
      <t xml:space="preserve">
</t>
    </r>
    <r>
      <rPr>
        <sz val="10"/>
        <color theme="0"/>
        <rFont val="Calibri"/>
        <family val="2"/>
        <scheme val="minor"/>
      </rPr>
      <t>RF-DIES-3</t>
    </r>
  </si>
  <si>
    <r>
      <t xml:space="preserve">Meta
- Cantidad -
</t>
    </r>
    <r>
      <rPr>
        <sz val="10"/>
        <color theme="0"/>
        <rFont val="Calibri"/>
        <family val="2"/>
        <scheme val="minor"/>
      </rPr>
      <t>Denominador</t>
    </r>
  </si>
  <si>
    <r>
      <t xml:space="preserve">SUMA -TOTAL 
</t>
    </r>
    <r>
      <rPr>
        <sz val="10"/>
        <color theme="0"/>
        <rFont val="Calibri"/>
        <family val="2"/>
        <scheme val="minor"/>
      </rPr>
      <t>Numerador</t>
    </r>
  </si>
  <si>
    <t>RF</t>
  </si>
  <si>
    <t>Plan de Seguridad y Salud
en el Trabajo implementado
y ejecutado (Sistema de
Seguridad y Salud en el
Trabajo implementado)</t>
  </si>
  <si>
    <t>Posibilidad de efecto dañoso sobre Recursos públicos por accidentes laborales no cubiertos por la ARL o cubiertos bajo un tipo de riesgo no adecuado debido a Omisión en el registro o actualización de la información ante la ARL</t>
  </si>
  <si>
    <t xml:space="preserve"> * * *</t>
  </si>
  <si>
    <t xml:space="preserve">El profesional especializado realiza seguimiento a las solicitudes de afiliación, si no se han gestionado aún solicita al técnico operativo y/o auxiliar administrativo para su trámite de forma inmediata. </t>
  </si>
  <si>
    <t>Causa raíz</t>
  </si>
  <si>
    <t>Instructivo Afiliaciones a la ARL -
Realizar seguimiento de solicitudes afiliaciones</t>
  </si>
  <si>
    <t>1. Calificar correctamente el tipo de riesgo por Accidente Laboral.
2. Realizar el pago de la sanción a que haya lugar</t>
  </si>
  <si>
    <t>1. Realizar revisión bimestral de la categorización del riesgo del personal reportada en la ARL y de ser necesario realizar las gestiones correspondientes</t>
  </si>
  <si>
    <t>(Revisiones realizadas / Revisiones programadas)*10</t>
  </si>
  <si>
    <t>Humanos, técnicos, apoyo de comunicaciones</t>
  </si>
  <si>
    <t>Profesional STH</t>
  </si>
  <si>
    <t>Posibilidad de efecto dañoso sobre Recursos públicos por liquidación de mayores valores debido a la comisión de errores sustanciales en la elaboración de actos administrativos que atienden solicitudes de situaciones administrativas.</t>
  </si>
  <si>
    <t>El profesional universitario re visa si las situaciones corresponden a: ¿ingresos, encargos, retiros, primas técnicas,  vacaciones, interrupción de vacaciones, aplazamiento de vacaciones, licencia de luto, terminación de encargos, encargos con funciones, vacancia temporal, comisiones de libre nombramiento y remoción, sanciones disciplinarias), órdenes judiciales, liquidación de prestaciones sociales, licencia de paternidad, licencia de maternidad, licencias no remuneradas?  Si son relacionadas con estos temas, continúa con el Instructivo Situaciones Administrativas</t>
  </si>
  <si>
    <t>Procedimiento de nómina y situaciones administrativa</t>
  </si>
  <si>
    <t>1. Generar acto administrativo para modificar acto administrativo inicial con errores.
2. Solicitar al servidor o contratista reintegrar el valor o la diferencia del valor pagado por concepto de la situación administrativa</t>
  </si>
  <si>
    <t xml:space="preserve"> Humanos, técnicos</t>
  </si>
  <si>
    <t>Profesional especializado</t>
  </si>
  <si>
    <t>El profesional Especializado  STH. Analiza la solicitud de la situación administrativa y verifica que cumpla con los requisitos dispuestos por la normatividad, según los criterios para cada situación administrativa. Nota: En caso de no cumplir con los requisitos se devuelve mediante acto administrativo (resolución u oficio) motivando las causales de rechazo o negación de la solicitud.</t>
  </si>
  <si>
    <t>Instructivo Situaciones Administrativas</t>
  </si>
  <si>
    <t>2. Realizar revisión aleatoria bimestral de las situaciones administrativas otorgadas</t>
  </si>
  <si>
    <t>Situaciones administrativas revisadas / situaciones administrativas programadas</t>
  </si>
  <si>
    <t>El profesional Especializado  STH., Proyecta el acto administrativo (resolución u oficio) de acuerdo con la situación administrativa. Continúa con el Instructivo Trámite de actos administrativos para Talento Humano.</t>
  </si>
  <si>
    <t>El Profesional Universitario, revisa, valida y visa con los soportes aportados el acto administrativo y lo remite al profesional que lo elaboró, para su revisión y validación. Actividad que debe realizarse dentro de las dos (2) horas siguientes de la entrega por parte del profesional.</t>
  </si>
  <si>
    <t>Instructivo trámite de actos administrativos para talento humano</t>
  </si>
  <si>
    <t xml:space="preserve">El subgerente de TH, revisa y visa el acto administrativo y lo envía a la Gerencia de Gestión 
Corporativa para revisión y visto bueno. </t>
  </si>
  <si>
    <t xml:space="preserve">El Gerente Corporativo, revisa y visa el acto administrativo y lo envía a la Gerencia de Gestión 
Corporativa para revisión y visto bueno. </t>
  </si>
  <si>
    <t>Posibilidad de efecto dañoso sobre Recursos públicos por pagos de nómina o de seguridad social realizados por encima de los valores establecidos normativamente y/o pago de multas o intereses moratorios debido a la omisión en la aplicación de validaciones y verificaciones de la correcta liquidación de los valores a pagar</t>
  </si>
  <si>
    <t>1. Realizar el pago o la corrección del pago de la nómina o de la seguridad social, de acuerdo al cumplimiento de requisitos.
2. Realizar el pago de la sanción a que haya lugar</t>
  </si>
  <si>
    <t xml:space="preserve">Declaraciones tributarias presentadas </t>
  </si>
  <si>
    <t xml:space="preserve">Posibilidad de efecto dañoso sobre Recursos públicos por pago de intereses moratorios y sanciones por incumplimiento de plazos y pagos extemporáneos, resultantes de la presentación de declaraciones tributarias inexactas y/o en forma extemporánea debido a la ausencia de reporte o reporte extemporáneo de información por parte de las áreas de la entidad.  </t>
  </si>
  <si>
    <t>El contador o subgerente administrativo y financiero incluye anualmente en el Cronograma de reporte de información a la SAF, el requerimiento de la remisión de la información sobre los procesos de negociación y venta que se hayan gestionado tales como convenio interadministrativo, contrato de Catastro Multipropósito o cualquier otro tipo de acuerdo comercial que se encuentre en firme, a la Gerencia Comercial y de Atención al Ciudadano, con el fin de prevenir la no presentación y/o pago oportuno de impuestos a cargo de la entidad, así como el pago de sanciones e intereses moratorios por el incumplimiento. Si no se recibe la información se le solicita a esa dependencia, una manifestación expresa de la inexistencia de convenios interadministrativos, contratos de Catastro Multipropósito o acuerdos comerciales.</t>
  </si>
  <si>
    <t>Causa Raíz</t>
  </si>
  <si>
    <t>Instructivo Elaboración de declaraciones tributarias
 Solicitar la información de acuerdos comerciales que se encuentren en firme</t>
  </si>
  <si>
    <t xml:space="preserve">
1. Gestionar o realizar los pagos a que haya a lugar inmediatamente, 
2. Revisar las causales de pago extemporáneo y tomar decisiones correctivas.</t>
  </si>
  <si>
    <t>El contador o profesional especializado de contabilidad, teniendo en cuenta el calendario tributario, verifica la concordancia de los valores retenidos en las órdenes de pago y nómina, así como el valor del IVA generado en la facturación, contra la información de los registros contables tomados del aplicativo LIMAY, buscando la consistencia de los reportes frente a los saldos de las cuentas, a fin de presentar información exacta en las declaraciones tributarias. Si encuentra inconsistencias devuelve para ajustes.</t>
  </si>
  <si>
    <t>Instructivo Elaboración de declaraciones tributarias
Verificar la consistencia de la información recibida, los reportes de los aplicativos y los saldos de las cuentas de impuestos</t>
  </si>
  <si>
    <t>El contador revisa la información consignada en los formularios preliminares y verifica que los valores a pagar correspondan a las retenciones efectuadas sobre las órdenes de pago procesadas en el mes correspondiente, a fin de presentar información exacta en las declaraciones tributarias. Si se detectan errores, vuelven a diligenciar los formularios.</t>
  </si>
  <si>
    <t>Instructivo Elaboración de declaraciones tributarias
Revisar información de los formularios preliminares</t>
  </si>
  <si>
    <t>El profesional universitario o especializado o el contador de la entidad verifica el calendario tributario para establecer su vigencia, así como la oportunidad en la presentación y pago de las declaraciones u obligaciones tributarias de la UAECD. Si no està actualizado se revisan las fechas de presentación de declaraciones tributarias en el calendario.</t>
  </si>
  <si>
    <t xml:space="preserve">
Instructivo Elaboración de declaraciones tributariasRealizar seguimiento al cumplimiento del calendario tributario de la UAECD</t>
  </si>
  <si>
    <t>Posibilidad de efecto dañoso sobre Recursos públicos por generar sobrecostos en la gestión de transporte debido a Desplazamientos no justificados o no autorizados en los vehículos de la Unidad</t>
  </si>
  <si>
    <t>Infraestructura</t>
  </si>
  <si>
    <t xml:space="preserve">Solicitar a las áreas revisar las actividades requeridas para el cumplimiento de sus funciones y compromisos. 
Realizar mesa de trabajo con directivos para priorizar los requerimientos de servicios de transporte para el cumplimiento de las metas y compromisos institucionales. </t>
  </si>
  <si>
    <t>Inventario actualizado física y contablemente</t>
  </si>
  <si>
    <t>Posibilidad de efecto dañoso sobre Bienes públicos por pérdida o daño o extravío de los bienes de la Unidad debido a falta de informar los movimientos (Ingreso y salida) de los bienes muebles de la Unidad al servicio de vigilancia y/o al corredor de seguros (según tipo de ingreso)</t>
  </si>
  <si>
    <t>El profesional de inventarios (Encargado de almacén) compara la información del sistema con la planilla de toma física, a fin de establecer posibles diferencias.  Si la información no coincide, se efectúa conteo de verificación a las placas de los elementos en los cuales se encuentren diferencias.</t>
  </si>
  <si>
    <t>Procedimiento Administración de Bienes e Inventarios
Conciliar la información registrada en las planillas contra el Sistema de Administración de Inventarios SAI</t>
  </si>
  <si>
    <t>Evaluar la situación con los directivos, el contratista de vigilancia y el responsable de seguros para la toma de decisiones pertinentes.
Informar y/o denunciar los hechos ante las autoridades competentes.</t>
  </si>
  <si>
    <t xml:space="preserve">El profesional de inventarios, el subgerente administrativo y financiero y el Grupo Inventarios verifican las características del bien perdido y elaboran acta detallada de pérdida con base en la constancia por pérdida de documentos y/o elementos (denuncio) y demás soportes recibidos, para continuar con el trámite correspondiente ante el asegurador y la entidad y la remisión a la Oficina de Control Disciplinario.  </t>
  </si>
  <si>
    <t>Procedimiento Administración de Bienes e Inventarios 
Verificar en SAI elelemento perdido y elaborar el acta de pérdida</t>
  </si>
  <si>
    <t>El profesional de inventarios, profesional designado de bienes y consumo o el auxiliar administrativo, informa al profesional encargado de seguros sobre la inclusión de elementos devolutivos para que queden asegurados.</t>
  </si>
  <si>
    <t>Procedimiento Administración de Bienes e Inventarios 
Informar al profesional encargado de seguros</t>
  </si>
  <si>
    <t>Acta de liquidación de los contratos / Resolución de liquidación unilateral / Resolución de liberación de saldos CPS</t>
  </si>
  <si>
    <t>Posibilidad de efecto dañoso sobre Recursos públicos por pérdida de competencia para liquidar contratos debido a demora o incumplimiento en la radicación de la solicitud de liquidación bilateral o unilateral del contrato con el lleno de los requisitos por parte del supervisor</t>
  </si>
  <si>
    <t xml:space="preserve">El Abogado designado Subgerencia de Contratación realiza la verificación de la documentación que soporta la solicitud de liquidación, identificando que se encuentren dentro del expediente contractual los documentos especificados en el procedimiento. Una vez verificados los documentos, el abogado designado revisada el acta de liquidación del contrato, teniendo en cuenta las condiciones generales establecidas la ley, el Manual de Contratación y en el formato respectivo. Así mismo, verifica que todos los documentos del expediente contractual se encuentren como el acta de liquidación, que esté correctamente diligenciada y que esté acorde con los soportes documentales y la normatividad vigente para la materia. </t>
  </si>
  <si>
    <t>Procedimiento Liquidación de contratos
Revisión de los documentos de la solicitud de liquidación 
bilateral del contrato</t>
  </si>
  <si>
    <t>Iniciar las acciones determinadas por las autoridades</t>
  </si>
  <si>
    <t xml:space="preserve">El contratista, estando de acuerdo con el contenido del acta de liquidación bilateral, procede con la suscripción del contrato. Una vez suscrita el acta de liquidación la misma se remite para firma del supervisor y/o interventor del contrato. </t>
  </si>
  <si>
    <t>Procedimiento Liquidación de contratos
Suscribir el acta de liquidación bilateral del contrato por 
parte del contratista</t>
  </si>
  <si>
    <t>El supervisor y/o interventor del contrato, estando de acuerdo con el contenido del acta de liquidación  bilateral,  procede a la suscripción de la misma, una vez suscrita la misma se remite para la aprobación de la Subgerencia de Contratación</t>
  </si>
  <si>
    <t>Procedimiento Liquidación de contratos
Suscribir el acta de liquidación bilateral del contrato por parte del Supervisor y/o interventor del contrato</t>
  </si>
  <si>
    <t>El Abogado designado Subgerencia de Contratación revisa los documentos radicados los cuales deben contener los  documentos establecidos en el procedimiento, este control permite realizar la revisión integral de los documentos de la solicitud de liquidación del contrato.</t>
  </si>
  <si>
    <t>Procedimiento Liquidación de contratos
Revisión de documentos de la solicitud de liquidación unilateral.</t>
  </si>
  <si>
    <t>El Subgerente de Contratación verifica que el proyecto de resolución de liquidación unilateral, esté debidamente elaborado y que cumpla los requisitos legales requeridos, este control permite evidenciar y corregir previo a la suscripción errores o inconsistencias que pudieran presentarse en el proyecto de liquidación unilateral del contrato, si se identifica alguna inconsistencia se devuelve al abogado designado.</t>
  </si>
  <si>
    <t>Procedimiento Liquidación de contratos
Revisar proyecto de resolución de liquidación unilateral del 
contrato</t>
  </si>
  <si>
    <t>El Abogado designado Subgerencia de Contratación firmada la resolución de liquidación unilateral por el Ordenador del Gasto, notifica al contratista por escrito y en los términos legales, sobre la expedición del acto administrativo, este control permite que se surtan todas las actuaciones para dar a conocer el acto administrativo a las partes interesadas y a ejercer su derecho a la defensa y contradicción</t>
  </si>
  <si>
    <t>Procedimiento Liquidación de contratos
Notificar al contratista de la resolución de liquidación 
unilateral del contrato</t>
  </si>
  <si>
    <t xml:space="preserve">Contrato suscrito/Estructuración de estudios y documentos previos </t>
  </si>
  <si>
    <t>Posibilidad de efecto dañoso sobre Recursos públicos por suscripción de contratos que ocasionen detrimento patrimonial para la entidad debido a la adjudicación con valores superiores a los precios de mercado y/o la adquisición de bienes o servicios en cantidades mayores a las estrictamente requeridas</t>
  </si>
  <si>
    <t xml:space="preserve">El enlace de Contratación y experto temático de los diferentes procesos contractuales diligencia el formato establecido para los estudios previos y su justificación, componentes técnicos, objeto, alcance, modalidad propuesta y elabora el anexo técnico, economico (estructura de costos) y Formato Solicitud de cotización a Proveedores y remite a revisión previa de la  Subgerencia Administrativa y Financiera. </t>
  </si>
  <si>
    <t>Causa raiz</t>
  </si>
  <si>
    <t>Procedimiento de estructuración de estudios y documentos previos en la asignación del enlace de contratación para los procesos contractuales y la elavoración del proyecto inicial de estudios previos</t>
  </si>
  <si>
    <t>Verificar que los documentos radicados para adelantar el trámite de los procesos de selección cuenten con el estudio de mercado avalado por el profesional responsable en la Subdirección Administrativa y financiera</t>
  </si>
  <si>
    <t>Verificación efectuada / Verificación programada</t>
  </si>
  <si>
    <t xml:space="preserve">El profesional de la Subgerencia Administrativa y Financiera Revisa y valida los borradores de los anexos técnico y económico (Formato de cotización) asegurando su coherencia, correctas unidades de medida y estructura para el análisis de precios y comparabilidad antes de iniciar el proceso de cotización formal. </t>
  </si>
  <si>
    <t xml:space="preserve">Procedimiento de estructuración de estudios y documentos previos en la actividad de revión de los anexos técnico y económico por parte del profesional de SAF </t>
  </si>
  <si>
    <t xml:space="preserve">El enlace de Contratación gestiona activamente la obtención de un mínimo de tres (3) cotizaciones válidas, y recopila los soportes digitales de la gestión de precios (cotizaciones y/o históricos) obtenidos, que sustenten el futuro análisis de precios. </t>
  </si>
  <si>
    <t xml:space="preserve">Procedimiento de estructuración de estudios y documentos previos en la actividad de consecución de cotizaciones </t>
  </si>
  <si>
    <t>Con base en la información recolectada el enlace de Contratación analiza el sector en contexto local/nacional (aspectos técnicos, comerciales y legales relevantes desde su experticia), identifica y estudia procesos contractuales similares recientes en SECOP II de otras entidades y de la UAECD (si existen). Adicionalmente, realiza una identificación inicial de potenciales proveedores/empresas del sector, clasificándolas preferiblemente (Mipyme/Grande) y un análisis técnico básico de alternativas técnicas y/o tecnológicas y normas aplicables. Consolida en un documento, la información base para el análisis del sector</t>
  </si>
  <si>
    <t xml:space="preserve">Procedimiento de estructuración de estudios y documentos previos en la actividad de consolidar la investigación para el análisis del sector </t>
  </si>
  <si>
    <t xml:space="preserve"> Con base en la información recopilada el profesional de la Subgerencia Administrativa y Financiera realiza los análisis y proyecta el estudio de precios de mercado, aplicando métodos estadísticos (promedio, mediana, desviación estándar, etc.) sobre las cotizaciones y/o precios históricos suministrados, para determinar el presupuesto oficial estimado a traves del documento Análisis del sector y  los requisitos financieros habilitantes (Capacidad Financiera, liquidez, endeudamiento, razón de cobertura de intereses) Capacidad Organizacional (Rentabilidad del patrimonio y Rentabilidad del Activo) basados en el análisis del sector y el cálculo de la capacidad residual de contratación (cuando aplique).</t>
  </si>
  <si>
    <t xml:space="preserve">Procedimiento de estructuración de estudios y documentos previos en la actividad de Proyectar el estudio de precios de mercado. </t>
  </si>
  <si>
    <t>Con los insumos mencionados el Enlace de Contratación verifica el presupuesto
oficial obtenido en contraste con el presupuesto programado en el Plan Anual de Adquisiciones e integra estos documentos a estudios previos definitivos para posteriormente solicitar el CDP y radica el expediente completo en la Subgerencia de contratación para dar inicio al proceso</t>
  </si>
  <si>
    <t xml:space="preserve">Procedimiento Mínima Cuantía
Procedimiento Licitación Pública
Procedimiento de Concurso de Méritos
Procedimiento de Selección Abreviada de Menor Cuantía
Procedimiento de Contratación Directa
Procedimiento de Selección Abreviada Subasta Inversa en cuanto a la estructuración de los estudios previos definitivos y la radicación </t>
  </si>
  <si>
    <t>Pago de Contrato/Lineamientos de la gestión contractual</t>
  </si>
  <si>
    <t>Posibilidad de efecto dañoso sobre Recursos públicos por el incumplimiento de las obligaciones de la supervisión contractual  debido a la autorización y pago de valores superiores a los precios de referencia establecidos, así como pagos sin el cumplimiento de requisitos ni soportes de ejecución</t>
  </si>
  <si>
    <t>En cumplimiento de las funciones de supervisión en el componente financiero del contrato el supervisor realizará el  seguimiento a la ejecución financiera del contrato, con el fin de garantizar que los pagos o desembolsos se efectúen en los términos y por las sumas pactadas en las cláusulas contractuales, evitando pagos adicionales o mayores valores ejecutados sin soporte presupuestal o la desfinanciación del contrato.</t>
  </si>
  <si>
    <t>Documento técnico manual de supervisión e interventoría
3.3 aspectos de la supervisión e interventoría.</t>
  </si>
  <si>
    <t>Realizar jornadas de socialización o divulgación sobre las funciones y  responsabilidades de la supervisión y las consecuencias de su inobservancia (Digirida a supervisores).</t>
  </si>
  <si>
    <t>(Jornada realizada/ Jornada programada)</t>
  </si>
  <si>
    <t>P. El supervisor deberá  Controlar y mantener actualizado el estado financiero del contrato cargando los soportes correspondientes en el plan de pagos del numeral 7. ejecución de la plataforma SECOP II, l y los informes periódicos de supervisión o interventoría, verificando que éstos se desarrollen dentro del plazo y con los montos establecidos, sin que el valor ejecutado exceda la correspondiente apropiación presupuestal.</t>
  </si>
  <si>
    <t>Documento técnico manual de supervisión e interventoría
4. funciones generales de los supervisores e interventores literal p</t>
  </si>
  <si>
    <t>Emitir (1) lineamiento que fortalezca el cumplimiento de las obligaciones de suoervisión contractual</t>
  </si>
  <si>
    <t>(Lineamiento socializado/ Lineamiento  programado)</t>
  </si>
  <si>
    <t>E.  El supervisor deberá conocer los procesos y procedimientos internos de la entidad relacionados con el manejo y trámite de los contratos, trámite para realizar los pagos, diligenciamiento de formatos y demás aspectos inherentes a sus funciones. e) Programar y coordinar con el contratista las reuniones de seguimiento a la ejecución del contrato y registrar en el formato respectivo su estado de avance, acordando la aplicación de correctivos para subsanar los inconvenientes en forma oportuna.</t>
  </si>
  <si>
    <t xml:space="preserve">Documento técnico manual de supervisión e interventoría
4.1 funciones específicas de los supervisores e interventores
4.4. vigilancia administrativa
literal e
</t>
  </si>
  <si>
    <t>Q. El supervisor deberá verificar que la información diligenciada en el informe de ejecución para el pago de la cuenta presentado por el contratista se encuentre debidamente soportados.</t>
  </si>
  <si>
    <t xml:space="preserve">Documento técnico manual de supervisión e interventoría
4.1 funciones específicas de los supervisores e interventores
4.4. vigilancia administrativa
literal q
</t>
  </si>
  <si>
    <t>G. El supervisor deberá verificar la consistencia entre el servicio efectivamente prestado frente al valor real a pagar, realizando el cálculo matemático para determinar este monto cuando los pagos a los contratistas se efectúen por fracción de mes.</t>
  </si>
  <si>
    <t>Documento técnico manual de supervisión e interventoría
4.1 funciones específicas de los supervisores e interventores
4.5 vigilancia financiera y contable</t>
  </si>
  <si>
    <t>D. Previa cuantificación de las actividades ejecutadas, avance parcial de obras, o entrega parcial de productos o servicios que efectivamente hayan sido recibidos a satisfacción de la Entidad y de conformidad con lo pactado en el contrato, el supervisor elaborará y suscribirá con el contratista las actas de recibo parcial de obra, bienes o servicios para efectos de su pago al Contratista. A estas actas deberá acompañarse los respectivos soportes y pruebas de recibo</t>
  </si>
  <si>
    <t>Documento técnico manual de supervisión e interventoría
4.6 funciones del supervisor e interventor respecto de los informes y actas. literal d</t>
  </si>
  <si>
    <t>MATRIZ DE RIESGOS DE SEGURIDAD DE LA INFORMACIÓN</t>
  </si>
  <si>
    <t>Causa o Vulnernabilidad asociada</t>
  </si>
  <si>
    <r>
      <t xml:space="preserve">% AVANCE
</t>
    </r>
    <r>
      <rPr>
        <sz val="11"/>
        <color theme="0"/>
        <rFont val="Calibri"/>
        <family val="2"/>
        <scheme val="minor"/>
      </rPr>
      <t>(BP/BC)</t>
    </r>
  </si>
  <si>
    <t>Transversal</t>
  </si>
  <si>
    <t>No aplica</t>
  </si>
  <si>
    <t>RS</t>
  </si>
  <si>
    <t>TRVS</t>
  </si>
  <si>
    <t>1. OneDrive de GGC
2. OneDrive de Dirección</t>
  </si>
  <si>
    <t>Servicios</t>
  </si>
  <si>
    <t>Pérdida de confidencialidad e integridad</t>
  </si>
  <si>
    <t>Pérdida de confidencialidad e integridad de 1. OneDrive de GGC
2. OneDrive de Dirección por a. Abuso de derechos
b. Borrado o Corrupción de la Información
c. Fallas Humanas debido a a. Ausencia o indebida asignación de derechos de acceso 
b. Desconocimiento de Politicas de seguridad de la Información</t>
  </si>
  <si>
    <t>a. Ausencia o indebida asignación de derechos de acceso 
b. Desconocimiento de Politicas de seguridad de la Información</t>
  </si>
  <si>
    <t>a. Abuso de derechos
b. Borrado o Corrupción de la Información
c. Fallas Humanas</t>
  </si>
  <si>
    <t>NA</t>
  </si>
  <si>
    <t>BajaLeve</t>
  </si>
  <si>
    <t>Bajo</t>
  </si>
  <si>
    <t xml:space="preserve">El Propietario de información/Admnistrador de Carpetas realiza la solicitud de los accesos definidos para los  funcionarios/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 </t>
  </si>
  <si>
    <t>b</t>
  </si>
  <si>
    <t>DT  manual de políticas detalladas de seguridad y privacidad de la información
 Instructivo de Gestión de Accesos</t>
  </si>
  <si>
    <t>Solicitar por mesa de servicio la revision mensual del OneDrive y enviar un informe de los posibles accesos no autorizados al administrador del OneDrive GGC
                                                                                                                                                                                                                                                                                                                                                                   Solicitar la revision mensual del repositorio Fileserver y enviar un informe de los posibles accesos no autorizados al administrador del Fileserver Direccion</t>
  </si>
  <si>
    <t xml:space="preserve">El propietario del activo cada vez que se presente un incidente de seguridad deberá reportar la vulberabilidad en la Mesa de Servicios de TI con el fin que se verifique el mismo. La evidencia del control queda registrada en la Mesa de Servicios de TI </t>
  </si>
  <si>
    <t>a, b</t>
  </si>
  <si>
    <t>Instructivo de Copias de Respaldo y Recuperación</t>
  </si>
  <si>
    <t>1. OneDrive de GGC
2. OneDrive Dirección</t>
  </si>
  <si>
    <t>Pérdida de Disponibilidad</t>
  </si>
  <si>
    <t>Pérdida de Disponibilidad de 1. OneDrive de GGC
2. OneDrive Dirección por a. Borrado de Información debido a a. Desconocimiento de las políticas de seguridad de la información
b. Ausencia de controles de respaldo de información</t>
  </si>
  <si>
    <t>a. Desconocimiento de las políticas de seguridad de la información
b. Ausencia de controles de respaldo de información</t>
  </si>
  <si>
    <t>a. Borrado de Información</t>
  </si>
  <si>
    <t>El jefe de dependencia revisa cada año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</si>
  <si>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Solicitar la revision mensual del OneDrive y enviar un informe de los posibles accesos no autorizados al administrador del OneDriveGGC
                                                                                                                                                                                                                                                                                                                                                                                                                                                                                                                                                                                                                                                                 Solicitar restauracion de la informacion en el servidor File Server de la Direccion</t>
  </si>
  <si>
    <t>Realizar trimestralmente mediante mesa de servicios de TI al respaldo que se realiza al OneDrive  del repositorio de información de la GGC</t>
  </si>
  <si>
    <t>Seguimientos realizados / seguimientos programados 31/12/2025</t>
  </si>
  <si>
    <t>Recursos Humanos , Tecnologicos</t>
  </si>
  <si>
    <t xml:space="preserve">Gerente de Gestion Corporativa
</t>
  </si>
  <si>
    <t>Una vez el jefe de dependecia remite correo o mesa de servicios solicitando ajustes en la matriz de programación de copias de respaldo, el equipo encargado (operadores en la SIT) realizan los cambios pertinentes los cuales son tenidos en cuenta para los procesos de recuperaciòn de información</t>
  </si>
  <si>
    <t>Realizar trimestralmente mediante mesa de servicios de TI al respaldo que se realiza al OneDrive y/o repositorio de información de la DG</t>
  </si>
  <si>
    <t xml:space="preserve">Seguimientos realizados / seguimientos programados </t>
  </si>
  <si>
    <t>Directora</t>
  </si>
  <si>
    <t xml:space="preserve">SharePoint Dirección </t>
  </si>
  <si>
    <t xml:space="preserve">Pérdida de confidencialidad e integridad de SharePoint Dirección  por a. Perdida o hurto  de información                                            b. Espionaje remoto                                                                                                                    c. Corrupción de los datos        debido a a. Desconocimiento de las políticas de seguridad de la información                                                                                                        b. Ausencia de copias de respaldo                                                                             c. Asignación errada de los derechos de acceso                                                                              </t>
  </si>
  <si>
    <t xml:space="preserve">a. Desconocimiento de las políticas de seguridad de la información                                                                                                        b. Ausencia de copias de respaldo                                                                             c. Asignación errada de los derechos de acceso                                                                              </t>
  </si>
  <si>
    <t xml:space="preserve">a. Perdida o hurto  de información                                            b. Espionaje remoto                                                                                                                    c. Corrupción de los datos       </t>
  </si>
  <si>
    <t xml:space="preserve">El administrador de plataforma de herramientas colaborativas cuando se requiere realiza la configuración de las herramientas, con el fin de asegurar la confidencialidad de integridad de la información dispuesta en las herramientas colaborativas, restringiendo el acceso a los autorizados en caso que se presente una solicitud </t>
  </si>
  <si>
    <t>a, c</t>
  </si>
  <si>
    <t>DT  manual de políticas detalladas de seguridad y privacidad de la información</t>
  </si>
  <si>
    <t>Sin Registro</t>
  </si>
  <si>
    <t>Restauración de las herramientas colaborativas  e información de acuerdo con lo descrito en el contrato firmado con la Unidad</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</si>
  <si>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</si>
  <si>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Procedimiento Gestión de Infraestructura Tecnológica
Instructivo de incidentes de seguridad de la información</t>
  </si>
  <si>
    <t>EL oficial de seguridad de la información revisa las charlas programadas de sensibilizaciones de seguridad de la información, con el fin de que las dependencias asistan al proceso programado. Verifica las personas que asistieron y las que no asistieron a las sensibilizaciones o actividades. Si existen personas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contratistas convocados.</t>
  </si>
  <si>
    <t>a</t>
  </si>
  <si>
    <t>DT  manual de políticas detalladas de seguridad y privacidad de la información
Declaración de aplicabilidad</t>
  </si>
  <si>
    <t>El proveedor de servicios de nube realiza el respaldo de las herramientas colaborativas de acuerdo con lo descrito en el contrato firmado con la Unidad</t>
  </si>
  <si>
    <t>El proveedor de servicios de nube realiza el restauración de las herramientas colaborativas de acuerdo con lo descrito en el contrato firmado con la Unidad</t>
  </si>
  <si>
    <t xml:space="preserve">Pérdida de Disponibilidad de SharePoint Dirección  por a. Perdida o hurto  de información                                            b. Espionaje remoto                                                                                                                    c. Corrupción de los datos 
d. Saturación de la red debido a a. Desconocimiento de las políticas de seguridad de la información                                b. Ausencia de monitores                                                                        c. Ausencia de respaldo de la información                                                              d. Asignación errada de los derechos de acceso                                                                              </t>
  </si>
  <si>
    <t xml:space="preserve">a. Desconocimiento de las políticas de seguridad de la información                                b. Ausencia de monitores                                                                        c. Ausencia de respaldo de la información                                                              d. Asignación errada de los derechos de acceso                                                                              </t>
  </si>
  <si>
    <t>a. Perdida o hurto  de información                                            b. Espionaje remoto                                                                                                                    c. Corrupción de los datos 
d. Saturación de la red</t>
  </si>
  <si>
    <t>c</t>
  </si>
  <si>
    <t>El proveedor de servicios de nube realiza  la restauración de las herramientas colaborativas e información de acuerdo con lo descrito en el contrato firmado con la Unidad</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</si>
  <si>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La evidencia del control queda en la herramienta de teams del equipo de infraestrcutura y check list diario que maneja cada uno de los administradores de plataforma</t>
  </si>
  <si>
    <t>Procedimiento Gestión de Infraestructura Tecnológica</t>
  </si>
  <si>
    <t>Recurso Humano Dirección (Asesores - Personal Asistencial)</t>
  </si>
  <si>
    <t>Recurso Humano</t>
  </si>
  <si>
    <t>Pérdida de Confidencialidad</t>
  </si>
  <si>
    <t>Pérdida de Confidencialidad de Recurso Humano Dirección (Asesores - Personal Asistencial) por a. Ataque de ingenieria social debido a a. Desconocimiento de las políticas de seguridad de la información</t>
  </si>
  <si>
    <t>a. Desconocimiento de las políticas de seguridad de la información</t>
  </si>
  <si>
    <t>a. Ataque de ingenieria social</t>
  </si>
  <si>
    <t>DT  manual de políticas detalladas de seguridad y privacidad de la información
 Declaración de Aplicabilidad</t>
  </si>
  <si>
    <t>Aplicar clausulas de confidencialidad</t>
  </si>
  <si>
    <t>Sensibilizar al personal asesor y asistencial de la direccion en las responsabilidades de seguridad y riesgos asociados con la perdida de confidencialidad de la información manejadas por estos</t>
  </si>
  <si>
    <t xml:space="preserve">Charlas de seguridad de la información realizadas / Charlas de seguridad de la información programados </t>
  </si>
  <si>
    <t>Cada vez que se va a vincular un funcionario o  contratista de la dependencia desde la Subgerencia de Talento Humano / Gerencia Juridica revisan que se encuentre firmado el acuerdo de confidencialidad para el manejo de la información de la Unidad. La evidencia es el documento firmado por cada funcionario / contratista , el cual queda anexo al expediente laboral/contractual correspondiente. En caso que el documento no se encuentre firmado, se debe actualizar y hacer firmar al funcioario o contratista.</t>
  </si>
  <si>
    <t>Pérdida de Disponibilidad de Recurso Humano Dirección (Asesores - Personal Asistencial) por a. Fuga de conocimiento debido a a. Alta rotación de personal</t>
  </si>
  <si>
    <t>a. Alta rotación de personal</t>
  </si>
  <si>
    <t>a. Fuga de conocimiento</t>
  </si>
  <si>
    <t>El  jefe de dependencia o área verifica que exista minimo dos personas que conozcan una misma actividad que se desarrolla en la dependencia con el fin que en el evento que una persona falte la otra reemplaza las actividades correpondientes. Las evidencias del control quedan registradas en las actas de seguimiento de la dependencia.</t>
  </si>
  <si>
    <t>Contar minimo dos personas que conozcan una misma actividad</t>
  </si>
  <si>
    <t>Verificar las actas de entrega del personal que finalice sus labores en el equipo de la Direccion</t>
  </si>
  <si>
    <t>Actas verificadas / Actas presentadas</t>
  </si>
  <si>
    <t xml:space="preserve">SISTEMA DE INFORMACIÓN PANDORA   </t>
  </si>
  <si>
    <t>Pérdida de confidencialidad e integridad de SISTEMA DE INFORMACIÓN PANDORA    por  a. Pérdida, corrupción, o modificación no autorizada de la información.
b. Espionaje remoto
c. Fallas Humanas, Error en el uso debido a a. Deficiencia en la autorización de permisos y acceso de la información.
b. Acceso intencionado por parte de personal no autorizado.
c. Ausencia o insuficiencia de pruebas de software
d. Defectos bien conocidos en el software</t>
  </si>
  <si>
    <t>a. Deficiencia en la autorización de permisos y acceso de la información.
b. Acceso intencionado por parte de personal no autorizado.
c. Ausencia o insuficiencia de pruebas de software
d. Defectos bien conocidos en el software</t>
  </si>
  <si>
    <t xml:space="preserve"> a. Pérdida, corrupción, o modificación no autorizada de la información.
b. Espionaje remoto
c. Fallas Humanas, Error en el uso</t>
  </si>
  <si>
    <t>AltaMenor</t>
  </si>
  <si>
    <t>El analista de desarrollo una vez termina un desarrollo del software o sistemas solicita pruebas funcionales y pruebas de seguriad  con el fin de verificar el cumplimiento de los ajustes y/o desarrollos de acuerdo a los requerimeintos . De encontrarse alguna no conformidad, realiza los ajustes correspondientes y construye el guion de pruebas para validación por parte del usuario final</t>
  </si>
  <si>
    <t>c,d</t>
  </si>
  <si>
    <t>Procedimiento Desarrollo de Sistemas de Información</t>
  </si>
  <si>
    <t>Restauración de la configuración de la herramienta e información.</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</si>
  <si>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</si>
  <si>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</si>
  <si>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a,b</t>
  </si>
  <si>
    <t>El Administrador de la platafoma/sistema realiza el respaldo de la configuración e información</t>
  </si>
  <si>
    <t>El Administrador de la platafoma/sistema realiza el restauración  de la configuración e información</t>
  </si>
  <si>
    <t>El responsable de la dependencia (el(la) directora, gerente, subgerente o jefe de oficina) solicita la creación de usuarios para la plataforma PANDORA, cada vez que ingresa un nuevos contratista o se modifica un responsable de proceso y/o cada vez que se modifica el lider de calidad del proceso.  Así mismo el jefe de la OAPAP, solicita la creación o modificación de los asesores de calidad de los procesos.</t>
  </si>
  <si>
    <t>Instructivo de gestión de accesos</t>
  </si>
  <si>
    <t>Aleatoria</t>
  </si>
  <si>
    <t>Pérdida de Disponibilidad de SISTEMA DE INFORMACIÓN PANDORA    por  a. Pérdida, corrupción, o modificación no autorizada de la información.
b. Espionaje remoto
c. Fallas Humanas, Error en el uso
d.Incumplimiento en el mantenimiento del sistema de información
e. Falla de la plataforma debido a a. Acceso intencionado por parte de personal no autorizado  a infraestructura del Sistema
b. Ausencia o insuficiencia de pruebas de software
c Defectos bien conocidos en el software
d. Mantenimiento insuficiente/instalación fallida de los medios de almacenamiento.
e. Ausencia de planes de continuidad</t>
  </si>
  <si>
    <t>a. Acceso intencionado por parte de personal no autorizado  a infraestructura del Sistema
b. Ausencia o insuficiencia de pruebas de software
c Defectos bien conocidos en el software
d. Mantenimiento insuficiente/instalación fallida de los medios de almacenamiento.
e. Ausencia de planes de continuidad</t>
  </si>
  <si>
    <t xml:space="preserve"> a. Pérdida, corrupción, o modificación no autorizada de la información.
b. Espionaje remoto
c. Fallas Humanas, Error en el uso
d.Incumplimiento en el mantenimiento del sistema de información
e. Falla de la plataforma</t>
  </si>
  <si>
    <t>El analista de desarrollo una vez termina un desarrollo del software o sistemas solicitad pruebas funcionales y pruebas de seguriad  con el fin de verificar el cumplimiento de los ajustes y/o desarrollos de acuerdo a los requerimeintos . De encontrarse alguna no conformidad, realiza los ajustes correspondientes y construye el guion de pruebas para validación por parte del usuario final</t>
  </si>
  <si>
    <t xml:space="preserve">Actualizar el BIA del proceso de Direccionamiento Estratégico </t>
  </si>
  <si>
    <t xml:space="preserve">Documento Actualizado / Documento Programado </t>
  </si>
  <si>
    <t>Recursos humanos</t>
  </si>
  <si>
    <t>Jefe OAPAP
Oficial de Continuidad</t>
  </si>
  <si>
    <t>a,e</t>
  </si>
  <si>
    <t>c,d,e</t>
  </si>
  <si>
    <t>El Administrador de la platafoma/sistema realiza la restauración  de la configuración e información</t>
  </si>
  <si>
    <t>One Drive -  \FileServer_OAP</t>
  </si>
  <si>
    <t>Pérdida de confidencialidad e integridad de One Drive -  \FileServer_OAP por a. Fenómenos sísmicos
b. Acceso no autorizado de los datos personales
c. Robo de medios o documentos o credenciales debido a a. Ausencia de control de acceso
b. Desconocimiento o no aplicación de las políticas de seguridad y privacidad de la
información
c. Desconocimiento de la herramienta de OneDrive</t>
  </si>
  <si>
    <t>a. Ausencia de control de acceso
b. Desconocimiento o no aplicación de las políticas de seguridad y privacidad de la
información
c. Desconocimiento de la herramienta de OneDrive</t>
  </si>
  <si>
    <t>a. Fenómenos sísmicos
b. Acceso no autorizado de los datos personales
c. Robo de medios o documentos o credenciales</t>
  </si>
  <si>
    <t>a,c</t>
  </si>
  <si>
    <t>Restauración de la información de acuerdo con lo descrito en el contrato firmado con el proveedor con la Unidad</t>
  </si>
  <si>
    <t>One Drive - \FileServer_OAP</t>
  </si>
  <si>
    <t xml:space="preserve">Pérdida de Disponibilidad de One Drive - \FileServer_OAP por a. Perdida o hurto  de información                                            b. Espionaje remoto                                                                                                                    c. Corrupción de los datos        debido a a. Desconocimiento de las políticas de seguridad de la información                                                                                                        b. Ausencia de copias de respaldo                                                                             c. Asignación errada de los derechos de acceso                                                                              </t>
  </si>
  <si>
    <t>Gestionar el talento humano de la Unidad en el ciclo de vida del servidor público (ingreso, permanencia y retiro), con el propósito de contribuir a su desarrollo integral; así como, propiciar un clima y cultura organizacional que apoyen en el cumplimiento de la misión de la Entidad.</t>
  </si>
  <si>
    <t>1. Historias Laborales
2. Planes de Talento Humano
3. Expedientes de Provisión de personal</t>
  </si>
  <si>
    <t>Información digital</t>
  </si>
  <si>
    <t>Pérdida de confidencialidad e integridad de 1. Historias Laborales
2. Planes de Talento Humano
3. Expedientes de Provisión de personal por 1. Acceso no autorizado de los datos personales
2. Robo de medios o documentos
3. Perdida o modificación de información
4. Abuso de derechos debido a 1. Entrenamiento insuficiente en seguridad
2. Falta de conciencia acerca de la seguridad
3. Acceso intencionado por parte de personal no autorizado
4. Deficiencia en la asignación de permisos</t>
  </si>
  <si>
    <t>1. Entrenamiento insuficiente en seguridad
2. Falta de conciencia acerca de la seguridad
3. Acceso intencionado por parte de personal no autorizado
4. Deficiencia en la asignación de permisos</t>
  </si>
  <si>
    <t>1. Acceso no autorizado de los datos personales
2. Robo de medios o documentos
3. Perdida o modificación de información
4. Abuso de derechos</t>
  </si>
  <si>
    <t>El oficial de seguridad de la información revisa las charlas programadas de sensibilizaciones de seguridad de la información, con el fin de que las dependencias asistan al proceso programado. Verifica las personas que asistieron y las que no asistieron a las sensibilizaciones o actividades. Si existen personas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contratistas convocados.</t>
  </si>
  <si>
    <t>1, 2, 3 y 4</t>
  </si>
  <si>
    <t>Documento Técnico Manual de Políticas Detalladas de Seguridad de la Información / Declaración de Aplicabilidad</t>
  </si>
  <si>
    <t>1. Solicitar ajustar los permisos o accesos que requieren actualización
2. Solicitar a la Gerencia de Tecnología suministrar la copia de seguridad o de respaldo de la información</t>
  </si>
  <si>
    <t>Revisar trimestralmente la matriz de permisos y actualizarla cuando se requiera.</t>
  </si>
  <si>
    <t>Revisiones realizadas / revisiones programadas</t>
  </si>
  <si>
    <t>Subgerente de Talento Humano</t>
  </si>
  <si>
    <t>El gestor de accesos remite semestral el reporte de cuentas de usuario a los jefes de dependencia para su revisión, en caso de requerir ajustes sobre el reporte, se remite un correo desde la dependencia solicitando los ajustes correspondientes. La evidencia queda en el correo
El equipo encargado en la sit realiza los ajustes correspondientes relacionados con la gestion de accesos</t>
  </si>
  <si>
    <t>3, 4</t>
  </si>
  <si>
    <t>Instructivo Gestión de Accesos</t>
  </si>
  <si>
    <t xml:space="preserve">El propietario del activo cada vez que se presente un incidente de seguridad debera reportar la vulnerabilidad en la Mesa de Servicios de TI con el fin que se verifique el mismo. La evidencia del control queda registrada en la Mesa de Servicios de TI </t>
  </si>
  <si>
    <t>Instructivo Gestión Mesa de Servicios</t>
  </si>
  <si>
    <t>Pérdida de Disponibilidad de 1. Historias Laborales
2. Planes de Talento Humano
3. Expedientes de Provisión de personal por 1. Acceso no autorizado de los datos personales
2. Robo de medios y documentos
3. Daño físico por agua o fuego
4. Daño por un evento sísmico debido a 1. Entrenamiento insuficiente en seguridad
2.  Falta de conciencia acerca de la seguridad
3. Deficiencia en la asignación de permisos</t>
  </si>
  <si>
    <t>1. Entrenamiento insuficiente en seguridad
2.  Falta de conciencia acerca de la seguridad
3. Deficiencia en la asignación de permisos</t>
  </si>
  <si>
    <t>1. Acceso no autorizado de los datos personales
2. Robo de medios y documentos
3. Daño físico por agua o fuego
4. Daño por un evento sísmico</t>
  </si>
  <si>
    <t>1, 2, 3</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</si>
  <si>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 - DETECTIVO</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</si>
  <si>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t>
  </si>
  <si>
    <t>Información análoga en Archivo de Gestión
(historias laborales en formato análogo)</t>
  </si>
  <si>
    <t>Información análoga</t>
  </si>
  <si>
    <t xml:space="preserve">Pérdida de confidencialidad e integridad de Información análoga en Archivo de Gestión
(historias laborales en formato análogo) por 1. Hurto, Pérdida, destrucción, acceso o uso no autorizado de la información 
2. Fallas Humanas
3. Modificación o corrupción de documentos debido a 1. Ausencia de control de acceso
2. Desconocimiento o no aplicación de las políticas de seguridad y privacidad de la
información </t>
  </si>
  <si>
    <t xml:space="preserve">1. Ausencia de control de acceso
2. Desconocimiento o no aplicación de las políticas de seguridad y privacidad de la
información </t>
  </si>
  <si>
    <t>1. Hurto, Pérdida, destrucción, acceso o uso no autorizado de la información 
2. Fallas Humanas
3. Modificación o corrupción de documentos</t>
  </si>
  <si>
    <t>BajaMenor</t>
  </si>
  <si>
    <t>El jefe de dependencia una vez se retira el servidor de la entidad, solita a la Subgerencia Administrativa y Financiera la eliminación de los accesos al archivo  físico de la Subgerencia de Talento Humano,  con el propósito de garantizar que el ex - servidor  no pueda acceder al archivo donde se encuentran los documentos. Se debe remitir un correo electronico ala SAF indicando la novedad. En caso de no remitir el correo electronico se puede materializar el riesgo. La evidencia de la ejecicuón del control es el correo electronico.</t>
  </si>
  <si>
    <t>1, 2</t>
  </si>
  <si>
    <t xml:space="preserve">
Documento Técnico Manual de Políticas Detalladas de Seguridad de la Informacion</t>
  </si>
  <si>
    <t>1. Solicitar a la Subgerencia Administrativa y Financiera ajustar los permisos del servidor y/o contratista.</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</si>
  <si>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PREVENTIVO</t>
  </si>
  <si>
    <t>Declaración de Aplicabilidad / Documento Técnico Manual de Politicas Detaladas de Seguridad de la Información</t>
  </si>
  <si>
    <t>Pérdida de Disponibilidad de Información análoga en Archivo de Gestión
(historias laborales en formato análogo) por 1. Daño físico por daños con agua o fuego
2. Fenómenos sísmicos
3. Acceso no autorizado de los datos personales
4. Robo de medios o documentos debido a 1. Entrenamiento insuficiente en seguridad
2. Falta de conciencia acerca de la seguridad
3. Uso inadecuado o descuidado del control de acceso físico a las edificaciones y los recintos
4. No tener las historias laborales escaneadas en su totalidad</t>
  </si>
  <si>
    <t>1. Entrenamiento insuficiente en seguridad
2. Falta de conciencia acerca de la seguridad
3. Uso inadecuado o descuidado del control de acceso físico a las edificaciones y los recintos
4. No tener las historias laborales escaneadas en su totalidad</t>
  </si>
  <si>
    <t>1. Daño físico por daños con agua o fuego
2. Fenómenos sísmicos
3. Acceso no autorizado de los datos personales
4. Robo de medios o documentos</t>
  </si>
  <si>
    <t>Documento Técnico manual de Politicas Detalladas de Seguridad de la Información</t>
  </si>
  <si>
    <t>1. Solicitar el backup en formato digital de la información.
2. Solicitar a la Subgerencia Administrativa y Financiera ajustar los permisos del servidor y/o contratista.</t>
  </si>
  <si>
    <t>1, 3</t>
  </si>
  <si>
    <t>Bases de datos que contienen información sensible de todos los servidores públicos de la UAECD. Son las siguientes:
- Base de Datos Sociodemografica (BDS)
- Base de Datos Planta de personal (BDPP)</t>
  </si>
  <si>
    <t>Bases de datos</t>
  </si>
  <si>
    <t>Pérdida de confidencialidad e integridad de Bases de datos que contienen información sensible de todos los servidores públicos de la UAECD. Son las siguientes:
- Base de Datos Sociodemografica (BDS)
- Base de Datos Planta de personal (BDPP) por 1. Pérdida, modificación o borrado de datos personales
2. Acceso no autorizado a los datos personales debido a 1. Gestión deficiente de las contraseñas 
2. No existencia de una copia de seguridad
3. Ubicación no adecuada de la información (equipos de los funcionarios)</t>
  </si>
  <si>
    <t>1. Gestión deficiente de las contraseñas 
2. No existencia de una copia de seguridad
3. Ubicación no adecuada de la información (equipos de los funcionarios)</t>
  </si>
  <si>
    <t>1. Pérdida, modificación o borrado de datos personales
2. Acceso no autorizado a los datos personales</t>
  </si>
  <si>
    <t>1, 2 y 3</t>
  </si>
  <si>
    <t>1. Solicitar el cambio de contraseña de la cuenta o equipo afectada/o.
2. Solicitar a la Gerencia de Tecnología ajustar los accesos de las cuentas no autorizadas.</t>
  </si>
  <si>
    <t>Monitorear trimestralmente y dejar evidencia de las personas que acceden a las bases de datos con información sensible.</t>
  </si>
  <si>
    <t>Monitoreos realizados / Monitoreos programados</t>
  </si>
  <si>
    <t>Pérdida de Disponibilidad de Bases de datos que contienen información sensible de todos los servidores públicos de la UAECD. Son las siguientes:
- Base de Datos Sociodemografica (BDS)
- Base de Datos Planta de personal (BDPP) por 1. Pérdida o borrado de datos personales
2. Acceso no autorizado a los datos personales
3. Pérdida, destrucción, acceso o uso no autorizado debido a 1. No existencia de una copia de seguridad
2.Ausencia de responsabilidades en la seguridad de la información en la descripción de los cargos
3. Ubicación no adecuada de la información (equipos de los funcionarios)</t>
  </si>
  <si>
    <t>1. No existencia de una copia de seguridad
2.Ausencia de responsabilidades en la seguridad de la información en la descripción de los cargos
3. Ubicación no adecuada de la información (equipos de los funcionarios)</t>
  </si>
  <si>
    <t>1. Pérdida o borrado de datos personales
2. Acceso no autorizado a los datos personales
3. Pérdida, destrucción, acceso o uso no autorizado</t>
  </si>
  <si>
    <t>1,2 y 3</t>
  </si>
  <si>
    <t>Solicitar a la Gerencia de Tecnología la restauración de la Base de datos.</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</si>
  <si>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La evidencia del control se almacena en correo electrónico
Este instrumento es utilizado para tener control de la programación realizada de los respaldos al interior de la entidad</t>
  </si>
  <si>
    <t>Instructivo de Copias de Respaldo</t>
  </si>
  <si>
    <t>Archivo de Gestión de la Subgerencia de Talento Humano</t>
  </si>
  <si>
    <t>Instalaciones</t>
  </si>
  <si>
    <t>Pérdida de confidencialidad e integridad de Archivo de Gestión de la Subgerencia de Talento Humano por 1. Daños físicos daños por agua, fuego 
2. Eventos naturales: inundación o fenómenos sísmicos debido a 1. Ausencia de control de accesos
2. Uso inadecuado o descuidado del control de acceso físico a las edificaciones y los recintos
3. Desconocimiento de políticas de seguridad</t>
  </si>
  <si>
    <t>1. Ausencia de control de accesos
2. Uso inadecuado o descuidado del control de acceso físico a las edificaciones y los recintos
3. Desconocimiento de políticas de seguridad</t>
  </si>
  <si>
    <t>1. Daños físicos daños por agua, fuego 
2. Eventos naturales: inundación o fenómenos sísmicos</t>
  </si>
  <si>
    <t xml:space="preserve">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t>
  </si>
  <si>
    <t xml:space="preserve">Pérdida de Disponibilidad de Archivo de Gestión de la Subgerencia de Talento Humano por 1. Daño físico por daños por agua o fuego
2. Fenómenos sísmicos
3. Acceso no autorizado de los datos personales
4. Robo de medios o documentos debido a 1. Ausencia de control de acceso
2. Desconocimiento o no aplicación de las políticas de seguridad y privacidad de la
información </t>
  </si>
  <si>
    <t>1. Daño físico por daños por agua o fuego
2. Fenómenos sísmicos
3. Acceso no autorizado de los datos personales
4. Robo de medios o documentos</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</si>
  <si>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t>
  </si>
  <si>
    <t>Sharepoint GGC -  STH</t>
  </si>
  <si>
    <t xml:space="preserve">Pérdida de confidencialidad e integridad de Sharepoint GGC -  STH por 1. Perdida o hurto  de información                                            2. Espionaje remoto                                                                                                                    3. Corrupción de los datos        debido a 1. Desconocimiento de las políticas de seguridad de la información                                                                                                        2. Ausencia de copias de respaldo                                                                             3. Asignación errada de los derechos de acceso                                                                              </t>
  </si>
  <si>
    <t xml:space="preserve">1. Desconocimiento de las políticas de seguridad de la información                                                                                                        2. Ausencia de copias de respaldo                                                                             3. Asignación errada de los derechos de acceso                                                                              </t>
  </si>
  <si>
    <t xml:space="preserve">1. Perdida o hurto  de información                                            2. Espionaje remoto                                                                                                                    3. Corrupción de los datos       </t>
  </si>
  <si>
    <t xml:space="preserve">Pérdida de Disponibilidad de Sharepoint GGC -  STH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</si>
  <si>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 xml:space="preserve">1. Desconocimiento de las políticas de seguridad de la información                                2. Ausencia de monitores                                                                        3. Ausencia de respaldo de la información                                                              4. Asignación errada de los derechos de acceso                                                                              </t>
  </si>
  <si>
    <t>1. Perdida o hurto  de información                                            2. Espionaje remoto                                                                                                                    3. Corrupción de los datos 
4. Saturación de la red</t>
  </si>
  <si>
    <t>Espacio en Onedrive</t>
  </si>
  <si>
    <t xml:space="preserve">Pérdida de confidencialidad e integridad de Espacio en Onedrive por 1. Perdida o hurto  de información                                            2. Espionaje remoto                                                                                                                    3. Corrupción de los datos        debido a 1. Desconocimiento de las políticas de seguridad de la información                                                                                                        2. Ausencia de copias de respaldo                                                                             3. Asignación errada de los derechos de acceso                                                                              </t>
  </si>
  <si>
    <t xml:space="preserve">Pérdida de Disponibilidad de Espacio en Onedrive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</si>
  <si>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Sicapital - Perno</t>
  </si>
  <si>
    <t>Software</t>
  </si>
  <si>
    <t>Pérdida de confidencialidad e integridad de Sicapital - Perno por 1. Uso no autorizado del equipo
2. Corrupción de los datos
3. Pérdida o borrado de información debido a 1.Ausencia de mecanismos de identificación y autentificación, como la autentificación de usuario
2.Ausencia de responsabilidades en la seguridad de la información en la descripción de los cargos
3. Desconocimiento de políticas de seguridad de la información</t>
  </si>
  <si>
    <t>1.Ausencia de mecanismos de identificación y autentificación, como la autentificación de usuario
2.Ausencia de responsabilidades en la seguridad de la información en la descripción de los cargos
3. Desconocimiento de políticas de seguridad de la información</t>
  </si>
  <si>
    <t>1. Uso no autorizado del equipo
2. Corrupción de los datos
3. Pérdida o borrado de información</t>
  </si>
  <si>
    <t>AltaModerado</t>
  </si>
  <si>
    <t>Alto</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</si>
  <si>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</si>
  <si>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1. Solicitar ajustar los permisos o accesos que requieren actualización</t>
  </si>
  <si>
    <t xml:space="preserve">Realizar la revisión semestral del reporte de accesos remitido por el gestor de accesos y solicitar las modificaciones (cuando se requieran) </t>
  </si>
  <si>
    <t>El analista de desarrollo una vez termina un desarrollo solicitado por el usuario final realiza pruebas unitarias con el fin de verificar el cumplimiento de los ajustes y/o desarrollos de acuerdo a la HI planteada y al diseño propuesto de la solución. De encontrarse alguna no conformidad, realiza los ajustes correspondientes y construye el guion de pruebas para validación por parte del líder funcional. La evidencia del control queda registrada en la mesa de servicios de TI. DETECTIVO</t>
  </si>
  <si>
    <t>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</si>
  <si>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 xml:space="preserve">Sicapital - Perno
CONTINUIDAD </t>
  </si>
  <si>
    <t xml:space="preserve">Pérdida de Disponibilidad de Sicapital - Perno
CONTINUIDAD  por 1. Procesamiento ilegal de los datos
2. Robo de medios o documentos
CONTINUIDAD 5. Indisponibilidad o falla de la aplicación.  debido a 1. Ausencia de planes de continuidad
2. Arquitectura insegura de la red
3. Ausencia de copias de respaldo
4. Gestión deficiente de las contraseñas
5. CONTINUIDAD: Obsolescencia del aplicativo PERNO.
</t>
  </si>
  <si>
    <t xml:space="preserve">1. Ausencia de planes de continuidad
2. Arquitectura insegura de la red
3. Ausencia de copias de respaldo
4. Gestión deficiente de las contraseñas
5. CONTINUIDAD: Obsolescencia del aplicativo PERNO.
</t>
  </si>
  <si>
    <t xml:space="preserve">1. Procesamiento ilegal de los datos
2. Robo de medios o documentos
CONTINUIDAD 5. Indisponibilidad o falla de la aplicación. </t>
  </si>
  <si>
    <t>1. Solicitar a la Gerencia de Tecnología suministrar la copia de seguridad o de respaldo de la información
2. Solicitar ejecutar Plan de Continuidad</t>
  </si>
  <si>
    <t xml:space="preserve">Realizar seguimiento trimestral para determinar si se presentó  pérdida de disponibilidad del sistema de información PERNO, y si aplica, que se hayan creado las correspondientes  mesas de servicio a TI </t>
  </si>
  <si>
    <t xml:space="preserve"> Seguimientos realizados / seguimientos programados</t>
  </si>
  <si>
    <t>Los administradores de plataforma / bases de datos  revisan cada año la matriz de programación de copias de respaldo y recuperación, remitida por el gestor de accesos,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electrònico.</t>
  </si>
  <si>
    <t>Cada administrador de plataforma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</si>
  <si>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 xml:space="preserve">2, 3 </t>
  </si>
  <si>
    <t>El oficial de continuidad de TI gestiona con los enlaces de continuidad la implementación del plan de continuidad del negocio para el aplicativo de nómina, el cual es revisado y aprobado por el dueño del proceso.</t>
  </si>
  <si>
    <t>Plan de continuidad del negocio (BCP)</t>
  </si>
  <si>
    <t>Recurso humano de la STH.</t>
  </si>
  <si>
    <t>Pérdida de Disponibilidad de Recurso humano de la STH. por CONTINUIDAD 1. Ausencia de personal estratégico, técnico uoperativo. debido a CONTINUIDAD 1. Retiro, enfermedad, incapacidad, vacaciones del personal.</t>
  </si>
  <si>
    <t>CONTINUIDAD 1. Retiro, enfermedad, incapacidad, vacaciones del personal.</t>
  </si>
  <si>
    <t>CONTINUIDAD 1. Ausencia de personal estratégico, técnico uoperativo.</t>
  </si>
  <si>
    <t>BajaModerado</t>
  </si>
  <si>
    <t>El oficial de continuidad de TI gestiona con los enlaces de continuidad la implementación del Plan de continuidad (BCP) del proceso, el cual es revisado y aprobado por el dueño del proceso.</t>
  </si>
  <si>
    <t>El Backup del personal no disponible realizará las actividades asociadas al cargo</t>
  </si>
  <si>
    <t>Actualizar el registro de personal de Nómina de la Subgerencia de Talento Humano</t>
  </si>
  <si>
    <t>Registro actualizado</t>
  </si>
  <si>
    <t>El perfil profesional designado por la Gerencia de Tecnología revisa las charlas programadas de sensibilizaciones de seguridad de la información, Verifica las personas que asistieron y las que no asistieron a las sensibilizaciones o actividades. Para los que no asistieron remite correo al enlace de la dependencia para que se programe a los funcionarios y contratistas pendientes.  La evidencia del control queda registrada en: el registro de participación en las actividades, el correo remitido a los enlaces de dependencia y a los funcionarios o contratistas convocados.</t>
  </si>
  <si>
    <t>DT Politicas de seguridad de la información</t>
  </si>
  <si>
    <t>La jefe de dependencia verifica que exista mínimo dos personas que conozcan una misma actividad que se desarrolla en la dependencia con el fin que en el evento que una persona falte la otra reemplaza las actividades correspondientes. Las evidencias del control quedan registradas en las actas de seguimiento de la dependencia.</t>
  </si>
  <si>
    <t>Pérdida de Confidencialidad de Recurso humano de la STH. por 1. Incumplimiento de las politicas de seguridad.
2. Error humano en Uso de los sistemas de información de STH debido a 1. Ausencia del personal
2. Entrenamiento insuficiente en seguridad
3. Falla de conciencia acerca de la seguridad</t>
  </si>
  <si>
    <t>1. Ausencia del personal
2. Entrenamiento insuficiente en seguridad
3. Falla de conciencia acerca de la seguridad</t>
  </si>
  <si>
    <t>1. Incumplimiento de las politicas de seguridad.
2. Error humano en Uso de los sistemas de información de STH</t>
  </si>
  <si>
    <t>Muy BajaLeve</t>
  </si>
  <si>
    <t>Portal Web
(Comunicaciones)</t>
  </si>
  <si>
    <t>Pérdida de confidencialidad e integridad de Portal Web
(Comunicaciones) por 1. Ataques cibernéticos
1a. Pérdida o modificación de la información
2. Falsificación y/o abuso  de derechos debido a 1. Ausencia de parametros de seguridad
1a. Ausencia de copias de respaldo 
2. Ausencia de control de acceso al administrador de contenidos
2a. Asignación errada de los derechos de acceso a nivel de admnistración de la base de datos.
3. Desconocimiento de las politicas de seguridad y privacidad de la información</t>
  </si>
  <si>
    <t>1. Ausencia de parametros de seguridad
1a. Ausencia de copias de respaldo 
2. Ausencia de control de acceso al administrador de contenidos
2a. Asignación errada de los derechos de acceso a nivel de admnistración de la base de datos.
3. Desconocimiento de las politicas de seguridad y privacidad de la información</t>
  </si>
  <si>
    <t>1. Ataques cibernéticos
1a. Pérdida o modificación de la información
2. Falsificación y/o abuso  de derechos</t>
  </si>
  <si>
    <t>El jefe de dependencia valida cada vez que se requiera que el manejo de la gestión de accesos al portal web sea realizado por las personas designadas por este. En caso de que el perfil de gestion de permisos cambie es el jefe de dependencia quien realizara la designación. Esta designación generalmente se realiza por correo electronico o se podria realizar por acta de reunión.</t>
  </si>
  <si>
    <t>2,2a</t>
  </si>
  <si>
    <t>No documentado</t>
  </si>
  <si>
    <t>Sin Documentar</t>
  </si>
  <si>
    <t>Revisión de la gestión de accesos al portal web</t>
  </si>
  <si>
    <t>Solicitar reporte mensual de los respaldos realizados al portal web.</t>
  </si>
  <si>
    <t>Reportes realizados / reportes programados</t>
  </si>
  <si>
    <t xml:space="preserve">El equipo de admnistradores de servidores realiza respaldo del servidor donde se encuentra el portal web. </t>
  </si>
  <si>
    <t>1a</t>
  </si>
  <si>
    <t>Solicitar a Tecnología, por mesa de servicios, trimestralmente,  la relación de usuarios con su respectivo rol en el portal web, con el fin de verificar los permisos asignados.</t>
  </si>
  <si>
    <t>Reporte revisado / reporte entregado</t>
  </si>
  <si>
    <t>El jefe de dependencia cuando se requiere solicita a la webmaster que se revoquen los accesos otorgados a las personas que realizan el manejo de la gestión de accesos al portal web. La evidencia se puede dejar por correo electronico o mesa de servicios de TI.</t>
  </si>
  <si>
    <t>Documento técnico Manual de Políticas de Seguridad y Privacidad de la Información / Instructivo de Gestión de Accesos</t>
  </si>
  <si>
    <t>Documento Técnico Manual de Políticas Detalladas de Seguridad de la Información
Declaración de aplicabilidad</t>
  </si>
  <si>
    <t>Portal Web 
(Comunicaciones)</t>
  </si>
  <si>
    <t>Pérdida de Disponibilidad de Portal Web 
(Comunicaciones) por 1. Falsificación de derechos
2. Fallas Humanas
3. Ataque cibernetico debido a 1. Ausencia de parametros de seguridad
1a. Ausencia de copias de respaldo
2. Ausencia de control técnico sobre el software
3. Falta de monitoreo</t>
  </si>
  <si>
    <t>1. Ausencia de parametros de seguridad
1a. Ausencia de copias de respaldo
2. Ausencia de control técnico sobre el software
3. Falta de monitoreo</t>
  </si>
  <si>
    <t>1. Falsificación de derechos
2. Fallas Humanas
3. Ataque cibernetico</t>
  </si>
  <si>
    <t>Muy BajaMayor</t>
  </si>
  <si>
    <t>El equipo de administradores de servidores realiza respaldo del servidor donde se encuentra el portal web</t>
  </si>
  <si>
    <t>Restauración del respaldo del portal web</t>
  </si>
  <si>
    <t>La herramienta SIEM monitorea los servicios de la infraestructura tecnológica (incluido urls) y una vez se evidencia indisponibilidad del servicio, alertas de seguridad notifica mediante correo electrónico a los administradores de plataforma o a los ingenieros de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</si>
  <si>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Procedimiento de Gestión de Infraestructura Tecnológica</t>
  </si>
  <si>
    <t>Solicitar reporte mensual a Tecnología de las indisponibilidades generadas en el portal web</t>
  </si>
  <si>
    <t>Reportes entregados/ reportes programados</t>
  </si>
  <si>
    <t>El grupo de operadores realiza diariamente actividades de monitoreo sobre las plataformas , inluido el portal web. En caso de presentarse indisponibilidad del servicio se reporta al administrador del portal web para que se tomen las medidas respectivas para restaurar el servicio.</t>
  </si>
  <si>
    <t>Credenciales de acceso a las Redes Sociales (Comunicaciones)</t>
  </si>
  <si>
    <t>Pérdida de confidencialidad e integridad de Credenciales de acceso a las Redes Sociales (Comunicaciones) por 1. Falsificación de derechos
2. Fallas Humanas debido a 1. Ausencia de mecanismos de identificación y autentificación, como la autentificación de usuario
2. Desconocimiento de las politicas de seguridad  y privacidad de la información
3. Falta de monitoreo</t>
  </si>
  <si>
    <t>1. Ausencia de mecanismos de identificación y autentificación, como la autentificación de usuario
2. Desconocimiento de las politicas de seguridad  y privacidad de la información
3. Falta de monitoreo</t>
  </si>
  <si>
    <t>1. Falsificación de derechos
2. Fallas Humanas</t>
  </si>
  <si>
    <t xml:space="preserve">El Asesor de comunicaciones cada 3 meses o cuando se requeira solicita al gestor de redes sociales un reporte de los usuarios autorizados para el acceso a las cuentas de redes sociales de la Entidad, con el fin de validar que los  accesos que se otorguen al funcionario o contratista esten acordes a las funciones y/o actividades actuales. El Asesor valida los accesos contra los requeremientos iniciales entregados al gestor de redes y en caso de ser necesario solicita realizar las modificaciones. La evidencia queda registrada a través de un correo electrónico. </t>
  </si>
  <si>
    <t>1,2</t>
  </si>
  <si>
    <t>N/A</t>
  </si>
  <si>
    <t xml:space="preserve">Revisión de la gestión de accesos a las redes sociales </t>
  </si>
  <si>
    <t xml:space="preserve">El Asesor de comunicaciones cada 3 meses o cuando se requiera verifica que el gestor de redes sociales realiza el cambio de las credenciales de acceso a las redes sociales de la Entidad con el fin de garantizar la confidencialidad de dichos accesos.  El Asesor valida que los cambios se realicen por el gestor de redes y en caso de ser necesario solicita realizar las modificaciones correspondientes. La evidencia queda registrada a través de un correo electrónico. </t>
  </si>
  <si>
    <t xml:space="preserve">El jefe de la dependencia cada vez que el gestor encargado de credenciales le remite el correo electrónico relacionado con las modificaciones de accesos y credenciales de redes sociales, revisa y verifica con el fin de confirmar que las modificaciones solicitadas se hallan realizado. La evidencia queda registrada en el correo electrónico.  </t>
  </si>
  <si>
    <t xml:space="preserve">Documento técnico manual de políticas detalladas de seguridad de la información </t>
  </si>
  <si>
    <t>Pérdida de Disponibilidad de Credenciales de acceso a las Redes Sociales (Comunicaciones) por 1. Ataques cibernéticos
1a. Perdida o borrado de la información. 
1 b. Mal funcionamiento del software
2. Acceso no autorizado a cuenta de red principal
3. Secuestro de la cuenta.
4.  Inhabilitación de la cuenta por parte de sus propietaros.  debido a 1. Ausencia de parametros de seguridad
1a. Ausencia de copias de respaldo
2. Ausencia de control de acceso a las redes sociales</t>
  </si>
  <si>
    <t>1. Ausencia de parametros de seguridad
1a. Ausencia de copias de respaldo
2. Ausencia de control de acceso a las redes sociales</t>
  </si>
  <si>
    <t xml:space="preserve">1. Ataques cibernéticos
1a. Perdida o borrado de la información. 
1 b. Mal funcionamiento del software
2. Acceso no autorizado a cuenta de red principal
3. Secuestro de la cuenta.
4.  Inhabilitación de la cuenta por parte de sus propietaros. </t>
  </si>
  <si>
    <t xml:space="preserve">El jefe de la dependencia cada vez que el gestor encargado de credenciales le remite elcorreo electrónico relacionado con las modificaciones de accesos y credenciales de redes sociales, revisa y verifica con el fin de confirmar que las modificaciones solicitadas se hallan realizado. La evidencia queda registrada en el correo electrónico.  </t>
  </si>
  <si>
    <t>1, 1a</t>
  </si>
  <si>
    <t>En caso que se llege a presentar una indisponibilidad de la red social el gestor de redes sociales remite la notificación al proveedor para que se reestablezca el servicio.</t>
  </si>
  <si>
    <t xml:space="preserve">El proveedor de las redes sociales realiza respaldo del contenido de la red con la periodicidad indicada en los acuerdo de niveles de servicio. En caso que se llege a presentar una indisponibilidad de la red social el gestor de redes sociales remite la notificación al proveedor para que se reestablezca el servicio. Se verifica el contenido y de ser necesario se escala nueva solicitud al proveedor para garantizar que el contenido sea el correcto. La evidencia queda en la opción de configuración de la red social y el gestor de redes sociales reporta a través de un correo electrónico al asesor de comunicaciones. </t>
  </si>
  <si>
    <t>Terminos de uso del la red social</t>
  </si>
  <si>
    <t>Fileserver temporal (Comunicaciones)</t>
  </si>
  <si>
    <t>Pérdida de confidencialidad e integridad de Fileserver temporal (Comunicaciones) por 1. Uso no autorizado de la información
2. Fallas Humanas debido a 1. Ausencia de revisiones regulares por parte del jefe de dependencia
2. Desconocimiento de politicas de seguridad y privacidad de la información</t>
  </si>
  <si>
    <t>1. Ausencia de revisiones regulares por parte del jefe de dependencia
2. Desconocimiento de politicas de seguridad y privacidad de la información</t>
  </si>
  <si>
    <t>1. Uso no autorizado de la información
2. Fallas Humanas</t>
  </si>
  <si>
    <t>El Propietario del activo o profesional delegado realiza la solicitud de los accesos definidos para los  funcionarios / contratistas de su dependencia cada vez que se requiera, registrando una mesa de servicios de TI, con el fin que se asignen los permisos correspondientes. El propietario del activo o profesional delegado solicita el accesos ingresando a la mesa de servicios de TI y registrando la solicitud. En caso que no sea el propietario o persona delegada, se cierra la mesa como no resuelta. La información de la solicitud queda documentada en la mesa de servicios de TI.</t>
  </si>
  <si>
    <t>Lineamientos Fileserver / Procedimiento de Gestión de Accesos</t>
  </si>
  <si>
    <t>Revisión de la gestión de acceso al file server</t>
  </si>
  <si>
    <t>El propietario del activo o profesional delegado cada vez que se presente un incidente de seguridad relacionado con la gestión de permisos reporta en la Mesa de Servicios de TI con el fin que se verifique el mismo. La evidencia del control queda registrada en la Mesa de Servicios de TI.</t>
  </si>
  <si>
    <t>Instructivo  Gestión de Incidentes de seguridad de la informacion</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</si>
  <si>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relaizar ajustes a la matriz, estos se realizan entre el grupo de operadores y personal de las dependencias asignados. 
Este instrumento es utilizado para tener control de la programación realizada de los respaldos al interior de la entidad</t>
  </si>
  <si>
    <t>Pérdida de Disponibilidad de Fileserver temporal (Comunicaciones) por 1. Perdida o acceso no autorizado a la información 
2. Fallas Humanas
3. Incumplimiento en el mantenimiento del fileserver debido a 1. Ausencia de parametros de seguridad 
1a. Ausencia de copias de respaldo 
2. Desconocimiento de politicas de seguridad y privacidad  de la información
3. Ausencia de mantenimiento al fileserver</t>
  </si>
  <si>
    <t>1. Ausencia de parametros de seguridad 
1a. Ausencia de copias de respaldo 
2. Desconocimiento de politicas de seguridad y privacidad  de la información
3. Ausencia de mantenimiento al fileserver</t>
  </si>
  <si>
    <t>1. Perdida o acceso no autorizado a la información 
2. Fallas Humanas
3. Incumplimiento en el mantenimiento del fileserver</t>
  </si>
  <si>
    <t>1, 1a,2</t>
  </si>
  <si>
    <t xml:space="preserve">Restauración del respaldo del file server </t>
  </si>
  <si>
    <t>El propietario del activo o profesional delegado cada vez que se presente un incidente de seguridad relacionado con disponibilidad reporta en la Mesa de Servicios de TI con el fin que se verifique el mismo. La evidencia del control queda registrada en la Mesa de Servicios de TI.</t>
  </si>
  <si>
    <t>1,1a</t>
  </si>
  <si>
    <t>Instructivo Gestión de Incidentes de seguridad de la información</t>
  </si>
  <si>
    <t>1,1a,2</t>
  </si>
  <si>
    <t>El jefe de la dependencia o profesional designado cada vez que se retira un funcionario de la dependencia, reporta la novedad a la mesa de servicios para que se relaicen los ajustes correspondiemtes de acceso al filserver La evidencia del control queda registrada en la Mesa de Servicios de TI.</t>
  </si>
  <si>
    <t>Documento Técnico de Políticas Detalladas de Seguridad de la Información</t>
  </si>
  <si>
    <t>1,1a,3</t>
  </si>
  <si>
    <t>EL grupo de operadores de la SIT realiza la Restauración de la información del fileserver cada vez que se requiere.</t>
  </si>
  <si>
    <t>SharePoint (Comunicaciones)</t>
  </si>
  <si>
    <t xml:space="preserve">Pérdida de confidencialidad e integridad de SharePoint (Comunicaciones) por a. Perdida o hurto  de información                                            b. Espionaje remoto                                                                                                                    c. Corrupción de los datos        debido a a. Desconocimiento de las políticas de seguridad de la información                                                                                                        b. Ausencia de copias de respaldo                                                                             c. Asignación errada de los derechos de acceso                                                                              </t>
  </si>
  <si>
    <t xml:space="preserve">Pérdida de Disponibilidad de SharePoint (Comunicaciones)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</si>
  <si>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Fotografo - Realizador Audiovisual
Comunicadores Sociales</t>
  </si>
  <si>
    <t>Pérdida de Confidencialidad de Fotografo - Realizador Audiovisual
Comunicadores Sociales por 1. Ataque de ingenieria social debido a 1. Desconocimiento de las políticas de seguridad de la información</t>
  </si>
  <si>
    <t>1. Desconocimiento de las políticas de seguridad de la información</t>
  </si>
  <si>
    <t>1. Ataque de ingenieria social</t>
  </si>
  <si>
    <t xml:space="preserve">Pérdida de Disponibilidad de Fotografo - Realizador Audiovisual
Comunicadores Sociales por 1. Fuga de conocimiento debido a 1. Alta rotación del personal
2. Desconocimiento de las politicas de seguridad y provacidad de la infromación. </t>
  </si>
  <si>
    <t xml:space="preserve">1. Alta rotación del personal
2. Desconocimiento de las politicas de seguridad y provacidad de la infromación. </t>
  </si>
  <si>
    <t>1. Fuga de conocimiento</t>
  </si>
  <si>
    <t>La jefe de dependencia verifica que exista minimo dos personas que conozcan una misma actividad que se desarrolla en la dependencia con el fin que en el evento que una persona falte la otra reemplaza las actividades correpondientes. Las evidencias del control quedan registradas en las actas de seguimiento de la dependencia.</t>
  </si>
  <si>
    <t>Documento Técnico Manual de Políticas Detalladas de Seguridad de la Información</t>
  </si>
  <si>
    <t>Sicapital - Módulo de Facturación  (GCAC)
(Opción de elaboracion de facturas conforme al procedimiento)</t>
  </si>
  <si>
    <t>Pérdida de confidencialidad e integridad de Sicapital - Módulo de Facturación  (GCAC)
(Opción de elaboracion de facturas conforme al procedimiento) por 1.Quejas y  reclamos por prestacion de servicios
2. Pérdida de oportunidades de negocio
3. Investigaciones por entes de control  
 debido a 
1. Fallas  en la asignación y control de privilegios y permisos en la plataforma
2. Desconocimiento de políticas de seguridad de la información
3. Fallas en la administración de la herramienta tecnológica</t>
  </si>
  <si>
    <t xml:space="preserve">
1. Fallas  en la asignación y control de privilegios y permisos en la plataforma
2. Desconocimiento de políticas de seguridad de la información
3. Fallas en la administración de la herramienta tecnológica</t>
  </si>
  <si>
    <t xml:space="preserve">1.Quejas y  reclamos por prestacion de servicios
2. Pérdida de oportunidades de negocio
3. Investigaciones por entes de control  
</t>
  </si>
  <si>
    <t>El  administrador del módulo de facturación asigna los accesos y los roles de acuerdo al perfil y a las actividades que va a realizar. Una vez el funcionario es trasladado o cambia de funciones el usuario es desactivado y la trazabilidad queda dentro del sistema.facturacion y mesa de servicio si es pertinente</t>
  </si>
  <si>
    <t>Instructivo de Gestión de Accesos</t>
  </si>
  <si>
    <t>preventivo</t>
  </si>
  <si>
    <t>Revisión del reporte de accesos remitidos desde la Subegerencia de Infraestructura Tecnológica</t>
  </si>
  <si>
    <t>1. Realizar socialización en los lineamientos y politicas de seguridad de información. 1 por semestre</t>
  </si>
  <si>
    <t>Cantidad de socializaciones realizadas al equipo GCAC /2 socializaciones al año</t>
  </si>
  <si>
    <t>Recurso Humano
Mesa de servicio tecnología</t>
  </si>
  <si>
    <t xml:space="preserve">Funcionario enlace de seguridad
</t>
  </si>
  <si>
    <t>El sistema del módulo de facturación cada vez que un funcionario o contratista se identifica con las credenciales en el aplicativo, valida contra la información registrada en la base de datos, con el fin de verificar los permisos y accesos autorizados al mismo. En caso que las credenciales ingresadas no correspondan con las registradas en la base de datos, el sistema genera un mensaje indicando existencia de credenciales erroneas y no permite el ingreso. La evidencia del control queda registrada en la base del sistema.</t>
  </si>
  <si>
    <t>detectivo</t>
  </si>
  <si>
    <t>2. Realizar verificación semestral de usuarios y permisos  con rol de facturador</t>
  </si>
  <si>
    <t>Cantidad de verificaciones realizadas al equipo GCAC /2 programadas  al año</t>
  </si>
  <si>
    <t xml:space="preserve">Funcionario delegado por el responsable del proceso
Funcionario delegado en apoyo gestion de cuentas de TI  </t>
  </si>
  <si>
    <t>El administrador de la plataforma a solicitud del jefe de dependencia o funcionario delegado, restaura la base de datos de Sicapital-facturacion,  para recuperar la información que ha sido afectada, para lo cual presenta a traves de la mesa de servicios el requerimiento. En caso de no poder restaurar se deja la base de datos actual  y la evidencia del proceso de restauración queda en la mesa de servicios TI.</t>
  </si>
  <si>
    <t>Instructivo de copias de Respaldo y recuperación</t>
  </si>
  <si>
    <t>correctivo</t>
  </si>
  <si>
    <t>El jefe de dependencia o a quien este designe revisa el reporte de acceso remitido por el gestor de accesos con el fin de validar que usuarios tienen acceso al módulo de facturación. En caso de requerir modificación coloca una mesa de servicios de TI o remite la información por correo.</t>
  </si>
  <si>
    <t>Sicapital - Módulo de Facturación  (GCAC)
Opción de elaboracion de facturas conforme al procedimiento)</t>
  </si>
  <si>
    <t>Pérdida de Disponibilidad de Sicapital - Módulo de Facturación  (GCAC)
Opción de elaboracion de facturas conforme al procedimiento) por 1. Ataques cibernéticos
2. Quejas y reclamos ce clientes e interesados
3. Perdida de oportunidad de negocios.  debido a 
1. Falta  de mantenimienos preventivos y  correctivos.
2. Falta de cumplimiento del monitoreo permanente de la plataforma
3. Recurso tecnoclogico para atender incidentes escaso
4. Fallas de conexión con  el proveedor</t>
  </si>
  <si>
    <t xml:space="preserve">
1. Falta  de mantenimienos preventivos y  correctivos.
2. Falta de cumplimiento del monitoreo permanente de la plataforma
3. Recurso tecnoclogico para atender incidentes escaso
4. Fallas de conexión con  el proveedor</t>
  </si>
  <si>
    <t xml:space="preserve">1. Ataques cibernéticos
2. Quejas y reclamos ce clientes e interesados
3. Perdida de oportunidad de negocios. </t>
  </si>
  <si>
    <t>AltaLeve</t>
  </si>
  <si>
    <t>El funcionario responsable al presentar un incidentes de disponibilidad reporta la situcacion a la Gt a traves de mesa de servicio</t>
  </si>
  <si>
    <t>Procedimiento gestion mesa de servicio</t>
  </si>
  <si>
    <t>Restauración del sistema de Sicapital (Modulo de facturacion)</t>
  </si>
  <si>
    <t>El administrador de la plataforma a solicitud del jefe de dependencia o  funcionario asigando, restaura la base de datos de Sicapital-fatcuracion,  para recuperar la información que ha sido afectada, para lo cual presenta a traves de la mesa de servicios. En caso de no poder restaurar se deja la base de datos actual  y la evidencia del proceso de restauración queda en la mesa de servicios TI.</t>
  </si>
  <si>
    <t>Respaldo de la plataforma de tienda virtual</t>
  </si>
  <si>
    <t>Restauración de la plataforma de tienda virtual</t>
  </si>
  <si>
    <t>(Catastro en línea 
GCAC-SPAC)</t>
  </si>
  <si>
    <t xml:space="preserve">Pérdida de confidencialidad e integridad de (Catastro en línea 
GCAC-SPAC) por   
1. Pérdida o modificación de la información.
2. Suplantación de usuarios autorizados o ingresos no autorizados ( ataque cibernetico).
3. Quejas y reclamos por parte interesada
 debido a 1. Debilidad en autenticacion de usuarios.
2. Fallas  en la asignación de privilegios y permisos en la plataforma.
3. Disposicion para entidades y ciudadanos por la misma opción
4.Falta o debilidad de auditorias en el sofware
</t>
  </si>
  <si>
    <t xml:space="preserve">1. Debilidad en autenticacion de usuarios.
2. Fallas  en la asignación de privilegios y permisos en la plataforma.
3. Disposicion para entidades y ciudadanos por la misma opción
4.Falta o debilidad de auditorias en el sofware
</t>
  </si>
  <si>
    <t xml:space="preserve">  
1. Pérdida o modificación de la información.
2. Suplantación de usuarios autorizados o ingresos no autorizados ( ataque cibernetico).
3. Quejas y reclamos por parte interesada
</t>
  </si>
  <si>
    <t>El servicio de Catastro en Linea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</si>
  <si>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documentado</t>
  </si>
  <si>
    <t>El propietario del activo en caso de  presentarse un incidente de seguridad  reporta la vulnerabilidad en la Mesa de Servicios de TI con el fin que se verifique el mismo.</t>
  </si>
  <si>
    <t>Ingreso de iniciativa para viabilidad por parte de   TI desarrollo mecanismo que fortalezca autenticacion de usuarios.</t>
  </si>
  <si>
    <t>1 mesa de se servicio I trimestre</t>
  </si>
  <si>
    <t>Funcionario lider funcional de la GCAC</t>
  </si>
  <si>
    <t>Documento Técnico Manual de Políticas Detalladas de Seguridad de la Información / Declaración de Aplicabilida</t>
  </si>
  <si>
    <t>El propietario del activo cada vez que se presente un incidente de seguridad  reporta la vulnerabilidad en la Mesa de Servicios de TI con el fin que se verifique el mismo. La evidencia del control queda registrada en la Mesa de Servicios de TI.</t>
  </si>
  <si>
    <t>Instructivo Gestión de Incidentes de seguridad de la información / procedimiento gestion mesa de servicio</t>
  </si>
  <si>
    <t>El jefe de dependencia  con apoyo del funcionario  asignado en la actividad, revisa anualmente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</si>
  <si>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La  plataforma emite de forma automática  al correo registrado del ciudadano una contraseña  para que el   ciudadano  inicie sesión.</t>
  </si>
  <si>
    <t>Instructivo CEL</t>
  </si>
  <si>
    <t>Pérdida de Disponibilidad de (Catastro en línea 
GCAC-SPAC) por 
1. Quejas - reclamos por parte interesadas
2. Impacto en imagen institucional.
3. Fallas en conectividad  por proveedores debido a 
1. Falta de mantenimientos preventivos y correctivos   y adaptativos.
2. Falta de monitoreo permanente de la plataforma. que detecten intermitencia
.
3.Falta de mecanismos que permitan restablecer el servicio en forma prioritaria</t>
  </si>
  <si>
    <t xml:space="preserve">
1. Falta de mantenimientos preventivos y correctivos   y adaptativos.
2. Falta de monitoreo permanente de la plataforma. que detecten intermitencia
.
3.Falta de mecanismos que permitan restablecer el servicio en forma prioritaria</t>
  </si>
  <si>
    <t xml:space="preserve">
1. Quejas - reclamos por parte interesadas
2. Impacto en imagen institucional.
3. Fallas en conectividad  por proveedores</t>
  </si>
  <si>
    <t>El Subgerente de Ingenieria de Software/Jefe de Dependencia PCE y el funcionario delegado de PCE revisa cada año la matriz de programación de copias de respaldo y recuperación, remitida por el gestor de accesos, con el fin de verificar que se realice el respaldo correspondiente de los sistemas y/o servicios de la entidad. El Subgerente de Ingenieria de Software/Jefe de Dependencia PCE  revisa la matriz y en caso de ser necesario solicita realizar las modificaciones pertinentes. La evidencia queda registrada en una mesa de servicios de TI. - DETECTIVO</t>
  </si>
  <si>
    <t>IRestauración de la plataforma CEL  en tiempo esperado. Ingresando mesa si se detecta desde usuario operativo o desde tecnología s es po monitoreo</t>
  </si>
  <si>
    <t>Ingreso de iniciativa por mesa de servicio para que  se desarrolle mecanismo de cierre sesión automática-</t>
  </si>
  <si>
    <t xml:space="preserve">1 mesa de se servicio </t>
  </si>
  <si>
    <t>El grupo de operadores de la SIT realiza diariamente actividades de monitoreo sobre las plataformas , inluido Catastro en línea</t>
  </si>
  <si>
    <t>Solicitar por mesa de servicio en cada trimeste un reporte de intermitencia o indisponibilidad, para reportar a la depencia responsable para respectivo analisis y posibilidad de acciones de mejora si el tiempo de afectación lo amerita</t>
  </si>
  <si>
    <t>1 mesa de se servicio</t>
  </si>
  <si>
    <t xml:space="preserve">Funcionario delegado como enlace con tecnología
</t>
  </si>
  <si>
    <t>El funcionario control de canal virtual, verifica al iniciar la jornada laboral  y por las solicitudes que se reciban por sportecel@ si la plataforma esta disponible, si presenta fallas la registra mesa de servicio  de TI</t>
  </si>
  <si>
    <t>Procedimiento Atención y radicación de solicitudes</t>
  </si>
  <si>
    <t>El propietario del activo cada vez que se presente un incidente de seguridad  o indisponibilidad  reporta la vulnerabilidad en la Mesa de Servicios de TI con el fin que se verifique el mismo. La evidencia del control queda registrada en la Mesa de Servicios de TI.</t>
  </si>
  <si>
    <t>(Plataforma Tienda Virtual
GCAC)</t>
  </si>
  <si>
    <t>Pérdida de confidencialidad e integridad de (Plataforma Tienda Virtual
GCAC) por s
1. Pérdida o modificación de la información.
2 Suplantación de usuarios autorizados ingresos no autorizados
.3. Quejas y reclamos por  partes interesadas debido a 1. Debilidad en  parámetros de seguridad
2 Debilidad en el control de autenticacion de usuarios
3.Falta de actualización de la plataforma 
4. Fallas en la conexión de las aplicaciones o sistemas que proveen el producto</t>
  </si>
  <si>
    <t>1. Debilidad en  parámetros de seguridad
2 Debilidad en el control de autenticacion de usuarios
3.Falta de actualización de la plataforma 
4. Fallas en la conexión de las aplicaciones o sistemas que proveen el producto</t>
  </si>
  <si>
    <t>s
1. Pérdida o modificación de la información.
2 Suplantación de usuarios autorizados ingresos no autorizados
.3. Quejas y reclamos por  partes interesadas</t>
  </si>
  <si>
    <t xml:space="preserve"> El sistema realiza la validación de la cuenta de usuario, un correo por cliente ,no puede haber duplicidad de correo.  El usuario cliente es responsable  y administra directamente la cuenta.</t>
  </si>
  <si>
    <t>Revisión de accesos de la plataforma vrtua_ Reportar a seguridad digital según procedimiento</t>
  </si>
  <si>
    <t>El propietario del activo cada vez que se presente un incidente de seguridad reporta la vulnerabilidad en la Mesa de Servicios de TI con el fin que se verifique el mismo. La evidencia del control queda registrada en la Mesa de Servicios de TI.</t>
  </si>
  <si>
    <t>El usuario ingresa a la tienda virtual, con previo logueio y contraseña asignada por el mismo, el sistema validad la conformidad</t>
  </si>
  <si>
    <t>Documento instructivo tienda virtual</t>
  </si>
  <si>
    <t>intructivo de copias de respaldo y recuperación</t>
  </si>
  <si>
    <t>Pérdida de Disponibilidad de (Plataforma Tienda Virtual
GCAC) por 1. Quejas - reclamos por interesados
2. Adulteraciónde documentos
3. Fallas en los proveedores de internet
 debido a 
1. Falta  de mantenimienos preventivos y  correctivosy monitoreo permanente de plataforma
2. Fallas en la conexión entre los sistemas u aplicaciones requeridos para disponer el producto ( pasarela de pagos, siic, cartografía) .
3. Falta de recurso humano en tecnología para atender en TRO establecido</t>
  </si>
  <si>
    <t xml:space="preserve">
1. Falta  de mantenimienos preventivos y  correctivosy monitoreo permanente de plataforma
2. Fallas en la conexión entre los sistemas u aplicaciones requeridos para disponer el producto ( pasarela de pagos, siic, cartografía) .
3. Falta de recurso humano en tecnología para atender en TRO establecido</t>
  </si>
  <si>
    <t xml:space="preserve">1. Quejas - reclamos por interesados
2. Adulteraciónde documentos
3. Fallas en los proveedores de internet
</t>
  </si>
  <si>
    <t>El funcionario delegado de dar respuesta a correo de tienda virtual, verifica las solicitudes de los usuarios y constata si es debido a fallas en la plataforma, si es asi registra mesa de servicio  de TI</t>
  </si>
  <si>
    <t>Reporte  po rmesa de servicio para restauración de la plataforma virtual</t>
  </si>
  <si>
    <t>Ingreso de iniciativa a TI para viabilidad de ajuste de disposición de productos por tiempo determinado</t>
  </si>
  <si>
    <t>El jefe de la dependencia o funcionario delegado verifica que la copia se encuentre en la matriz de copias de respaldo</t>
  </si>
  <si>
    <t>Ingreso de iniciativa a TI para viabilidad de envío de producto (PDF) al correo electrónico</t>
  </si>
  <si>
    <t>El jefe de la dependencia o funcionario delegado cada vez que se presente incidente o indisponibilidad del sistema que sea prolongado reporta a traves de mesa de servicio¿o. La evidencia del control queda registrada en la Mesa de Servicios de TI.</t>
  </si>
  <si>
    <t>El grupo de operadores de la SIT realiza diariamente actividades de monitoreo sobre las plataformas , inluida la tienda virtual</t>
  </si>
  <si>
    <t xml:space="preserve">Procedimiento de Gestión de Infraestructura Tecnològica </t>
  </si>
  <si>
    <t>MESA DE SERVICIOS - CA</t>
  </si>
  <si>
    <t>Pérdida de confidencialidad e integridad de MESA DE SERVICIOS - CA por 1 y 3. Abuso de los derechos
2. Modificación, Borrado o Acceso no autorizado a la información desde el rol de administrador. debido a 1. Defectos bien conocidos en el software
2. Desconocimiento de políticas de seguridad relacionadas con el control de acceso a información clasificada o reservada.
3. Asignación errada de derechos o privilegios</t>
  </si>
  <si>
    <t>1. Defectos bien conocidos en el software
2. Desconocimiento de políticas de seguridad relacionadas con el control de acceso a información clasificada o reservada.
3. Asignación errada de derechos o privilegios</t>
  </si>
  <si>
    <t>1 y 3. Abuso de los derechos
2. Modificación, Borrado o Acceso no autorizado a la información desde el rol de administrador.</t>
  </si>
  <si>
    <t>Documento Tecnico Manual de Politicas Detalladas de Seguridad de la Información</t>
  </si>
  <si>
    <t xml:space="preserve">Restauración del sistema de mesa de Servicios CA.
</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</si>
  <si>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</si>
  <si>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manual</t>
  </si>
  <si>
    <t>El sistema tiene un solo rol de administrador el que gestiona toda las funciones y configuraciones de la Mesa de servicios.</t>
  </si>
  <si>
    <t>MESA DE SERVICIOS - CA
(CONTINUIDAD)</t>
  </si>
  <si>
    <t>Pérdida de Disponibilidad de MESA DE SERVICIOS - CA
(CONTINUIDAD) por 1,2,3,4 Modificación, Borrado o Acceso no autorizado a la información desde el rol de administrador.
1a, 2a, 7 Abuso de privilegios
2 y 3 Error en el uso 
CONTINUIDAD 8  Indisponibilidad de la mesas de servicios.
5. CONTINUIDAD: Interrupción del servicio, al no contar con un soporte técnico especializado de la mesa servicios CA.
5a. CONTINUIDAD: Costos elevados de recuperación (proveedor).
 debido a 1. Actualización de las políticas de copias de respaldo.
1a. Ausencia de mecanismos de monitoreo
2. Ausencia de documentación
2a.Configuración incorrecta de parámetros 
3. Ausencia de recurso humano especializado que conozca el manejo completo de la herramienta.
4. Ausencia de planes de continuidad
5. Desconocimiento de políticas de seguridad de la Información
6. Posibilidad de obsolencia de la versión de la herramienta.
7. Ausencia de soporte o mantenimiento por parte del proveedor
CONTINUIDAD 8 No contar con un contrato vigente de soporte, actualización y mantenimiento de mesa de servicios CA.
5. CONTINUIDAD: Ausencia de un contrato de soporte, actualización y mantenimiento de mesa de servicios CA (Base de datos de mesa CA).</t>
  </si>
  <si>
    <t>1. Actualización de las políticas de copias de respaldo.
1a. Ausencia de mecanismos de monitoreo
2. Ausencia de documentación
2a.Configuración incorrecta de parámetros 
3. Ausencia de recurso humano especializado que conozca el manejo completo de la herramienta.
4. Ausencia de planes de continuidad
5. Desconocimiento de políticas de seguridad de la Información
6. Posibilidad de obsolencia de la versión de la herramienta.
7. Ausencia de soporte o mantenimiento por parte del proveedor
CONTINUIDAD 8 No contar con un contrato vigente de soporte, actualización y mantenimiento de mesa de servicios CA.
5. CONTINUIDAD: Ausencia de un contrato de soporte, actualización y mantenimiento de mesa de servicios CA (Base de datos de mesa CA).</t>
  </si>
  <si>
    <t xml:space="preserve">1,2,3,4 Modificación, Borrado o Acceso no autorizado a la información desde el rol de administrador.
1a, 2a, 7 Abuso de privilegios
2 y 3 Error en el uso 
CONTINUIDAD 8  Indisponibilidad de la mesas de servicios.
5. CONTINUIDAD: Interrupción del servicio, al no contar con un soporte técnico especializado de la mesa servicios CA.
5a. CONTINUIDAD: Costos elevados de recuperación (proveedor).
</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</si>
  <si>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Administrador de la Herramienta de Mesa de servicios y en su defecto dar solución y restablecer el servicio.</t>
  </si>
  <si>
    <t xml:space="preserve">Restauración del sistema de mesa de Servicios CA de TI.
</t>
  </si>
  <si>
    <t>Realizar plan de reactivación de la contigencia de mesa de servicio</t>
  </si>
  <si>
    <t>Plan de reactivación de la contigencia de mesa de servicio de TI.</t>
  </si>
  <si>
    <t>Recursos Humanos y Tecnológicos</t>
  </si>
  <si>
    <t>Gerente de Tecnologia / Subgerente de Infraestructura Tecnológica
(Administradores de Plataforma de SharePoint / Mesa de servicios / Directorio Activo)</t>
  </si>
  <si>
    <t>Los administradores de plataforma / bases de datos  revisan cada año la matriz de programación de copias de respaldo y recuperación,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electrònico.</t>
  </si>
  <si>
    <t>2,4,5</t>
  </si>
  <si>
    <t>Planear y ejecutar el contrato para   soporte,  actualizacion y mantenimiento de la mesa de servicios / IT Client.</t>
  </si>
  <si>
    <t>Documentos elaborados / Documentos programados.</t>
  </si>
  <si>
    <t xml:space="preserve">Gerente de Tecnologia / Subgerente de Infraestructura Tecnológica
</t>
  </si>
  <si>
    <t>El administador de la plataforma de Mesa de Servicios cuando  se presenta una indisponibilidad total de la herramienta SDM-CA o de acuerdo a los tiempos establecido en continuidad TI. Para la mesa de servicios de TI las solicitudes son enviadas al correo electronico soportet@catastrobogota.gov.co.
El registro queda en la comunicación o correo enviado.
Cada mesa de servicios debe contar con sus planes de contigencia en caso de indisponibilidad de herramienta</t>
  </si>
  <si>
    <t>El administrador de la plataforma todos los días limpia las sesiones inactivas, quedando registro en los logs de windows. En caso de que no se realice se detecta en la validación diaria de la herramienta.</t>
  </si>
  <si>
    <t>1. SIIC - Sistema de Información Catastral 
(GIC-SIFJ-SIE)
2. LPC (GIC)
3. C&amp;L: CABIDA Y LINDEROS (GIC-SIFJ)
4. VISOR CARTOGRÁFICO (GIC - SIFJ -SIE)
5. Aplicativo Avalúos comerciales
(SIE)</t>
  </si>
  <si>
    <t xml:space="preserve">Pérdida de confidencialidad e integridad de 1. SIIC - Sistema de Información Catastral 
(GIC-SIFJ-SIE)
2. LPC (GIC)
3. C&amp;L: CABIDA Y LINDEROS (GIC-SIFJ)
4. VISOR CARTOGRÁFICO (GIC - SIFJ -SIE)
5. Aplicativo Avalúos comerciales
(SIE) por 1. Hurto de Información.
2. Pérdida, corrupción, o modificación no autorizada de la información.
Fallas Humanas, Error en el uso debido a 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</si>
  <si>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 xml:space="preserve">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</si>
  <si>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1. Hurto de Información.
2. Pérdida, corrupción, o modificación no autorizada de la información.
Fallas Humanas, Error en el uso</t>
  </si>
  <si>
    <t>1,2,3,4,5 y 6</t>
  </si>
  <si>
    <t>Documento Técnico Manual de Politicas Detalladas de Seguridad de la Información</t>
  </si>
  <si>
    <t>1.Solicitar a la Gerencia de Tecnología ajustar los accesos de las cuentas no autorizadas.
2.Solicitar iniciar la actuación o investigación contractual, disciplinaria, civil y/o penal a que haya lugar</t>
  </si>
  <si>
    <t>El líder funcional una vez le es remitido el guion de pruebas por parte del analista de desarrollo, ejecuta las pruebas funcionales (en compañía del analista) con el fin de revisar que las pruebas ejecutadas cumplan con la solicitud o especificación del cambio requerido. Si las pruebas son exitosas elabora el acta para paso a producción de lo contrario, lo devuelve para que se realicen los ajustes correspondientes. La evidencia del control queda registrada en la mesa de servicios de TI. DETECTIVO</t>
  </si>
  <si>
    <t xml:space="preserve">Los profesionales de control de calidad diariamente realizan una muestra de los tramites, verificando la consistencia de la información contra la información registrada en el sistema, la cual debe estar acorde con la solicitud y cumplir con los criterios de calidad definidos. En caso que un trámite presente inconsisntencia se regresa al profesional que realizó el tramite con el fin que se realicen los ajustes necesarios. La evidencia del control queda registrada enl sistema (trazabilidad del tramite). </t>
  </si>
  <si>
    <t>Documento Técnico Mutaciones
Instructivo Certificación Cabida y Linderos
Instructivo Actualización Certificación Cabida y Linderos Ley 1682</t>
  </si>
  <si>
    <t>1. SIIC - Sistema de Información Catastral 
(GIC-SIFJ-SIE)
2. LPC (GIC)
3. C&amp;L: CABIDA Y LINDEROS (GIC-SIFJ)
4. VISOR CARTOGRÁFICO (GIC-SIFJ-SIE)
5. Aplicativo Avalúos comerciales
(SIE)</t>
  </si>
  <si>
    <t>Pérdida de Disponibilidad de 1. SIIC - Sistema de Información Catastral 
(GIC-SIFJ-SIE)
2. LPC (GIC)
3. C&amp;L: CABIDA Y LINDEROS (GIC-SIFJ)
4. VISOR CARTOGRÁFICO (GIC-SIFJ-SIE)
5. Aplicativo Avalúos comerciales
(SIE) por 
1. Falla en los sistemas.
2. Pérdida o corrupción de la información.
3. Fallas Humanas
4. Fallas de conexión de internet o red. debido a 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</si>
  <si>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</si>
  <si>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 xml:space="preserve">
1. Falla en los sistemas.
2. Pérdida o corrupción de la información.
3. Fallas Humanas
4. Fallas de conexión de internet o red.</t>
  </si>
  <si>
    <t>1,2,3,4 y 5</t>
  </si>
  <si>
    <t>Instructivo DE COPIAS DE RESPALDO</t>
  </si>
  <si>
    <t xml:space="preserve"> 1. Reportar fallos por medio de una mesa de servicio
2. Solicitar ejecutar Plan de Continuidad
3.Solicitar a la Gerencia de Tecnología suministrar la copia de seguridad o de respaldo de la base de datos</t>
  </si>
  <si>
    <t xml:space="preserve">1. Solicitar a la Gerencia de Tecnología y a la Subgerencia de Infraestructura Tecnológica el reporte de mesas de servicio presentadas por los funcionarios respecto a las fallas presentadas en los aplicativos durante el trimestre.  </t>
  </si>
  <si>
    <t>Solicitud Realizada del reporte de mesas de servicio/ Reporte Generado por GT</t>
  </si>
  <si>
    <t>1. Humanos
2. Tecnoloógicos
3. Logísticos.</t>
  </si>
  <si>
    <t xml:space="preserve">
1. Gerente GIC
personal que atiende trámites.</t>
  </si>
  <si>
    <t>2. Analizar el reporte enviado por la Gerencia de Tecnología respecto de la recurrencia de los aplicativos que más presentaron fallas durante el trimestre.</t>
  </si>
  <si>
    <t>Reporte Analizado/Reporte Generado por GT</t>
  </si>
  <si>
    <t xml:space="preserve">
1. Gerente SIE
personal que atiende trámites.</t>
  </si>
  <si>
    <t>3. Realizar mesa de Trabajo con Gerencia de Tecnología respecto al item (2).</t>
  </si>
  <si>
    <t>Mesas Realizadas/Mesas programadas</t>
  </si>
  <si>
    <t>Continuidad: Se cuenta con un plan de recuperación de desastres DRP para la base de datos misional en caso de un desastre tecnológico que afecte la misma.</t>
  </si>
  <si>
    <t>Plan de recuperción ante desastres - DRP</t>
  </si>
  <si>
    <t>Recurso Humano de la 
GIC - SIFJ -SIE</t>
  </si>
  <si>
    <t>Pérdida de Confidencialidad de Recurso Humano de la 
GIC - SIFJ -SIE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</si>
  <si>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 xml:space="preserve">
1,2,3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</si>
  <si>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3. Fallas Humanas</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</si>
  <si>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</si>
  <si>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 xml:space="preserve">1,2 y 3 </t>
  </si>
  <si>
    <t>Documento Técnico Manual de Políticas Detalladas de Seguridad de la Información.</t>
  </si>
  <si>
    <t>Recurso Humano de la GIC</t>
  </si>
  <si>
    <t>Pérdida de Disponibilidad de Recurso Humano de la GIC por 1 y 3. Pérdida, borrado, modificación de información o Acceso no autorizado a los expedientes digitales con Datos Personales
2. Fallas Humanas
CONTINUIDAD 4. Ausencia de personal estratégico, técnico uoperativo de la GIC.
 debido a 
1. Ausencia de respaldo de la información  digital
2. Desconocimiento de Políticas de Seguridad de la Información
3. Ausencia de Planes de continuidad
CONTINUIDAD 4. Retiro, enfermedad, incapacidad, vacaciones del personal de la GIC.</t>
  </si>
  <si>
    <t xml:space="preserve">
1. Ausencia de respaldo de la información  digital
2. Desconocimiento de Políticas de Seguridad de la Información
3. Ausencia de Planes de continuidad
CONTINUIDAD 4. Retiro, enfermedad, incapacidad, vacaciones del personal de la GIC.</t>
  </si>
  <si>
    <t xml:space="preserve">1 y 3. Pérdida, borrado, modificación de información o Acceso no autorizado a los expedientes digitales con Datos Personales
2. Fallas Humanas
CONTINUIDAD 4. Ausencia de personal estratégico, técnico uoperativo de la GIC.
</t>
  </si>
  <si>
    <t xml:space="preserve">La persona designadada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depencia hasta que se lleve a feliz término. El formato debe estar diligenciado y firmado por el profesional de retiro y el jefe de la dependencia. La secretaría debe radicar este en SRH. </t>
  </si>
  <si>
    <t xml:space="preserve">Procedimiento Gestionar Retiro de Personal
FORMATO DE ENTREGA DE CARGO
</t>
  </si>
  <si>
    <t>1. Fileserver de la SIE
2. Repositorio Gestion_GIC</t>
  </si>
  <si>
    <t>Pérdida de confidencialidad e integridad de 1. Fileserver de la SIE
2. Repositorio Gestion_GIC por 1. Borrado, modificación intencional o no de la informacion
2. Fallas Humanas
3. Fallas en el aplicativo  debido a 1. Ausencia de Copias de Respaldo
2. Deficiencia en los planes de continuidad
3. Desconocimiento o no aplicación de las políticas de seguridad y privacidad de la
información 
3. Fallas en los aplicativos por condiciones externas no controlables por la Unidad.</t>
  </si>
  <si>
    <t>1. Ausencia de Copias de Respaldo
2. Deficiencia en los planes de continuidad
3. Desconocimiento o no aplicación de las políticas de seguridad y privacidad de la
información 
3. Fallas en los aplicativos por condiciones externas no controlables por la Unidad.</t>
  </si>
  <si>
    <t xml:space="preserve">1. Borrado, modificación intencional o no de la informacion
2. Fallas Humanas
3. Fallas en el aplicativo </t>
  </si>
  <si>
    <t>El Propietario de información/Admnistrador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</si>
  <si>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1,2,3 y 4 </t>
  </si>
  <si>
    <t xml:space="preserve">El propietario del activo debera reportar la vulberabilidad el incidente presentado, una vez se presente </t>
  </si>
  <si>
    <t>Instructivo  Gestión de Incidentes de seguridad de la Información</t>
  </si>
  <si>
    <t>Pérdida de Disponibilidad de 1. Fileserver de la SIE
2. Repositorio Gestion_GIC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</si>
  <si>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</si>
  <si>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 xml:space="preserve"> 1.Reportar fallos por medio de una mesa de servicio
2. Solicitar ejecutar Plan de Continuidad
3. Solicitar a la Gerencia de Tecnología suministrar la copia de seguridad o de respaldo de la base de datos</t>
  </si>
  <si>
    <t>1. Depurar y disponer la información del  fileserver de la SIE en el repositorio indicado por la Gerencia de Tecnología.</t>
  </si>
  <si>
    <t>Fileserver SIE depurado/Fileserver SIE</t>
  </si>
  <si>
    <t xml:space="preserve">
1. Gerente GIC y Subgerentes SIE SIFJ
personal que atiende trámites.</t>
  </si>
  <si>
    <t>Aplicaciones móviles y web IDECA
Servicios Web Geográficos, Mapas base, Mapa de Referencia, etc.
(Servicio)</t>
  </si>
  <si>
    <t>Pérdida de confidencialidad e integridad de Aplicaciones móviles y web IDECA
Servicios Web Geográficos, Mapas base, Mapa de Referencia, etc.
(Servicio) por 1. Debilidades en el mantenimiento de la Infraestructura Tecnológica
2. Afectación de los sistemas de información y servicios informaticos
3. Pérdida, modificación o uso no autorizado de la información
4. Ataques externos cibernéticos.
5. Abuso de derechos
6. Fallas Humanas
7. Mal funcionamiento de IT debido a 1. Inconvenitenes en la gestión operativa, administración y/o soporte de la infraestrutura tecnológica que soporta las plataformas o servicios de la Ide de Bogotá</t>
  </si>
  <si>
    <t>1. Inconvenitenes en la gestión operativa, administración y/o soporte de la infraestrutura tecnológica que soporta las plataformas o servicios de la Ide de Bogotá</t>
  </si>
  <si>
    <t>1. Debilidades en el mantenimiento de la Infraestructura Tecnológica
2. Afectación de los sistemas de información y servicios informaticos
3. Pérdida, modificación o uso no autorizado de la información
4. Ataques externos cibernéticos.
5. Abuso de derechos
6. Fallas Humanas
7. Mal funcionamiento de IT</t>
  </si>
  <si>
    <t>Para el acceso a las aplicaciones moviles y web de Ideca se maneja el control de acceso mediante la gestiòn de permisos.</t>
  </si>
  <si>
    <t>Adelantar reuniones de articulación de la Gerencia de Tecnología e Ideca para monitorear y solucionar posibles incidentes que se presenten</t>
  </si>
  <si>
    <t>Validar disponibilidad de la plataforma tecnológica</t>
  </si>
  <si>
    <t>Ejecutar actividades de administración de la infraestructura tecnológica</t>
  </si>
  <si>
    <t>Validar errores en logs de aplicaciones
Verificar logs y determinar la causa</t>
  </si>
  <si>
    <t>Restaurar el servicio, realizar pruebas, verificar la solución</t>
  </si>
  <si>
    <t>Pérdida de Disponibilidad de Aplicaciones móviles y web IDECA
Servicios Web Geográficos, Mapas base, Mapa de Referencia, etc.
(Servicio) por 1. Debilidades en el mantenimiento de la Infraestructura Tecnológica
2. Afectación de los sistemas de información y servicios informaticos
3. Pérdida, modificación o uso no autorizado de la información
4. Ataques externos cibernéticos.
5. Abuso de derechos
6. Fallas Humanas
4. Ataques externos cibernéticos.
5. Abuso de derechos
6. Fallas Humanas
7. Mal funcionamiento de IT debido a 1. Inconvenitenes en la gestión operativa, administración y/o soporte de la infraestrutura tecnológica que soporta las plataformas o servicios de Bogotá</t>
  </si>
  <si>
    <t>1. Inconvenitenes en la gestión operativa, administración y/o soporte de la infraestrutura tecnológica que soporta las plataformas o servicios de Bogotá</t>
  </si>
  <si>
    <t>1. Debilidades en el mantenimiento de la Infraestructura Tecnológica
2. Afectación de los sistemas de información y servicios informaticos
3. Pérdida, modificación o uso no autorizado de la información
4. Ataques externos cibernéticos.
5. Abuso de derechos
6. Fallas Humanas
4. Ataques externos cibernéticos.
5. Abuso de derechos
6. Fallas Humanas
7. Mal funcionamiento de IT</t>
  </si>
  <si>
    <t>Muy BajaMenor</t>
  </si>
  <si>
    <t>Respaldo de información almacenada en servidores (servicios geográficos), actividad realizada por los operadores desde la Subgerencia de Infraestrcutura Tecnológica</t>
  </si>
  <si>
    <t>Instructivo de Copias de Respaldo y Recuperación / Dcumento Tecnico Maual de Politicas detalladas de seguridad y privacidad de la  información (Política de copias de respaldo de información)</t>
  </si>
  <si>
    <t>Restauración de informacion ( (servicios geográficos), actividad realizada por el equipo de la SIT en apoyo con el proveedor correspondiente.</t>
  </si>
  <si>
    <t>Reportar incidentes de disponibilidad del servicio por la mesa para que estos sean atentidos por tecnologia</t>
  </si>
  <si>
    <t>Procedimiento Gestión Mesa de Servicios</t>
  </si>
  <si>
    <t>Sin documentacion</t>
  </si>
  <si>
    <t>Sin registro</t>
  </si>
  <si>
    <t>Hacer monitoreos periodicos (diarios, semanal,  quincenal) de que todos los servicios esten disponibles</t>
  </si>
  <si>
    <t>Bases de Datos Automatizadas 
1. Bases de datos geográfica
2. Bases de datos geográfica de servicios públicos
(Bases de Datos)</t>
  </si>
  <si>
    <t>Pérdida de confidencialidad e integridad de Bases de Datos Automatizadas 
1. Bases de datos geográfica
2. Bases de datos geográfica de servicios públicos
(Bases de Datos) por 1. Abuso de derechos
2.  Perdida, Hurto o modificación de la información
3. Falsificación de derechos.
4. Fallas Humanas debido a 1. Asignación errada de los derechos de acceso a nivel de admnistración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</si>
  <si>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1. Asignación errada de los derechos de acceso a nivel de admnistración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</si>
  <si>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1. Abuso de derechos
2.  Perdida, Hurto o modificación de la información
3. Falsificación de derechos.
4. Fallas Humanas</t>
  </si>
  <si>
    <t>El Gerente de Ideca cada vez que lo requiera, solicita un reporte de las cuentas de usuario activos a nivel de bases de datos y servicios geográficos sobre la administración de las bases de datos de MapasPro, Local y Azure con el fin de verificar los usuarios activos y evitar el uso inadecuado de la información. La solicitud se realiza por correo electrónico. En caso que se requiera realizar ajustes a la información reportada por la Suubgerencia de Infraestrcutura Tecnológica, se solicitan las modificaciones correspondientes. La envidencia del control queda en el correo electrónico.</t>
  </si>
  <si>
    <t>Pérdida de Disponibilidad de Bases de Datos Automatizadas 
1. Bases de datos geográfica
2. Bases de datos geográfica de servicios públicos
(Bases de Datos) por 1. Mal funcionamiento del equipo y/o software
2. Perdida de información
3. Error en el uso debido a 1. Ausencia de copias de respaldo 
1a. Ausencia de mecanismos de monitoreo
2. Ausencia de documentación
2a.Configuración incorrecta de parámetros 
3. Desconocimiento de políticas de seguridad de la información</t>
  </si>
  <si>
    <t>1. Ausencia de copias de respaldo 
1a. Ausencia de mecanismos de monitoreo
2. Ausencia de documentación
2a.Configuración incorrecta de parámetros 
3. Desconocimiento de políticas de seguridad de la información</t>
  </si>
  <si>
    <t>1. Mal funcionamiento del equipo y/o software
2. Perdida de información
3. Error en el uso</t>
  </si>
  <si>
    <t>El jefe de dependencia revisa cada año la matriz de copias de respaldo y recuperación, remitida por le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</si>
  <si>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La herramienta SIEM monitorea los servicios de la infraestructura tecnológica (incluido urls) y una vez se evidencia indisponibilidad del servicio, alertas de seguridad notifica mediante correo electrónico a los administradores de plataforma o a los ingenieros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</si>
  <si>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Procedimiento de Gestión de Infraestrcutura Tecnológica</t>
  </si>
  <si>
    <t>Los administradores de plataforma diariamente validan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 La evidencia del control queda en la Mesa de Servicios de TI</t>
  </si>
  <si>
    <t>1. Bases de Datos con Información Personal entregada por Entidades públicas y privadas
(Bases de Datos)</t>
  </si>
  <si>
    <t>Pérdida de confidencialidad e integridad de 1. Bases de Datos con Información Personal entregada por Entidades públicas y privadas
(Bases de Datos) por 1. Pérdida, borrado o uso no autorizado de la información
2. Fallas Humanas / error en el Uso debido a 1. Ausencia de control de acceso
2. Desconocimiento de políticas de seguridad de la información</t>
  </si>
  <si>
    <t>1. Ausencia de control de acceso
2. Desconocimiento de políticas de seguridad de la información</t>
  </si>
  <si>
    <t>1. Pérdida, borrado o uso no autorizado de la información
2. Fallas Humanas / error en el Uso</t>
  </si>
  <si>
    <t>El jefe de dependencia realiza la asignación de accesos de los funcionarios y contratistas de la dependencia cada vez que se requiera, con el propósito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</si>
  <si>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Instructivo de Gestión de Accesos / Lineamientos de Fileserver</t>
  </si>
  <si>
    <t>El jefe de dependencia revisa cada 4 meses el reporte de cuentas de usuario remitido por el gestor de accesos, con el fin de validar que los permisos o privilegios asignados al funcionario o contratista esten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t>
  </si>
  <si>
    <t>El controlador de dominio cada vez que un usuario se identifica en un equipo de cómputo con sus credenciales verifica que es un usuario autorizado en la red. Si el usuario accede con credenciales autenticas le da ingreso al equipo, de lo contrario no permite el acceso. La evidencia del control queda registrada en el sistema.</t>
  </si>
  <si>
    <t>Documento Técnico de Políticas Detalladas de Seguridad y Privacidad de la Información</t>
  </si>
  <si>
    <t>El controlador de dominio cada vez que verifica que un usuario (equipo de computo) esta inactivo más del tiempo estipulado, desactiva el usuario con el fin que este se vuelva a identificar con sus credenciales en el equipo. La evidencia del control queda registrada al inicio de sesión en el equipo de cómputo.</t>
  </si>
  <si>
    <t>Pérdida de Disponibilidad de 1. Bases de Datos con Información Personal entregada por Entidades públicas y privadas
(Bases de Datos) por 1. Pérdida, borrado o uso no autorizado de la información debido a 1. Ausencia de copias de respaldo en bases de datos</t>
  </si>
  <si>
    <t>1. Ausencia de copias de respaldo en bases de datos</t>
  </si>
  <si>
    <t>1. Pérdida, borrado o uso no autorizado de la información</t>
  </si>
  <si>
    <t>El profesional universitario delegado cada vez que  realiza una actualización sobre las bases de datos relacionadas con la Pandemia Covid19, carga esta información en el repositorio designado por la Alcaldia, con el fin que la información este disponible para las personas autorizadas. La evidencia del control queda en el repositorio designado.</t>
  </si>
  <si>
    <t>Expediente de Contratos</t>
  </si>
  <si>
    <t>Pérdida de confidencialidad e integridad de Expediente de Contratos por 1. Hurto, perdida o modificación de documentos.
2. Abuso de derechos.
3. Fallas Humanas. debido a 1. Ausencia en el control de acceso al fileserver.
2. Asignación erronea de permisos de acceso.
3. Desconocimiento de politicas de seguridad de la información.</t>
  </si>
  <si>
    <t>1. Ausencia en el control de acceso al fileserver.
2. Asignación erronea de permisos de acceso.
3. Desconocimiento de politicas de seguridad de la información.</t>
  </si>
  <si>
    <t>1. Hurto, perdida o modificación de documentos.
2. Abuso de derechos.
3. Fallas Humanas.</t>
  </si>
  <si>
    <t>El jefe de dependencia realiza la asignación de accesos de los funcionarios y contratistas de la dependencia cada vez que se requiera, con el propósito de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</si>
  <si>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Instructivo de Gestión de Accesos / Lineamientos de Fileserver.</t>
  </si>
  <si>
    <t xml:space="preserve"> El jefe de dependencia registra la solicitud en la mesa de servicios de TI, para restablecer el servicio</t>
  </si>
  <si>
    <t>Continuar reforzando los controles existentes y dejar evidencia de la ejecución estos (Revisa reporte cuenta de usuario) y ejecutarlo de acuerdo como esta establecido en el instructivo de gestión de accesos.</t>
  </si>
  <si>
    <t># reportes entregados /# reportes programados*100</t>
  </si>
  <si>
    <t>Recursos Humanos, Técnicos y Tecnológicos</t>
  </si>
  <si>
    <t>Instructivo de Gestión de Accesos.</t>
  </si>
  <si>
    <t>Solicitar sensibilizaciones en seguridad de la información para los funcionarios de Financiera respecto a la gestión de accesos y controles para el manejo de la información digital ubicada en los medios de almacenamiento.</t>
  </si>
  <si>
    <t>Charlas programadas / Charlas Ejecutadas</t>
  </si>
  <si>
    <t>Documento Técnico Manual de Políticas Detalladas de Seguridad de la Información.
Declaración de aplicabilidad.</t>
  </si>
  <si>
    <t>Pérdida de Disponibilidad de Expediente de Contratos por 
1. Fallas Humanas.
2. Conflicto de Intereses.
3. Pérdida de información.
4. Fallas Humanas. debido a 1. Borrado de información (incluye  datos personales ) por error humano.
2. Borrado intencional de información.
3. Ausencia de copias de respaldo o backups de la información.
4. Desconocimiento de politicas de seguridad de la información</t>
  </si>
  <si>
    <t>1. Borrado de información (incluye  datos personales ) por error humano.
2. Borrado intencional de información.
3. Ausencia de copias de respaldo o backups de la información.
4. Desconocimiento de politicas de seguridad de la información</t>
  </si>
  <si>
    <t xml:space="preserve">
1. Fallas Humanas.
2. Conflicto de Intereses.
3. Pérdida de información.
4. Fallas Humanas.</t>
  </si>
  <si>
    <t>Instructivo de Copias de Respado</t>
  </si>
  <si>
    <t>El jefe de la dependencia solicita la actualización de la Matriz de Programación de Copias de Respaldo cada vez que se requiera, con el propósito de actualizar la información (incluir  o  eliminar  copias  de  respaldo  de  información,  modificar  su  criticidad  o  su  ubicación) y así generar la copia de respaldo que permita disponer de un medio para recuperar la información o datos en caso de su pérdida. El Jefe de la dependencia registra la solicitud en la mesa de servicios de TI. En caso que se realice la asignación por parte de personal diferente al jefe de dependencia, esta solicitud es cerrada y no resuelta por la mesa de servicios de TI; si es realizada por el jefe de la dependencia, se verifica  la  viabilidad  de  realizar  la  copia  de  respaldo  solicitada teniendo  en  cuenta  las  capacidades  de  los  recursos tecnológicos vigentes de la Unidad (hardware, velocidad de la red, discos externos, software, cintas magnéticas). La evidencia de la solicitud queda registrada en la mesa de servicios de TI.</t>
  </si>
  <si>
    <t>Instructivo Copias de Respaldo y Recuperación / Política de Copias de Respaldo y Recuperación</t>
  </si>
  <si>
    <t>El operador de datacenter con el funcionario/contratista designado por cada dependencia verifica los trabajos que se encuentran en la matriz de copias de respaldo con el fin de revisar si se deben realizar cambios en esta. Posteriormente se realizan las modificaciones pertinentes a la matriz de programación copias de respaldo, previa aprobación por parte del jefe de cada dependencia. En caso de que no existan cambios, no se ajusta la matriz de programación de copias. La evidencia del control es la matriz de copias de respaldo actualizada.  </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</si>
  <si>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 PREVENTIVO Y CORRECTIVO </t>
  </si>
  <si>
    <t>1. SICAPITAL: LIMAY: LIBRO MAYOR (Software)
2. SICAPITAL-OPGET: SISTEMA OPERACIÓN Y GESTIÓN DE TESORERÍA
(SAF)</t>
  </si>
  <si>
    <t xml:space="preserve">Pérdida de confidencialidad e integridad de 1. SICAPITAL: LIMAY: LIBRO MAYOR (Software)
2. SICAPITAL-OPGET: SISTEMA OPERACIÓN Y GESTIÓN DE TESORERÍA
(SAF)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
</t>
  </si>
  <si>
    <t xml:space="preserve">1. Debilidad en  parámetros de seguridad.
2. Fallas  en la asignación de privilegios y permisos en la plataforma.
3. Defectos conocidos en el software.
4. Desconocimiento de políticas de seguridad de la información.
5. Falta de mantenimientos preventivos y correctivos.
</t>
  </si>
  <si>
    <t xml:space="preserve">1. Ataques cibernéticos.  
2. Pérdida o modificación de la información.
3. Suplantación de usuarios autorizados.
4. Error en el uso / Fallas Humanas.
</t>
  </si>
  <si>
    <t>El sistema de SICAPITAL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</si>
  <si>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 xml:space="preserve">Continuar con la revisiòn del reporte de accesos remitido por el gestor de accesos y solicitar las modificaciones (cuando se requieran) </t>
  </si>
  <si>
    <t>Revisión realizada / revisión programada</t>
  </si>
  <si>
    <t>Recursos Humanos, Tecnologicos</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</si>
  <si>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</si>
  <si>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 xml:space="preserve">1. SICAPITAL: LIMAY: LIBRO MAYOR (Software)
2. SICAPITAL-OPGET: SISTEMA OPERACIÓN Y GESTIÓN DE TESORERÍA
(SAF)
</t>
  </si>
  <si>
    <t>Pérdida de Disponibilidad de 1. SICAPITAL: LIMAY: LIBRO MAYOR (Software)
2. SICAPITAL-OPGET: SISTEMA OPERACIÓN Y GESTIÓN DE TESORERÍA
(SAF)
 por 
1. Error en el uso / Fallas Humanas.
2. Fallas en la plataforma tecnológica.
3. Perdida de información. debido a 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</si>
  <si>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</si>
  <si>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 xml:space="preserve">
1. Error en el uso / Fallas Humanas.
2. Fallas en la plataforma tecnológica.
3. Perdida de información.</t>
  </si>
  <si>
    <t>MediaLeve</t>
  </si>
  <si>
    <t>El Subgerente de Ingenieria de Software/Jefe de Dependencia SAF-Financiera revisa cada año la matriz de programación de copias de respaldo y recuperación, remitida por el gestor de accesos, con el fin de verificar que se realice el respaldo correspondiente de los sistemas de la entidad. El Subgerente de Ingenieria de Software/Jefe de Dependencia SAF-Financiera  revisa la matriz y en caso de ser necesario solicita realizar las modificaciones pertinentes. La evidencia queda registrada en una mesa de servicios de TI. - DETECTIVO</t>
  </si>
  <si>
    <t>3,4,5</t>
  </si>
  <si>
    <t>TOKENS BANCARIOS</t>
  </si>
  <si>
    <t>Hardware</t>
  </si>
  <si>
    <t>Pérdida de confidencialidad e integridad de TOKENS BANCARIOS por 1. Perdida o modificación de información. 
2. Fallas Humanas. debido a 1. Ausencia de control de acceso.
2. Desconocimiento de políticas de seguridad de la información.</t>
  </si>
  <si>
    <t>1. Ausencia de control de acceso.
2. Desconocimiento de políticas de seguridad de la información.</t>
  </si>
  <si>
    <t>1. Perdida o modificación de información. 
2. Fallas Humanas.</t>
  </si>
  <si>
    <t>Pérdida de Disponibilidad de TOKENS BANCARIOS por 1. Perdida o borrado de información. 
2. Fallas Humanas. debido a 1. Ausencia de copias de respaldo.
2. Desconocimiento u omisión de políticas de seguridad de la información.
3. Ausencia de planes de continuidad.</t>
  </si>
  <si>
    <t>1. Ausencia de copias de respaldo.
2. Desconocimiento u omisión de políticas de seguridad de la información.
3. Ausencia de planes de continuidad.</t>
  </si>
  <si>
    <t>1. Perdida o borrado de información. 
2. Fallas Humanas.</t>
  </si>
  <si>
    <t>Fileserver de SAF - Financiera</t>
  </si>
  <si>
    <t>Pérdida de confidencialidad e integridad de Fileserver de SAF - Financiera por 1. Pérdida, borrado, modificación de información o acceso no autorizado a los expedientes digitales con Datos Personales. 
2. Ataque intencionado de acceso a la información digital - Abuso de derechos.
3. Fallas humanas. debido a 
1. Ausencia de control de acceso a la información  digital.
2. Deficiencia en la asignación de permisos.
3. Desconocimiento de políticas de seguridad de la información.</t>
  </si>
  <si>
    <t xml:space="preserve">
1.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</si>
  <si>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 Abuso de derechos.
3. Fallas humanas.</t>
  </si>
  <si>
    <t>El Propietario de información/Admnistrador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</si>
  <si>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Pérdida de Disponibilidad de Fileserver de SAF - Financiera por 1. Perdida o borrado de la información.
2. Fallas Humanas. debido a 1. Ausencia de copias de respaldo.
2. Desconocimiento de políticas de seguridad de la información.
3. Ausencia de planes de continuidad.</t>
  </si>
  <si>
    <t>1. Ausencia de copias de respaldo.
2. Desconocimiento de políticas de seguridad de la información.
3. Ausencia de planes de continuidad.</t>
  </si>
  <si>
    <t>1. Perdida o borrado de la información.
2. Fallas Humanas.</t>
  </si>
  <si>
    <t>Restauración de la Información del FileServer</t>
  </si>
  <si>
    <t>Equipos de Financiera</t>
  </si>
  <si>
    <t>Pérdida de confidencialidad e integridad de Equipos de Financiera por 1. Perdida o modificación de información. 
2. Fallas Humanas. debido a 1. Ausencia de control de acceso.
2. Desconocimiento de políticas de seguridad de la información.</t>
  </si>
  <si>
    <t>Registrar la solicitud en la mesa de servicios de TI, para restablecer el Equipo PC</t>
  </si>
  <si>
    <t xml:space="preserve">El sistema cuando un usuario no ha cambiado la contraseña durante el tiempo establecido en el sistema, verifica la información y envia un mensaje al usuario para que se realice el cambio de la misma. En caso que no se realice el cambio no se puede acceder al equipo. </t>
  </si>
  <si>
    <t>Pérdida de Disponibilidad de Equipos de Financiera por 1. Perdida o borrado de información. 
2. Fallas Humanas.
3. Incumplimiento en el mantenimiento de los equipos de cómputo. debido a 1. Ausencia de copias de respaldo.
2. Desconocimiento u omisión de políticas de seguridad de la información.
3. Ausencia de planes de continuidad.
4. Mantenimiento insuficiente / Instalación fallida de los medios de almacenamiento.</t>
  </si>
  <si>
    <t>1. Ausencia de copias de respaldo.
2. Desconocimiento u omisión de políticas de seguridad de la información.
3. Ausencia de planes de continuidad.
4. Mantenimiento insuficiente / Instalación fallida de los medios de almacenamiento.</t>
  </si>
  <si>
    <t>1. Perdida o borrado de información. 
2. Fallas Humanas.
3. Incumplimiento en el mantenimiento de los equipos de cómputo.</t>
  </si>
  <si>
    <t>El sistema de antivirus cada vez que lo requiere realiza análisis sobre el equipo de cómputo escaneando las unidades de este, unidad externa o archivos con el fin de detectar y bloquear las acciones maliciosas generadas por cualquier tipo de malware. En caso de que se haya producido una infección por virus, el antivirus lo deja en cuarentena. La evidencia del control queda registrada en el sistema de antivirus.</t>
  </si>
  <si>
    <t>Documento Tecnico Manual de Políticas Detalladas de Seguridad de la Información / Declaración de aplicabilidad</t>
  </si>
  <si>
    <t>Funcionarios de Financiera</t>
  </si>
  <si>
    <t>Pérdida de confidencialidad e integridad de Funcionarios de Financiera por 1. Incumplimiento en la disciplina del personal.
2. Error en uso. debido a 1. Ausencia del personal.
2. Entrenamiento insuficiente en seguridad.
3. Falta de conciencia acerca de la seguridad.</t>
  </si>
  <si>
    <t>1. Ausencia del personal.
2. Entrenamiento insuficiente en seguridad.
3. Falta de conciencia acerca de la seguridad.</t>
  </si>
  <si>
    <t>1. Incumplimiento en la disciplina del personal.
2. Error en uso.</t>
  </si>
  <si>
    <t>Cada vez que se va a vincular un funcionario o  contratista de la dependencia desde la Subgerencia de recursos Humanos / Oficina Asesora Juridica revisan que se encuentre firmado el acuerdo de confidencialidad para el manejo de la información de la Unidad. La evidencia es el documento firmado por cada funcionario / contratista , el cual queda anexo al expediente laboral/contractual correspondiente. En caso que se detecte que el compromiso de confidencialidadno se encuentre firmado, se solicita al funcionario/contratista la firma del mismo.</t>
  </si>
  <si>
    <t>Pérdida de Disponibilidad de Funcionarios de Financiera por 1. Perdida, fuga de información.
2. Entrega de información a terceros. debido a 1. Alta Rotación de personal especializado.
2. Falta de conciencia acerca de la seguridad.</t>
  </si>
  <si>
    <t>1. Alta Rotación de personal especializado.
2. Falta de conciencia acerca de la seguridad.</t>
  </si>
  <si>
    <t>1. Perdida, fuga de información.
2. Entrega de información a terceros.</t>
  </si>
  <si>
    <t>El jefe de dependencia o el lider de proceso verifica que exista minimo dos personas que conozcan una misma actividad que se desarrolla en la dependencia con el fin que en el evento que una persona falte la otra reemplaza las actividades correpondientes. Las evidencias del control son los formatos de acta de entrega (plica para vacaciones, licencias, retiros, incapacidades, traslados). En e caso de subproceso de presupuesto, se deja evidencias de las grabaciones de como se realizan las actividades en el subproceso.</t>
  </si>
  <si>
    <t xml:space="preserve">Documento Técnico Manual de Políticas Detalladas de Seguridad de la Información </t>
  </si>
  <si>
    <t>BOGDATA</t>
  </si>
  <si>
    <t>Pérdida de confidencialidad e integridad de BOGDATA por 1. Perdida o modificación de información. 
2. Fallas Humanas. debido a 1. Ausencia de control de acceso.
2. Desconocimiento de políticas de seguridad de la información.</t>
  </si>
  <si>
    <t>El sistema de BOGDATA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(COntrol realizado por un tercero)</t>
  </si>
  <si>
    <t>Documentación SHD</t>
  </si>
  <si>
    <t>Solicitud de soporte o restauración a SHD</t>
  </si>
  <si>
    <t>Realizar reporte trimestral sobre usuarios, modificaciones y desativaciones de Usuarios BOGDATA, teniendo en cuenta la informacion suministrada por la SDH sobre soportes a los sistemas de información.</t>
  </si>
  <si>
    <t>Reportes recibidos / reportes programados</t>
  </si>
  <si>
    <t xml:space="preserve">Pérdida de Disponibilidad de BOGDATA por 1. Perdida o borrado de información. 
2. Fallas Humanas.
 debido a 1. Ausencia de copias de respaldo por parte de SHD.
2. Desconocimiento u omisión de políticas de seguridad de la información.
3. Ausencia de planes de continuidad.
</t>
  </si>
  <si>
    <t xml:space="preserve">1. Ausencia de copias de respaldo por parte de SHD.
2. Desconocimiento u omisión de políticas de seguridad de la información.
3. Ausencia de planes de continuidad.
</t>
  </si>
  <si>
    <t xml:space="preserve">1. Perdida o borrado de información. 
2. Fallas Humanas.
</t>
  </si>
  <si>
    <t>La SHD realiza respaldo de la información del sistema de información BOGDATA (Control realizado por un tercero)</t>
  </si>
  <si>
    <t xml:space="preserve"> 1. COMUNICACIONES OFICIALES ENVIADAS
2. INVENTARIOS DOCUMENTALES CENTRO DOCUMENTAL</t>
  </si>
  <si>
    <t>Pérdida de confidencialidad e integridad de  1. COMUNICACIONES OFICIALES ENVIADAS
2. INVENTARIOS DOCUMENTALES CENTRO DOCUMENTAL por 1. Hurto de documentos
2. Divulgacion no autorizada
3. Fallas Humanas
4. Eliminación de Documentos
5. Fallas Humanas en la ejecución de procesos técnicos debido a 1. Trabajo no supervisado del personal externo o de limpieza
2. Controles de acceso físicos inadecuados
3. Desconocimiento de Políticas de Seguridad de la Información</t>
  </si>
  <si>
    <t>1. Trabajo no supervisado del personal externo o de limpieza
2. Controles de acceso físicos inadecuados
3. Desconocimiento de Políticas de Seguridad de la Información</t>
  </si>
  <si>
    <t>1. Hurto de documentos
2. Divulgacion no autorizada
3. Fallas Humanas
4. Eliminación de Documentos
5. Fallas Humanas en la ejecución de procesos técnicos</t>
  </si>
  <si>
    <t>Los funcionarios del centro documental verifican que solo  el personal autorizado  tenga acceso a las comunicaciones oficiales  y al archivo central</t>
  </si>
  <si>
    <t>PROCEDIMIENTO GESTIÓN Y TRAMITE DE INFORMACIÓN</t>
  </si>
  <si>
    <t xml:space="preserve"> Desarrollar mesa de trabajo y revisión trimestral con la Gerencia de Tecnología para articular la gestión para mitigar el riesgo </t>
  </si>
  <si>
    <t>Realizar sensibilización con el fin que se conozcan los controles relacionados con el manejo de información análoga para evitar la perdida de confidencialidad e integridad en las instalaciones (archivo central y centro de documental)</t>
  </si>
  <si>
    <t>Charlas Realizadas / Charlas Programadas</t>
  </si>
  <si>
    <t>Lider de proceso Gestión Documental</t>
  </si>
  <si>
    <t>Si el funcionario  no cuenta con la autorización,  el personal encargado hará la verifiación correspondiente en el sistema Cordis ó Wcc</t>
  </si>
  <si>
    <t xml:space="preserve">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</si>
  <si>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 Como control por parte de gestión documental, se hace la solicitud al funcionario designado de RRHH y/o OAJ  el formato Compromiso de Confidencialidad para el Manejo y Buen Uso de la Información y la Tecnología de a Unidad Administrativa Especial De Catastro Distrital, para verificar que se encuentre debidamente firmado.</t>
  </si>
  <si>
    <t>Gestión documental debe tener actualizado el listado de personal con permiso de acceso a los diferentes espacios de archivo de gestión y central. 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</si>
  <si>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</si>
  <si>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Pérdida de Disponibilidad de  1. COMUNICACIONES OFICIALES ENVIADAS
2. INVENTARIOS DOCUMENTALES CENTRO DOCUMENTAL por 1. Hurto de Documentos, divulgación no autorizada
2. Fallas Humanas debido a 1. Controles de acceso fisico inadecuados
2. Desconocimiento de Politicas de Seguridad</t>
  </si>
  <si>
    <t>1. Controles de acceso fisico inadecuados
2. Desconocimiento de Politicas de Seguridad</t>
  </si>
  <si>
    <t>1. Hurto de Documentos, divulgación no autorizada
2. Fallas Humanas</t>
  </si>
  <si>
    <t xml:space="preserve"> Desarrollar mesa de trabajo y revisión trimestral con la Gerencia de Tecnología para articular la gestión para mitigar el riesgo</t>
  </si>
  <si>
    <t>1. Cordis
2. Gestor de Contenidos (WCC)
3. Infodoc</t>
  </si>
  <si>
    <t>Pérdida de confidencialidad e integridad de 1. Cordis
2. Gestor de Contenidos (WCC)
3. Infodoc por 1. Borrado, pérdida o modificación de la información
2. Fallas Humanas
3 y 4. Abuso de Derechos debido a 1. Ausencia de Controles de Acceso
2. Desconocimiento de Politicas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</si>
  <si>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Ausencia de Controles de Acceso
2. Desconocimiento de Politicas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</si>
  <si>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Borrado, pérdida o modificación de la información
2. Fallas Humanas
3 y 4. Abuso de Derechos</t>
  </si>
  <si>
    <t>Para los sistemas identificados cada vez que un funcionario o contratista se identifica con las credenciales , los sistemas, validan contra la información registrada en las bases de datos, con el fin de verificar los permisos y accesos autorizados. En caso de que las credenciales ingresadas no correspondan con las registradas en las bases de datos, cada sistema genera un mensaje indicando existencia de credenciales erróneas y no permite el ingreso. La evidencia del control queda registrada en la base de datos de cada sistema. – DETECTIVO</t>
  </si>
  <si>
    <t>EL Lider Funcional cuando detecta errrores en el software solicita mediante una mesa de servicios de TI que se realicen los ajustes correspondientes con el fin de corregir las inconsistencias presentadas. En caso que no se atiendan los cambios solicitados, estos quedan en lista de espera para ser priorizados por el equipo de desarrollo. La evidencia del control queda registrada en la Mesa de Servicios de TI.</t>
  </si>
  <si>
    <t>1,3,8</t>
  </si>
  <si>
    <t>Pérdida de Disponibilidad de 1. Cordis
2. Gestor de Contenidos (WCC)
3. Infodoc por 1. Perdida o destrucción de Información con / sin intencion por parte de usuario
Continuidad: 2. Fallas tecnológicas. debido a 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
Continuidad: 6. Falta de personal especilizado en el WCC debido a su nivel de complejidad</t>
  </si>
  <si>
    <t>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
Continuidad: 6. Falta de personal especilizado en el WCC debido a su nivel de complejidad</t>
  </si>
  <si>
    <t>1. Perdida o destrucción de Información con / sin intencion por parte de usuario
Continuidad: 2. Fallas tecnológicas.</t>
  </si>
  <si>
    <t>Los admnistradores de bases de datos revisan cada año la matriz de programación de copias de respaldo y recuperación, remitida por el gestor de accesos, con el fin de verificar que se realicen los respaldos correspondientes de las bases de datos de la entidad. Los administradores de bases de datos  revisan la matriz y en caso de ser necesario solicitan realizar las modificaciones pertinentes. La evidencia queda registrada en una mesa de servicios de TI. - DETECTIVO</t>
  </si>
  <si>
    <t>Desarrollar mesa de trabajo y revisión trimestral con la Gerencia de Tecnología para articular la gestión para mitigar el riesgo</t>
  </si>
  <si>
    <t>El operador de datacenter apoyado por los administradores de plataforma, semestralmente o cuando se requiera, ejecuta las pruebas de respaldo, inicialmente verificando las cintas y validando el contenido de esta, con el fin de dar el punto de partida a la prueba de restauración. En caso, que la cinta y/o su contenido presenten problemas se busca la cinta con la fecha más cerca al punto de restauración acordado. La evidencia del control queda registrado en documento donde se indican todos los pasos que se ejecutan. -  CORRECTIVO Y DETECTIVO</t>
  </si>
  <si>
    <t xml:space="preserve">El administrador de la plataforma diariamente realiza las copias de respaldo, con el fin de evitar la perdida de la información. La evidencia del respaldo queda en el servidor de la base de datos.
El grupo de operadores realiza mensualmente respaldo de las bases de datos plataforma en cintas magneticas.
</t>
  </si>
  <si>
    <t>Instructivo de Copias de respaldo</t>
  </si>
  <si>
    <t xml:space="preserve">El administrador de la plataforma cada vez que se requiera realiza el proceso de restauración de la aplicación y/o bases de datos. En caso de no poder restaurar la versión más reciente, se debe restaurar la última versión óptima.
</t>
  </si>
  <si>
    <t>Continuidad: El oficial de continuidad de TI gestiona con los enlaces de continuidad la implementación del Plan de continuidad (BCP) del proceso, el cual es revisado y aprobado por el dueño del proceso.</t>
  </si>
  <si>
    <t>1. Archivo Central 
2. Centro Documental (Archivo Intermedio)</t>
  </si>
  <si>
    <t xml:space="preserve">Pérdida de confidencialidad e integridad de 1. Archivo Central 
2. Centro Documental (Archivo Intermedio) por 1. Pérdida, destrucción de documentos
2. Fallas Humanas debido a 1. Uso inadecuado o descuidado del control de acceso físico a las edificaciones y los recintos
2. Desconocimiento de Políticas de Seguridad </t>
  </si>
  <si>
    <t xml:space="preserve">1. Uso inadecuado o descuidado del control de acceso físico a las edificaciones y los recintos
2. Desconocimiento de Políticas de Seguridad </t>
  </si>
  <si>
    <t>1. Pérdida, destrucción de documentos
2. Fallas Humanas</t>
  </si>
  <si>
    <t>Realizar sensibilizaciones al personal de los archivos de Gestión con el fin que se conozcan los controles relacionados con el manejo de información análoga para evitar la perdida de confidencialidad e integridad enlas instalaciones (archivo central y centro de documental)</t>
  </si>
  <si>
    <t>Pérdida de Disponibilidad de 1. Archivo Central 
2. Centro Documental (Archivo Intermedio) por 1. Inundación
2. Pérdida, hurto o destrucción de documento
3.Perdida o destrucción de Información con / sin intencion por parte de usuario
4. Saturación del sistema de información accidental.
5. Fallas Humanas debido a 1. Ubicación en un área susceptible de inundación
2. Ausencia de protección física de la edificación, puertas y ventanas
3. Ausencia de Controles de Acceso asociado al instrumento archivistico Tablas de Control de Acceso -TCA-
4. No aplicanión de las Tablas de Retención Documental -TRD-</t>
  </si>
  <si>
    <t>1. Ubicación en un área susceptible de inundación
2. Ausencia de protección física de la edificación, puertas y ventanas
3. Ausencia de Controles de Acceso asociado al instrumento archivistico Tablas de Control de Acceso -TCA-
4. No aplicanión de las Tablas de Retención Documental -TRD-</t>
  </si>
  <si>
    <t>1. Inundación
2. Pérdida, hurto o destrucción de documento
3.Perdida o destrucción de Información con / sin intencion por parte de usuario
4. Saturación del sistema de información accidental.
5. Fallas Humanas</t>
  </si>
  <si>
    <t>Realizar sensibilizaciones al personal de Gestión Documental y responsables de archivos de gestión con el fin que se conozcan los controles relacionados con el manejo de información análoga para evitar la perdida de disponibilidad de esta información</t>
  </si>
  <si>
    <t xml:space="preserve">Control de accesos Sistema Biométrico
SICAPITAL:ERP- SAI-SAE
SICAPITAL:ERP- OPGET
(Software)
</t>
  </si>
  <si>
    <t>Pérdida de confidencialidad e integridad de Control de accesos Sistema Biométrico
SICAPITAL:ERP- SAI-SAE
SICAPITAL:ERP- OPGET
(Software)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t>
  </si>
  <si>
    <t>1. Debilidad en  parámetros de seguridad.
2. Fallas  en la asignación de privilegios y permisos en la plataforma.
3. Defectos conocidos en el software.
4. Desconocimiento de políticas de seguridad de la información.
5. Falta de mantenimientos preventivos y correctivos.</t>
  </si>
  <si>
    <t>1. Ataques cibernéticos.  
2. Pérdida o modificación de la información.
3. Suplantación de usuarios autorizados.
4. Error en el uso / Fallas Humanas.</t>
  </si>
  <si>
    <t>Restauracion de la informacion del sistema</t>
  </si>
  <si>
    <t>1, 3,4</t>
  </si>
  <si>
    <t>Pérdida de Disponibilidad de Control de accesos Sistema Biométrico
SICAPITAL:ERP- SAI-SAE
SICAPITAL:ERP- OPGET
(Software)
 por 
1. Error en el uso / Fallas Humanas.
2. Fallas en la plataforma tecnológica.
3. Perdida de información. debido a 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</si>
  <si>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</si>
  <si>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El Subgerente de Ingenieria de Software/Jefe de Dependencia SAF-SAdm revisa cada año la matriz de programación de copias de respaldo y recuperación, remitida por el gestor de accesos, con el fin de verificar que se realice el respaldo correspondiente de los sistemas de la entidad. El Subgerente de Ingenieria de Software/Jefe de Dependencia SAF-Financiera  revisa la matriz y en caso de ser necesario solicita realizar las modificaciones pertinentes. La evidencia queda registrada en una mesa de servicios de TI. - DETECTIVO</t>
  </si>
  <si>
    <t>Na</t>
  </si>
  <si>
    <t xml:space="preserve"> Expediente Contractual </t>
  </si>
  <si>
    <t>Pérdida de confidencialidad e integridad de  Expediente Contractual  por 1. Hurto de Información
2. Pérdida, destrucción, modificación de la información debido a 1. Ausencia de control de acceso a la información  digital
2. Ataque intencionado que provoca borrado o pérdida de la información</t>
  </si>
  <si>
    <t>1. Ausencia de control de acceso a la información  digital
2. Ataque intencionado que provoca borrado o pérdida de la información</t>
  </si>
  <si>
    <t>1. Hurto de Información
2. Pérdida, destrucción, modificación de la información</t>
  </si>
  <si>
    <t>El abogado cada vez que realiza un contrato, debe guardar copia de la informormación digital en el espacio destinado por la SC para los expedientes contractuales los cuales deben ser los mismos cargados en el SECOP II, el acceso a esta carpeta solo lo tienen las personas encargadas de contratación, y en caso que no tengan permisos no pueden acceder, la evidencia del control es la copia de los documentos en el mismo.
Adicionalmente los documentos de ejecución que el supervisor carga en el secop II, son remitidos a la SC para que reposen en el expediente digital, del cual es encargado el auxiliar adminsitrativo o contratista de recibir y archivar correspondientemente</t>
  </si>
  <si>
    <t>Manual de contratación y Manual de supervisión e Interventoría</t>
  </si>
  <si>
    <t>Revisión periodica de los usuarios que tienen acceso al activo de informacion</t>
  </si>
  <si>
    <t xml:space="preserve">El Subgerente de Ingenieria de Software/Jefe de Dependencia GCAU revisa cada año la matriz de programación de copias de respaldo y recuperación, remitida por el gestor de accesos, con el fin de verificar que se realice el respaldo correspondiente de los sistemas de la entidad. El Subgerente de Ingenieria de Software/Jefe de Dependencia GCAU  revisa la matriz y en caso de ser necesario solicita realizar las modificaciones pertinentes. La evidencia queda registrada en una mesa de servicios de TI. - DETECTIVO </t>
  </si>
  <si>
    <t>Instructivo de Control de Accesos</t>
  </si>
  <si>
    <t>El jefe de dependencia revisa cada 4 meses el reporte de cuentas de usuario remitido por el gestor de accesos, con el fin de validar que los permisos o privilegios asignados al funcionario o contratista esten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 – DETECTIVO</t>
  </si>
  <si>
    <t>Solicitar restauracion de la información</t>
  </si>
  <si>
    <t>Pérdida de Disponibilidad de  Expediente Contractual  por Pérdida de Informaciòn debido a Ausencia de copias de respaldo o backups de la información</t>
  </si>
  <si>
    <t>Ausencia de copias de respaldo o backups de la información</t>
  </si>
  <si>
    <t>Pérdida de Informaciòn</t>
  </si>
  <si>
    <t>Restauracion de la informacion</t>
  </si>
  <si>
    <t>Sensibilizar al equipo de la subgerencia de contrataciòn respecto a los controles y manejo de la informaciòn digital para evitar la perdida de confidencialidad, integirdad y disponibilidad de la informaciòn</t>
  </si>
  <si>
    <t>Charlas de Seguridad ejecutadas / Charlas de Seguridad Programadas</t>
  </si>
  <si>
    <t>Recursos Humanos, Tecnològicos</t>
  </si>
  <si>
    <t>Subgerente de Contrataciòn</t>
  </si>
  <si>
    <t>El jefe de dependencia en el evento de presentarse la pérdida de información solicita a través de la mesa de servicios d TI la restauración del backup de la información, con el fin de recuperar la información eliminada, en caso de no poderse recuperar la información, debe revisarse la matriz de copias de respaldo e incluirse la información a respaldar, verificando la periocidad de respaldo de la misma. La jecu ción del control se evindencia en la solicitud de mesa de servicios de TI.</t>
  </si>
  <si>
    <t xml:space="preserve"> 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</si>
  <si>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Carpeta Digital de contratación</t>
  </si>
  <si>
    <t>Pérdida de confidencialidad e integridad de Carpeta Digital de contratación por Perdida , destruccion o modificacion de información debido a Ausencia de control de accesos 
Desconocimiento de políticas de seguridad</t>
  </si>
  <si>
    <t>Ausencia de control de accesos 
Desconocimiento de políticas de seguridad</t>
  </si>
  <si>
    <t>Perdida , destruccion o modificacion de información</t>
  </si>
  <si>
    <t>Los abogados de la SC deberán cargar en la plataforma SECOP II las minutas con los respectivos soportes de los procesos de selección, contratos, y modificaciones contractuales para que estos gozen de transparencia, y sean un respaldo del expediente contractual.</t>
  </si>
  <si>
    <t>Manual de Contratación y Manual de Supervisión e Interventoría</t>
  </si>
  <si>
    <t>Los gerentes, subgerentes, jefes de oficina y supervisores de los contratos de la UAECD, que se debe realizar la verificación y cargue oportuno en la página web de Colombia Compra Eficiente - SECOP II (acápite de ejecución del contrato) de cada uno de los documentos relacionados con la ejecución de los contratos que se encuentran a su cargo supervisar, esto es, Certificado de Registro Presupuestal, ARL y Pólizas de Seguro, así como cada uno de los informes de ejecución y pagos mensuales realizados por los contratistas y aprobados en la plataforma PANDORA, con el propósito de llevar a cabo una correcta supervisión y organización de los expedientes contractuales que reposan en dicho aplicativo.</t>
  </si>
  <si>
    <t>Pérdida de Disponibilidad de Carpeta Digital de contratación por Pérdida de Informaciòn debido a Ausencia de copias de respaldo o backups de la información
Desconocimiento de políticas de seguridad
Ausencia de planes de continuidad</t>
  </si>
  <si>
    <t>Ausencia de copias de respaldo o backups de la información
Desconocimiento de políticas de seguridad
Ausencia de planes de continuidad</t>
  </si>
  <si>
    <t>Personal de contratación</t>
  </si>
  <si>
    <t>Pérdida de Confidencialidad de Personal de contratación por Ataque de ingenieria social debido a Desconocimiento de políticas de seguridad de la información</t>
  </si>
  <si>
    <t>Desconocimiento de políticas de seguridad de la información</t>
  </si>
  <si>
    <t>Ataque de ingenieria social</t>
  </si>
  <si>
    <t>Solicitud de capacitación para los funciomaros de la dependencia para que se conozcan las responsabilidades de seguridad</t>
  </si>
  <si>
    <t>Sensibilizar al equipo de la subgerencia de contrataciòn respecto a las responsabilidades de seguridad de la informaciòn  para evitar la perdida de confidencialidad</t>
  </si>
  <si>
    <t>El funcionario o Contratista designado de RRHH y/o SC cada vez que ingresa un funcionario y/o contratista a la Unidad verifica que el formato Compromiso de Confidencialidad para el Manejo y Buen Uso de la Información y la Tecnología de la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SC)</t>
  </si>
  <si>
    <t>Pérdida de Disponibilidad de Personal de contratación por Fuga de conocimiento debido a Alta rotación del personal</t>
  </si>
  <si>
    <t>Alta rotación del personal</t>
  </si>
  <si>
    <t>Fuga de conocimiento</t>
  </si>
  <si>
    <t>La persona designadada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depencia hasta que se lleve a feliz término. El formato debe estar diligenciado y firmado por el profesional de retiro y el jefe de la dependencia. La secretaría debe radicar este en SRH. 
En caso del contratista el supervisor del contrato debe verificar que el contratista se encuentre a paz y salvo con la Entidad por todo concepto, lo que implica la validación del formato de paz y salvo, y el diligenciamiento del informe final de supervisión. Estos documentos deben ser radicados con la última cuenta de cobro y deberá reposar en el expediente contractual.</t>
  </si>
  <si>
    <t>Procedimiento Gestionar Retiro de Personal
FORMATO DE ENTREGA DE CARGO
Formato Paz y Salvo
Inform Final de Supervisión
Manual de Supervisión e Interventoría</t>
  </si>
  <si>
    <t>Equipos de cómputo</t>
  </si>
  <si>
    <t>Pérdida de confidencialidad e integridad de Equipos de cómputo por Ataque por virus 
Perdida de información debido a 1. Mantenimiento insuficiente
2. Falta de conciencia acerca de la seguridad</t>
  </si>
  <si>
    <t>1. Mantenimiento insuficiente
2. Falta de conciencia acerca de la seguridad</t>
  </si>
  <si>
    <t>Ataque por virus 
Perdida de información</t>
  </si>
  <si>
    <t>Solicitar capacitacion para los funcioarios de la dependencia en el manejo de equipos de computo</t>
  </si>
  <si>
    <t xml:space="preserve">Pérdida de Disponibilidad de Equipos de cómputo por Perdida , destruccion de la información debido a 1. Desconocimiento de políticas de seguridad de la información
2. Ausencia de planes de continuidad </t>
  </si>
  <si>
    <t xml:space="preserve">1. Desconocimiento de políticas de seguridad de la información
2. Ausencia de planes de continuidad </t>
  </si>
  <si>
    <t>Perdida , destruccion de la información</t>
  </si>
  <si>
    <t>Mesa de Servicios de la Subgerencia de Contratación</t>
  </si>
  <si>
    <t>Pérdida de confidencialidad e integridad de Mesa de Servicios de la Subgerencia de Contratación por 1 y 3. Abuso de los derechos
2. Modificación, Borrado o Acceso no autorizado a la información.  debido a 1. Defectos bien conocidos en el software
2. Desconocimiento de políticas de seguridad relacionadas con el control de acceso a información clasificada o reservada.
3. Asignación errada de derechos</t>
  </si>
  <si>
    <t>1. Defectos bien conocidos en el software
2. Desconocimiento de políticas de seguridad relacionadas con el control de acceso a información clasificada o reservada.
3. Asignación errada de derechos</t>
  </si>
  <si>
    <t xml:space="preserve">1 y 3. Abuso de los derechos
2. Modificación, Borrado o Acceso no autorizado a la información. </t>
  </si>
  <si>
    <t>Restauración del sistema de mesa de Servicios CA.</t>
  </si>
  <si>
    <t>Realizar charlas de seguridad para los funcionarios y contratistas de la Unidad  con el fin que conozcan los controles de seguridad y evitar la materializacion de riesgos</t>
  </si>
  <si>
    <t>Pérdida de Disponibilidad de Mesa de Servicios de la Subgerencia de Contratación por 1,2,3,4 Modificación, Borrado o Acceso no autorizado a la información. 
1a, 2a, 7 Abuso de privilegios
2 y 3 Error en el uso 
 Indisponibilidad de la mesa de servicio de TI. debido a 1. Actualización de las políticas de copias de respaldo.
1a. Ausencia de mecanismos de monitoreo
2. Ausencia de documentación
2a.Configuración incorrecta de parámetros 
3. Ausencia de recurso humano especializado que conozca el manejo completa de la herramienta.
4. Ausencia de planes de continuidad
5. Desconocimiento de políticas de seguridad de la Información
6. Posibilidad de obsolencia de la versión de la herramienta.
7. Ausencia de soporte o mantenimiento por parte del proveedor
No contar con un contrato vigente de soporte, actualización y mantenimiento de mesa de servicios CA.</t>
  </si>
  <si>
    <t>1. Actualización de las políticas de copias de respaldo.
1a. Ausencia de mecanismos de monitoreo
2. Ausencia de documentación
2a.Configuración incorrecta de parámetros 
3. Ausencia de recurso humano especializado que conozca el manejo completa de la herramienta.
4. Ausencia de planes de continuidad
5. Desconocimiento de políticas de seguridad de la Información
6. Posibilidad de obsolencia de la versión de la herramienta.
7. Ausencia de soporte o mantenimiento por parte del proveedor
No contar con un contrato vigente de soporte, actualización y mantenimiento de mesa de servicios CA.</t>
  </si>
  <si>
    <t>1,2,3,4 Modificación, Borrado o Acceso no autorizado a la información. 
1a, 2a, 7 Abuso de privilegios
2 y 3 Error en el uso 
 Indisponibilidad de la mesa de servicio de TI.</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</si>
  <si>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el soporte del proveedor y en su defecto dar solución y restablecer el servicio.</t>
  </si>
  <si>
    <t>El administador de la plataforma de MesaServicio cuando  se presenta una indisponibilidad total de la herramienta SDM-CA o de acuerdo a los tiempos establecido en continuidad TI, solicita la activacion de la herramienta creada en ambiente Sharepoint para usarse como solución de contingencia. 
El registro queda en la comunicación o correo enviado a usuario final sobre el uso de la herramienta de contingencia.</t>
  </si>
  <si>
    <t>El administrador de la plataforma todos los días limpia las sesiones inactivas, quedando registro en los logs de windows. En caso de que no se realice se detecta en la validación diaria de la herramienta</t>
  </si>
  <si>
    <t>Pandora - Módulo de Contratación</t>
  </si>
  <si>
    <t>Pérdida de confidencialidad e integridad de Pandora - Módulo de Contratación por  a. Pérdida, corrupción, o modificación no autorizada de la información.
b. Espionaje remoto
c. Fallas Humanas, Error en el uso debido a a. Deficiencia en la autorización de permisos y acceso de la información.
b. Acceso intencionado por parte de personal no autorizado.
c. Ausencia o insuficiencia de pruebas de software
d. Defectos bien conocidos en el software</t>
  </si>
  <si>
    <t>Pérdida de Disponibilidad de Pandora - Módulo de Contratación por  a. Pérdida, corrupción, o modificación no autorizada de la información.
b. Espionaje remoto
c. Fallas Humanas, Error en el uso debido a a. Acceso intencionado por parte de personal no autorizado  a infraestructura del Sistema
b. Ausencia o insuficiencia de pruebas de software
c Defectos bien conocidos en el software</t>
  </si>
  <si>
    <t>a. Acceso intencionado por parte de personal no autorizado  a infraestructura del Sistema
b. Ausencia o insuficiencia de pruebas de software
c Defectos bien conocidos en el software</t>
  </si>
  <si>
    <t>Fileserver</t>
  </si>
  <si>
    <t>Pérdida de confidencialidad e integridad de Fileserver por 1 Uso no autorizado de la información
2 . Fallas Humanas
3. Fallas técnicas
  debido a 1. Ausencia de revisiones regulares por parte del jefe de dependencia
2. Desconocimiento de politicas de seguridad de la información</t>
  </si>
  <si>
    <t>1. Ausencia de revisiones regulares por parte del jefe de dependencia
2. Desconocimiento de politicas de seguridad de la información</t>
  </si>
  <si>
    <t xml:space="preserve">1 Uso no autorizado de la información
2 . Fallas Humanas
3. Fallas técnicas
 </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</si>
  <si>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</si>
  <si>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Realizar migracion al repositorio de información digital.</t>
  </si>
  <si>
    <t>Reporte de la depuración  del fileserver  de la Subgerencia de Contratación</t>
  </si>
  <si>
    <t>El propietario del activo cada vez que se presente un incidente de seguridad debera reportar la vulnerabilidad en la Mesa de Servicios de TI con el fin que se verifique el mismo. La evidencia del control queda registrada en la Mesa de Servicios de TI.</t>
  </si>
  <si>
    <t>Pérdida de Disponibilidad de Fileserver por Perdida o acceso no autorizado a la información 
Fallas Humanas
Incumplimiento en el mantenimiento del fileserver debido a 1. Ausencia de copias de respaldo 
2. Desconocimiento de politicas de seguridad de la información
3. Ausencia de mantenimiento al fileserver</t>
  </si>
  <si>
    <t>1. Ausencia de copias de respaldo 
2. Desconocimiento de politicas de seguridad de la información
3. Ausencia de mantenimiento al fileserver</t>
  </si>
  <si>
    <t>Perdida o acceso no autorizado a la información 
Fallas Humanas
Incumplimiento en el mantenimiento del fileserver</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</si>
  <si>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</si>
  <si>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El jefe de dependencia revisa cada semestre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</si>
  <si>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</si>
  <si>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Expediente de Procesos Judiciales
(Información Análoga)</t>
  </si>
  <si>
    <t>Pérdida de confidencialidad e integridad de Expediente de Procesos Judiciales
(Información Análoga) por 1. Acceso no autorizado a los expedientes con Datos Personales
1, 2 Pérdida, modificación y hurto de informacion debido a 1. Ausencia de control de acceso a los expedientes</t>
  </si>
  <si>
    <t>1. Ausencia de control de acceso a los expedientes</t>
  </si>
  <si>
    <t>1. Acceso no autorizado a los expedientes con Datos Personales
1, 2 Pérdida, modificación y hurto de informacion</t>
  </si>
  <si>
    <t>El sistema biométrico cada vez que un funcionario o contratista ingresa identificandose con su tarjeta de proximidad a un área segura (archivo de gestión), verifica si esta autorizada para ingresar al área con el fin de conceder el acceso correspondiente. En caso que el funcionario no este autorizado para ingresar al área, el sistema no concede el acceso correspondiente. La evidencia del control queda registrada en la base de datos del sistema biométrico.</t>
  </si>
  <si>
    <t xml:space="preserve">Declaración de aplicabilidad
PROCEDIMIENTO CONTROL INGRESO Y SALIDA DE PERSONAL A LAS INSTALACIONES Y A LAS ÁREAS SEGURAS DE LA UNIDAD </t>
  </si>
  <si>
    <t>Garantizar que el 100% de los servidores y contratistas del proceso Gestión Jurídica (GJ y SGJ) asistan y/o participen de las capacitaciones programadas relacionadas con el riesgo.</t>
  </si>
  <si>
    <t xml:space="preserve">Continuar con las sensibilizaciones en temas de seguridad de la información (acceso a la información Física) para los servidores y contratistas del proceso Gestión Jurídica (GJ y SGJ) </t>
  </si>
  <si>
    <t>Charlas de seguridad ejecutadas / Charlas de Seguridad programadas</t>
  </si>
  <si>
    <t>Gerente Juridico</t>
  </si>
  <si>
    <t>Pérdida de Disponibilidad de Expediente de Procesos Judiciales
(Información Análoga) por 1 y 3. Pérdida o destrucción  de la informacion (datos personales)
2. Fallas Humanas debido a 1. Ausencia de control de acceso a los expedientes
2. Desconocimiento de Políticas de seguridad de la información
3. Ausencia de planes de continuidad</t>
  </si>
  <si>
    <t>1. Ausencia de control de acceso a los expedientes
2. Desconocimiento de Políticas de seguridad de la información
3. Ausencia de planes de continuidad</t>
  </si>
  <si>
    <t>1 y 3. Pérdida o destrucción  de la informacion (datos personales)
2. Fallas Humanas</t>
  </si>
  <si>
    <t xml:space="preserve">1, 2, 3 </t>
  </si>
  <si>
    <t>Expediente de Procesos Judiciales
(Información Electrónica)</t>
  </si>
  <si>
    <t>Pérdida de confidencialidad e integridad de Expediente de Procesos Judiciales
(Información Electrónica) por 1. Pérdida, borrado, modificación de información o Acceso no autorizado a los expedientes digitales con Datos Personales
2. Ataque intencionado de acceso a la información digital
3. Fallas Humanas debido a 
1. Ausencia de control de acceso a la información  digital
2. Deficiencia en la asignación de permisos.
3. Desconocimiento de Políticas de seguridad de la información</t>
  </si>
  <si>
    <t xml:space="preserve">
1. Ausencia de control de acceso a la información  digital
2. Deficiencia en la asignación de permisos.
3. Desconocimiento de Políticas de seguridad de la información</t>
  </si>
  <si>
    <t>El Jefe de Dependencia cada vez que el gestor de accesos remite el reporte de cuentas de usuario, realiza la revisiòn respectiva y solicita las modficaciones a que haya lugar- detectivo</t>
  </si>
  <si>
    <t xml:space="preserve">Continuar con las sensibilizaciones en temas de seguridad de la información (acceso a la información digital/electrónica) para los servidores y contratistas del proceso Gestión Jurídica (GJ y SGJ) </t>
  </si>
  <si>
    <t>Lineamientos Fileserver / Instructivo de Gestión de Accesos</t>
  </si>
  <si>
    <t>Revisar el reporte de cuentas de usuario remitido por el gestor de accesos de la SIT. (De acuerdo a los reportes remitidos por la SIT.)</t>
  </si>
  <si>
    <t>#reportes revisados/reportes programados para revision</t>
  </si>
  <si>
    <t xml:space="preserve">El propietario del activo cada vez que se presente un incidente de seguridad debera reportar la vulberabilidad en la Mesa de Servicios de TI con el fin que se verifique el mismo. La evidencia del control queda registrada en la Mesa de Servicios de TI </t>
  </si>
  <si>
    <t>Instructivo Gestión de Incidentes de Seguridad de la Información</t>
  </si>
  <si>
    <t>Pérdida de Disponibilidad de Expediente de Procesos Judiciales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</si>
  <si>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 xml:space="preserve">
1. Ausencia de control de acceso a la información  digital
2. Desconocimiento de Políticas de Seguridad de la Información
3. Ausencia de Planes de continuidad</t>
  </si>
  <si>
    <t>1 y 3. Pérdida, borrado, modificación de información o Acceso no autorizado a los expedientes digitales con Datos Personales
2. Fallas Humanas
CONTINUIDAD: 3. Fallas tecnológicas</t>
  </si>
  <si>
    <t>Archivo de Gestión GERENCIA JURIDICA</t>
  </si>
  <si>
    <t>Pérdida de confidencialidad e integridad de Archivo de Gestión GERENCIA JURIDICA por 1. Acceso no autorizado a los expedientes con Datos Personales
1, 2 Pérdida, modificación y hurto de informacion debido a 1. Ausencia de control de acceso a los expedientes</t>
  </si>
  <si>
    <t>Pérdida de Disponibilidad de Archivo de Gestión GERENCIA JURIDICA por 1 y 3. Pérdida o destrucción  de la informacion (datos personales)
2. Fallas Humanas debido a 1. Ausencia de control de acceso a los expedientes
2. Desconocimiento de Políticas de seguridad de la información
3. Ausencia de planes de continuidad</t>
  </si>
  <si>
    <t>MDB_CA
MISPROD - Producción
ADMPROD - Producción
HISPROD - Producción
WCCPROD - Producción
MISDES-Desarrollo - pruebas
BASES DE DATOS DE CATASTRO MULTIPROPOSITO (TEMPORAL)
STAROSAC-SantaRosa (Temporal)
PALMIRAV-Palmira (Temporal)
CARTGENA-Cartagena</t>
  </si>
  <si>
    <t>Pérdida de confidencialidad e integridad de MDB_CA
MISPROD - Producción
ADMPROD - Producción
HISPROD - Producción
WCCPROD - Producción
MISDES-Desarrollo - pruebas
BASES DE DATOS DE CATASTRO MULTIPROPOSITO (TEMPORAL)
STAROSAC-SantaRosa (Temporal)
PALMIRAV-Palmira (Temporal)
CARTGENA-Cartagena por 1. Abuso de derechos
1a. Perdida, Hurto o modificación de la información
3. Falsificación de derechos.
4 y 5. Fallas Humanas debido a 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politicas de seguridad de la información</t>
  </si>
  <si>
    <t>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politicas de seguridad de la información</t>
  </si>
  <si>
    <t>1. Abuso de derechos
1a. Perdida, Hurto o modificación de la información
3. Falsificación de derechos.
4 y 5. Fallas Humanas</t>
  </si>
  <si>
    <t>AltaMayor</t>
  </si>
  <si>
    <t>El sistema de administración de la base de datos cada vez que un administrador de bases de datos se identifica con las credenciales, valida contra la información registrada en la base de usuarios autorizados, con el fin de verificar los permisos y accesos permitidos al mismo. En caso de que las credenciales ingresadas no correspondan con las registradas en la base de usuarios autorozados, el sistema no permite el ingreso. La evidencia del control queda registrada en la base de datos del sistema de los usuarios con rol de DBA. – DETECTIVO</t>
  </si>
  <si>
    <t>Bloqueo de usuarios y revisión roles y permisos</t>
  </si>
  <si>
    <t>1. Ejecutar de forma permanente las directrices establecidas en el  instructivo de Gestión de Accesos ejecutando periodicamente las validaciones de las cuentas de usuario y de usuarios privilegiados asignadas a los administradores.</t>
  </si>
  <si>
    <t xml:space="preserve"> # de actividades de validación de usuarios ejecutadas / # de actividades de validación de usuarios programadas</t>
  </si>
  <si>
    <t>Gerente de Tecnologia / Subgerente de Infraestructura Tecnológica
(Administradores de Bases de datos)</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</si>
  <si>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</si>
  <si>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Los administradores de bases de datos una vez identificada por parte del equipo de seguridad de la información la información definida como clasificada o reservada a nivel de bases de datos (datos personales),  implementan herramientas de control y cifrado para evitar que se pueda acceder a nivel de bases de datos a esta información. Lo anterior con el fin de garantizar la confidencialidad e integridad de la información. La evidencia del control queda registrado en la mesa de servicios de TI y en la base de datos donde se implemento.</t>
  </si>
  <si>
    <t>Los administradores de bases de datos cada vez que se requiere realizan revisión de los logs de auditoria de la base de datos con el fin de detectar irregularidades o eventos sospechosos que puedan afectar la seguridad de la información. En caso que se presente alguna alguna anomalia, realizan el tratamiento correspondiente. La evidencia del control queda almacenada en los registros de auditoría que serán accedidos por medio de scripts.</t>
  </si>
  <si>
    <t>Los administradores de bases de datos mensualmente  realizan revisión de los logs de auditoria de las bases de datos con el fin de verificar el registro de los eventos en estos logs de auditoría . En caso que se presente alguna alguna anomalia, entrar a solucionarla. La evidencia del control queda registrado en correo electrónico o mesa de servicios de TI. No queda registrada evidencia del control en caso que todo este funcionando correctamente, pero en caso de que se presente una incidencia la evidencia queda soportada en la mesa de servciios de TI.</t>
  </si>
  <si>
    <t>MDB_CA
MISPROD - Producción
ADMPROD - Producción
HISPROD - Producción
WCCPROD - Producción
ISDES-Desarrollo - pruebas
BASES DE DATOS DE CATASTRO MULTIPROPOSITO (TEMPORAL)
STAROSAC-SantaRosa (Temporal)
PALMIRAV-Palmira (Temporal)
CARTGENA-Cartagena</t>
  </si>
  <si>
    <t xml:space="preserve">Pérdida de Disponibilidad de MDB_CA
MISPROD - Producción
ADMPROD - Producción
HISPROD - Producción
WCCPROD - Producción
ISDES-Desarrollo - pruebas
BASES DE DATOS DE CATASTRO MULTIPROPOSITO (TEMPORAL)
STAROSAC-SantaRosa (Temporal)
PALMIRAV-Palmira (Temporal)
CARTGENA-Cartagena por 1. Mal funcionamiento del equipo y/o software
1. Perdida de información
2. Error en el uso
 debido a 1. Ausencia de copias de respaldo 
1a. Ausencia de mecanismos de monitoreo
2. Ausencia de documentación
2a.Configuración incorrecta de parámetros 
3. Ausencia de planes de continuidad
4. Desconocimiento de politicas de seguridad de la Información
</t>
  </si>
  <si>
    <t xml:space="preserve">1. Ausencia de copias de respaldo 
1a. Ausencia de mecanismos de monitoreo
2. Ausencia de documentación
2a.Configuración incorrecta de parámetros 
3. Ausencia de planes de continuidad
4. Desconocimiento de politicas de seguridad de la Información
</t>
  </si>
  <si>
    <t xml:space="preserve">1. Mal funcionamiento del equipo y/o software
1. Perdida de información
2. Error en el uso
</t>
  </si>
  <si>
    <t>Restauración de la base de datos afectada</t>
  </si>
  <si>
    <t>1. Realizar la actualización del inventario de activos asociados a cargo de la Subgerencia de Infraestructura.</t>
  </si>
  <si>
    <t>#  Activos actualizados en el inventario / # Activos programados</t>
  </si>
  <si>
    <t>Gerente de Tecnologia / Subgerente de Infraestructura Tecnológica
(Administradores de Bases de datos)</t>
  </si>
  <si>
    <t>Los administradores de plataforma (bases de datos), semestralmente o cuando se requiera, ejecuta las pruebas de respaldo, utilizando las herramientas propias de oracle y SQL Server. La evidencia del control queda registrado en la pataforma de restauración de nube OCI o en la Mesa de Servicios de TI.. -  CORRECTIVO Y DETECTIVO</t>
  </si>
  <si>
    <t>2. Ejecutar de forma permanente las actividades de mantenimiento y actualización  de los recursos tecnológicos bajo responsabilidad de la Subgerencia de Infraestructura</t>
  </si>
  <si>
    <t xml:space="preserve"> #  mantenimiento BD / # mantenieminto programadas</t>
  </si>
  <si>
    <t>Los administradores de bases de datos de acuerdo con la periodicidad descrita en la matriz de backups, realiza las copias de seguridad correspondientes de acuerdo a la politica de backups con una periodicidad quincenal.</t>
  </si>
  <si>
    <t>3. Realizar seguimiento y monitoreo al uso de los recursos haciendo  proyecciones periodicas de la capacidad futura requerida.</t>
  </si>
  <si>
    <t xml:space="preserve"> # de actividades de monitoreo ejecutadas / # de actividades de monitoreo programadas</t>
  </si>
  <si>
    <t>4. Realizar seguimiento y monitoreo al uso de los recursos haciendo  proyecciones periodicas de la capacidad futura requerida.</t>
  </si>
  <si>
    <t xml:space="preserve"> # de informes de capacidad generados / # de informes de capacidad programados</t>
  </si>
  <si>
    <t>Los administradores de plataforma / Bases de datos realizan Monitoreo Manual del estado de los backups diarios, incrementales y full backup realizados a las bases de datos de la entidad. La evidencia se registra diariamente en el monitoreo de Bases de Datos socializado de acuerdo al procedimiento de infraestructura.</t>
  </si>
  <si>
    <t>Documento Tecnico de Politicas Detalladas de Seguridad de la Información</t>
  </si>
  <si>
    <t>5. Ejecutar copias de respaldo de la información y la configuración de los sistemas de acuerdo con las políticas de copias de respaldo definidas .</t>
  </si>
  <si>
    <t># de actividades de copia de seguridad  ejecutadas / # de actividades de copias de respaldo programadas</t>
  </si>
  <si>
    <t>6. Mantener documentados y actualizados los procedimientos de operación  de las plataformas tecnólogicas a cargo de la Subgerencia de Infraestructura tecnológica</t>
  </si>
  <si>
    <t xml:space="preserve"> # de procedimientos de operación documentados  / # de procedimientos de operación documentados programados</t>
  </si>
  <si>
    <t xml:space="preserve">ANTIVIRUS </t>
  </si>
  <si>
    <t>Pérdida de confidencialidad e integridad de ANTIVIRUS  por 1. Ataques externos 
2. Error en el uso debido a 1. Configuración incorrecta de parametros 
2. Desconocimiento en el funcionamiento de la herramienta</t>
  </si>
  <si>
    <t>1. Configuración incorrecta de parametros 
2. Desconocimiento en el funcionamiento de la herramienta</t>
  </si>
  <si>
    <t>1. Ataques externos 
2. Error en el uso</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</si>
  <si>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</si>
  <si>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Soporte con proveedor del servicio.
Activación del plan de continuidad de TI</t>
  </si>
  <si>
    <t>La plataforma una vez el administrador ingresa más de 3 veces erroneamente la contraseña en el sistema, bloquea el acceso con el fin de evitar el acceso no autorizado. Posterior a 15 min el administrador puede ingresar nuevamente con las credenciales. La evidencia del control queda el registro de logs del sistema/plataforma.</t>
  </si>
  <si>
    <t>Los administradores de plataforma cada vez que se requiere realizan revisión de los logs de auditoria de la plataforma administrada con el fin de detectar irregularidades o eventos sospechosos de los equipo que puedan afectar la seguridad de la información. En caso que se presente alguna anomalia, se escala al proveedor y/o fabricante. La evidencia del escalamiento es reportada al proveedor y/o fabricante.</t>
  </si>
  <si>
    <t>Cuando se presenta un incidente (relacionados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y/o fabricante para su solución. La evidencia del control queda en la mesa de servicios del proveedor y/o del fabricante.</t>
  </si>
  <si>
    <t>Pérdida de Disponibilidad de ANTIVIRUS  por 1 y 3. Pérdida de la información de configuración
2. Mal funcionamiento de equipo donde se almacena los archivos de configuración debido a 1. Ausencia de copias de respaldo
2. Ubicación de los archivos de configuración.
3. Ausencia de planes de continuidad</t>
  </si>
  <si>
    <t>1. Ausencia de copias de respaldo
2. Ubicación de los archivos de configuración.
3. Ausencia de planes de continuidad</t>
  </si>
  <si>
    <t>1 y 3. Pérdida de la información de configuración
2. Mal funcionamiento de equipo donde se almacena los archivos de configuración</t>
  </si>
  <si>
    <t xml:space="preserve">Los administradores de la plataforma de antivirus diariamente verifican que esta esté operativa y en condiciones normales. Consultado sobre los respaldos, el proveedor actual Gold Sys afirma desde su parte técnica que no aplican ni existen backups para la solución de AV de consola en nube. El riesgo que se corre es que por alguna razón la consola administrativa AV de Symantec/Broadcom no tenga disponibilidad y cuando esté disponible no traiga la información configurada, habría que configurarla desde cero. </t>
  </si>
  <si>
    <t>La configuración de la consola administrativa, si es el caso haya que hacerla de ceros, no es en sí una tarea dispendiosa puesto que los agentes en los endpoints saben que tienen que comunicarse al ID de Catastro en nube, el tema en la demora sería el descubrimiento de los endpoints y que ese acompañamiento se daria con el proveedor y/o fabrica.</t>
  </si>
  <si>
    <t>FIREWALL AZURE 
FIREWALL DE APLICACIÓN AZURE
FIREWALL DE NUBE ORACLE
FIREWALL DE APLICACIÓN ORACLE</t>
  </si>
  <si>
    <t>Pérdida de confidencialidad e integridad de FIREWALL AZURE 
FIREWALL DE APLICACIÓN AZURE
FIREWALL DE NUBE ORACLE
FIREWALL DE APLICACIÓN ORACLE por 1 y 3. Pérdida de la información de configuración
2. Mal funcionamiento de equipo donde se almacena los archivos de configuración debido a 1. Ausencia de copias de respaldo
2. Ubicación de los archivos de configuración.
3. Ausencia de alta disponibilidad para los Firewall.</t>
  </si>
  <si>
    <t>1. Ausencia de copias de respaldo
2. Ubicación de los archivos de configuración.
3. Ausencia de alta disponibilidad para los Firewall.</t>
  </si>
  <si>
    <t>1 y 3. Pérdida de la información de configuración
2. Mal funcionamiento de equipo donde se almacena los archivos de configuración</t>
  </si>
  <si>
    <t xml:space="preserve">El administrador de los firewalls mensualmente realiza las copias de respaldo de los archivos de configuración. La evidencia queda en repositorio de la Gerencia de TI. </t>
  </si>
  <si>
    <t xml:space="preserve">El administrador de los firewalls / proveedor cada vez que se requiera realiza el proceso de restauración de los archivos de configuración de los firewalls. En caso de no poder restaurarlos hay que reinstalar versiones anteriores hasta que se pueda restaurar el servicio. </t>
  </si>
  <si>
    <t>Cuando se presenta un incidente (relacionado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</si>
  <si>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EL administrador diariamente valida las plataformas con el fin de verificar que se encuentren disponibles y en correcto funcionamiento. En caso de que se presente alguna falla, verifica la plataforma administrada, diagnosticando la posible falla o evento y validan la disponibilidad de los servicios en las diferentes herramientas de administración. De ser necesario los lideres técnicos ó webmaster reporta bloqueos de seguridad que son exceptuados a través de sus firmas por el administrador de plataforma en los firewalls de aplicación para permitir avanzar en proyectos de desarrollo de software.</t>
  </si>
  <si>
    <t>Pérdida de Disponibilidad de FIREWALL AZURE 
FIREWALL DE APLICACIÓN AZURE
FIREWALL DE NUBE ORACLE
FIREWALL DE APLICACIÓN ORACLE por Perdida, modificación de la informacion
2. Error en el uso - Fallas Humanas debido a 1, Ausencia de control de acceso 
2, Desconocimiento en el uso o configuración de los dispositivos</t>
  </si>
  <si>
    <t>1, Ausencia de control de acceso 
2, Desconocimiento en el uso o configuración de los dispositivos</t>
  </si>
  <si>
    <t>Perdida, modificación de la informacion
2. Error en el uso - Fallas Humanas</t>
  </si>
  <si>
    <t>El SOC a traves de la herramienta SIEM junto con las herramientas de administracion de los servidores monitorean activamente los servicios de la infraestructura tecnológica.</t>
  </si>
  <si>
    <t>En caso que el incidente no pueda ser corregido por el administrador de la plataforma, este debe ser escalado al proveedor para su solución</t>
  </si>
  <si>
    <t>Cuando se presenta un incidente (relacionados con la configuración de la plataforma o errores de la misma) donde funciona el Firewall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</si>
  <si>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Procedimiento de Infraestructura Tecnológica</t>
  </si>
  <si>
    <t>FIREWALLS (ONPREMISE)</t>
  </si>
  <si>
    <t>Pérdida de confidencialidad e integridad de FIREWALLS (ONPREMISE) por 1. Ataques externos 
2. Error en el uso
3. Modificación de configuración de los equipos debido a 1. Configuración incorrecta de parametros 
2. Desconocimiento en el funcionamiento de la herramienta
3. Deficiencia en el control de acceso</t>
  </si>
  <si>
    <t>1. Configuración incorrecta de parametros 
2. Desconocimiento en el funcionamiento de la herramienta
3. Deficiencia en el control de acceso</t>
  </si>
  <si>
    <t>1. Ataques externos 
2. Error en el uso
3. Modificación de configuración de los equipos</t>
  </si>
  <si>
    <t>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</si>
  <si>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Los administradores de plataforma cada vez que se requiere realizan revisión de los logs de auditoria de la plataforma de administración con el fin de detectar irregularidades o eventos sospechosos de las plataformas que puedan afectar la seguridad de la información. En caso que se presente alguna alguna anomalia el administrador soluciona la falla y en caso de que no se pueda  se escala a proveedor. La evidencia del escalamiento es reportada al proveedor.</t>
  </si>
  <si>
    <t>Cuando se presenta un incidente (relacionados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electronicosy/o informes.</t>
  </si>
  <si>
    <t>FIREWALLS
(ONPREMISE)</t>
  </si>
  <si>
    <t>Pérdida de Disponibilidad de FIREWALLS
(ONPREMISE) por 1. Incumplimiento en el mantenimiento de las herramientas tecnológicas
1a. Fallas en los equipos dispositivos
2. Polvo, corrosión, congelamiento
3. Error en el uso
4. Espionaje remoto
5. Pérdida del suministro de energía
 debido a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</si>
  <si>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</si>
  <si>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1. Incumplimiento en el mantenimiento de las herramientas tecnológicas
1a. Fallas en los equipos dispositivos
2. Polvo, corrosión, congelamiento
3. Error en el uso
4. Espionaje remoto
5. Pérdida del suministro de energía
</t>
  </si>
  <si>
    <t xml:space="preserve">
El administrador de los firewall realiza el respaldo de los archivos de configuración y se realiza mensualmente, los cuales quedan almacenados en el repositorio de la SIT.</t>
  </si>
  <si>
    <t xml:space="preserve">El administrador de los firewall/ proveedor cada vez que se requiera, realiza el proceso de restauración de los archivos de configuración de los firewall. 
</t>
  </si>
  <si>
    <t>El administrador de cada plataforma/ servicio / sistema programa los mantenimientos/soportes de esta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</si>
  <si>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Cuando se presenta un incidente (relacionados con la configuración de la plataforma o errores de la misma) ,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los informes de mantenimiento correctivo y/o correo electronico.</t>
  </si>
  <si>
    <t>FILESERVER (En tierra)</t>
  </si>
  <si>
    <t>Pérdida de confidencialidad e integridad de FILESERVER (En tierra) por Perdida, modificación de la informacion
2. Error en el uso - Fallas Humanas debido a 1. Ausencia de control de acceso 
2. Desconocimiento en el uso o configuración de los dispositivos.
3. No se cuenta con copias de respaldo</t>
  </si>
  <si>
    <t>1. Ausencia de control de acceso 
2. Desconocimiento en el uso o configuración de los dispositivos.
3. No se cuenta con copias de respaldo</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</si>
  <si>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</si>
  <si>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El SOC a traves de la herramienta SIEM junto con las herramientas de administracion de los servidores monitorean activamente los servicios de la infraestructura tecnológica. </t>
  </si>
  <si>
    <t>Cuando se presenta un incidente (relacionados con la configuración de la plataforma o errores de la misma) donde funciona el file server, el administrador identica la falla y realiza solución del problema, con el fin de corregir o solucionar el incidente presentado. En caso que el incidente no pueda ser corregido por el administrador de la plataforma. La evidencia del control queda en la mesa de servicios CA dela UAECD.</t>
  </si>
  <si>
    <t>Pérdida de Disponibilidad de FILESERVER (En tierra) por 1 y 2. Mal funcionamiento del equipo y/o software
3. Perdida de información debido a 1 . Mantenimiento insuficiente
2. Ausencia de monitoreo a los mantenimientos
3. Ausencia de planes de contingencia de TI
4. Falta de respaldo a la configuracion del servidor
5. Falta de monitoreo de la Plataforma (File server)</t>
  </si>
  <si>
    <t>1 . Mantenimiento insuficiente
2. Ausencia de monitoreo a los mantenimientos
3. Ausencia de planes de contingencia de TI
4. Falta de respaldo a la configuracion del servidor
5. Falta de monitoreo de la Plataforma (File server)</t>
  </si>
  <si>
    <t>1 y 2. Mal funcionamiento del equipo y/o software
3. Perdida de información</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</si>
  <si>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</si>
  <si>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El administrador de la plataforma (File Server)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</si>
  <si>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Cuando se presenta un incidente relacionado con la disponibilidad del File Server,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</si>
  <si>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FILESERVER (Nube Azure)</t>
  </si>
  <si>
    <t>Pérdida de confidencialidad e integridad de FILESERVER (Nube Azure) por 1. Pérdida, borrado, modificación o acceso no autorizado a la información.
2. Error en el uso debido a 1. Desconocimiento de politicas de seguridad relacionadas con el gestión de contraseñas.
2. Desconocimiento del funcionamiento de la infraestructura
3. 4. Falta de respaldo al servidor</t>
  </si>
  <si>
    <t>1. Desconocimiento de politicas de seguridad relacionadas con el gestión de contraseñas.
2. Desconocimiento del funcionamiento de la infraestructura
3. 4. Falta de respaldo al servidor</t>
  </si>
  <si>
    <t>1. Pérdida, borrado, modificación o acceso no autorizado a la información.
2. Error en el uso</t>
  </si>
  <si>
    <t>Se definen usuarios y roles para el acceso a las plataformas de virtualizacion de Azure</t>
  </si>
  <si>
    <t>Validación de la plataforma de Azure si el servidor esta activo. Se sube los servicios del servidor.</t>
  </si>
  <si>
    <t>Cuando se presenta un incidente (relacionados con la configuración de la plataforma o errores de la misma), el administrador identica la falla y realiza solución del problema, con el fin de corregir o solucionar el incidente presentado. En caso que el incidente no pueda ser corregido por el administrador de la plataforma La evidencia del control queda en la mesa de servicio.</t>
  </si>
  <si>
    <t>El administrador de la plataforma realiza copia de respaldo diaria /semanal/mensual. La verificación de la copia exitosa/errada se confirma en los logs o registro de la plataforma.</t>
  </si>
  <si>
    <t>Instructivo de copias de respaldo</t>
  </si>
  <si>
    <t xml:space="preserve">Pérdida de Disponibilidad de FILESERVER (Nube Azure) por 1. No acceso al repositorio de la  informacion institucional de la entidad
2. No contar con los permisos necesarios para realizar las actividades de ingreso,  actualizacion y eliminacion de la informacion de la entidad debido a 1. Indisponibilidad de los servicios del File server (Azure)
2. Falta de Permisos y roles acorde a las necesidades de los usuarios
</t>
  </si>
  <si>
    <t xml:space="preserve">1. Indisponibilidad de los servicios del File server (Azure)
2. Falta de Permisos y roles acorde a las necesidades de los usuarios
</t>
  </si>
  <si>
    <t>1. No acceso al repositorio de la  informacion institucional de la entidad
2. No contar con los permisos necesarios para realizar las actividades de ingreso,  actualizacion y eliminacion de la informacion de la entidad</t>
  </si>
  <si>
    <t xml:space="preserve">Validacion de los usuarios y roles con acceso al File Server de Azure </t>
  </si>
  <si>
    <t>Instructivo de Copias de respaldo y recuperacion</t>
  </si>
  <si>
    <t>Realizar copias de seguridad de manera periodica de la información del File server</t>
  </si>
  <si>
    <t xml:space="preserve">Monitoreo diario por parte de los administradores de plataforma Azure </t>
  </si>
  <si>
    <t>Procedimiento de Infraestrcutura Tecnologica / Documento Tecnico Manual de Politicas detalladas de seguridad y privacidad de la Informacion</t>
  </si>
  <si>
    <t>Cuando se presenta un incidente (relacionados con la disponibilidad de la plataforma o errores de la misma), el administrador identica la falla y realiza solución del problema, con el fin de corregir o solucionar el incidente presentado. En caso que el incidente no pueda ser corregido por el administrador de la plataforma La evidencia del control queda en la mesa de servicios.</t>
  </si>
  <si>
    <t>CORREO ELECTRÓNICO
HERRAMIENTAS COLABORATIVAS</t>
  </si>
  <si>
    <t>Pérdida de confidencialidad e integridad de CORREO ELECTRÓNICO
HERRAMIENTAS COLABORATIVAS por 1. Pérdida, borrado, modificación o acceso no autorizado a la información.
2. Error en el uso debido a 1. Desconocimiento de politicas de seguridad relacionadas con la gestión de contraseñas.
2. Desconocimiento del funcionamiento de las herramientas colaborativas</t>
  </si>
  <si>
    <t>1. Desconocimiento de politicas de seguridad relacionadas con la gestión de contraseñas.
2. Desconocimiento del funcionamiento de las herramientas colaborativas</t>
  </si>
  <si>
    <t>Ejecutar de forma permanente las directrices establecidas en el  instructivo de Gestión de Accesos ejecutando periodicamente las validaciones de las cuentas de usuario y de usuarios privilegiados asignadas a los administradores.</t>
  </si>
  <si>
    <t>Gerente de Tecnologia / Subgerente de Infraestructura Tecnológica
(Administradores de Plataformas de correo y herramientas colaborativas)</t>
  </si>
  <si>
    <t>El administrador de plataforma de herramientas colaborativas cuando se requiere realiza la configuración de las herramientas, con el fin de asegurar la confidencialidad e integridad de la información dispuesta en las herramientas colaborativas, restringiendo el acceso a los NO autorizados.</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</si>
  <si>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t>
  </si>
  <si>
    <t>Caso generado en la Plataforma de herramientas colaborativas (Office 365)</t>
  </si>
  <si>
    <t>El administrador de la plataforma genera reporte de las cuentas de usuario y se entrega al gestor de accesos para la respectiva depuración por cada dependencia.</t>
  </si>
  <si>
    <t>Instructivo Gestión de accesos</t>
  </si>
  <si>
    <t>Pérdida de Disponibilidad de CORREO ELECTRÓNICO
HERRAMIENTAS COLABORATIVAS por 1. Falta de acceso al servicio de las herramietnas colaborativas debido a 1. Desconocimiento de las clausulas y reponsabilidades de los acuerdos marco. 
2. Desconocimiento del funcionamiento de las herramientas colaborativas</t>
  </si>
  <si>
    <t>1. Desconocimiento de las clausulas y reponsabilidades de los acuerdos marco. 
2. Desconocimiento del funcionamiento de las herramientas colaborativas</t>
  </si>
  <si>
    <t>1. Falta de acceso al servicio de las herramietnas colaborativas</t>
  </si>
  <si>
    <t>El proveedor de servicios de nube aplica lo descrito en el Acuerdo Marco (Tienda virtual de estado colombiano)</t>
  </si>
  <si>
    <t xml:space="preserve">Documento Tecnico Manual de Políticas detalladas de seguridad de la información.
</t>
  </si>
  <si>
    <t>Soporte con proveedor del servicio.</t>
  </si>
  <si>
    <t>1. Realizar seguimiento y monitoreo al uso de los recursos</t>
  </si>
  <si>
    <t>Gerente de Tecnologia / Subgerente de Infraestructura Tecnológica
(equipo de administración de servidores)</t>
  </si>
  <si>
    <t xml:space="preserve">El proveedor de servicios de las herramientas colaborativas en nube, reestablece los servicios con base en los Acuerdos de Niveles de Servicio de acuerdo a lo descrito en el Acuerdo Marco firmado con la Unidad. </t>
  </si>
  <si>
    <t>Documento Tecnico Manual de Políticas detalladas de seguridad de la información
Acuerdo Marco</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</si>
  <si>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Se debe tener en cuenta que el tiempo de indisponibilidad no debe superar el RTO (Recovery Time Objective) Tiempo objertivo de recuperación, de acuerdo a los lineamientos de Gestión de continuidad de Negocio. La evidencia del control queda en la herramienta de teams del equipo de infraestructura y check list diario que maneja cada uno de los administradores de plataforma.</t>
  </si>
  <si>
    <t xml:space="preserve"> EL oficial de seguridad de la información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t>
  </si>
  <si>
    <t>Servidores Virtualizados en IAAS de OCI (Producción, Pruebas / desarrollo)
Servidores Virtualizados en IAAS de Azure (Producción)</t>
  </si>
  <si>
    <t>Pérdida de confidencialidad e integridad de Servidores Virtualizados en IAAS de OCI (Producción, Pruebas / desarrollo)
Servidores Virtualizados en IAAS de Azure (Producción) por 1. Perdida, modificación de la informacion
2. Error en el uso de la plataforma debido a 1.Ausencia de control de acceso 
2. Desconocimiento en el uso de la plataforma virtualizada en cada una de las nubes</t>
  </si>
  <si>
    <t>1.Ausencia de control de acceso 
2. Desconocimiento en el uso de la plataforma virtualizada en cada una de las nubes</t>
  </si>
  <si>
    <t>1. Perdida, modificación de la informacion
2. Error en el uso de la plataforma</t>
  </si>
  <si>
    <t>Se definen usuarios y roles para el acceso a las plataformas de virtualizacion de Azure y OCI</t>
  </si>
  <si>
    <t>Cuando se presenta un incidente (relacionados con la configuración de la plataforma o errores de la misma) en una plataforma,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</si>
  <si>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Pérdida de Disponibilidad de Servidores Virtualizados en IAAS de OCI (Producción, Pruebas / desarrollo)
Servidores Virtualizados en IAAS de Azure (Producción) por 1 . Mal funcionamiento del equipo y/o software debido a 
1. Indisponibilidad de los servidores en la plataformas de nube azure y OCI 
2. Falta de backup de los servidores virtuales en las paltaformas de nube Azure y OCI 
3. Daños en el hipervisor que gestiona los servidores virtuales en cada una de las nubes</t>
  </si>
  <si>
    <t xml:space="preserve">
1. Indisponibilidad de los servidores en la plataformas de nube azure y OCI 
2. Falta de backup de los servidores virtuales en las paltaformas de nube Azure y OCI 
3. Daños en el hipervisor que gestiona los servidores virtuales en cada una de las nubes</t>
  </si>
  <si>
    <t>1 . Mal funcionamiento del equipo y/o software</t>
  </si>
  <si>
    <t>BajaMayor</t>
  </si>
  <si>
    <t>Cada vez que se presenta una indisponibilidad que no puede ser corregida sobre un servidor virtualizado, el grupo de administradores de plataforma, realizan el proceso de restauración del último respaldo que se tenga del mismo. En caso que no se cuente con el respaldo, se debe realiza la reinstalación desde cero. La evidencia queda en la mesa de servicios de TI.</t>
  </si>
  <si>
    <t xml:space="preserve">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</si>
  <si>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Los adminsitradores de la plataforma diariamente validan las aplicaciones con el fin de verificar que se encuentren disponibles y en correcto funcionamiento. En caso de que se presente alguna falla, informan al administrador de la aplicacion y se crea una solicitud por mesa de servicios de TI indicando el servicio y servidor que presenta la indisponibilidad. La mesa de servicios de TI es atendida por los administradores para dar solución y restablecer el servicio. En caso dado que no se pueda dar solucion internamente se genera un caso de soporte especializado en cada una de las nubes de Azure y OCI. La evidencia del control queda en la Mesa de Servicio de TI.</t>
  </si>
  <si>
    <t xml:space="preserve">Los adminsitradores de la plataforma configuran las politicas de backup donde se define las periodidad, tipo de copia y tiempos de retencion y las aplica a los servidores. </t>
  </si>
  <si>
    <t>Infraestructura - Nube de Azure - OCI (IAAS)</t>
  </si>
  <si>
    <t>Pérdida de confidencialidad e integridad de Infraestructura - Nube de Azure - OCI (IAAS) por 1. Pérdida, borrado, modificación o acceso no autorizado a la información.
2. Error en el uso debido a 1. Desconocimiento de politicas de seguridad relacionadas con la gestión de contraseñas.
2. Desconocimiento del funcionamiento de la infraestructura.</t>
  </si>
  <si>
    <t>1. Desconocimiento de politicas de seguridad relacionadas con la gestión de contraseñas.
2. Desconocimiento del funcionamiento de la infraestructura.</t>
  </si>
  <si>
    <t>Gestión de acceso a la infraestructura de nube, de acuerdo a los roles establecidos en la subgerencia de infraestructura tecnológica</t>
  </si>
  <si>
    <t>Gestión de Infraestructura Tecnológica</t>
  </si>
  <si>
    <t xml:space="preserve">Soporte con proveedor del servicio.
</t>
  </si>
  <si>
    <t>Gestión de logs de auditoria por parte de los administradores de plataforma o cuando se requiera con apoyo del proveedor</t>
  </si>
  <si>
    <t>Restauración  de las configuraciones de la infraestrcutura de nube (matrices de backup)</t>
  </si>
  <si>
    <t>Copias de respaldo de las configuraciones de la plataforma IAAS</t>
  </si>
  <si>
    <t>Pérdida de Disponibilidad de Infraestructura - Nube de Azure - OCI (IAAS) por 1. indisponibilidad a la infraestructura tecnologica de la entidad en las Nubes OCI y Azure
2. Vulneracion de la seguridad de la informacion  en la infraestructura desplegada en las Nubes de OCI y Azure
3. Errores en la ejecucion de procesos de la IAAS debido a 
1. Desconocimiento de politicas de seguridad de la Información
2. Desconocimiento en la ejecución de procesos de la plataforma IAAS</t>
  </si>
  <si>
    <t xml:space="preserve">
1. Desconocimiento de politicas de seguridad de la Información
2. Desconocimiento en la ejecución de procesos de la plataforma IAAS</t>
  </si>
  <si>
    <t>1. indisponibilidad a la infraestructura tecnologica de la entidad en las Nubes OCI y Azure
2. Vulneracion de la seguridad de la informacion  en la infraestructura desplegada en las Nubes de OCI y Azure
3. Errores en la ejecucion de procesos de la IAAS</t>
  </si>
  <si>
    <t>Respaldo de la información de configuracion de la infraestructura de nube IAAS</t>
  </si>
  <si>
    <t>Gestión de Infraestrcutura Tecnológica</t>
  </si>
  <si>
    <t>Gerente de Tecnologia / Subgerente de Infraestructura Tecnológica
( equipo de administración de servidores)</t>
  </si>
  <si>
    <t xml:space="preserve">Monitoreo por parte de los adminsitradores de Servidores de la disponibilidad de las nubes de Azure y Oracle </t>
  </si>
  <si>
    <t xml:space="preserve"> # de actividades de actualización y/o mantenimiento ejecutadas / # de actividades de actualización y/o mantenimiento programadas</t>
  </si>
  <si>
    <t>Restauracion de la informacion de configuracion de la infraestructura de nube. Se debe tener en cuenta que el tiempo de indisponibilidad no debe superar el RTO (Recovery Time Objective) Tiempo objertivo de recuperación, de acuerdo a los lineamientos de Gestión de continuidad de Negocio</t>
  </si>
  <si>
    <t>SWITCH DE CORE
SWITCH WAN</t>
  </si>
  <si>
    <t>Pérdida de confidencialidad e integridad de SWITCH DE CORE
SWITCH WAN por 1. Ataques externos 
2. Error en el uso
3. Modificación de configuracion de los equipos debido a 1. Configuración incorrecta de parametros 
2. Desconocimiento en el funcionamiento de la herramienta
3. Deficiencia en la gestión de acceso</t>
  </si>
  <si>
    <t>1. Configuración incorrecta de parametros 
2. Desconocimiento en el funcionamiento de la herramienta
3. Deficiencia en la gestión de acceso</t>
  </si>
  <si>
    <t>1. Ataques externos 
2. Error en el uso
3. Modificación de configuracion de los equipos</t>
  </si>
  <si>
    <t>Se realiza diagnostico preliminar del problema en caso que el incidente no pueda ser corregido por el administrador de la plataforma, este debe ser escalado al proveedor para su solución de acuerdo a la garantia o contratos de mantenimientos.</t>
  </si>
  <si>
    <t>Los administradores de plataforma cada vez que se requiere realizan revisión de los logs de auditoria de la plataforma administrada con el fin de detectar irregularidades o eventos sospechosos de las plataformas que puedan afectar la seguridad de la información. Dependiendo la criticidad los administradores se soluciona y en caso de garantias y soportes especializado se escala a proveedor. La evidencia del escalamiento es reportada al proveedor o manteniemiento en los registros de los administradores.</t>
  </si>
  <si>
    <t>Cuando se presenta un incidente (relacionados con la configuración de la plataforma o errores de la misma) en una plataforma,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electronicosy/o informes.</t>
  </si>
  <si>
    <t>A través de la herramienta IMC junto con las herramientas de administracion de los switch monitorean activamente los servicios de Conectividad</t>
  </si>
  <si>
    <t>Pérdida de Disponibilidad de SWITCH DE CORE
SWITCH WAN por 1. Incumplimiento en el mantenimiento de las herramientas tecnológicas
1a. Fallas en los equipos dispositivos
2. Polvo, corrosión, congelamiento
3. Error en el uso
4. Espionaje remoto
5. Pérdida del suministro de energía
 debido a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</si>
  <si>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
El administrador de los switches realiza el respaldo de los archivos de configuración y se realiza semestralmente, los cuales quedan almacenados en el repositorio de sharepoint de la SIT.</t>
  </si>
  <si>
    <t xml:space="preserve">El administrador de los switches cada vez que se requiera, realiza el proceso de restauración de los archivos de configuración de los switches. 
</t>
  </si>
  <si>
    <t>El administrador de cada plataforma/ servicio / sistema programa los mantenimientos/soportes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</si>
  <si>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Cuando se presenta un incidente (relacionados con la configuración de la plataforma o errores de la misma) en una plataforma, el administrador identica la falla y realiza solución del problema, con el fin de corregir o solucionar el incidente presentado. En caso que el incidente no pueda ser corregido por el administrador de la plataforma, este debe ser escalado al proveedor para su solución de acuerdo al alcance del contrato. La evidencia del control queda en los informes de mantenimiento correctivo y/o correo electronico.</t>
  </si>
  <si>
    <t>Servicio de internet - Sede Principal</t>
  </si>
  <si>
    <t>Pérdida de confidencialidad e integridad de Servicio de internet - Sede Principal por 1. Destrucción de equipo o medios
2. Hurto de equipo
3. Daños de cables o fibras debido a proyectos de construccion o mantenientos de la Ciudad debido a 1. Uso inadecuado o descuidado del control de acceso físico a las edificaciones y los recintos
2. Ausencia de protección física de la edificación, puertas y ventanas
3. Conexión deficiente de los cables
4. Punto único de falla.</t>
  </si>
  <si>
    <t>1. Uso inadecuado o descuidado del control de acceso físico a las edificaciones y los recintos
2. Ausencia de protección física de la edificación, puertas y ventanas
3. Conexión deficiente de los cables
4. Punto único de falla.</t>
  </si>
  <si>
    <t>1. Destrucción de equipo o medios
2. Hurto de equipo
3. Daños de cables o fibras debido a proyectos de construccion o mantenientos de la Ciudad</t>
  </si>
  <si>
    <t>Monitoreo por parte de los adminsitradores de internet de la disponibilidad de los canales de internet</t>
  </si>
  <si>
    <t>En caso que el incidente no pueda ser corregido por el administrador de red, este debe ser escalado al proveedor para su solución</t>
  </si>
  <si>
    <t xml:space="preserve">Cuando se presenta un incidente de red o internet, el administrador identica la falla y realiza solución del problema, con el fin de corregir o solucionar el incidente presentado. En caso que el incidente no pueda ser corregido por el administrador de la plataforma, este debe ser escalado al proveedor para su solución. </t>
  </si>
  <si>
    <t>Pérdida de Disponibilidad de Servicio de internet - Sede Principal por 1. Destrucción de equipo o medios.
2. Hurto de equipo
Falla del equipo de telecomunicaciones
3. Daños de cables o fibras debido a proyectos de construccion o mantenientos de la Ciudad debido a 1. Uso inadecuado o descuidado del control de acceso físico a las edificaciones y los recintos.
2. Ausencia de protección física de la edificación, puertas y ventanas
3. Conexión deficiente de los cables
4. Punto único de falla</t>
  </si>
  <si>
    <t>1. Uso inadecuado o descuidado del control de acceso físico a las edificaciones y los recintos.
2. Ausencia de protección física de la edificación, puertas y ventanas
3. Conexión deficiente de los cables
4. Punto único de falla</t>
  </si>
  <si>
    <t>1. Destrucción de equipo o medios.
2. Hurto de equipo
Falla del equipo de telecomunicaciones
3. Daños de cables o fibras debido a proyectos de construccion o mantenientos de la Ciudad</t>
  </si>
  <si>
    <t>Administradores de Seguridad Informática
Administradores de Bases de Datos</t>
  </si>
  <si>
    <t>Pérdida de Confidencialidad de Administradores de Seguridad Informática
Administradores de Bases de Datos por Ataques de ingeniería social  debido a Desconocimiento de políticas de seguridad de la información</t>
  </si>
  <si>
    <t xml:space="preserve">Ataques de ingeniería social </t>
  </si>
  <si>
    <t>Pérdida de Disponibilidad de Administradores de Seguridad Informática
Administradores de Bases de Datos por 1. Incumplimiento en la disponibilidad del personal
2. Abuso de derechos  debido a 1. Ausencia del personal
2. Desconicimiento de politicas de seguridad de la información</t>
  </si>
  <si>
    <t>1. Ausencia del personal
2. Desconicimiento de politicas de seguridad de la información</t>
  </si>
  <si>
    <t xml:space="preserve">1. Incumplimiento en la disponibilidad del personal
2. Abuso de derechos </t>
  </si>
  <si>
    <t>La persona designadada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depencia hasta que se lleve a feliz término. El formato y/o informe final debe estar diligenciado y firmado por el profesional de retiro y el jefe de la dependencia. La secretaría debe radicar este en SRH o en la Subgerencia de Contratación para que sea adjuntado en el expediente correspondiente.</t>
  </si>
  <si>
    <t>Existencia de personal de respaldo para el desarrollo de las actividades</t>
  </si>
  <si>
    <t>Auditorias Externas
(Información Electrónica)</t>
  </si>
  <si>
    <t>Pérdida de confidencialidad e integridad de Auditorias Externas
(Información Electrónica)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</si>
  <si>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El Propietario de información (Jefe de dependencia OCI)/Admnistrador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</si>
  <si>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Implementar de manera inmediata los ajustes necesarios </t>
  </si>
  <si>
    <t>Revision semestral por parte de la jefe de oficina a la matriz de permisos de los repositorios de información de la Oficina de Control Interno en la nube, esto con el fin de garantizar que los accesos y permisos sobre la información se encuentre actualizados y conforme a las necesidades y roles de los funcionarios y contratistas de la oficina</t>
  </si>
  <si>
    <t>Revisiones realizadas /revisiones programadas</t>
  </si>
  <si>
    <t>Recurso humano</t>
  </si>
  <si>
    <t>Jefe de la oficina</t>
  </si>
  <si>
    <t>Solicitar sensibilizaciones de seguridad de la información para el personal (funcionarios y colaboradores)  de la oficina, en temas de responsabilidad en seguridad</t>
  </si>
  <si>
    <t>Charlas ejecutadad / Charlas Programadas</t>
  </si>
  <si>
    <t>C4</t>
  </si>
  <si>
    <t xml:space="preserve">Verificar mensualmente la actualización de la información OCI en los repositorios </t>
  </si>
  <si>
    <t xml:space="preserve">(Revisiones realizadas /  revisiones programadas) </t>
  </si>
  <si>
    <t>Pérdida de Disponibilidad de Auditorias Externas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</si>
  <si>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1. Ausencia de control de acceso a la información  digital
2. Desconocimiento de Políticas de Seguridad de la Información
3. Ausencia de Planes de continuidad</t>
  </si>
  <si>
    <t>1 y 3. Pérdida, borrado, modificación de información o Acceso no autorizado a los expedientes digitales con Datos Personales
2. Fallas Humanas
Continuidad: 3. Fallas tecnológicas</t>
  </si>
  <si>
    <t>El Propietario de información (Jefe de dependebcia OCI)/Admnistrador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</si>
  <si>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 xml:space="preserve">C1 </t>
  </si>
  <si>
    <t>Auditorias Internas
(Información Electrónica)</t>
  </si>
  <si>
    <t>Pérdida de confidencialidad e integridad de Auditorias Internas
(Información Electrónica)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</si>
  <si>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Revision semestral por parte de la jefe de oficina a la matriz de permisos de los repositorios de información de la Oficina de Control Interno en la nube, esto con el fin de garantizar que los accesos y permisos sobre la información se encuentre actualizados y conforme a las necesidades y roles dew los funcionarios y contratistas de la oficina</t>
  </si>
  <si>
    <t>Pérdida de Disponibilidad de Auditorias Internas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</si>
  <si>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Nube de la OCI
(Servicio)</t>
  </si>
  <si>
    <t xml:space="preserve">Pérdida de confidencialidad e integridad de Nube de la OCI
(Servicio) por Uso no autorizado de la información
Fallas Humanas debido a Ausencia de control de acceso </t>
  </si>
  <si>
    <t xml:space="preserve">Ausencia de control de acceso </t>
  </si>
  <si>
    <t>Uso no autorizado de la información
Fallas Humanas</t>
  </si>
  <si>
    <t>El Propietario de información/Administrador de Carpetas realiza la solicitud y/o  revision de los accesos definidos para los  funcionarios/ contratistas de su dependencia cada vez que se requiera, registrando en una mesa de servicios o correo electrónico , con el fin que se asignen los permisos correspondientes por parte del personal técnico. En caso que no sea el propietario o administrador, se cierra la mesa como no resuelta. La información de la solicitud queda documentada en la mesa de servicios de TI o Correo electronico</t>
  </si>
  <si>
    <t xml:space="preserve">Identificar y documentar claramente las razones específicas por las cuales se presento la falla en el control e implementar de manera inmediata los ajustes necesarios. </t>
  </si>
  <si>
    <t>Revision semestral de la matriz de permisos de los repositorios de la OCI por parte de la jefe de  Dependencia, esto con el fin de garantizar que el aaceso al repositorio se encuentre actualizado y conforme con los permisos requeridos y otorgados</t>
  </si>
  <si>
    <t>Matriz revisada semestralmente / matriz de permisos repositorio</t>
  </si>
  <si>
    <t>El propietario del activo cada vez que se presente un incidente de seguridad deberá reportar la vulnerabilidad en la Mesa de Servicios de TI con el fin que se verifique el mismo. La evidencia del control queda registrada en la Mesa de Servicios de TI</t>
  </si>
  <si>
    <t>Solicitar sensibilización de seguridad de la información para funcionarios y colaboraores de la oficina  en temas de responsabilidad en seguridad</t>
  </si>
  <si>
    <t>Servidores OCI sensibilizadfos / Total servidores OCI</t>
  </si>
  <si>
    <t xml:space="preserve">El Oficial de Seguridad de la información una vez en la vigencia revisa el listado de las personas a convocar a las sensibilizaciones de seguridad de la información, con el fin que el personal 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</si>
  <si>
    <t xml:space="preserve">Pérdida de Disponibilidad de Nube de la OCI
(Servicio) por Perdida o acceso no autorizado a la información
Fallas Humanas
Incumplimiento en el mantenimiento del fileserver - nube debido a Ausencia de copias de respaldo 
Desconocimiento de politicas de seguridad de la información
Ausencia de mantenimiento al fileserver - nube
Ausencia de control de acceso </t>
  </si>
  <si>
    <t xml:space="preserve">Ausencia de copias de respaldo 
Desconocimiento de politicas de seguridad de la información
Ausencia de mantenimiento al fileserver - nube
Ausencia de control de acceso </t>
  </si>
  <si>
    <t>Perdida o acceso no autorizado a la información
Fallas Humanas
Incumplimiento en el mantenimiento del fileserver - nube</t>
  </si>
  <si>
    <t>El Propietario de información/Administrador de Carpetas de la OCDI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</si>
  <si>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Instructivo Gestión de Incidentes de seguridad de la Información</t>
  </si>
  <si>
    <t xml:space="preserve">EL oficial de seguridad de la información una vez en la vigencia revisa el listado de las personas a convocar a las sensibilizaciones de seguridad de la información, con el fin que el personal 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</si>
  <si>
    <t>Seguimiento mensual  por parte del jefe de la oficina, con el fin de  garantizar la disponibilidad de la informacion en los repositorios dispuestos.</t>
  </si>
  <si>
    <t>(Revisiones realizadas /  revisiones programadas)</t>
  </si>
  <si>
    <t xml:space="preserve">Seguimiento mensual  por parte del jefe de la oficina, con el fin de  garantizar la disponibilidad de la informacion en los repositorios dispuestos.     </t>
  </si>
  <si>
    <t>C1, C2, C3</t>
  </si>
  <si>
    <t>Desarrollar la gestión disciplinaria, cumpliendo los principios constitucionales y legales del debido proceso, asi como ejecutar las actividades de prevención que permitan mitigar la ocurrencia de faltas disciplinarias buscando la salvaguarda de la función pública.</t>
  </si>
  <si>
    <t xml:space="preserve">1. Actas de reparto
2. Proceso disciplinario primera instancia instrucción 
3. Actas reunion (seguimiento)
(Informaciòn Electrónica)
</t>
  </si>
  <si>
    <t>Pérdida de confidencialidad e integridad de 1. Actas de reparto
2. Proceso disciplinario primera instancia instrucción 
3. Actas reunion (seguimiento)
(Informaciòn Electrónica)
 por 1. Hurto de Información
2. Pérdida, Corrupción, modificación no  autorizada de la información
3. Fallas Humanas debido a 1. Deficiencia en la autorización de permisos de la información
2. Acceso intencionado por parte de personal no autorizado
3. Ausencia de control de acceso
4. Desconocimiento de politicas de seguridad de la información</t>
  </si>
  <si>
    <t>1. Deficiencia en la autorización de permisos de la información
2. Acceso intencionado por parte de personal no autorizado
3. Ausencia de control de acceso
4. Desconocimiento de politicas de seguridad de la información</t>
  </si>
  <si>
    <t>1. Hurto de Información
2. Pérdida, Corrupción, modificación no  autorizada de la información
3. Fallas Humanas</t>
  </si>
  <si>
    <t>E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</si>
  <si>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C1, C2,C3</t>
  </si>
  <si>
    <t xml:space="preserve">1.Revision y actualización de las cuentas de usuario activas
2.Realizar  revision de los repositorios para encontrar la causa raiz y ajustar controles   </t>
  </si>
  <si>
    <t>Revisión semestral del reporte de cuentas de usuario</t>
  </si>
  <si>
    <t>Jefe de Dependencia de la Oficina de Control Disciplinario Interno</t>
  </si>
  <si>
    <t>Solicitar sensibilizaciones de seguridad de la información para el personal  asistencial  y profesionales de  la OCDI en temas de responsabilidad en seguridad</t>
  </si>
  <si>
    <t>Charlas Realizadas / Charlas Convocadas</t>
  </si>
  <si>
    <t xml:space="preserve">Pérdida de Disponibilidad de 1. Actas de reparto
2. Proceso disciplinario primera instancia instrucción 
3. Actas reunion (seguimiento)
(Informaciòn Electrónica)
 por 1. Pérdida , modificacion, borrado o uso o autorizado de la información.
2. Fallas Humanas debido a 1. Ausencia de control de acceso 
2. Desconocimiento de politicas de seguridad de la información
3. Ausencia de copias de respaldo 
</t>
  </si>
  <si>
    <t xml:space="preserve">1. Ausencia de control de acceso 
2. Desconocimiento de politicas de seguridad de la información
3. Ausencia de copias de respaldo 
</t>
  </si>
  <si>
    <t>1. Pérdida , modificacion, borrado o uso o autorizado de la información.
2. Fallas Humanas</t>
  </si>
  <si>
    <t>El jefe de dependencia solicita una vez en la vigencia al gestor de accesos, el reporte y ultimo respaldo de la matriz de copias de respaldo y recuperación del Fileserver, para verificar el  proceso de respaldo de la información vital para el proceso y que la misma esté actualizada. El jefe de dependencia revisada la matriz y la copia de respaldo generada, en caso de ser necesario, solicita realizar las modificaciones pertinentes. La evidencia queda registrada en una mesa de servicios de TI.</t>
  </si>
  <si>
    <t>C1, C2, C4</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</si>
  <si>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</si>
  <si>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C1, C4</t>
  </si>
  <si>
    <t>El jefe de dependencia una vez en cada semestre  realiza seguimiento de los permisos de los usuarios que acceden a los repositorios de información   de la OCDI, con el propósito de verificar y/o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</si>
  <si>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1. Base de datos de los procesos disciplinarios
2. Bases de datos con información relacionada con los procesos disciplinarios
3. Base de datos cuadro de términos de los procesos disciplinarios</t>
  </si>
  <si>
    <t>Pérdida de confidencialidad e integridad de 1. Base de datos de los procesos disciplinarios
2. Bases de datos con información relacionada con los procesos disciplinarios
3. Base de datos cuadro de términos de los procesos disciplinarios por 1. Hurto de Información
2. Pérdida, Corrupción, modificación no  autorizada de la información
3. Fallas Humanas debido a 1. Deficiencia en la autorización de permisos de la información
2. Acceso intencionado por parte de personal no autorizado
3. Ausencia de control de acceso
4. Desconocimiento de politicas de seguridad de la información</t>
  </si>
  <si>
    <t>1. Deficiencia en la autorización de permisos de la información
2. Acceso intencionado por parte de personal no autorizado
3. Ausencia de control de acceso
4. Desconocimiento de politicas de seguridad de la información</t>
  </si>
  <si>
    <t>El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</si>
  <si>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C1.C2,C3</t>
  </si>
  <si>
    <t xml:space="preserve">Realizar  revision de los repositorios para encontrar la causa raiz y ajustar controles </t>
  </si>
  <si>
    <t>Revisión semestral  del reporte de cuentas de usuario</t>
  </si>
  <si>
    <t xml:space="preserve">Recurso humano y tecnologico </t>
  </si>
  <si>
    <t>Solicitar sensibilizaciones de seguridad de la información para el personal asistencial y profesional de la OCDI en temas de responsabilidad en seguridad</t>
  </si>
  <si>
    <t>1. Base de datos de los procesos disciplinarios
2. Bases de datos con información relacionada con los procesos Disciplinarios  
3. Base de datos cuadro de términos de los procesos disciplinarios</t>
  </si>
  <si>
    <t xml:space="preserve">Pérdida de Disponibilidad de 1. Base de datos de los procesos disciplinarios
2. Bases de datos con información relacionada con los procesos Disciplinarios  
3. Base de datos cuadro de términos de los procesos disciplinarios por 1. Pérdida , modificacion, borrado o uso o autorizado de la información.
2. Fallas Humanas debido a 1. Ausencia de control de acceso 
2. Desconocimiento de politicas de seguridad de la información
3. Ausencia de copias de respaldo 
</t>
  </si>
  <si>
    <t>El jefe de dependencia, (1) una vez cada semestre, verifica los permisos otorgados para el acceso a la información contenida en las bases de datos de los repositorios de la OCDI , para mitigar el borrado de información y que solo el personal designado tenga acceso a la misma. El jefe de dependencia revisada los permisos, en caso de ser necesario, solicita realizar las modificaciones pertinentes. La evidencia queda registrada en las actas de reunion o mesa de servicios de TI.</t>
  </si>
  <si>
    <t>Verificar, (1) una vez cada semestre, los permisos otorgados para el acceso a la información contenida en las bases de datos de los repositorios de la Ocdi. 
Control : Revisión permisos de accesos</t>
  </si>
  <si>
    <t xml:space="preserve">Solicitar sensibilizaciones para el personal asistencial y profesional en temas de seguridad de la información </t>
  </si>
  <si>
    <t xml:space="preserve">Seguimiento mensual  por parte del jefe de la dependencia, con el fin de  garantizar la disponibilidad de la informacion en los repositorios dispuestos.  </t>
  </si>
  <si>
    <t>Revisiones realIzadas /revisiones programada</t>
  </si>
  <si>
    <t>El jefe de dependencia semestralmente realiza seguimiento de los permisos de los usuarios que acceden a las carpetas de la OCDI, con el propósito de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</si>
  <si>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El jefe de dependencia mensualmente realiza seguimiento de la actualizacion de la informacion dispuesta en las bases de datos de la Oficina en el espacio destinado en el SHARE POINT asociado al correo institucional, con el propósito de mantener un repositorio que mitigue la perdida de información. La evidencia queda registrada en las actas de seguimiento mensual de la Oficina.</t>
  </si>
  <si>
    <t>N-A</t>
  </si>
  <si>
    <t>Archivo de gestion de la OCDI</t>
  </si>
  <si>
    <t>Pérdida de confidencialidad e integridad de Archivo de gestion de la OCDI por 1. Pérdida , modificacion, borrado o uso o autorizado de la información.
2. Fallas Humanas debido a 1. Ausencia de control de acceso
2. Desconocimiento de politicas de seguridad de la información</t>
  </si>
  <si>
    <t>1. Ausencia de control de acceso
2. Desconocimiento de politicas de seguridad de la información</t>
  </si>
  <si>
    <t>El jefe de dependencia asigna a un funcionario de la OCDI para que controle y sea responsable de la información que se almacena en el archivo de gestión. Esta asignación se realiza cada vez que se requiera de acuerdo a las necesidades del proceso con el propósito que solo se pueda tener control de la información de la dependencia y evitar el acceso por parte de personal no autorizado. En caso que no exista la asignación de la persona responsable del archivo cualquier funcionario de la OCDI puede acceder a los documentos del mismo. La evidencia de la asignación de personal queda registrada en las actas de reunión de seguimiento.</t>
  </si>
  <si>
    <t>Documento Técnico Manual de Politicas detalladas de Seguridad y Privacidad de la Información.</t>
  </si>
  <si>
    <t>Identificar y documentar claramente las razones específicas por las cuales se presentó la falla en el control e implementar de manera inmediata los ajustes</t>
  </si>
  <si>
    <t xml:space="preserve">Designar, cuando se requiera, un servidor de la Dependencia como responsable y custodio del archivo de gestión, con el fin de controlar el acceso al mismo. </t>
  </si>
  <si>
    <t xml:space="preserve"> 1 Servidor designado </t>
  </si>
  <si>
    <t>Solicitar sensibilizaciones de seguridad de la información para el personal asistencial y profesional de la OCDI, en temas de responsabilidad en seguridad</t>
  </si>
  <si>
    <t>Pérdida de Disponibilidad de Archivo de gestion de la OCDI por 
1. Fallas Humanas
2. Destrucción de documentos
3. Inundación debido a 
1. Desconocimiento de politicas de seguridad de la información
2. Uso inadecuado o descuidado del control de acceso físico a las edificaciones y
los recintos 
3. Ubicación en un área susceptible de inundación</t>
  </si>
  <si>
    <t xml:space="preserve">
1. Desconocimiento de politicas de seguridad de la información
2. Uso inadecuado o descuidado del control de acceso físico a las edificaciones y
los recintos 
3. Ubicación en un área susceptible de inundación</t>
  </si>
  <si>
    <t xml:space="preserve">
1. Fallas Humanas
2. Destrucción de documentos
3. Inundación</t>
  </si>
  <si>
    <t>Los funcionarios y contratistas verifican que toda la información impresa esté segura en la carpeta fisica asignada  o en su sitio de  trabajo al finalizar el día y cuando se encuentre fuera de su puesto de trabajo por un tiempo prologado, con el propósito de evitar pérdida o daño de la información que reposa en los puestos de trabajo u oficinas. Los funcionarios y contratistas protegen, resguardan y retiran de los escritorios la información cuando salen de sus puestos de trabajo. En caso que se no se asegure la información el propietario de la información verifica la aplicación de la política . La evidencia de la realización del control queda registrada en las cámaras de seguridad y en los controles de seguridad relacionados con el accesos fisicos a las instalaciones.</t>
  </si>
  <si>
    <t>Documento técnico Manual de Políticas Detalladas de Seguridad y Provacidad de la Información (Política de Escritorio y Pantalla Limpios)</t>
  </si>
  <si>
    <t>El jefe de dependencia asigna a un funcionario de la OCDI para que controle y sea responsable de la información que se almacena en el archivo de gestion. Esta asignación se realiza cada vez que se requiera de acuerdo a las necesidades del proceso con el proposito que solo  se pueda tener control de la informacion de la dependencia y evitar el acceso por parte de personal no autorizado. En caso que no exista la asignación de la persona responsable del archivo cualquier funcionario de la OCDI puede acceder a los documentos del mismo. La evidencias de la asignación de personal quedan registradas en las actas de reunión de seguimiento.</t>
  </si>
  <si>
    <t>C2, C3</t>
  </si>
  <si>
    <t xml:space="preserve">1. Sistema de grabación
2. Correo electonico y credenciales
3.Sistema de Informacion Disciplinario Distrital </t>
  </si>
  <si>
    <t xml:space="preserve">Pérdida de confidencialidad e integridad de 1. Sistema de grabación
2. Correo electonico y credenciales
3.Sistema de Informacion Disciplinario Distrital  por 1. Perdida o acceso no autorizado 
2. Fallas Humanas debido a 1. Ausencia de control de acceso 
2. Desconocimiento de politicas de control de acceso </t>
  </si>
  <si>
    <t xml:space="preserve">1. Ausencia de control de acceso 
2. Desconocimiento de politicas de control de acceso </t>
  </si>
  <si>
    <t>1. Perdida o acceso no autorizado 
2. Fallas Humanas</t>
  </si>
  <si>
    <t>El jefe de dependencia realiza la asignación de accesos de los funcionarios de la dependencia cada vez que se requiera, para el acceso a las grabaciones de las diligencias (Microsoft teams – cuenta correo electrónico OCDI). Así como el acceso (usuario y/o contraseñas) al correo de la Dependencia y el Sistema de Información Disciplinaria SID, con el propósito que únicamente accedan a estos servicios (audiencias, diligencias, correo electrónico, y SID) el personal autorizado.  La evidencia de la asignación queda registrada en la herramienta de teams, correo electrónico o actas de seguimiento según el caso.</t>
  </si>
  <si>
    <t>Determinar cuales fueron las actividades  no ejecutadas y desarrollarlas de manera inmediata.</t>
  </si>
  <si>
    <t xml:space="preserve"> Cuando se requiera designar al servidor de la dependencia responsable y custodio del correo electrónico de la Oficina, de actualizaciones en el Sistema SID y los profesionales y/o secretarios   encargados del descargue y archivo de las diligencias  </t>
  </si>
  <si>
    <t>Servidor designado para cada tarea</t>
  </si>
  <si>
    <t xml:space="preserve">Solicitar sensibilizaciones de seguridad de la información para el personal asistencia y profesional de la OCDI, en temas de responsabilidad en seguridad  </t>
  </si>
  <si>
    <t>El jefe de la Dependencia revisa semestralmente la matriz de permisos del fileserver y la nube (one drive - Share Point).  Esto con el fin de garantizar que el instrumento de la matriz se encuentre siempre actualizado y revisado</t>
  </si>
  <si>
    <t xml:space="preserve">Revisión semestral de la matriz de permisos de los repositorios de la Ocdi  por parte de la jefe de dependencia. Esto con el fin de garantizar que el instrumento de la matriz se encuentre siempre actualizado y revisado </t>
  </si>
  <si>
    <t xml:space="preserve"> Revisiones realizadas / revisiones programadas</t>
  </si>
  <si>
    <t>Pérdida de Disponibilidad de 1. Sistema de grabación
2. Correo electonico y credenciales
3.Sistema de Informacion Disciplinario Distrital  por 
1. Incumplimiento en el mantenimiento de los dispositivos
2. Perdida o acceso no autorizado a las grabaciones y correo electronico
3. Fallas Humanas 
4. Fallas de los dispositivos debido a 1. Descnocimiento en el uso de los dispositivos
2. Mantenimiento insuficiente/instalación fallida de los dispositivos
s mismos.
3. Ausencia de copias de respaldo ( grabaciones)
4. Desconcimiento de politicas de seguridad de la información</t>
  </si>
  <si>
    <t>1. Descnocimiento en el uso de los dispositivos
2. Mantenimiento insuficiente/instalación fallida de los dispositivos
s mismos.
3. Ausencia de copias de respaldo ( grabaciones)
4. Desconcimiento de politicas de seguridad de la información</t>
  </si>
  <si>
    <t xml:space="preserve">
1. Incumplimiento en el mantenimiento de los dispositivos
2. Perdida o acceso no autorizado a las grabaciones y correo electronico
3. Fallas Humanas 
4. Fallas de los dispositivos</t>
  </si>
  <si>
    <t>El jefe de la dependencia, cuando se requiera, designará un servidor de la Oficina quien será el encargado de: - descargar las diligencias de la herramienta Microsoft Teams para proceder con su cargue en los repositorios de los expedientes disciplinarios correspondientes. – revisión y seguimiento del correo institucional de la dependencia (acceso usuario y/o contraseñas). – Seguimiento y cargue en el Sistema de Información Disciplinaria SID.  La evidencia queda consignada en el acta de seguimiento mensual de la oficina y en los repositorios (Fileserver – One Drive)</t>
  </si>
  <si>
    <t>C1, C2, C,3</t>
  </si>
  <si>
    <t xml:space="preserve">Cuando se requiera,  designar al servidor de la dependencia responsable y custodio del correo electrónico de la Oficina, de actualizaciones en el Sistema SID y los profesionales y/o secretarios   encargados del descargue y archivo de las diligencias </t>
  </si>
  <si>
    <t>1 Servidor designado para cada tarea</t>
  </si>
  <si>
    <t>Solicitar sensibilizaciones de seguridad de la información para el personal asistencial y profesional de la OCDI en temas de responsabilidad en seguridad.</t>
  </si>
  <si>
    <t>Fileserver de OCDI
FIleserver disciplianrio_Juzgamiento</t>
  </si>
  <si>
    <t>Pérdida de confidencialidad e integridad de Fileserver de OCDI
FIleserver disciplianrio_Juzgamiento por 3. Uso no autorizado de la información
4. Fallas Humanas debido a 1. Ausencia de control de acceso 
2. Desconocimiento de politicas de seguridad de la información</t>
  </si>
  <si>
    <t>1. Ausencia de control de acceso 
2. Desconocimiento de politicas de seguridad de la información</t>
  </si>
  <si>
    <t>3. Uso no autorizado de la información
4. Fallas Humanas</t>
  </si>
  <si>
    <t>Revision semestral de la matriz de permisos de los repositorios de la OCDI por parte del(a) jefe de  Dependencia, esto con el fin de garantizar que el instrumento de la matriz se encuentre actualizado y revisado conforme los permisos otorgados</t>
  </si>
  <si>
    <t>Solicitar sensibilizaciones de seguridad de la información para funcionarios y colaboraores de la oficina  en temas de responsabilidad en seguridad</t>
  </si>
  <si>
    <t xml:space="preserve">Pérdida de Disponibilidad de Fileserver de OCDI
FIleserver disciplianrio_Juzgamiento por 1. Perdida o acceso no autorizado a la información 
2. Fallas Humanas
3. Incumplimiento en el mantenimiento del fileserver - nube debido a 1. Ausencia de copias de respaldo 
2. Desconocimiento de politicas de seguridad de la información
3. Ausencia de mantenimiento al fileserver - nube
4. Ausencia de control de acceso </t>
  </si>
  <si>
    <t xml:space="preserve">1. Ausencia de copias de respaldo 
2. Desconocimiento de politicas de seguridad de la información
3. Ausencia de mantenimiento al fileserver - nube
4. Ausencia de control de acceso </t>
  </si>
  <si>
    <t>1. Perdida o acceso no autorizado a la información 
2. Fallas Humanas
3. Incumplimiento en el mantenimiento del fileserver - nube</t>
  </si>
  <si>
    <t>Revision semestral de la matriz de permisos de los repositorios de la OCDI  por parte del(a) jefe de oficina, esto con el fin de garantizar que el instrumento de la matriz se encuentre actualizado y revisado conforme los permisos otorgados</t>
  </si>
  <si>
    <t>Revisiones realizadas /  revisiones programadas</t>
  </si>
  <si>
    <t>Equipos de computo</t>
  </si>
  <si>
    <t xml:space="preserve">Pérdida de confidencialidad e integridad de Equipos de computo por 1. Error en el uso
2. Hurto de equipo
3. Uso no autorizado del equipo debido a 1.Ausencia de un eficiente control de cambios en la configuracion
2. Almacenamiento sin proteccion 
3. Copia no controlada
4. Desconocimiento de politicas de seguridad de la información </t>
  </si>
  <si>
    <t xml:space="preserve">1.Ausencia de un eficiente control de cambios en la configuracion
2. Almacenamiento sin proteccion 
3. Copia no controlada
4. Desconocimiento de politicas de seguridad de la información </t>
  </si>
  <si>
    <t>1. Error en el uso
2. Hurto de equipo
3. Uso no autorizado del equipo</t>
  </si>
  <si>
    <t xml:space="preserve">Pérdida de Disponibilidad de Equipos de computo por Incumplimiento en el mantenimiento del hardware
Hurto de equipo
Pérdida del suministro de energía debido a Mantenimiento insuficiente/instalación fallida de los medios de almacenamiento.
Falta de cuidado en la disposición final
Susceptibilidad a las variaciones de voltaje
</t>
  </si>
  <si>
    <t xml:space="preserve">Mantenimiento insuficiente/instalación fallida de los medios de almacenamiento.
Falta de cuidado en la disposición final
Susceptibilidad a las variaciones de voltaje
</t>
  </si>
  <si>
    <t>Incumplimiento en el mantenimiento del hardware
Hurto de equipo
Pérdida del suministro de energía</t>
  </si>
  <si>
    <t xml:space="preserve">El Jefe de la Dependencia - cada vez que se requiera -  solicita por mesa de servicio TI  el mantenimiento de los equipos de la OCDI .  </t>
  </si>
  <si>
    <t xml:space="preserve">N/A </t>
  </si>
  <si>
    <t>Solicitar,cuando se requiera, el mantenimiento o cambio de los equipos de la OCDI.</t>
  </si>
  <si>
    <t xml:space="preserve">Mesa de servicios generada </t>
  </si>
  <si>
    <t xml:space="preserve">One Drive - SHARE Point </t>
  </si>
  <si>
    <t xml:space="preserve">Pérdida de confidencialidad e integridad de One Drive - SHARE Point  por 1. Daño físico por daños por agua o fuego
2. Fenómenos sísmicos
3. Acceso no autorizado de los datos personales
4. Robo de medios o documentos debido a 1. Ausencia de control de acceso
2. Desconocimiento o no aplicación de las políticas de seguridad y privacidad de la
información </t>
  </si>
  <si>
    <t xml:space="preserve">Pérdida de Disponibilidad de One Drive - SHARE Point  por 1. Perdida o hurto  de información                                            2. Espionaje remoto                                                                                                                    3. Corrupción de los datos        debido a 1. Desconocimiento de las políticas de seguridad de la información                                                                                                        2. Ausencia de copias de respaldo                                                                             3. Asignación errada de los derechos de acceso                                                                              </t>
  </si>
  <si>
    <t xml:space="preserve">1. Jefe de Oficina
2. Profesional especializado y universitario 
3. Cargos secretariales
4. Contratista </t>
  </si>
  <si>
    <t>Pérdida de confidencialidad e integridad de 1. Jefe de Oficina
2. Profesional especializado y universitario 
3. Cargos secretariales
4. Contratista  por 1. Incumplimiento en la disciplina del personal
2. Error en Uso debido a 1. Ausencia del personal
2. Entrenamiento insuficiente en seguridad
3. Falla de conciencia acerca de la seguridad</t>
  </si>
  <si>
    <t>1. Ausencia del personal
2. Entrenamiento insuficiente en seguridad
3. Falla de conciencia acerca de la seguridad</t>
  </si>
  <si>
    <t>1. Incumplimiento en la disciplina del personal
2. Error en Uso</t>
  </si>
  <si>
    <t>C1,C,2,C3</t>
  </si>
  <si>
    <t xml:space="preserve">Identificar y documentar claramente las razones específicas por las cuales se presento la falla y reiterar capacitacion en seguridad </t>
  </si>
  <si>
    <t xml:space="preserve">Solicitar sensibilizaciones de seguridad de la información para el personal asistencial y profesional de la dependencia en temas de responsabilidad en seguridad </t>
  </si>
  <si>
    <t>Pérdida de Disponibilidad de 1. Jefe de Oficina
2. Profesional especializado y universitario 
3. Cargos secretariales
4. Contratista  por 1. Perdida, Fuga de información.
2. Entrega de información a terceros debido a 1. Alta Rotación de Personal especializado
2. Desconocimiento de politicas de seguridad de la información</t>
  </si>
  <si>
    <t>1. Alta Rotación de Personal especializado
2. Desconocimiento de politicas de seguridad de la información</t>
  </si>
  <si>
    <t>1. Perdida, Fuga de información.
2. Entrega de información a terceros</t>
  </si>
  <si>
    <t>ASOCIACIÓN RIESGOS DE CORRUPCIÓN A TRÁMITES UAECD</t>
  </si>
  <si>
    <t>TRÁMITE</t>
  </si>
  <si>
    <t>RIESGO DE CORRUPCIÓN ASOCIADO</t>
  </si>
  <si>
    <t>Rectificación de áreas y linderos</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</si>
  <si>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
Posibilidad de recibir dádivas o beneficios a nombre propio o de particulares para incidir en la </t>
    </r>
    <r>
      <rPr>
        <b/>
        <sz val="11"/>
        <color theme="1"/>
        <rFont val="Calibri"/>
        <family val="2"/>
        <scheme val="minor"/>
      </rPr>
      <t xml:space="preserve">gestión </t>
    </r>
    <r>
      <rPr>
        <sz val="11"/>
        <color theme="1"/>
        <rFont val="Calibri"/>
        <family val="2"/>
        <scheme val="minor"/>
      </rPr>
      <t>de los trámites y su respuesta.</t>
    </r>
  </si>
  <si>
    <t>Relacionamiento estratégico
Gestión de información catastral y valuatoria</t>
  </si>
  <si>
    <t>Cambios producidos por la inscripción de predios o mejoras por edificaciones no declaradas u omitidas durante el proceso de formación o actualización del catastro</t>
  </si>
  <si>
    <t>Autoestimación del avalúo catastral</t>
  </si>
  <si>
    <t>Cambio de propietario o poseedor de un bien inmueble</t>
  </si>
  <si>
    <t>Revisión de avalúo catastral de un predio</t>
  </si>
  <si>
    <t>Rectificaciones de la información catastral</t>
  </si>
  <si>
    <t>Incorporación de obras físicas en los predios sometidos o no sometidos al régimen de propiedad horizontal</t>
  </si>
  <si>
    <t>Asignación de nomenclatura</t>
  </si>
  <si>
    <t>Englobe o desenglobe de dos o más predios</t>
  </si>
  <si>
    <t>Certificado de cabida y linderos Bogotá D.C.</t>
  </si>
  <si>
    <t>Incorporación, actualización, corrección y modificación cartográfica de levantamientos topográficos</t>
  </si>
  <si>
    <t>CONSULTA DE ACCESO A INFORMACIÓN</t>
  </si>
  <si>
    <t>Certificado catastral</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</si>
  <si>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t>
    </r>
  </si>
  <si>
    <t>Certificado de inscripción en el censo catastral Bogotá D.C.</t>
  </si>
  <si>
    <t>Tabla Criterios para definir el nivel de Probabilidad Gestión - Seguridad de la información</t>
  </si>
  <si>
    <t>Matriz de calor (niveles de severidad del riesgo)</t>
  </si>
  <si>
    <t>Frecuencia de la Actividad</t>
  </si>
  <si>
    <t>La actividad/producto/activo que conlleva el riesgo se ejecuta/genera como máximos 2 veces por año.</t>
  </si>
  <si>
    <t>La actividad/producto/activo que conlleva el riesgo se ejecuta/genera de 3 a 24 veces por año.</t>
  </si>
  <si>
    <t>La actividad/producto/activo que conlleva el riesgo se ejecuta/genera de 24 a 500 veces por año.</t>
  </si>
  <si>
    <t>La actividad/producto/activo que conlleva el riesgo se ejecuta/genera mínimo 500 veces al año y máximo 5000 veces por año.</t>
  </si>
  <si>
    <t>La actividad/producto/activo que conlleva el riesgo se ejecuta/genera más de 5000 veces por año.</t>
  </si>
  <si>
    <t>Tabla Criterios para definir el nivel de Impacto Gestión - Seguridad de la información</t>
  </si>
  <si>
    <t>Afectación Económica (o presupuestal)</t>
  </si>
  <si>
    <t>Pérdida Reputacional</t>
  </si>
  <si>
    <t xml:space="preserve">Afectación menor a 100 SMLMV </t>
  </si>
  <si>
    <t>El riesgo afecta la imagen de alguna área de la organización</t>
  </si>
  <si>
    <t xml:space="preserve">Entre 100 y 500 SMLMV </t>
  </si>
  <si>
    <t>El riesgo afecta la imagen de la entidad internamente, de conocimiento general, nivel interno, de junta directiva y accionistas y/o de proveedores</t>
  </si>
  <si>
    <t xml:space="preserve">Entre 500 y 1000 SMLMV </t>
  </si>
  <si>
    <t>El riesgo afecta la imagen de la entidad con algunos usuarios de relevancia frente al logro de los objetivos</t>
  </si>
  <si>
    <t xml:space="preserve">Entre 1000 y 5000 SMLMV </t>
  </si>
  <si>
    <t>El riesgo afecta la imagen de la entidad con efecto publicitario sostenido a nivel de sector administrativo, nivel departamental o municipal</t>
  </si>
  <si>
    <t>Catastrófico</t>
  </si>
  <si>
    <t xml:space="preserve">Mayor a 5000 SMLMV </t>
  </si>
  <si>
    <t>El riesgo afecta la imagen de la entidad a nivel nacional, con efecto publicitarios sostenible a nivel país</t>
  </si>
  <si>
    <t>Tabla Atributos de para el diseño del control</t>
  </si>
  <si>
    <t>Características</t>
  </si>
  <si>
    <t>Descripción</t>
  </si>
  <si>
    <t>Peso</t>
  </si>
  <si>
    <t>Atributos de Eficiencia</t>
  </si>
  <si>
    <t>Tipo</t>
  </si>
  <si>
    <t>Va hacia las causas del riesgo, aseguran el resultado final esperado.</t>
  </si>
  <si>
    <t>SMLMV 2023</t>
  </si>
  <si>
    <t>Detecta que algo ocurre y devuelve el proceso a los controles preventivos.
Se pueden generar reprocesos.</t>
  </si>
  <si>
    <t>Pto inicial 2023</t>
  </si>
  <si>
    <t>Dado que permiten reducir el impacto de la materialización del riesgo, tienen un costo en su implementación.</t>
  </si>
  <si>
    <t>Funcionamiento</t>
  </si>
  <si>
    <t>Son actividades de procesamiento o validación de información que se ejecutan por un sistema y/o aplicativo de manera automática sin la intervención de personas para su realización.</t>
  </si>
  <si>
    <t>Inversión</t>
  </si>
  <si>
    <t>Controles que son ejecutados por una persona., tiene implícito el error humano.</t>
  </si>
  <si>
    <r>
      <rPr>
        <b/>
        <sz val="12"/>
        <color theme="9" tint="-0.249977111117893"/>
        <rFont val="Calibri"/>
        <family val="2"/>
        <scheme val="minor"/>
      </rPr>
      <t>*</t>
    </r>
    <r>
      <rPr>
        <b/>
        <sz val="12"/>
        <rFont val="Calibri"/>
        <family val="2"/>
        <scheme val="minor"/>
      </rPr>
      <t>Atributos de</t>
    </r>
    <r>
      <rPr>
        <b/>
        <sz val="12"/>
        <color theme="9" tint="-0.249977111117893"/>
        <rFont val="Calibri"/>
        <family val="2"/>
        <scheme val="minor"/>
      </rPr>
      <t xml:space="preserve"> </t>
    </r>
    <r>
      <rPr>
        <b/>
        <sz val="12"/>
        <color rgb="FF000000"/>
        <rFont val="Calibri"/>
        <family val="2"/>
        <scheme val="minor"/>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</si>
  <si>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</si>
  <si>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</si>
  <si>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</si>
  <si>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</si>
  <si>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</si>
  <si>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</si>
  <si>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</si>
  <si>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t>ÁREAS DE IMPACTO</t>
  </si>
  <si>
    <t>TRIMESTRE</t>
  </si>
  <si>
    <t>afectación económica</t>
  </si>
  <si>
    <t>afectación reputacional</t>
  </si>
  <si>
    <t>afectación económica y reputacional</t>
  </si>
  <si>
    <t>efecto dañoso sobre</t>
  </si>
  <si>
    <t>CLASIFICACIÓN DEL RIESGO</t>
  </si>
  <si>
    <t>FACTOR DE RIESGO</t>
  </si>
  <si>
    <t>Ejecución y administración de procesos</t>
  </si>
  <si>
    <t>Fraude externo</t>
  </si>
  <si>
    <t>Fraude interno</t>
  </si>
  <si>
    <t>Fallas tecnológicas</t>
  </si>
  <si>
    <t>Relaciones laborales</t>
  </si>
  <si>
    <t>Usuarios, productos y prácticas</t>
  </si>
  <si>
    <t>Daños a activos fijos/eventos externos</t>
  </si>
  <si>
    <t>TIPOLOGÍA RIESGO</t>
  </si>
  <si>
    <t>Estratégico</t>
  </si>
  <si>
    <t>Operativo</t>
  </si>
  <si>
    <t>TIPO</t>
  </si>
  <si>
    <t xml:space="preserve"> Va a las causas del riesgo. Atacan la probabilidad de ocurrencia del riesgo.
Control accionado en la entrada del proceso y
antes de que se realice la actividad originadora del riesgo, se busca establecer las condiciones que aseguren el resultado final esperado. </t>
  </si>
  <si>
    <t>Detecta que algo ocurre y devuelve el proceso a los controles preventivos Atacan la probabilidad de ocurrencia del riesgo.
Control accionado durante la ejecución del 
proceso. Estos controles detectan el riesgo, pero generan
reprocesos.</t>
  </si>
  <si>
    <t>Correctivos</t>
  </si>
  <si>
    <t>Atacan el impacto frente a la materialización del riesgo.
Control accionado en la salida del proceso y después de que se materializa el riesgo. Estos controles tienen costos implícitos.</t>
  </si>
  <si>
    <t>IMPLEMENTACIÓN</t>
  </si>
  <si>
    <t>Ejecutado por un sistema</t>
  </si>
  <si>
    <t>Ejecutado por personas</t>
  </si>
  <si>
    <t>DOCUMENTACIÓN</t>
  </si>
  <si>
    <t>Sin documentar</t>
  </si>
  <si>
    <t>Identifica a los controles que pese a que se ejecutan en el proceso no se encuentran documentados en ningún documento propio del proceso.</t>
  </si>
  <si>
    <t>FRECUENCIA</t>
  </si>
  <si>
    <t>El control se aplica siempre que se realiza la actividad que conlleva el riesgo.</t>
  </si>
  <si>
    <t>El control se aplica  aleatoriamente a la actividad que conlleva el riesgo</t>
  </si>
  <si>
    <t>EVIDENCIA</t>
  </si>
  <si>
    <t>Con registro</t>
  </si>
  <si>
    <t>El control deja un registro permite evidencia la ejecución del control.</t>
  </si>
  <si>
    <t xml:space="preserve">El control no deja registro de la ejecución del control. </t>
  </si>
  <si>
    <t>TRATAMIENTO DEL RIESGO</t>
  </si>
  <si>
    <t>Acciones que mitiguen el nivel de riesgo. No es necesariamente un nuevo control.</t>
  </si>
  <si>
    <t>Reducir (transferir)</t>
  </si>
  <si>
    <t>Tercerizar el proceso o trasladar el riesgo a través de seguros o pólizas.
La responsabilidad económica recae sobre el tercero, pero no se trasfiere la responsabilidad sobre el tema reputacional.</t>
  </si>
  <si>
    <t>Asumir el riesgo conociendo los efectos de su posible materialización.</t>
  </si>
  <si>
    <t>Evitar</t>
  </si>
  <si>
    <t>No asumir la actividad que genera el riesgo.</t>
  </si>
  <si>
    <t>Pérdida de Integridad</t>
  </si>
  <si>
    <t>PROCESOS</t>
  </si>
  <si>
    <t xml:space="preserve">                                        </t>
  </si>
  <si>
    <t>Bienes públicos</t>
  </si>
  <si>
    <t>Recursos públicos</t>
  </si>
  <si>
    <t>Intereses patrimoniales de naturaleza pública</t>
  </si>
  <si>
    <t>TRÁMITES Y CAIP</t>
  </si>
  <si>
    <t>TIPO DE ACTIVO</t>
  </si>
  <si>
    <t>OBJETIVOS ESTRATÉGICOS</t>
  </si>
  <si>
    <t>1.</t>
  </si>
  <si>
    <t xml:space="preserve">2. </t>
  </si>
  <si>
    <t>3.</t>
  </si>
  <si>
    <t xml:space="preserve">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</si>
</sst>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0.0%"/>
    <numFmt numFmtId="165" formatCode="_-* #,##0.000_-;\-* #,##0.000_-;_-* &quot;-&quot;_-;_-@_-"/>
    <numFmt numFmtId="166" formatCode="_-* #,##0.0000_-;\-* #,##0.0000_-;_-* &quot;-&quot;_-;_-@_-"/>
  </numFmts>
  <fonts count="90" x14ac:knownFonts="1">
    <font>
      <sz val="11"/>
      <color theme="1"/>
      <name val="Calibri"/>
      <family val="2"/>
      <scheme val="minor"/>
    </font>
    <font>
      <sz val="11"/>
      <color theme="1"/>
      <name val="Calibri"/>
      <scheme val="minor"/>
    </font>
    <font>
      <b/>
      <sz val="11"/>
      <color theme="1"/>
      <name val="Calibri"/>
      <family val="2"/>
      <scheme val="minor"/>
    </font>
    <font>
      <sz val="10"/>
      <name val="Arial"/>
      <family val="2"/>
    </font>
    <font>
      <b/>
      <sz val="11"/>
      <color theme="0"/>
      <name val="Calibri"/>
      <family val="2"/>
      <scheme val="minor"/>
    </font>
    <font>
      <sz val="11"/>
      <name val="Calibri"/>
      <family val="2"/>
      <scheme val="minor"/>
    </font>
    <font>
      <sz val="11"/>
      <color rgb="FF000000"/>
      <name val="Calibri"/>
      <family val="2"/>
    </font>
    <font>
      <b/>
      <sz val="11"/>
      <name val="Calibri"/>
      <family val="2"/>
      <scheme val="minor"/>
    </font>
    <font>
      <sz val="11"/>
      <color indexed="8"/>
      <name val="Calibri"/>
      <family val="2"/>
    </font>
    <font>
      <sz val="9"/>
      <color indexed="81"/>
      <name val="Tahoma"/>
      <family val="2"/>
    </font>
    <font>
      <b/>
      <sz val="11"/>
      <color rgb="FFFF0000"/>
      <name val="Calibri"/>
      <family val="2"/>
      <scheme val="minor"/>
    </font>
    <font>
      <b/>
      <sz val="9"/>
      <color indexed="81"/>
      <name val="Tahoma"/>
      <family val="2"/>
    </font>
    <font>
      <sz val="11"/>
      <color theme="0"/>
      <name val="Calibri"/>
      <family val="2"/>
      <scheme val="minor"/>
    </font>
    <font>
      <sz val="10"/>
      <name val="Calibri"/>
      <family val="2"/>
      <scheme val="minor"/>
    </font>
    <font>
      <sz val="11"/>
      <color theme="1"/>
      <name val="Calibri"/>
      <family val="2"/>
      <scheme val="minor"/>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16"/>
      <name val="Calibri"/>
      <family val="2"/>
    </font>
    <font>
      <sz val="11"/>
      <color indexed="60"/>
      <name val="Calibri"/>
      <family val="2"/>
    </font>
    <font>
      <b/>
      <sz val="11"/>
      <color indexed="8"/>
      <name val="Calibri"/>
      <family val="2"/>
    </font>
    <font>
      <sz val="11"/>
      <color indexed="62"/>
      <name val="Calibri"/>
      <family val="2"/>
    </font>
    <font>
      <b/>
      <sz val="11"/>
      <color indexed="63"/>
      <name val="Calibri"/>
      <family val="2"/>
    </font>
    <font>
      <b/>
      <sz val="11"/>
      <color indexed="53"/>
      <name val="Calibri"/>
      <family val="2"/>
    </font>
    <font>
      <sz val="11"/>
      <color indexed="53"/>
      <name val="Calibri"/>
      <family val="2"/>
    </font>
    <font>
      <b/>
      <sz val="11"/>
      <color indexed="9"/>
      <name val="Calibri"/>
      <family val="2"/>
    </font>
    <font>
      <sz val="11"/>
      <color indexed="10"/>
      <name val="Calibri"/>
      <family val="2"/>
    </font>
    <font>
      <sz val="11"/>
      <color indexed="9"/>
      <name val="Calibri"/>
      <family val="2"/>
    </font>
    <font>
      <b/>
      <sz val="10"/>
      <color theme="0"/>
      <name val="Calibri"/>
      <family val="2"/>
      <scheme val="minor"/>
    </font>
    <font>
      <sz val="10"/>
      <color theme="1"/>
      <name val="Calibri"/>
      <family val="2"/>
      <scheme val="minor"/>
    </font>
    <font>
      <sz val="12"/>
      <color theme="1"/>
      <name val="Calibri"/>
      <family val="2"/>
      <scheme val="minor"/>
    </font>
    <font>
      <sz val="11"/>
      <color rgb="FFFF0000"/>
      <name val="Calibri"/>
      <family val="2"/>
      <scheme val="minor"/>
    </font>
    <font>
      <b/>
      <sz val="12"/>
      <color rgb="FF000000"/>
      <name val="Calibri"/>
      <family val="2"/>
      <scheme val="minor"/>
    </font>
    <font>
      <sz val="12"/>
      <color rgb="FF000000"/>
      <name val="Calibri"/>
      <family val="2"/>
      <scheme val="minor"/>
    </font>
    <font>
      <b/>
      <sz val="12"/>
      <color theme="1"/>
      <name val="Calibri"/>
      <family val="2"/>
      <scheme val="minor"/>
    </font>
    <font>
      <sz val="12"/>
      <name val="Calibri"/>
      <family val="2"/>
      <scheme val="minor"/>
    </font>
    <font>
      <sz val="12"/>
      <color rgb="FFFFFFFF"/>
      <name val="Calibri"/>
      <family val="2"/>
      <scheme val="minor"/>
    </font>
    <font>
      <sz val="12"/>
      <color theme="0"/>
      <name val="Calibri"/>
      <family val="2"/>
      <scheme val="minor"/>
    </font>
    <font>
      <b/>
      <sz val="12"/>
      <name val="Calibri"/>
      <family val="2"/>
      <scheme val="minor"/>
    </font>
    <font>
      <b/>
      <sz val="12"/>
      <color theme="0"/>
      <name val="Calibri"/>
      <family val="2"/>
      <scheme val="minor"/>
    </font>
    <font>
      <b/>
      <sz val="12"/>
      <color theme="9" tint="-0.249977111117893"/>
      <name val="Calibri"/>
      <family val="2"/>
      <scheme val="minor"/>
    </font>
    <font>
      <b/>
      <u/>
      <sz val="11"/>
      <color theme="1"/>
      <name val="Calibri"/>
      <family val="2"/>
      <scheme val="minor"/>
    </font>
    <font>
      <sz val="11"/>
      <color rgb="FFC00000"/>
      <name val="Calibri"/>
      <family val="2"/>
      <scheme val="minor"/>
    </font>
    <font>
      <b/>
      <sz val="14"/>
      <color theme="0"/>
      <name val="Calibri"/>
      <family val="2"/>
      <scheme val="minor"/>
    </font>
    <font>
      <b/>
      <u/>
      <sz val="10"/>
      <color theme="0"/>
      <name val="Calibri"/>
      <family val="2"/>
      <scheme val="minor"/>
    </font>
    <font>
      <sz val="11"/>
      <color theme="0" tint="-0.14999847407452621"/>
      <name val="Calibri"/>
      <family val="2"/>
      <scheme val="minor"/>
    </font>
    <font>
      <sz val="11"/>
      <color rgb="FF000000"/>
      <name val="Calibri"/>
      <family val="2"/>
      <scheme val="minor"/>
    </font>
    <font>
      <sz val="12"/>
      <color theme="0" tint="-0.249977111117893"/>
      <name val="Calibri"/>
      <family val="2"/>
      <scheme val="minor"/>
    </font>
    <font>
      <sz val="9"/>
      <color rgb="FFFF0000"/>
      <name val="Calibri"/>
      <family val="2"/>
      <scheme val="minor"/>
    </font>
    <font>
      <b/>
      <sz val="11"/>
      <color rgb="FFC00000"/>
      <name val="Calibri"/>
      <family val="2"/>
      <scheme val="minor"/>
    </font>
    <font>
      <sz val="12"/>
      <color theme="0" tint="-0.499984740745262"/>
      <name val="Calibri"/>
      <family val="2"/>
      <scheme val="minor"/>
    </font>
    <font>
      <sz val="12"/>
      <color rgb="FF333333"/>
      <name val="Calibri"/>
      <family val="2"/>
      <scheme val="minor"/>
    </font>
    <font>
      <sz val="10"/>
      <color theme="0"/>
      <name val="Calibri"/>
      <family val="2"/>
      <scheme val="minor"/>
    </font>
    <font>
      <sz val="10"/>
      <color rgb="FF000000"/>
      <name val="Calibri"/>
      <family val="2"/>
      <scheme val="minor"/>
    </font>
    <font>
      <b/>
      <sz val="11"/>
      <color rgb="FF000000"/>
      <name val="Calibri"/>
      <family val="2"/>
      <scheme val="minor"/>
    </font>
    <font>
      <b/>
      <sz val="10"/>
      <color rgb="FF000000"/>
      <name val="Calibri"/>
      <family val="2"/>
      <scheme val="minor"/>
    </font>
    <font>
      <b/>
      <sz val="10"/>
      <name val="Calibri"/>
      <family val="2"/>
      <scheme val="minor"/>
    </font>
    <font>
      <b/>
      <sz val="10"/>
      <color rgb="FFFFFFFF"/>
      <name val="Calibri"/>
      <family val="2"/>
      <scheme val="minor"/>
    </font>
    <font>
      <b/>
      <sz val="16"/>
      <color indexed="81"/>
      <name val="Tahoma"/>
      <family val="2"/>
    </font>
    <font>
      <sz val="16"/>
      <color indexed="81"/>
      <name val="Tahoma"/>
      <family val="2"/>
    </font>
    <font>
      <sz val="11"/>
      <color rgb="FF7030A0"/>
      <name val="Calibri"/>
      <family val="2"/>
      <scheme val="minor"/>
    </font>
    <font>
      <sz val="11"/>
      <name val="Calibri"/>
      <family val="2"/>
    </font>
    <font>
      <sz val="11"/>
      <color theme="1"/>
      <name val="Calibri"/>
      <family val="2"/>
    </font>
    <font>
      <b/>
      <sz val="12"/>
      <color theme="0"/>
      <name val="Calibri"/>
      <family val="2"/>
    </font>
    <font>
      <b/>
      <sz val="11"/>
      <color theme="0"/>
      <name val="Calibri"/>
      <family val="2"/>
    </font>
    <font>
      <b/>
      <sz val="11"/>
      <color rgb="FFFFFFFF"/>
      <name val="Calibri"/>
      <family val="2"/>
    </font>
    <font>
      <sz val="11"/>
      <color theme="0"/>
      <name val="Calibri"/>
      <family val="2"/>
    </font>
    <font>
      <sz val="10"/>
      <color theme="0"/>
      <name val="Calibri"/>
      <family val="2"/>
    </font>
    <font>
      <b/>
      <sz val="11"/>
      <name val="Calibri"/>
      <family val="2"/>
    </font>
    <font>
      <b/>
      <sz val="11"/>
      <color theme="1"/>
      <name val="Calibri"/>
      <family val="2"/>
    </font>
    <font>
      <sz val="10"/>
      <name val="Calibri"/>
      <family val="2"/>
    </font>
    <font>
      <sz val="10"/>
      <color rgb="FF000000"/>
      <name val="Calibri"/>
      <family val="2"/>
    </font>
    <font>
      <sz val="11"/>
      <color rgb="FFFF0000"/>
      <name val="Calibri"/>
      <family val="2"/>
    </font>
    <font>
      <b/>
      <sz val="11"/>
      <color rgb="FF000000"/>
      <name val="Calibri"/>
      <family val="2"/>
    </font>
    <font>
      <b/>
      <sz val="11"/>
      <color rgb="FFFF0000"/>
      <name val="Calibri"/>
      <family val="2"/>
    </font>
    <font>
      <b/>
      <sz val="14"/>
      <name val="Calibri"/>
      <family val="2"/>
      <scheme val="minor"/>
    </font>
    <font>
      <b/>
      <u/>
      <sz val="11"/>
      <color theme="0"/>
      <name val="Calibri"/>
      <family val="2"/>
      <scheme val="minor"/>
    </font>
    <font>
      <sz val="9"/>
      <name val="Calibri"/>
      <family val="2"/>
      <scheme val="minor"/>
    </font>
    <font>
      <sz val="12"/>
      <color rgb="FF000000"/>
      <name val="Aptos"/>
      <family val="2"/>
    </font>
    <font>
      <sz val="11"/>
      <color rgb="FF000000"/>
      <name val="Calibri"/>
    </font>
    <font>
      <sz val="11"/>
      <name val="Calibri"/>
    </font>
    <font>
      <b/>
      <sz val="11"/>
      <name val="Calibri"/>
    </font>
    <font>
      <b/>
      <sz val="11"/>
      <color rgb="FF000000"/>
      <name val="Calibri"/>
    </font>
    <font>
      <sz val="10"/>
      <name val="Calibri"/>
    </font>
    <font>
      <sz val="11"/>
      <color rgb="FF000000"/>
      <name val="Aptos Narrow"/>
      <family val="2"/>
    </font>
    <font>
      <sz val="11"/>
      <color rgb="FFFF0000"/>
      <name val="Calibri"/>
      <scheme val="minor"/>
    </font>
    <font>
      <b/>
      <sz val="11"/>
      <color theme="1"/>
      <name val="Calibri"/>
      <scheme val="minor"/>
    </font>
    <font>
      <sz val="11"/>
      <color rgb="FF000000"/>
      <name val="Calibri"/>
      <scheme val="minor"/>
    </font>
  </fonts>
  <fills count="45">
    <fill>
      <patternFill patternType="none"/>
    </fill>
    <fill>
      <patternFill patternType="gray125"/>
    </fill>
    <fill>
      <patternFill patternType="solid">
        <fgColor rgb="FF0070C0"/>
        <bgColor indexed="64"/>
      </patternFill>
    </fill>
    <fill>
      <patternFill patternType="solid">
        <fgColor rgb="FFFF0000"/>
        <bgColor indexed="64"/>
      </patternFill>
    </fill>
    <fill>
      <patternFill patternType="solid">
        <fgColor theme="0"/>
        <bgColor indexed="64"/>
      </patternFill>
    </fill>
    <fill>
      <patternFill patternType="solid">
        <fgColor theme="7" tint="-0.249977111117893"/>
        <bgColor indexed="64"/>
      </patternFill>
    </fill>
    <fill>
      <patternFill patternType="solid">
        <fgColor theme="8" tint="-0.249977111117893"/>
        <bgColor indexed="64"/>
      </patternFill>
    </fill>
    <fill>
      <patternFill patternType="solid">
        <fgColor theme="5" tint="-0.249977111117893"/>
        <bgColor indexed="64"/>
      </patternFill>
    </fill>
    <fill>
      <patternFill patternType="solid">
        <fgColor theme="6" tint="-0.249977111117893"/>
        <bgColor indexed="64"/>
      </patternFill>
    </fill>
    <fill>
      <patternFill patternType="solid">
        <fgColor rgb="FF92D050"/>
        <bgColor indexed="64"/>
      </patternFill>
    </fill>
    <fill>
      <patternFill patternType="solid">
        <fgColor indexed="42"/>
        <bgColor indexed="42"/>
      </patternFill>
    </fill>
    <fill>
      <patternFill patternType="solid">
        <fgColor indexed="9"/>
        <bgColor indexed="9"/>
      </patternFill>
    </fill>
    <fill>
      <patternFill patternType="solid">
        <fgColor indexed="55"/>
        <b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45"/>
        <bgColor indexed="45"/>
      </patternFill>
    </fill>
    <fill>
      <patternFill patternType="solid">
        <fgColor indexed="43"/>
        <bgColor indexed="43"/>
      </patternFill>
    </fill>
    <fill>
      <patternFill patternType="solid">
        <fgColor rgb="FFFFC000"/>
        <bgColor indexed="64"/>
      </patternFill>
    </fill>
    <fill>
      <patternFill patternType="solid">
        <fgColor rgb="FF00B050"/>
        <bgColor indexed="64"/>
      </patternFill>
    </fill>
    <fill>
      <patternFill patternType="solid">
        <fgColor rgb="FF008080"/>
        <bgColor indexed="64"/>
      </patternFill>
    </fill>
    <fill>
      <patternFill patternType="solid">
        <fgColor rgb="FFBFBFBF"/>
        <bgColor indexed="64"/>
      </patternFill>
    </fill>
    <fill>
      <patternFill patternType="solid">
        <fgColor rgb="FFFFFF66"/>
        <bgColor indexed="64"/>
      </patternFill>
    </fill>
    <fill>
      <patternFill patternType="solid">
        <fgColor theme="9" tint="0.79998168889431442"/>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9" tint="-0.499984740745262"/>
        <bgColor indexed="64"/>
      </patternFill>
    </fill>
    <fill>
      <patternFill patternType="solid">
        <fgColor rgb="FFF2F2F2"/>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rgb="FF0070C0"/>
        <bgColor rgb="FF000000"/>
      </patternFill>
    </fill>
    <fill>
      <patternFill patternType="solid">
        <fgColor rgb="FF8DB4E2"/>
        <bgColor rgb="FF000000"/>
      </patternFill>
    </fill>
    <fill>
      <patternFill patternType="solid">
        <fgColor theme="5" tint="0.79998168889431442"/>
        <bgColor indexed="64"/>
      </patternFill>
    </fill>
    <fill>
      <patternFill patternType="solid">
        <fgColor rgb="FFFFFFFF"/>
        <bgColor rgb="FF000000"/>
      </patternFill>
    </fill>
    <fill>
      <patternFill patternType="solid">
        <fgColor theme="0"/>
        <bgColor rgb="FF000000"/>
      </patternFill>
    </fill>
  </fills>
  <borders count="137">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4"/>
      </bottom>
      <diagonal/>
    </border>
    <border>
      <left/>
      <right/>
      <top/>
      <bottom style="thick">
        <color indexed="22"/>
      </bottom>
      <diagonal/>
    </border>
    <border>
      <left/>
      <right/>
      <top/>
      <bottom style="medium">
        <color indexed="44"/>
      </bottom>
      <diagonal/>
    </border>
    <border>
      <left/>
      <right/>
      <top style="thin">
        <color indexed="54"/>
      </top>
      <bottom style="double">
        <color indexed="5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style="thin">
        <color auto="1"/>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auto="1"/>
      </left>
      <right style="thin">
        <color auto="1"/>
      </right>
      <top style="thick">
        <color indexed="64"/>
      </top>
      <bottom style="thin">
        <color auto="1"/>
      </bottom>
      <diagonal/>
    </border>
    <border>
      <left style="thin">
        <color auto="1"/>
      </left>
      <right style="thin">
        <color auto="1"/>
      </right>
      <top style="thick">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4"/>
      </left>
      <right style="thin">
        <color indexed="64"/>
      </right>
      <top style="medium">
        <color indexed="64"/>
      </top>
      <bottom style="thin">
        <color rgb="FF000000"/>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medium">
        <color indexed="64"/>
      </left>
      <right style="thin">
        <color auto="1"/>
      </right>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auto="1"/>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indexed="64"/>
      </right>
      <top style="thin">
        <color indexed="64"/>
      </top>
      <bottom style="medium">
        <color indexed="64"/>
      </bottom>
      <diagonal/>
    </border>
    <border>
      <left style="thin">
        <color auto="1"/>
      </left>
      <right style="thin">
        <color auto="1"/>
      </right>
      <top style="thin">
        <color auto="1"/>
      </top>
      <bottom style="thick">
        <color indexed="64"/>
      </bottom>
      <diagonal/>
    </border>
    <border>
      <left style="thin">
        <color auto="1"/>
      </left>
      <right/>
      <top style="thin">
        <color auto="1"/>
      </top>
      <bottom style="medium">
        <color indexed="64"/>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rgb="FF000000"/>
      </bottom>
      <diagonal/>
    </border>
    <border>
      <left style="thin">
        <color indexed="64"/>
      </left>
      <right style="thin">
        <color indexed="64"/>
      </right>
      <top style="medium">
        <color rgb="FF000000"/>
      </top>
      <bottom/>
      <diagonal/>
    </border>
    <border>
      <left/>
      <right style="thin">
        <color indexed="64"/>
      </right>
      <top style="medium">
        <color indexed="64"/>
      </top>
      <bottom style="thin">
        <color rgb="FF000000"/>
      </bottom>
      <diagonal/>
    </border>
    <border>
      <left style="thin">
        <color indexed="64"/>
      </left>
      <right style="thin">
        <color indexed="64"/>
      </right>
      <top/>
      <bottom style="thin">
        <color rgb="FF000000"/>
      </bottom>
      <diagonal/>
    </border>
    <border>
      <left/>
      <right/>
      <top style="thin">
        <color auto="1"/>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thin">
        <color auto="1"/>
      </left>
      <right style="medium">
        <color indexed="64"/>
      </right>
      <top style="thin">
        <color auto="1"/>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auto="1"/>
      </right>
      <top style="thin">
        <color auto="1"/>
      </top>
      <bottom style="medium">
        <color rgb="FF000000"/>
      </bottom>
      <diagonal/>
    </border>
    <border>
      <left style="thin">
        <color indexed="64"/>
      </left>
      <right style="thin">
        <color indexed="64"/>
      </right>
      <top style="thin">
        <color indexed="64"/>
      </top>
      <bottom style="medium">
        <color rgb="FF000000"/>
      </bottom>
      <diagonal/>
    </border>
    <border>
      <left style="thin">
        <color auto="1"/>
      </left>
      <right style="medium">
        <color rgb="FF000000"/>
      </right>
      <top style="thin">
        <color auto="1"/>
      </top>
      <bottom style="medium">
        <color rgb="FF000000"/>
      </bottom>
      <diagonal/>
    </border>
    <border>
      <left style="thin">
        <color rgb="FF000000"/>
      </left>
      <right/>
      <top style="medium">
        <color rgb="FF000000"/>
      </top>
      <bottom style="thin">
        <color rgb="FF000000"/>
      </bottom>
      <diagonal/>
    </border>
    <border>
      <left style="medium">
        <color indexed="64"/>
      </left>
      <right style="thin">
        <color auto="1"/>
      </right>
      <top style="thin">
        <color auto="1"/>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medium">
        <color rgb="FF000000"/>
      </top>
      <bottom style="thin">
        <color indexed="64"/>
      </bottom>
      <diagonal/>
    </border>
    <border>
      <left style="thin">
        <color auto="1"/>
      </left>
      <right/>
      <top style="thin">
        <color auto="1"/>
      </top>
      <bottom style="medium">
        <color rgb="FF000000"/>
      </bottom>
      <diagonal/>
    </border>
    <border>
      <left/>
      <right style="thin">
        <color indexed="64"/>
      </right>
      <top style="thin">
        <color indexed="64"/>
      </top>
      <bottom style="medium">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s>
  <cellStyleXfs count="112">
    <xf numFmtId="0" fontId="0" fillId="0" borderId="0"/>
    <xf numFmtId="0" fontId="3" fillId="0" borderId="0"/>
    <xf numFmtId="0" fontId="8" fillId="0" borderId="0"/>
    <xf numFmtId="0" fontId="19" fillId="10" borderId="0" applyNumberFormat="0" applyBorder="0" applyAlignment="0" applyProtection="0"/>
    <xf numFmtId="0" fontId="25" fillId="11" borderId="6" applyNumberFormat="0" applyAlignment="0" applyProtection="0"/>
    <xf numFmtId="0" fontId="27" fillId="12" borderId="7" applyNumberFormat="0" applyAlignment="0" applyProtection="0"/>
    <xf numFmtId="0" fontId="26" fillId="0" borderId="8" applyNumberFormat="0" applyFill="0" applyAlignment="0" applyProtection="0"/>
    <xf numFmtId="0" fontId="18" fillId="0" borderId="0" applyNumberFormat="0" applyFill="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9" fillId="1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8" fillId="20" borderId="0" applyNumberFormat="0" applyBorder="0" applyAlignment="0" applyProtection="0"/>
    <xf numFmtId="0" fontId="8" fillId="10" borderId="0" applyNumberFormat="0" applyBorder="0" applyAlignment="0" applyProtection="0"/>
    <xf numFmtId="0" fontId="29" fillId="21" borderId="0" applyNumberFormat="0" applyBorder="0" applyAlignment="0" applyProtection="0"/>
    <xf numFmtId="0" fontId="29" fillId="16"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8" fillId="23" borderId="0" applyNumberFormat="0" applyBorder="0" applyAlignment="0" applyProtection="0"/>
    <xf numFmtId="0" fontId="8" fillId="17" borderId="0" applyNumberFormat="0" applyBorder="0" applyAlignment="0" applyProtection="0"/>
    <xf numFmtId="0" fontId="29" fillId="18" borderId="0" applyNumberFormat="0" applyBorder="0" applyAlignment="0" applyProtection="0"/>
    <xf numFmtId="0" fontId="29" fillId="24" borderId="0" applyNumberFormat="0" applyBorder="0" applyAlignment="0" applyProtection="0"/>
    <xf numFmtId="0" fontId="8" fillId="20" borderId="0" applyNumberFormat="0" applyBorder="0" applyAlignment="0" applyProtection="0"/>
    <xf numFmtId="0" fontId="8" fillId="25" borderId="0" applyNumberFormat="0" applyBorder="0" applyAlignment="0" applyProtection="0"/>
    <xf numFmtId="0" fontId="29" fillId="25" borderId="0" applyNumberFormat="0" applyBorder="0" applyAlignment="0" applyProtection="0"/>
    <xf numFmtId="0" fontId="23" fillId="25" borderId="6" applyNumberFormat="0" applyAlignment="0" applyProtection="0"/>
    <xf numFmtId="0" fontId="20" fillId="26" borderId="0" applyNumberFormat="0" applyBorder="0" applyAlignment="0" applyProtection="0"/>
    <xf numFmtId="0" fontId="21" fillId="27" borderId="0" applyNumberFormat="0" applyBorder="0" applyAlignment="0" applyProtection="0"/>
    <xf numFmtId="0" fontId="8" fillId="20" borderId="9" applyNumberFormat="0" applyAlignment="0" applyProtection="0"/>
    <xf numFmtId="0" fontId="24" fillId="11" borderId="10" applyNumberFormat="0" applyAlignment="0" applyProtection="0"/>
    <xf numFmtId="0" fontId="28" fillId="0" borderId="0" applyNumberFormat="0" applyFill="0" applyBorder="0" applyAlignment="0" applyProtection="0"/>
    <xf numFmtId="0" fontId="16" fillId="0" borderId="11" applyNumberFormat="0" applyFill="0" applyAlignment="0" applyProtection="0"/>
    <xf numFmtId="0" fontId="17" fillId="0" borderId="12" applyNumberFormat="0" applyFill="0" applyAlignment="0" applyProtection="0"/>
    <xf numFmtId="0" fontId="18" fillId="0" borderId="13" applyNumberFormat="0" applyFill="0" applyAlignment="0" applyProtection="0"/>
    <xf numFmtId="0" fontId="15" fillId="0" borderId="0" applyNumberFormat="0" applyFill="0" applyBorder="0" applyAlignment="0" applyProtection="0"/>
    <xf numFmtId="0" fontId="22" fillId="0" borderId="14" applyNumberFormat="0" applyFill="0" applyAlignment="0" applyProtection="0"/>
    <xf numFmtId="0" fontId="3" fillId="0" borderId="0"/>
    <xf numFmtId="0" fontId="14" fillId="0" borderId="0"/>
    <xf numFmtId="0" fontId="14" fillId="0" borderId="0"/>
    <xf numFmtId="0" fontId="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16" borderId="0" applyNumberFormat="0" applyBorder="0" applyAlignment="0" applyProtection="0"/>
    <xf numFmtId="0" fontId="29" fillId="19"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2" borderId="0" applyNumberFormat="0" applyBorder="0" applyAlignment="0" applyProtection="0"/>
    <xf numFmtId="0" fontId="29" fillId="24" borderId="0" applyNumberFormat="0" applyBorder="0" applyAlignment="0" applyProtection="0"/>
    <xf numFmtId="9" fontId="14" fillId="0" borderId="0" applyFont="0" applyFill="0" applyBorder="0" applyAlignment="0" applyProtection="0"/>
    <xf numFmtId="41" fontId="14" fillId="0" borderId="0" applyFont="0" applyFill="0" applyBorder="0" applyAlignment="0" applyProtection="0"/>
    <xf numFmtId="0" fontId="48" fillId="0" borderId="0"/>
    <xf numFmtId="0" fontId="25" fillId="11" borderId="31" applyNumberFormat="0" applyAlignment="0" applyProtection="0"/>
    <xf numFmtId="0" fontId="23" fillId="25" borderId="31" applyNumberFormat="0" applyAlignment="0" applyProtection="0"/>
    <xf numFmtId="0" fontId="8" fillId="20" borderId="32" applyNumberFormat="0" applyAlignment="0" applyProtection="0"/>
    <xf numFmtId="0" fontId="24" fillId="11" borderId="33" applyNumberFormat="0" applyAlignment="0" applyProtection="0"/>
    <xf numFmtId="0" fontId="22" fillId="0" borderId="34" applyNumberFormat="0" applyFill="0" applyAlignment="0" applyProtection="0"/>
    <xf numFmtId="41" fontId="14" fillId="0" borderId="0" applyFont="0" applyFill="0" applyBorder="0" applyAlignment="0" applyProtection="0"/>
    <xf numFmtId="0" fontId="25" fillId="11" borderId="36" applyNumberFormat="0" applyAlignment="0" applyProtection="0"/>
    <xf numFmtId="0" fontId="22" fillId="0" borderId="43" applyNumberFormat="0" applyFill="0" applyAlignment="0" applyProtection="0"/>
    <xf numFmtId="0" fontId="24" fillId="11" borderId="42" applyNumberFormat="0" applyAlignment="0" applyProtection="0"/>
    <xf numFmtId="0" fontId="23" fillId="25" borderId="40" applyNumberFormat="0" applyAlignment="0" applyProtection="0"/>
    <xf numFmtId="0" fontId="23" fillId="25" borderId="36" applyNumberFormat="0" applyAlignment="0" applyProtection="0"/>
    <xf numFmtId="0" fontId="8" fillId="20" borderId="37" applyNumberFormat="0" applyAlignment="0" applyProtection="0"/>
    <xf numFmtId="0" fontId="24" fillId="11" borderId="38" applyNumberFormat="0" applyAlignment="0" applyProtection="0"/>
    <xf numFmtId="0" fontId="22" fillId="0" borderId="39" applyNumberFormat="0" applyFill="0" applyAlignment="0" applyProtection="0"/>
    <xf numFmtId="0" fontId="25" fillId="11" borderId="40" applyNumberFormat="0" applyAlignment="0" applyProtection="0"/>
    <xf numFmtId="0" fontId="8" fillId="20" borderId="41" applyNumberFormat="0" applyAlignment="0" applyProtection="0"/>
    <xf numFmtId="41" fontId="14" fillId="0" borderId="0" applyFont="0" applyFill="0" applyBorder="0" applyAlignment="0" applyProtection="0"/>
    <xf numFmtId="0" fontId="22" fillId="0" borderId="68" applyNumberFormat="0" applyFill="0" applyAlignment="0" applyProtection="0"/>
    <xf numFmtId="0" fontId="24" fillId="11" borderId="63" applyNumberFormat="0" applyAlignment="0" applyProtection="0"/>
    <xf numFmtId="0" fontId="25" fillId="11" borderId="53" applyNumberFormat="0" applyAlignment="0" applyProtection="0"/>
    <xf numFmtId="0" fontId="24" fillId="11" borderId="67" applyNumberFormat="0" applyAlignment="0" applyProtection="0"/>
    <xf numFmtId="0" fontId="25" fillId="11" borderId="61" applyNumberFormat="0" applyAlignment="0" applyProtection="0"/>
    <xf numFmtId="0" fontId="8" fillId="20" borderId="66" applyNumberFormat="0" applyAlignment="0" applyProtection="0"/>
    <xf numFmtId="0" fontId="23" fillId="25" borderId="65" applyNumberFormat="0" applyAlignment="0" applyProtection="0"/>
    <xf numFmtId="0" fontId="24" fillId="11" borderId="59" applyNumberFormat="0" applyAlignment="0" applyProtection="0"/>
    <xf numFmtId="0" fontId="8" fillId="20" borderId="58" applyNumberFormat="0" applyAlignment="0" applyProtection="0"/>
    <xf numFmtId="0" fontId="22" fillId="0" borderId="72" applyNumberFormat="0" applyFill="0" applyAlignment="0" applyProtection="0"/>
    <xf numFmtId="0" fontId="23" fillId="25" borderId="53" applyNumberFormat="0" applyAlignment="0" applyProtection="0"/>
    <xf numFmtId="0" fontId="8" fillId="20" borderId="62" applyNumberFormat="0" applyAlignment="0" applyProtection="0"/>
    <xf numFmtId="0" fontId="23" fillId="25" borderId="61" applyNumberFormat="0" applyAlignment="0" applyProtection="0"/>
    <xf numFmtId="0" fontId="8" fillId="20" borderId="54" applyNumberFormat="0" applyAlignment="0" applyProtection="0"/>
    <xf numFmtId="0" fontId="24" fillId="11" borderId="55" applyNumberFormat="0" applyAlignment="0" applyProtection="0"/>
    <xf numFmtId="0" fontId="22" fillId="0" borderId="56" applyNumberFormat="0" applyFill="0" applyAlignment="0" applyProtection="0"/>
    <xf numFmtId="0" fontId="22" fillId="0" borderId="64" applyNumberFormat="0" applyFill="0" applyAlignment="0" applyProtection="0"/>
    <xf numFmtId="0" fontId="22" fillId="0" borderId="60" applyNumberFormat="0" applyFill="0" applyAlignment="0" applyProtection="0"/>
    <xf numFmtId="0" fontId="23" fillId="25" borderId="57" applyNumberFormat="0" applyAlignment="0" applyProtection="0"/>
    <xf numFmtId="0" fontId="25" fillId="11" borderId="57" applyNumberFormat="0" applyAlignment="0" applyProtection="0"/>
    <xf numFmtId="41" fontId="14" fillId="0" borderId="0" applyFont="0" applyFill="0" applyBorder="0" applyAlignment="0" applyProtection="0"/>
    <xf numFmtId="0" fontId="24" fillId="11" borderId="71" applyNumberFormat="0" applyAlignment="0" applyProtection="0"/>
    <xf numFmtId="0" fontId="23" fillId="25" borderId="69" applyNumberFormat="0" applyAlignment="0" applyProtection="0"/>
    <xf numFmtId="0" fontId="25" fillId="11" borderId="65" applyNumberFormat="0" applyAlignment="0" applyProtection="0"/>
    <xf numFmtId="0" fontId="25" fillId="11" borderId="69" applyNumberFormat="0" applyAlignment="0" applyProtection="0"/>
    <xf numFmtId="0" fontId="8" fillId="20" borderId="70" applyNumberFormat="0" applyAlignment="0" applyProtection="0"/>
  </cellStyleXfs>
  <cellXfs count="1418">
    <xf numFmtId="0" fontId="0" fillId="0" borderId="0" xfId="0"/>
    <xf numFmtId="0" fontId="4" fillId="6" borderId="4" xfId="0" applyFont="1" applyFill="1" applyBorder="1" applyAlignment="1">
      <alignment horizontal="center" vertical="center" wrapText="1"/>
    </xf>
    <xf numFmtId="0" fontId="46" fillId="6" borderId="5" xfId="0" applyFont="1" applyFill="1" applyBorder="1" applyAlignment="1">
      <alignment horizontal="center" vertical="center" wrapText="1"/>
    </xf>
    <xf numFmtId="0" fontId="0" fillId="0" borderId="0" xfId="0" applyAlignment="1" applyProtection="1">
      <alignment wrapText="1"/>
      <protection locked="0"/>
    </xf>
    <xf numFmtId="0" fontId="0" fillId="0" borderId="0" xfId="0" applyAlignment="1" applyProtection="1">
      <alignment horizontal="center" wrapText="1"/>
      <protection locked="0"/>
    </xf>
    <xf numFmtId="0" fontId="33" fillId="0" borderId="0" xfId="0" applyFont="1" applyAlignment="1" applyProtection="1">
      <alignment wrapText="1"/>
      <protection locked="0"/>
    </xf>
    <xf numFmtId="0" fontId="2" fillId="0" borderId="0" xfId="0" applyFont="1" applyAlignment="1" applyProtection="1">
      <alignment wrapText="1"/>
      <protection locked="0"/>
    </xf>
    <xf numFmtId="0" fontId="43" fillId="0" borderId="0" xfId="0" applyFont="1" applyAlignment="1" applyProtection="1">
      <alignment wrapText="1"/>
      <protection locked="0"/>
    </xf>
    <xf numFmtId="0" fontId="32" fillId="0" borderId="0" xfId="0" applyFont="1" applyAlignment="1" applyProtection="1">
      <alignment wrapText="1"/>
      <protection locked="0"/>
    </xf>
    <xf numFmtId="0" fontId="0" fillId="0" borderId="26" xfId="0" applyBorder="1" applyAlignment="1" applyProtection="1">
      <alignment horizontal="center" vertical="center" wrapText="1"/>
      <protection locked="0"/>
    </xf>
    <xf numFmtId="0" fontId="0" fillId="35" borderId="26" xfId="0" applyFill="1" applyBorder="1" applyAlignment="1" applyProtection="1">
      <alignment horizontal="center" vertical="center" textRotation="90" wrapText="1"/>
      <protection locked="0"/>
    </xf>
    <xf numFmtId="0" fontId="5" fillId="35" borderId="26" xfId="0" applyFont="1" applyFill="1" applyBorder="1" applyAlignment="1" applyProtection="1">
      <alignment horizontal="center" vertical="center" textRotation="90" wrapText="1"/>
      <protection locked="0"/>
    </xf>
    <xf numFmtId="0" fontId="0" fillId="0" borderId="0" xfId="0" applyAlignment="1" applyProtection="1">
      <alignment horizontal="center" vertical="center" wrapText="1"/>
      <protection locked="0"/>
    </xf>
    <xf numFmtId="0" fontId="47" fillId="0" borderId="0" xfId="0" applyFont="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35" borderId="1" xfId="0" applyFill="1" applyBorder="1" applyAlignment="1" applyProtection="1">
      <alignment horizontal="center" vertical="center" textRotation="90" wrapText="1"/>
      <protection locked="0"/>
    </xf>
    <xf numFmtId="0" fontId="0" fillId="35" borderId="26" xfId="0" applyFill="1" applyBorder="1" applyAlignment="1">
      <alignment horizontal="center" vertical="center" textRotation="90" wrapText="1"/>
    </xf>
    <xf numFmtId="0" fontId="0" fillId="35" borderId="1" xfId="0" applyFill="1" applyBorder="1" applyAlignment="1">
      <alignment horizontal="center" vertical="center" textRotation="90" wrapText="1"/>
    </xf>
    <xf numFmtId="9" fontId="5" fillId="35" borderId="26" xfId="66" applyFont="1" applyFill="1" applyBorder="1" applyAlignment="1" applyProtection="1">
      <alignment horizontal="center" vertical="center" wrapText="1"/>
    </xf>
    <xf numFmtId="9" fontId="7" fillId="35" borderId="26" xfId="0" applyNumberFormat="1" applyFont="1" applyFill="1" applyBorder="1" applyAlignment="1">
      <alignment horizontal="center" vertical="center" wrapText="1"/>
    </xf>
    <xf numFmtId="9" fontId="2" fillId="35" borderId="26" xfId="0" applyNumberFormat="1" applyFont="1" applyFill="1" applyBorder="1" applyAlignment="1">
      <alignment horizontal="center" vertical="center"/>
    </xf>
    <xf numFmtId="0" fontId="33" fillId="0" borderId="0" xfId="0" applyFont="1" applyProtection="1">
      <protection locked="0"/>
    </xf>
    <xf numFmtId="0" fontId="32" fillId="0" borderId="0" xfId="0" applyFont="1"/>
    <xf numFmtId="0" fontId="36" fillId="0" borderId="0" xfId="0" applyFont="1"/>
    <xf numFmtId="0" fontId="37" fillId="0" borderId="0" xfId="0" applyFont="1" applyAlignment="1">
      <alignment horizontal="center" vertical="center" wrapText="1"/>
    </xf>
    <xf numFmtId="0" fontId="34" fillId="31" borderId="0" xfId="0" applyFont="1" applyFill="1" applyAlignment="1">
      <alignment horizontal="center" vertical="center" wrapText="1" readingOrder="1"/>
    </xf>
    <xf numFmtId="0" fontId="35" fillId="9" borderId="18" xfId="0" applyFont="1" applyFill="1" applyBorder="1" applyAlignment="1">
      <alignment horizontal="center" vertical="center" wrapText="1" readingOrder="1"/>
    </xf>
    <xf numFmtId="0" fontId="35" fillId="0" borderId="18" xfId="0" applyFont="1" applyBorder="1" applyAlignment="1">
      <alignment horizontal="justify" vertical="center" wrapText="1" readingOrder="1"/>
    </xf>
    <xf numFmtId="9" fontId="35" fillId="0" borderId="18" xfId="0" applyNumberFormat="1" applyFont="1" applyBorder="1" applyAlignment="1">
      <alignment horizontal="center" vertical="center" wrapText="1" readingOrder="1"/>
    </xf>
    <xf numFmtId="0" fontId="35" fillId="29" borderId="19" xfId="0" applyFont="1" applyFill="1" applyBorder="1" applyAlignment="1">
      <alignment horizontal="center" vertical="center" wrapText="1" readingOrder="1"/>
    </xf>
    <xf numFmtId="0" fontId="35" fillId="0" borderId="19" xfId="0" applyFont="1" applyBorder="1" applyAlignment="1">
      <alignment horizontal="justify" vertical="center" wrapText="1" readingOrder="1"/>
    </xf>
    <xf numFmtId="9" fontId="35" fillId="0" borderId="19" xfId="0" applyNumberFormat="1" applyFont="1" applyBorder="1" applyAlignment="1">
      <alignment horizontal="center" vertical="center" wrapText="1" readingOrder="1"/>
    </xf>
    <xf numFmtId="0" fontId="35" fillId="32" borderId="19" xfId="0" applyFont="1" applyFill="1" applyBorder="1" applyAlignment="1">
      <alignment horizontal="center" vertical="center" wrapText="1" readingOrder="1"/>
    </xf>
    <xf numFmtId="0" fontId="35" fillId="28" borderId="19" xfId="0" applyFont="1" applyFill="1" applyBorder="1" applyAlignment="1">
      <alignment horizontal="center" vertical="center" wrapText="1" readingOrder="1"/>
    </xf>
    <xf numFmtId="0" fontId="38" fillId="3" borderId="19" xfId="0" applyFont="1" applyFill="1" applyBorder="1" applyAlignment="1">
      <alignment horizontal="center" vertical="center" wrapText="1" readingOrder="1"/>
    </xf>
    <xf numFmtId="0" fontId="37" fillId="4" borderId="0" xfId="0" applyFont="1" applyFill="1" applyAlignment="1">
      <alignment horizontal="center" vertical="center" wrapText="1"/>
    </xf>
    <xf numFmtId="0" fontId="37" fillId="0" borderId="18" xfId="0" applyFont="1" applyBorder="1" applyAlignment="1">
      <alignment horizontal="justify" vertical="center" wrapText="1" readingOrder="1"/>
    </xf>
    <xf numFmtId="0" fontId="37" fillId="0" borderId="19" xfId="0" applyFont="1" applyBorder="1" applyAlignment="1">
      <alignment horizontal="justify" vertical="center" wrapText="1" readingOrder="1"/>
    </xf>
    <xf numFmtId="0" fontId="37" fillId="0" borderId="0" xfId="0" applyFont="1"/>
    <xf numFmtId="0" fontId="39" fillId="0" borderId="0" xfId="0" applyFont="1"/>
    <xf numFmtId="0" fontId="32" fillId="4" borderId="0" xfId="0" applyFont="1" applyFill="1"/>
    <xf numFmtId="0" fontId="34" fillId="33" borderId="22" xfId="0" applyFont="1" applyFill="1" applyBorder="1" applyAlignment="1">
      <alignment horizontal="center" vertical="center" wrapText="1" readingOrder="1"/>
    </xf>
    <xf numFmtId="0" fontId="41" fillId="0" borderId="0" xfId="0" applyFont="1"/>
    <xf numFmtId="0" fontId="35" fillId="4" borderId="1" xfId="0" applyFont="1" applyFill="1" applyBorder="1" applyAlignment="1">
      <alignment horizontal="justify" vertical="center" wrapText="1" readingOrder="1"/>
    </xf>
    <xf numFmtId="9" fontId="34" fillId="4" borderId="24" xfId="0" applyNumberFormat="1" applyFont="1" applyFill="1" applyBorder="1" applyAlignment="1">
      <alignment horizontal="center" vertical="center" wrapText="1" readingOrder="1"/>
    </xf>
    <xf numFmtId="41" fontId="39" fillId="0" borderId="0" xfId="67" applyFont="1" applyAlignment="1" applyProtection="1">
      <alignment horizontal="center" vertical="center"/>
    </xf>
    <xf numFmtId="10" fontId="39" fillId="0" borderId="0" xfId="66" applyNumberFormat="1" applyFont="1" applyAlignment="1" applyProtection="1">
      <alignment vertical="center"/>
    </xf>
    <xf numFmtId="9" fontId="34" fillId="0" borderId="19" xfId="0" applyNumberFormat="1" applyFont="1" applyBorder="1" applyAlignment="1">
      <alignment horizontal="center" vertical="center" wrapText="1" readingOrder="1"/>
    </xf>
    <xf numFmtId="9" fontId="35" fillId="0" borderId="0" xfId="0" applyNumberFormat="1" applyFont="1" applyAlignment="1">
      <alignment horizontal="center" vertical="center" wrapText="1" readingOrder="1"/>
    </xf>
    <xf numFmtId="1" fontId="2" fillId="0" borderId="26" xfId="0" applyNumberFormat="1" applyFont="1" applyBorder="1" applyAlignment="1">
      <alignment horizontal="center" vertical="center" wrapText="1"/>
    </xf>
    <xf numFmtId="0" fontId="37" fillId="0" borderId="0" xfId="0" applyFont="1" applyAlignment="1">
      <alignment wrapText="1"/>
    </xf>
    <xf numFmtId="0" fontId="0" fillId="0" borderId="1" xfId="0" applyBorder="1" applyAlignment="1" applyProtection="1">
      <alignment horizontal="center" vertical="center" wrapText="1"/>
      <protection locked="0"/>
    </xf>
    <xf numFmtId="9" fontId="37" fillId="0" borderId="0" xfId="66" applyFont="1" applyAlignment="1" applyProtection="1">
      <alignment vertical="center"/>
    </xf>
    <xf numFmtId="41" fontId="37" fillId="0" borderId="0" xfId="67" applyFont="1" applyAlignment="1" applyProtection="1">
      <alignment horizontal="center" vertical="center"/>
    </xf>
    <xf numFmtId="0" fontId="37" fillId="0" borderId="18" xfId="0" applyFont="1" applyBorder="1" applyAlignment="1">
      <alignment horizontal="center" vertical="center" wrapText="1" readingOrder="1"/>
    </xf>
    <xf numFmtId="0" fontId="37" fillId="0" borderId="19" xfId="0" applyFont="1" applyBorder="1" applyAlignment="1">
      <alignment horizontal="center" vertical="center" wrapText="1" readingOrder="1"/>
    </xf>
    <xf numFmtId="0" fontId="49" fillId="0" borderId="0" xfId="0" applyFont="1" applyAlignment="1">
      <alignment vertical="center"/>
    </xf>
    <xf numFmtId="0" fontId="34" fillId="33" borderId="21" xfId="0" applyFont="1" applyFill="1" applyBorder="1" applyAlignment="1">
      <alignment horizontal="center" vertical="center" wrapText="1" readingOrder="1"/>
    </xf>
    <xf numFmtId="0" fontId="34" fillId="4" borderId="1" xfId="0" applyFont="1" applyFill="1" applyBorder="1" applyAlignment="1">
      <alignment horizontal="center" vertical="center" wrapText="1" readingOrder="1"/>
    </xf>
    <xf numFmtId="0" fontId="10" fillId="0" borderId="0" xfId="0" applyFont="1" applyAlignment="1" applyProtection="1">
      <alignment wrapText="1"/>
      <protection locked="0"/>
    </xf>
    <xf numFmtId="0" fontId="12" fillId="0" borderId="0" xfId="0" applyFont="1" applyAlignment="1">
      <alignment vertical="center" wrapText="1"/>
    </xf>
    <xf numFmtId="0" fontId="12" fillId="0" borderId="0" xfId="0" applyFont="1" applyAlignment="1">
      <alignment wrapText="1"/>
    </xf>
    <xf numFmtId="0" fontId="10" fillId="0" borderId="0" xfId="0" applyFont="1" applyAlignment="1" applyProtection="1">
      <alignment vertical="center"/>
      <protection locked="0"/>
    </xf>
    <xf numFmtId="9" fontId="32" fillId="0" borderId="0" xfId="66" applyFont="1"/>
    <xf numFmtId="0" fontId="50" fillId="0" borderId="0" xfId="0" applyFont="1" applyAlignment="1" applyProtection="1">
      <alignment wrapText="1"/>
      <protection locked="0"/>
    </xf>
    <xf numFmtId="0" fontId="2" fillId="0" borderId="0" xfId="0" applyFont="1" applyAlignment="1" applyProtection="1">
      <alignment horizontal="center" vertical="center" wrapText="1"/>
      <protection locked="0"/>
    </xf>
    <xf numFmtId="0" fontId="2" fillId="0" borderId="4" xfId="0" applyFont="1" applyBorder="1" applyAlignment="1" applyProtection="1">
      <alignment wrapText="1"/>
      <protection locked="0"/>
    </xf>
    <xf numFmtId="0" fontId="33" fillId="0" borderId="0" xfId="0" applyFont="1" applyAlignment="1" applyProtection="1">
      <alignment vertical="center" wrapText="1"/>
      <protection locked="0"/>
    </xf>
    <xf numFmtId="0" fontId="51" fillId="0" borderId="0" xfId="0" applyFont="1" applyAlignment="1" applyProtection="1">
      <alignment horizontal="center" vertical="center" wrapText="1"/>
      <protection locked="0"/>
    </xf>
    <xf numFmtId="0" fontId="52" fillId="0" borderId="0" xfId="0" applyFont="1"/>
    <xf numFmtId="41" fontId="52" fillId="0" borderId="0" xfId="0" applyNumberFormat="1" applyFont="1"/>
    <xf numFmtId="166" fontId="52" fillId="0" borderId="0" xfId="0" applyNumberFormat="1" applyFont="1"/>
    <xf numFmtId="165" fontId="52" fillId="0" borderId="0" xfId="0" applyNumberFormat="1" applyFont="1"/>
    <xf numFmtId="0" fontId="33" fillId="0" borderId="0" xfId="0" applyFont="1" applyAlignment="1" applyProtection="1">
      <alignment horizontal="center" vertical="center" wrapText="1"/>
      <protection locked="0"/>
    </xf>
    <xf numFmtId="0" fontId="53" fillId="0" borderId="0" xfId="0" applyFont="1" applyAlignment="1">
      <alignment vertical="center"/>
    </xf>
    <xf numFmtId="0" fontId="12" fillId="0" borderId="0" xfId="0" applyFont="1" applyAlignment="1">
      <alignment vertical="center"/>
    </xf>
    <xf numFmtId="0" fontId="4" fillId="0" borderId="0" xfId="0" applyFont="1" applyAlignment="1">
      <alignment horizontal="center" vertical="center"/>
    </xf>
    <xf numFmtId="3" fontId="12" fillId="0" borderId="0" xfId="0" applyNumberFormat="1" applyFont="1"/>
    <xf numFmtId="41" fontId="12" fillId="0" borderId="0" xfId="0" applyNumberFormat="1" applyFont="1"/>
    <xf numFmtId="0" fontId="4" fillId="0" borderId="0" xfId="0" applyFont="1" applyAlignment="1">
      <alignment vertical="center" wrapText="1"/>
    </xf>
    <xf numFmtId="41" fontId="4" fillId="0" borderId="0" xfId="67" applyFont="1" applyFill="1" applyAlignment="1" applyProtection="1">
      <alignment vertical="center"/>
    </xf>
    <xf numFmtId="164" fontId="12" fillId="0" borderId="0" xfId="66" applyNumberFormat="1" applyFont="1" applyFill="1" applyAlignment="1" applyProtection="1">
      <alignment vertical="center"/>
    </xf>
    <xf numFmtId="9" fontId="12" fillId="0" borderId="0" xfId="66" applyFont="1" applyFill="1" applyAlignment="1" applyProtection="1">
      <alignment vertical="center"/>
    </xf>
    <xf numFmtId="10" fontId="12" fillId="0" borderId="0" xfId="66" applyNumberFormat="1" applyFont="1" applyAlignment="1" applyProtection="1">
      <alignment vertical="center"/>
    </xf>
    <xf numFmtId="41" fontId="12" fillId="0" borderId="0" xfId="67" applyFont="1" applyFill="1" applyAlignment="1" applyProtection="1">
      <alignment vertical="center"/>
    </xf>
    <xf numFmtId="0" fontId="33" fillId="4" borderId="0" xfId="0" applyFont="1" applyFill="1" applyAlignment="1" applyProtection="1">
      <alignment horizontal="center" vertical="center" wrapText="1"/>
      <protection locked="0"/>
    </xf>
    <xf numFmtId="0" fontId="5" fillId="0" borderId="0" xfId="0" applyFont="1" applyAlignment="1" applyProtection="1">
      <alignment vertical="center" wrapText="1"/>
      <protection locked="0"/>
    </xf>
    <xf numFmtId="0" fontId="5" fillId="0" borderId="26" xfId="0" applyFont="1" applyBorder="1" applyAlignment="1" applyProtection="1">
      <alignment horizontal="center" vertical="center" wrapText="1"/>
      <protection locked="0"/>
    </xf>
    <xf numFmtId="0" fontId="32" fillId="0" borderId="0" xfId="0" applyFont="1" applyAlignment="1">
      <alignment wrapText="1"/>
    </xf>
    <xf numFmtId="0" fontId="45" fillId="34" borderId="3" xfId="0" applyFont="1" applyFill="1" applyBorder="1" applyAlignment="1">
      <alignment vertical="center" wrapText="1"/>
    </xf>
    <xf numFmtId="0" fontId="45" fillId="34" borderId="4" xfId="0" applyFont="1" applyFill="1" applyBorder="1" applyAlignment="1">
      <alignment vertical="center" wrapText="1"/>
    </xf>
    <xf numFmtId="0" fontId="0" fillId="0" borderId="26" xfId="0" applyBorder="1" applyAlignment="1" applyProtection="1">
      <alignment vertical="center" wrapText="1"/>
      <protection locked="0"/>
    </xf>
    <xf numFmtId="0" fontId="2" fillId="0" borderId="0" xfId="0" applyFont="1" applyAlignment="1" applyProtection="1">
      <alignment horizontal="center" wrapText="1"/>
      <protection locked="0"/>
    </xf>
    <xf numFmtId="1" fontId="0" fillId="0" borderId="26" xfId="0" applyNumberFormat="1" applyBorder="1" applyAlignment="1" applyProtection="1">
      <alignment horizontal="center" vertical="center" wrapText="1"/>
      <protection locked="0"/>
    </xf>
    <xf numFmtId="0" fontId="2" fillId="35" borderId="26" xfId="0" applyFont="1" applyFill="1" applyBorder="1" applyAlignment="1">
      <alignment horizontal="center" vertical="center" wrapText="1"/>
    </xf>
    <xf numFmtId="1" fontId="2" fillId="35" borderId="26" xfId="0" applyNumberFormat="1" applyFont="1" applyFill="1" applyBorder="1" applyAlignment="1">
      <alignment horizontal="center" vertical="center" wrapText="1"/>
    </xf>
    <xf numFmtId="9" fontId="2" fillId="35" borderId="26" xfId="0" applyNumberFormat="1" applyFont="1" applyFill="1" applyBorder="1" applyAlignment="1">
      <alignment horizontal="center" vertical="center" wrapText="1"/>
    </xf>
    <xf numFmtId="0" fontId="5" fillId="0" borderId="26" xfId="0" applyFont="1" applyBorder="1" applyAlignment="1" applyProtection="1">
      <alignment vertical="center" wrapText="1"/>
      <protection locked="0"/>
    </xf>
    <xf numFmtId="0" fontId="48" fillId="0" borderId="26" xfId="0" applyFont="1" applyBorder="1" applyAlignment="1" applyProtection="1">
      <alignment horizontal="left" vertical="center" wrapText="1"/>
      <protection locked="0"/>
    </xf>
    <xf numFmtId="0" fontId="2" fillId="0" borderId="1" xfId="0" applyFont="1" applyBorder="1" applyAlignment="1">
      <alignment horizontal="center" vertical="center"/>
    </xf>
    <xf numFmtId="0" fontId="55" fillId="0" borderId="0" xfId="0" applyFont="1"/>
    <xf numFmtId="0" fontId="31" fillId="0" borderId="0" xfId="0" applyFont="1"/>
    <xf numFmtId="0" fontId="13" fillId="0" borderId="0" xfId="0" applyFont="1" applyAlignment="1">
      <alignment vertical="center" wrapText="1"/>
    </xf>
    <xf numFmtId="0" fontId="55" fillId="0" borderId="0" xfId="0" applyFont="1" applyAlignment="1">
      <alignment horizontal="center"/>
    </xf>
    <xf numFmtId="0" fontId="0" fillId="0" borderId="0" xfId="0" applyAlignment="1">
      <alignment horizontal="left" vertical="top"/>
    </xf>
    <xf numFmtId="0" fontId="0" fillId="0" borderId="0" xfId="0" applyAlignment="1">
      <alignment horizontal="center" vertical="center"/>
    </xf>
    <xf numFmtId="0" fontId="2" fillId="0" borderId="5" xfId="0" applyFont="1" applyBorder="1" applyAlignment="1">
      <alignment horizontal="center" vertical="center"/>
    </xf>
    <xf numFmtId="0" fontId="2" fillId="0" borderId="3" xfId="0" applyFont="1" applyBorder="1" applyAlignment="1">
      <alignment horizontal="center" vertical="center"/>
    </xf>
    <xf numFmtId="1" fontId="5" fillId="0" borderId="26" xfId="0" applyNumberFormat="1" applyFont="1" applyBorder="1" applyAlignment="1" applyProtection="1">
      <alignment horizontal="center" vertical="center" wrapText="1"/>
      <protection locked="0"/>
    </xf>
    <xf numFmtId="0" fontId="4" fillId="30" borderId="3" xfId="0" applyFont="1" applyFill="1" applyBorder="1" applyAlignment="1" applyProtection="1">
      <alignment horizontal="center" vertical="center" wrapText="1"/>
      <protection locked="0"/>
    </xf>
    <xf numFmtId="1" fontId="7" fillId="35" borderId="26" xfId="0" applyNumberFormat="1" applyFont="1" applyFill="1" applyBorder="1" applyAlignment="1">
      <alignment horizontal="center" vertical="center" wrapText="1"/>
    </xf>
    <xf numFmtId="1" fontId="5" fillId="0" borderId="1" xfId="0" applyNumberFormat="1" applyFont="1" applyBorder="1" applyAlignment="1" applyProtection="1">
      <alignment horizontal="center" vertical="center" wrapText="1"/>
      <protection locked="0"/>
    </xf>
    <xf numFmtId="0" fontId="44" fillId="0" borderId="26" xfId="0" applyFont="1" applyBorder="1" applyAlignment="1" applyProtection="1">
      <alignment vertical="center" wrapText="1"/>
      <protection locked="0"/>
    </xf>
    <xf numFmtId="0" fontId="48" fillId="0" borderId="28" xfId="0" applyFont="1" applyBorder="1" applyAlignment="1" applyProtection="1">
      <alignment horizontal="center" vertical="center" wrapText="1"/>
      <protection locked="0"/>
    </xf>
    <xf numFmtId="0" fontId="48" fillId="0" borderId="2" xfId="0" applyFont="1" applyBorder="1" applyAlignment="1" applyProtection="1">
      <alignment horizontal="center" vertical="center" wrapText="1"/>
      <protection locked="0"/>
    </xf>
    <xf numFmtId="9" fontId="5" fillId="35" borderId="26" xfId="66" applyFont="1" applyFill="1" applyBorder="1" applyAlignment="1" applyProtection="1">
      <alignment horizontal="center" vertical="top" wrapText="1"/>
    </xf>
    <xf numFmtId="1" fontId="5" fillId="4" borderId="1" xfId="0" applyNumberFormat="1" applyFont="1" applyFill="1" applyBorder="1" applyAlignment="1" applyProtection="1">
      <alignment horizontal="center" vertical="center" wrapText="1"/>
      <protection locked="0"/>
    </xf>
    <xf numFmtId="0" fontId="5" fillId="0" borderId="28" xfId="0" applyFont="1" applyBorder="1" applyAlignment="1" applyProtection="1">
      <alignment horizontal="left" vertical="center" wrapText="1"/>
      <protection locked="0"/>
    </xf>
    <xf numFmtId="1" fontId="2" fillId="0" borderId="26" xfId="0" applyNumberFormat="1" applyFont="1" applyBorder="1" applyAlignment="1">
      <alignment horizontal="center" vertical="top" wrapText="1"/>
    </xf>
    <xf numFmtId="0" fontId="48" fillId="0" borderId="26" xfId="0" applyFont="1" applyBorder="1" applyAlignment="1" applyProtection="1">
      <alignment vertical="top" wrapText="1"/>
      <protection locked="0"/>
    </xf>
    <xf numFmtId="0" fontId="5" fillId="0" borderId="26" xfId="0" applyFont="1" applyBorder="1" applyAlignment="1" applyProtection="1">
      <alignment horizontal="center" vertical="top" wrapText="1"/>
      <protection locked="0"/>
    </xf>
    <xf numFmtId="0" fontId="48" fillId="0" borderId="26" xfId="0" applyFont="1" applyBorder="1" applyAlignment="1" applyProtection="1">
      <alignment horizontal="center" vertical="top" wrapText="1"/>
      <protection locked="0"/>
    </xf>
    <xf numFmtId="9" fontId="7" fillId="35" borderId="26" xfId="0" applyNumberFormat="1" applyFont="1" applyFill="1" applyBorder="1" applyAlignment="1">
      <alignment horizontal="center" vertical="top" wrapText="1"/>
    </xf>
    <xf numFmtId="9" fontId="2" fillId="35" borderId="26" xfId="0" applyNumberFormat="1" applyFont="1" applyFill="1" applyBorder="1" applyAlignment="1">
      <alignment horizontal="center" vertical="top"/>
    </xf>
    <xf numFmtId="0" fontId="5" fillId="35" borderId="26" xfId="0" applyFont="1" applyFill="1" applyBorder="1" applyAlignment="1" applyProtection="1">
      <alignment horizontal="center" vertical="top" textRotation="90" wrapText="1"/>
      <protection locked="0"/>
    </xf>
    <xf numFmtId="9" fontId="2" fillId="35" borderId="26" xfId="0" applyNumberFormat="1" applyFont="1" applyFill="1" applyBorder="1" applyAlignment="1">
      <alignment horizontal="center" vertical="top" wrapText="1"/>
    </xf>
    <xf numFmtId="0" fontId="48" fillId="0" borderId="26" xfId="0" applyFont="1" applyBorder="1" applyAlignment="1" applyProtection="1">
      <alignment horizontal="center" vertical="center" wrapText="1"/>
      <protection locked="0"/>
    </xf>
    <xf numFmtId="0" fontId="48" fillId="0" borderId="1" xfId="0" applyFont="1" applyBorder="1" applyAlignment="1" applyProtection="1">
      <alignment horizontal="left" vertical="center" wrapText="1"/>
      <protection locked="0"/>
    </xf>
    <xf numFmtId="0" fontId="13" fillId="0" borderId="1" xfId="0" applyFont="1" applyBorder="1" applyAlignment="1" applyProtection="1">
      <alignment horizontal="center" vertical="center" wrapText="1"/>
      <protection locked="0"/>
    </xf>
    <xf numFmtId="9" fontId="5" fillId="35" borderId="1" xfId="66" applyFont="1" applyFill="1" applyBorder="1" applyAlignment="1" applyProtection="1">
      <alignment horizontal="center" vertical="center" wrapText="1"/>
    </xf>
    <xf numFmtId="9" fontId="7" fillId="35" borderId="1" xfId="0" applyNumberFormat="1" applyFont="1" applyFill="1" applyBorder="1" applyAlignment="1">
      <alignment horizontal="center" vertical="center" wrapText="1"/>
    </xf>
    <xf numFmtId="1" fontId="2" fillId="0" borderId="1" xfId="0" applyNumberFormat="1" applyFont="1" applyBorder="1" applyAlignment="1">
      <alignment horizontal="center" vertical="center" wrapText="1"/>
    </xf>
    <xf numFmtId="0" fontId="5" fillId="0" borderId="1" xfId="0" applyFont="1" applyBorder="1" applyAlignment="1" applyProtection="1">
      <alignment horizontal="left" vertical="center" wrapText="1"/>
      <protection locked="0"/>
    </xf>
    <xf numFmtId="9" fontId="2" fillId="35" borderId="1" xfId="0" applyNumberFormat="1" applyFont="1" applyFill="1" applyBorder="1" applyAlignment="1">
      <alignment horizontal="center" vertical="center" wrapText="1"/>
    </xf>
    <xf numFmtId="0" fontId="5" fillId="35" borderId="1" xfId="0" applyFont="1" applyFill="1" applyBorder="1" applyAlignment="1" applyProtection="1">
      <alignment horizontal="center" vertical="center" textRotation="90" wrapText="1"/>
      <protection locked="0"/>
    </xf>
    <xf numFmtId="0" fontId="5" fillId="0" borderId="1" xfId="0" applyFont="1" applyBorder="1" applyAlignment="1" applyProtection="1">
      <alignment vertical="center" wrapText="1"/>
      <protection locked="0"/>
    </xf>
    <xf numFmtId="1" fontId="7" fillId="35" borderId="1" xfId="0" applyNumberFormat="1" applyFont="1" applyFill="1" applyBorder="1" applyAlignment="1">
      <alignment horizontal="center" vertical="center" wrapText="1"/>
    </xf>
    <xf numFmtId="1" fontId="2" fillId="35" borderId="1" xfId="0" applyNumberFormat="1" applyFont="1" applyFill="1" applyBorder="1" applyAlignment="1">
      <alignment horizontal="center" vertical="center" wrapText="1"/>
    </xf>
    <xf numFmtId="0" fontId="5" fillId="0" borderId="28" xfId="0" applyFont="1" applyBorder="1" applyAlignment="1" applyProtection="1">
      <alignment horizontal="center" vertical="top" wrapText="1"/>
      <protection locked="0"/>
    </xf>
    <xf numFmtId="1" fontId="5" fillId="0" borderId="1" xfId="0" applyNumberFormat="1" applyFont="1" applyBorder="1" applyAlignment="1" applyProtection="1">
      <alignment horizontal="center" vertical="top" wrapText="1"/>
      <protection locked="0"/>
    </xf>
    <xf numFmtId="1" fontId="2" fillId="35" borderId="26" xfId="0" applyNumberFormat="1" applyFont="1" applyFill="1" applyBorder="1" applyAlignment="1">
      <alignment horizontal="center" vertical="top" wrapText="1"/>
    </xf>
    <xf numFmtId="0" fontId="5" fillId="0" borderId="1" xfId="0" applyFont="1" applyBorder="1" applyAlignment="1" applyProtection="1">
      <alignment horizontal="center" vertical="top" wrapText="1"/>
      <protection locked="0"/>
    </xf>
    <xf numFmtId="0" fontId="5" fillId="0" borderId="2" xfId="0" applyFont="1" applyBorder="1" applyAlignment="1" applyProtection="1">
      <alignment horizontal="center" vertical="top" wrapText="1"/>
      <protection locked="0"/>
    </xf>
    <xf numFmtId="0" fontId="5" fillId="0" borderId="1" xfId="0" applyFont="1" applyBorder="1" applyAlignment="1" applyProtection="1">
      <alignment vertical="top" wrapText="1"/>
      <protection locked="0"/>
    </xf>
    <xf numFmtId="0" fontId="2" fillId="35" borderId="26" xfId="0" applyFont="1" applyFill="1" applyBorder="1" applyAlignment="1">
      <alignment horizontal="center" vertical="top" wrapText="1"/>
    </xf>
    <xf numFmtId="0" fontId="7" fillId="0" borderId="1" xfId="0" applyFont="1" applyBorder="1" applyAlignment="1" applyProtection="1">
      <alignment horizontal="center" vertical="center" wrapText="1"/>
      <protection locked="0"/>
    </xf>
    <xf numFmtId="0" fontId="7" fillId="35" borderId="1" xfId="0" applyFont="1" applyFill="1" applyBorder="1" applyAlignment="1">
      <alignment horizontal="center" vertical="center" wrapText="1"/>
    </xf>
    <xf numFmtId="9" fontId="7" fillId="35" borderId="28" xfId="0" applyNumberFormat="1" applyFont="1" applyFill="1" applyBorder="1" applyAlignment="1">
      <alignment horizontal="center" vertical="center" wrapText="1"/>
    </xf>
    <xf numFmtId="0" fontId="33" fillId="0" borderId="26" xfId="0" applyFont="1" applyBorder="1" applyAlignment="1" applyProtection="1">
      <alignment vertical="center" wrapText="1"/>
      <protection locked="0"/>
    </xf>
    <xf numFmtId="0" fontId="10" fillId="35" borderId="26" xfId="0" applyFont="1" applyFill="1" applyBorder="1" applyAlignment="1">
      <alignment horizontal="center" vertical="center" wrapText="1"/>
    </xf>
    <xf numFmtId="0" fontId="33" fillId="0" borderId="26" xfId="0" applyFont="1" applyBorder="1" applyAlignment="1" applyProtection="1">
      <alignment horizontal="center" vertical="center" wrapText="1"/>
      <protection locked="0"/>
    </xf>
    <xf numFmtId="1" fontId="33" fillId="0" borderId="26" xfId="0" applyNumberFormat="1" applyFont="1" applyBorder="1" applyAlignment="1" applyProtection="1">
      <alignment horizontal="center" vertical="center" wrapText="1"/>
      <protection locked="0"/>
    </xf>
    <xf numFmtId="1" fontId="10" fillId="35" borderId="26" xfId="0" applyNumberFormat="1" applyFont="1" applyFill="1" applyBorder="1" applyAlignment="1">
      <alignment horizontal="center" vertical="center" wrapText="1"/>
    </xf>
    <xf numFmtId="9" fontId="10" fillId="35" borderId="26" xfId="0" applyNumberFormat="1" applyFont="1" applyFill="1" applyBorder="1" applyAlignment="1">
      <alignment horizontal="center" vertical="center" wrapText="1"/>
    </xf>
    <xf numFmtId="9" fontId="2" fillId="35" borderId="1" xfId="0" applyNumberFormat="1" applyFont="1" applyFill="1" applyBorder="1" applyAlignment="1">
      <alignment horizontal="center" vertical="center"/>
    </xf>
    <xf numFmtId="1" fontId="7" fillId="0" borderId="26" xfId="0" applyNumberFormat="1" applyFont="1" applyBorder="1" applyAlignment="1">
      <alignment horizontal="center" vertical="center" wrapText="1"/>
    </xf>
    <xf numFmtId="0" fontId="5" fillId="35" borderId="1" xfId="0" applyFont="1" applyFill="1" applyBorder="1" applyAlignment="1">
      <alignment horizontal="center" vertical="center" textRotation="90" wrapText="1"/>
    </xf>
    <xf numFmtId="9" fontId="5" fillId="35" borderId="28" xfId="66" applyFont="1" applyFill="1" applyBorder="1" applyAlignment="1" applyProtection="1">
      <alignment horizontal="center" vertical="center" wrapText="1"/>
    </xf>
    <xf numFmtId="0" fontId="5" fillId="35" borderId="2" xfId="0" applyFont="1" applyFill="1" applyBorder="1" applyAlignment="1" applyProtection="1">
      <alignment horizontal="center" vertical="center" textRotation="90" wrapText="1"/>
      <protection locked="0"/>
    </xf>
    <xf numFmtId="9" fontId="7" fillId="35" borderId="28" xfId="0" applyNumberFormat="1" applyFont="1" applyFill="1" applyBorder="1" applyAlignment="1">
      <alignment horizontal="center" vertical="center"/>
    </xf>
    <xf numFmtId="9" fontId="7" fillId="35" borderId="26" xfId="0" applyNumberFormat="1" applyFont="1" applyFill="1" applyBorder="1" applyAlignment="1">
      <alignment horizontal="center" vertical="center"/>
    </xf>
    <xf numFmtId="9" fontId="5" fillId="35" borderId="50" xfId="66" applyFont="1" applyFill="1" applyBorder="1" applyAlignment="1" applyProtection="1">
      <alignment horizontal="center" vertical="center" wrapText="1"/>
    </xf>
    <xf numFmtId="0" fontId="5" fillId="35" borderId="50" xfId="0" applyFont="1" applyFill="1" applyBorder="1" applyAlignment="1" applyProtection="1">
      <alignment horizontal="center" vertical="center" textRotation="90" wrapText="1"/>
      <protection locked="0"/>
    </xf>
    <xf numFmtId="9" fontId="7" fillId="35" borderId="50" xfId="0" applyNumberFormat="1" applyFont="1" applyFill="1" applyBorder="1" applyAlignment="1">
      <alignment horizontal="center" vertical="center" wrapText="1"/>
    </xf>
    <xf numFmtId="9" fontId="7" fillId="35" borderId="50" xfId="0" applyNumberFormat="1" applyFont="1" applyFill="1" applyBorder="1" applyAlignment="1">
      <alignment horizontal="center" vertical="center"/>
    </xf>
    <xf numFmtId="9" fontId="7" fillId="35" borderId="1" xfId="0" applyNumberFormat="1" applyFont="1" applyFill="1" applyBorder="1" applyAlignment="1">
      <alignment horizontal="center" vertical="center"/>
    </xf>
    <xf numFmtId="0" fontId="5" fillId="4" borderId="28" xfId="0" applyFont="1" applyFill="1" applyBorder="1" applyAlignment="1" applyProtection="1">
      <alignment horizontal="center" vertical="center" wrapText="1"/>
      <protection locked="0"/>
    </xf>
    <xf numFmtId="1" fontId="5" fillId="35" borderId="1" xfId="0" applyNumberFormat="1" applyFont="1" applyFill="1" applyBorder="1" applyAlignment="1">
      <alignment horizontal="center" vertical="center" wrapText="1"/>
    </xf>
    <xf numFmtId="0" fontId="5" fillId="0" borderId="73" xfId="0" applyFont="1" applyBorder="1" applyAlignment="1" applyProtection="1">
      <alignment vertical="center" wrapText="1"/>
      <protection locked="0"/>
    </xf>
    <xf numFmtId="1" fontId="7" fillId="35" borderId="26" xfId="66" applyNumberFormat="1" applyFont="1" applyFill="1" applyBorder="1" applyAlignment="1">
      <alignment horizontal="center" vertical="center" wrapText="1"/>
    </xf>
    <xf numFmtId="1" fontId="5" fillId="0" borderId="1" xfId="66" applyNumberFormat="1" applyFont="1" applyBorder="1" applyAlignment="1" applyProtection="1">
      <alignment horizontal="center" vertical="center" wrapText="1"/>
      <protection locked="0"/>
    </xf>
    <xf numFmtId="1" fontId="7" fillId="35" borderId="1" xfId="66" applyNumberFormat="1" applyFont="1" applyFill="1" applyBorder="1" applyAlignment="1" applyProtection="1">
      <alignment horizontal="center" vertical="center" wrapText="1"/>
    </xf>
    <xf numFmtId="0" fontId="7" fillId="35" borderId="26" xfId="0" applyFont="1" applyFill="1" applyBorder="1" applyAlignment="1">
      <alignment horizontal="center" vertical="center" wrapText="1"/>
    </xf>
    <xf numFmtId="0" fontId="65" fillId="0" borderId="0" xfId="0" applyFont="1" applyAlignment="1" applyProtection="1">
      <alignment vertical="center" wrapText="1"/>
      <protection locked="0"/>
    </xf>
    <xf numFmtId="0" fontId="64" fillId="0" borderId="0" xfId="0" applyFont="1" applyProtection="1">
      <protection locked="0"/>
    </xf>
    <xf numFmtId="0" fontId="65" fillId="0" borderId="0" xfId="0" applyFont="1" applyAlignment="1">
      <alignment vertical="center" wrapText="1"/>
    </xf>
    <xf numFmtId="0" fontId="66" fillId="8" borderId="2" xfId="0" applyFont="1" applyFill="1" applyBorder="1" applyAlignment="1">
      <alignment horizontal="center" vertical="center" wrapText="1"/>
    </xf>
    <xf numFmtId="0" fontId="64" fillId="0" borderId="0" xfId="0" applyFont="1" applyAlignment="1" applyProtection="1">
      <alignment vertical="center"/>
      <protection locked="0"/>
    </xf>
    <xf numFmtId="0" fontId="63" fillId="0" borderId="26" xfId="0" applyFont="1" applyBorder="1" applyAlignment="1" applyProtection="1">
      <alignment horizontal="left" vertical="center" wrapText="1"/>
      <protection locked="0"/>
    </xf>
    <xf numFmtId="0" fontId="63" fillId="0" borderId="26" xfId="0" applyFont="1" applyBorder="1" applyAlignment="1" applyProtection="1">
      <alignment vertical="center" wrapText="1"/>
      <protection locked="0"/>
    </xf>
    <xf numFmtId="0" fontId="71" fillId="35" borderId="26" xfId="0" applyFont="1" applyFill="1" applyBorder="1" applyAlignment="1">
      <alignment horizontal="center" vertical="center" wrapText="1"/>
    </xf>
    <xf numFmtId="0" fontId="63" fillId="4" borderId="26" xfId="0" applyFont="1" applyFill="1" applyBorder="1" applyAlignment="1" applyProtection="1">
      <alignment vertical="center" wrapText="1"/>
      <protection locked="0"/>
    </xf>
    <xf numFmtId="0" fontId="64" fillId="0" borderId="26" xfId="0" applyFont="1" applyBorder="1" applyAlignment="1" applyProtection="1">
      <alignment vertical="center" wrapText="1"/>
      <protection locked="0"/>
    </xf>
    <xf numFmtId="0" fontId="64" fillId="0" borderId="26" xfId="0" applyFont="1" applyBorder="1" applyProtection="1">
      <protection locked="0"/>
    </xf>
    <xf numFmtId="0" fontId="71" fillId="35" borderId="26" xfId="0" applyFont="1" applyFill="1" applyBorder="1" applyAlignment="1">
      <alignment horizontal="center"/>
    </xf>
    <xf numFmtId="9" fontId="71" fillId="35" borderId="26" xfId="66" applyFont="1" applyFill="1" applyBorder="1" applyAlignment="1" applyProtection="1">
      <alignment horizontal="center"/>
    </xf>
    <xf numFmtId="0" fontId="64" fillId="0" borderId="27" xfId="0" applyFont="1" applyBorder="1" applyProtection="1">
      <protection locked="0"/>
    </xf>
    <xf numFmtId="0" fontId="64" fillId="4" borderId="26" xfId="0" applyFont="1" applyFill="1" applyBorder="1" applyAlignment="1" applyProtection="1">
      <alignment vertical="center" wrapText="1"/>
      <protection locked="0"/>
    </xf>
    <xf numFmtId="0" fontId="64" fillId="0" borderId="26" xfId="0" applyFont="1" applyBorder="1" applyAlignment="1" applyProtection="1">
      <alignment horizontal="left" vertical="center" wrapText="1"/>
      <protection locked="0"/>
    </xf>
    <xf numFmtId="0" fontId="64" fillId="4" borderId="26" xfId="0" applyFont="1" applyFill="1" applyBorder="1" applyAlignment="1" applyProtection="1">
      <alignment horizontal="right" vertical="center"/>
      <protection locked="0"/>
    </xf>
    <xf numFmtId="0" fontId="64" fillId="4" borderId="26" xfId="0" applyFont="1" applyFill="1" applyBorder="1" applyAlignment="1" applyProtection="1">
      <alignment vertical="center"/>
      <protection locked="0"/>
    </xf>
    <xf numFmtId="0" fontId="64" fillId="0" borderId="26" xfId="0" applyFont="1" applyBorder="1" applyAlignment="1" applyProtection="1">
      <alignment horizontal="center" vertical="center" wrapText="1"/>
      <protection locked="0"/>
    </xf>
    <xf numFmtId="0" fontId="71" fillId="35" borderId="26" xfId="0" applyFont="1" applyFill="1" applyBorder="1" applyAlignment="1">
      <alignment horizontal="center" vertical="center"/>
    </xf>
    <xf numFmtId="9" fontId="71" fillId="35" borderId="26" xfId="66" applyFont="1" applyFill="1" applyBorder="1" applyAlignment="1" applyProtection="1">
      <alignment horizontal="center" vertical="center"/>
    </xf>
    <xf numFmtId="0" fontId="64" fillId="4" borderId="26" xfId="0" applyFont="1" applyFill="1" applyBorder="1" applyProtection="1">
      <protection locked="0"/>
    </xf>
    <xf numFmtId="0" fontId="6" fillId="0" borderId="26" xfId="0" applyFont="1" applyBorder="1" applyAlignment="1" applyProtection="1">
      <alignment vertical="top" wrapText="1"/>
      <protection locked="0"/>
    </xf>
    <xf numFmtId="0" fontId="6" fillId="0" borderId="26" xfId="0" applyFont="1" applyBorder="1" applyAlignment="1" applyProtection="1">
      <alignment vertical="center" wrapText="1"/>
      <protection locked="0"/>
    </xf>
    <xf numFmtId="0" fontId="6" fillId="0" borderId="26" xfId="0" applyFont="1" applyBorder="1" applyAlignment="1" applyProtection="1">
      <alignment horizontal="center" vertical="center" wrapText="1"/>
      <protection locked="0"/>
    </xf>
    <xf numFmtId="0" fontId="64" fillId="0" borderId="26" xfId="0" applyFont="1" applyBorder="1" applyAlignment="1" applyProtection="1">
      <alignment vertical="center"/>
      <protection locked="0"/>
    </xf>
    <xf numFmtId="0" fontId="64" fillId="0" borderId="26" xfId="0" applyFont="1" applyBorder="1" applyAlignment="1" applyProtection="1">
      <alignment horizontal="center" vertical="center"/>
      <protection locked="0"/>
    </xf>
    <xf numFmtId="0" fontId="64" fillId="0" borderId="26" xfId="0" applyFont="1" applyBorder="1" applyAlignment="1" applyProtection="1">
      <alignment vertical="top" wrapText="1"/>
      <protection locked="0"/>
    </xf>
    <xf numFmtId="0" fontId="6" fillId="0" borderId="26" xfId="0" applyFont="1" applyBorder="1" applyAlignment="1" applyProtection="1">
      <alignment horizontal="center" vertical="center"/>
      <protection locked="0"/>
    </xf>
    <xf numFmtId="0" fontId="70" fillId="35" borderId="26" xfId="0" applyFont="1" applyFill="1" applyBorder="1" applyAlignment="1">
      <alignment horizontal="center" vertical="center" wrapText="1"/>
    </xf>
    <xf numFmtId="0" fontId="64" fillId="0" borderId="0" xfId="0" applyFont="1" applyAlignment="1" applyProtection="1">
      <alignment horizontal="center" vertical="center" wrapText="1"/>
      <protection locked="0"/>
    </xf>
    <xf numFmtId="0" fontId="0" fillId="0" borderId="26" xfId="0" applyBorder="1" applyProtection="1">
      <protection locked="0"/>
    </xf>
    <xf numFmtId="0" fontId="0" fillId="0" borderId="26" xfId="0" applyBorder="1" applyAlignment="1" applyProtection="1">
      <alignment vertical="center"/>
      <protection locked="0"/>
    </xf>
    <xf numFmtId="0" fontId="2" fillId="35" borderId="26" xfId="0" applyFont="1" applyFill="1" applyBorder="1" applyAlignment="1">
      <alignment horizontal="center" vertical="center"/>
    </xf>
    <xf numFmtId="9" fontId="2" fillId="35" borderId="26" xfId="66" applyFont="1" applyFill="1" applyBorder="1" applyAlignment="1" applyProtection="1">
      <alignment horizontal="center" vertical="center"/>
    </xf>
    <xf numFmtId="0" fontId="5" fillId="4" borderId="26" xfId="0" applyFont="1" applyFill="1" applyBorder="1" applyAlignment="1" applyProtection="1">
      <alignment vertical="center" wrapText="1"/>
      <protection locked="0"/>
    </xf>
    <xf numFmtId="0" fontId="56" fillId="35" borderId="26" xfId="0" applyFont="1" applyFill="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5" fillId="0" borderId="0" xfId="0" applyFont="1" applyAlignment="1" applyProtection="1">
      <alignment wrapText="1"/>
      <protection locked="0"/>
    </xf>
    <xf numFmtId="0" fontId="77" fillId="34" borderId="3" xfId="0" applyFont="1" applyFill="1" applyBorder="1" applyAlignment="1">
      <alignment vertical="center" wrapText="1"/>
    </xf>
    <xf numFmtId="0" fontId="13" fillId="0" borderId="26" xfId="0" applyFont="1" applyBorder="1" applyAlignment="1" applyProtection="1">
      <alignment horizontal="left" vertical="center" wrapText="1"/>
      <protection locked="0"/>
    </xf>
    <xf numFmtId="0" fontId="13" fillId="0" borderId="26" xfId="0" applyFont="1" applyBorder="1" applyAlignment="1" applyProtection="1">
      <alignment horizontal="center" vertical="center" wrapText="1"/>
      <protection locked="0"/>
    </xf>
    <xf numFmtId="0" fontId="13" fillId="0" borderId="28" xfId="0" applyFont="1" applyBorder="1" applyAlignment="1" applyProtection="1">
      <alignment horizontal="left" vertical="center" wrapText="1"/>
      <protection locked="0"/>
    </xf>
    <xf numFmtId="0" fontId="13" fillId="0" borderId="28" xfId="0" applyFont="1" applyBorder="1" applyAlignment="1" applyProtection="1">
      <alignment horizontal="center" vertical="center" wrapText="1"/>
      <protection locked="0"/>
    </xf>
    <xf numFmtId="0" fontId="0" fillId="0" borderId="0" xfId="0" applyAlignment="1" applyProtection="1">
      <alignment horizontal="left" wrapText="1"/>
      <protection locked="0"/>
    </xf>
    <xf numFmtId="1" fontId="5" fillId="0" borderId="26" xfId="66" applyNumberFormat="1" applyFont="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0" xfId="0" applyAlignment="1" applyProtection="1">
      <alignment vertical="center"/>
      <protection locked="0"/>
    </xf>
    <xf numFmtId="0" fontId="0" fillId="0" borderId="0" xfId="0" applyAlignment="1" applyProtection="1">
      <alignment vertical="center" wrapText="1"/>
      <protection locked="0"/>
    </xf>
    <xf numFmtId="0" fontId="0" fillId="4" borderId="0" xfId="0" applyFill="1" applyAlignment="1" applyProtection="1">
      <alignment wrapText="1"/>
      <protection locked="0"/>
    </xf>
    <xf numFmtId="0" fontId="0" fillId="0" borderId="26" xfId="0" applyBorder="1" applyAlignment="1" applyProtection="1">
      <alignment horizontal="left" vertical="top" wrapText="1"/>
      <protection locked="0"/>
    </xf>
    <xf numFmtId="0" fontId="0" fillId="0" borderId="26" xfId="0" applyBorder="1" applyAlignment="1" applyProtection="1">
      <alignment horizontal="left" vertical="center" wrapText="1"/>
      <protection locked="0"/>
    </xf>
    <xf numFmtId="0" fontId="0" fillId="4" borderId="1"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1" fontId="0" fillId="0" borderId="1" xfId="0" applyNumberFormat="1" applyBorder="1" applyAlignment="1" applyProtection="1">
      <alignment horizontal="center" vertical="center" wrapText="1"/>
      <protection locked="0"/>
    </xf>
    <xf numFmtId="0" fontId="0" fillId="35" borderId="26" xfId="0" applyFill="1" applyBorder="1" applyAlignment="1">
      <alignment horizontal="center" vertical="top" textRotation="90" wrapText="1"/>
    </xf>
    <xf numFmtId="0" fontId="0" fillId="35" borderId="26" xfId="0" applyFill="1" applyBorder="1" applyAlignment="1" applyProtection="1">
      <alignment horizontal="center" vertical="top" textRotation="90" wrapText="1"/>
      <protection locked="0"/>
    </xf>
    <xf numFmtId="0" fontId="0" fillId="0" borderId="26" xfId="0" applyBorder="1" applyAlignment="1" applyProtection="1">
      <alignment horizontal="center" vertical="top" wrapText="1"/>
      <protection locked="0"/>
    </xf>
    <xf numFmtId="0" fontId="0" fillId="4" borderId="26" xfId="0" applyFill="1" applyBorder="1" applyAlignment="1" applyProtection="1">
      <alignment horizontal="center" vertical="center" wrapText="1"/>
      <protection locked="0"/>
    </xf>
    <xf numFmtId="0" fontId="0" fillId="4" borderId="26" xfId="0" applyFill="1" applyBorder="1" applyAlignment="1" applyProtection="1">
      <alignment vertical="center" wrapText="1"/>
      <protection locked="0"/>
    </xf>
    <xf numFmtId="0" fontId="0" fillId="0" borderId="28" xfId="0" applyBorder="1" applyAlignment="1" applyProtection="1">
      <alignment horizontal="center" vertical="top" wrapText="1"/>
      <protection locked="0"/>
    </xf>
    <xf numFmtId="0" fontId="0" fillId="0" borderId="26" xfId="0" applyBorder="1" applyAlignment="1" applyProtection="1">
      <alignment vertical="top" wrapText="1"/>
      <protection locked="0"/>
    </xf>
    <xf numFmtId="1" fontId="0" fillId="0" borderId="26" xfId="0" applyNumberFormat="1" applyBorder="1" applyAlignment="1" applyProtection="1">
      <alignment horizontal="center" vertical="top" wrapText="1"/>
      <protection locked="0"/>
    </xf>
    <xf numFmtId="0" fontId="0" fillId="0" borderId="1" xfId="0" applyBorder="1" applyAlignment="1" applyProtection="1">
      <alignment horizontal="center" vertical="top" wrapText="1"/>
      <protection locked="0"/>
    </xf>
    <xf numFmtId="0" fontId="0" fillId="0" borderId="2" xfId="0" applyBorder="1" applyAlignment="1" applyProtection="1">
      <alignment horizontal="center" vertical="top" wrapText="1"/>
      <protection locked="0"/>
    </xf>
    <xf numFmtId="0" fontId="0" fillId="0" borderId="48"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48" fillId="0" borderId="26" xfId="0" applyFont="1" applyBorder="1" applyAlignment="1" applyProtection="1">
      <alignment vertical="center" wrapText="1"/>
      <protection locked="0"/>
    </xf>
    <xf numFmtId="0" fontId="0" fillId="0" borderId="44" xfId="0" applyBorder="1" applyAlignment="1" applyProtection="1">
      <alignment horizontal="center" vertical="center" wrapText="1"/>
      <protection locked="0"/>
    </xf>
    <xf numFmtId="0" fontId="0" fillId="0" borderId="26" xfId="0" applyBorder="1" applyAlignment="1" applyProtection="1">
      <alignment horizontal="justify" vertical="center" wrapText="1"/>
      <protection locked="0"/>
    </xf>
    <xf numFmtId="0" fontId="5" fillId="4" borderId="0" xfId="0" applyFont="1" applyFill="1" applyAlignment="1" applyProtection="1">
      <alignment horizontal="center" vertical="center" wrapText="1"/>
      <protection locked="0"/>
    </xf>
    <xf numFmtId="0" fontId="78" fillId="6" borderId="5" xfId="0" applyFont="1" applyFill="1" applyBorder="1" applyAlignment="1">
      <alignment horizontal="center" vertical="center" wrapText="1"/>
    </xf>
    <xf numFmtId="0" fontId="4" fillId="34" borderId="3" xfId="0" applyFont="1" applyFill="1" applyBorder="1" applyAlignment="1">
      <alignment vertical="center" wrapText="1"/>
    </xf>
    <xf numFmtId="0" fontId="4" fillId="34" borderId="4" xfId="0" applyFont="1" applyFill="1" applyBorder="1" applyAlignment="1">
      <alignment vertical="center" wrapText="1"/>
    </xf>
    <xf numFmtId="0" fontId="0" fillId="0" borderId="0" xfId="0" applyAlignment="1">
      <alignment vertical="center" wrapText="1"/>
    </xf>
    <xf numFmtId="0" fontId="5" fillId="4" borderId="26" xfId="0" applyFont="1" applyFill="1" applyBorder="1" applyAlignment="1" applyProtection="1">
      <alignment horizontal="center" vertical="center" wrapText="1"/>
      <protection locked="0"/>
    </xf>
    <xf numFmtId="0" fontId="4" fillId="5" borderId="82" xfId="0" applyFont="1" applyFill="1" applyBorder="1" applyAlignment="1">
      <alignment horizontal="center" vertical="center" textRotation="90" wrapText="1"/>
    </xf>
    <xf numFmtId="0" fontId="4" fillId="6" borderId="84" xfId="0" applyFont="1" applyFill="1" applyBorder="1" applyAlignment="1">
      <alignment horizontal="center" vertical="center" wrapText="1"/>
    </xf>
    <xf numFmtId="0" fontId="4" fillId="34" borderId="82" xfId="0" applyFont="1" applyFill="1" applyBorder="1" applyAlignment="1">
      <alignment horizontal="center" vertical="center" wrapText="1"/>
    </xf>
    <xf numFmtId="0" fontId="4" fillId="34" borderId="84" xfId="0" applyFont="1" applyFill="1" applyBorder="1" applyAlignment="1">
      <alignment horizontal="center" vertical="center" wrapText="1"/>
    </xf>
    <xf numFmtId="0" fontId="66" fillId="2" borderId="82" xfId="0" applyFont="1" applyFill="1" applyBorder="1" applyAlignment="1">
      <alignment horizontal="center" vertical="center" wrapText="1"/>
    </xf>
    <xf numFmtId="0" fontId="2" fillId="0" borderId="84" xfId="0" applyFont="1" applyBorder="1" applyAlignment="1">
      <alignment horizontal="left" vertical="top" wrapText="1"/>
    </xf>
    <xf numFmtId="0" fontId="0" fillId="0" borderId="82" xfId="0" applyBorder="1" applyAlignment="1">
      <alignment horizontal="left" vertical="top" wrapText="1"/>
    </xf>
    <xf numFmtId="0" fontId="79" fillId="0" borderId="0" xfId="0" applyFont="1" applyAlignment="1" applyProtection="1">
      <alignment wrapText="1"/>
      <protection locked="0"/>
    </xf>
    <xf numFmtId="0" fontId="33" fillId="0" borderId="0" xfId="0" applyFont="1" applyAlignment="1" applyProtection="1">
      <alignment horizontal="left" wrapText="1"/>
      <protection locked="0"/>
    </xf>
    <xf numFmtId="0" fontId="0" fillId="0" borderId="28"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14" fillId="0" borderId="26" xfId="0" applyFont="1" applyBorder="1" applyAlignment="1" applyProtection="1">
      <alignment horizontal="left" vertical="center" wrapText="1"/>
      <protection locked="0"/>
    </xf>
    <xf numFmtId="0" fontId="6" fillId="37" borderId="85" xfId="0" applyFont="1" applyFill="1" applyBorder="1" applyAlignment="1">
      <alignment horizontal="center" vertical="center" textRotation="90" wrapText="1"/>
    </xf>
    <xf numFmtId="0" fontId="6" fillId="37" borderId="26" xfId="0" applyFont="1" applyFill="1" applyBorder="1" applyAlignment="1">
      <alignment horizontal="center" vertical="center" textRotation="90" wrapText="1"/>
    </xf>
    <xf numFmtId="9" fontId="63" fillId="37" borderId="85" xfId="0" applyNumberFormat="1" applyFont="1" applyFill="1" applyBorder="1" applyAlignment="1">
      <alignment horizontal="center" vertical="center" wrapText="1"/>
    </xf>
    <xf numFmtId="9" fontId="75" fillId="37" borderId="26" xfId="0" applyNumberFormat="1" applyFont="1" applyFill="1" applyBorder="1" applyAlignment="1">
      <alignment horizontal="center" vertical="center"/>
    </xf>
    <xf numFmtId="9" fontId="75" fillId="37" borderId="30" xfId="0" applyNumberFormat="1" applyFont="1" applyFill="1" applyBorder="1" applyAlignment="1">
      <alignment horizontal="center" vertical="center"/>
    </xf>
    <xf numFmtId="0" fontId="63" fillId="37" borderId="30" xfId="0" applyFont="1" applyFill="1" applyBorder="1" applyAlignment="1">
      <alignment horizontal="center" vertical="center" textRotation="90" wrapText="1"/>
    </xf>
    <xf numFmtId="0" fontId="6" fillId="37" borderId="1" xfId="0" applyFont="1" applyFill="1" applyBorder="1" applyAlignment="1">
      <alignment horizontal="center" vertical="center" textRotation="90" wrapText="1"/>
    </xf>
    <xf numFmtId="9" fontId="63" fillId="37" borderId="5" xfId="0" applyNumberFormat="1" applyFont="1" applyFill="1" applyBorder="1" applyAlignment="1">
      <alignment horizontal="center" vertical="center" wrapText="1"/>
    </xf>
    <xf numFmtId="9" fontId="70" fillId="37" borderId="5" xfId="0" applyNumberFormat="1" applyFont="1" applyFill="1" applyBorder="1" applyAlignment="1">
      <alignment horizontal="center" vertical="center" wrapText="1"/>
    </xf>
    <xf numFmtId="0" fontId="6" fillId="37" borderId="5" xfId="0" applyFont="1" applyFill="1" applyBorder="1" applyAlignment="1">
      <alignment horizontal="center" vertical="center" textRotation="90" wrapText="1"/>
    </xf>
    <xf numFmtId="9" fontId="75" fillId="37" borderId="5" xfId="0" applyNumberFormat="1" applyFont="1" applyFill="1" applyBorder="1" applyAlignment="1">
      <alignment horizontal="center" vertical="center"/>
    </xf>
    <xf numFmtId="0" fontId="63" fillId="37" borderId="5" xfId="0" applyFont="1" applyFill="1" applyBorder="1" applyAlignment="1">
      <alignment horizontal="center" vertical="center" textRotation="90" wrapText="1"/>
    </xf>
    <xf numFmtId="0" fontId="6" fillId="37" borderId="30" xfId="0" applyFont="1" applyFill="1" applyBorder="1" applyAlignment="1">
      <alignment horizontal="center" vertical="center" textRotation="90" wrapText="1"/>
    </xf>
    <xf numFmtId="9" fontId="63" fillId="37" borderId="30" xfId="0" applyNumberFormat="1" applyFont="1" applyFill="1" applyBorder="1" applyAlignment="1">
      <alignment horizontal="center" vertical="center" wrapText="1"/>
    </xf>
    <xf numFmtId="9" fontId="70" fillId="37" borderId="30" xfId="0" applyNumberFormat="1" applyFont="1" applyFill="1" applyBorder="1" applyAlignment="1">
      <alignment horizontal="center" vertical="center" wrapText="1"/>
    </xf>
    <xf numFmtId="0" fontId="58" fillId="41" borderId="85" xfId="0" applyFont="1" applyFill="1" applyBorder="1" applyAlignment="1">
      <alignment horizontal="center" vertical="center" wrapText="1"/>
    </xf>
    <xf numFmtId="0" fontId="58" fillId="0" borderId="85" xfId="0" applyFont="1" applyBorder="1" applyAlignment="1">
      <alignment horizontal="left" vertical="center" wrapText="1"/>
    </xf>
    <xf numFmtId="0" fontId="13" fillId="0" borderId="85" xfId="0" applyFont="1" applyBorder="1" applyAlignment="1">
      <alignment horizontal="left" vertical="center" wrapText="1"/>
    </xf>
    <xf numFmtId="0" fontId="13" fillId="0" borderId="85" xfId="0" applyFont="1" applyBorder="1" applyAlignment="1">
      <alignment vertical="center" wrapText="1"/>
    </xf>
    <xf numFmtId="0" fontId="55" fillId="0" borderId="85" xfId="0" applyFont="1" applyBorder="1" applyAlignment="1">
      <alignment vertical="center"/>
    </xf>
    <xf numFmtId="0" fontId="55" fillId="0" borderId="85" xfId="0" applyFont="1" applyBorder="1" applyAlignment="1">
      <alignment vertical="center" wrapText="1"/>
    </xf>
    <xf numFmtId="0" fontId="31" fillId="0" borderId="85" xfId="0" applyFont="1" applyBorder="1"/>
    <xf numFmtId="0" fontId="55" fillId="0" borderId="85" xfId="0" applyFont="1" applyBorder="1" applyAlignment="1">
      <alignment horizontal="left" vertical="center" wrapText="1"/>
    </xf>
    <xf numFmtId="0" fontId="55" fillId="0" borderId="85" xfId="0" applyFont="1" applyBorder="1"/>
    <xf numFmtId="0" fontId="55" fillId="0" borderId="85" xfId="0" applyFont="1" applyBorder="1" applyAlignment="1">
      <alignment vertical="top" wrapText="1"/>
    </xf>
    <xf numFmtId="0" fontId="55" fillId="0" borderId="85" xfId="0" applyFont="1" applyBorder="1" applyAlignment="1">
      <alignment wrapText="1"/>
    </xf>
    <xf numFmtId="0" fontId="0" fillId="0" borderId="85" xfId="0" applyBorder="1" applyAlignment="1" applyProtection="1">
      <alignment horizontal="left" vertical="center" wrapText="1"/>
      <protection locked="0"/>
    </xf>
    <xf numFmtId="0" fontId="4" fillId="7" borderId="85" xfId="0" applyFont="1" applyFill="1" applyBorder="1" applyAlignment="1">
      <alignment horizontal="center" vertical="center" wrapText="1"/>
    </xf>
    <xf numFmtId="0" fontId="2" fillId="35" borderId="85" xfId="0" applyFont="1" applyFill="1" applyBorder="1" applyAlignment="1" applyProtection="1">
      <alignment horizontal="center" vertical="center" wrapText="1"/>
      <protection locked="0"/>
    </xf>
    <xf numFmtId="0" fontId="4" fillId="34" borderId="85" xfId="0" applyFont="1" applyFill="1" applyBorder="1" applyAlignment="1">
      <alignment horizontal="center" vertical="center" wrapText="1"/>
    </xf>
    <xf numFmtId="0" fontId="5" fillId="0" borderId="85" xfId="0" applyFont="1" applyBorder="1" applyAlignment="1" applyProtection="1">
      <alignment horizontal="left" vertical="center" wrapText="1"/>
      <protection locked="0"/>
    </xf>
    <xf numFmtId="0" fontId="5" fillId="0" borderId="85" xfId="0" applyFont="1" applyBorder="1" applyAlignment="1" applyProtection="1">
      <alignment horizontal="center" vertical="center" wrapText="1"/>
      <protection locked="0"/>
    </xf>
    <xf numFmtId="0" fontId="7" fillId="35" borderId="85" xfId="0" applyFont="1" applyFill="1" applyBorder="1" applyAlignment="1">
      <alignment horizontal="center" vertical="center" wrapText="1"/>
    </xf>
    <xf numFmtId="0" fontId="0" fillId="0" borderId="85" xfId="0" applyBorder="1" applyAlignment="1" applyProtection="1">
      <alignment horizontal="center" vertical="center" wrapText="1"/>
      <protection locked="0"/>
    </xf>
    <xf numFmtId="9" fontId="5" fillId="35" borderId="85" xfId="66" applyFont="1" applyFill="1" applyBorder="1" applyAlignment="1" applyProtection="1">
      <alignment horizontal="center" vertical="center" wrapText="1"/>
    </xf>
    <xf numFmtId="1" fontId="2" fillId="0" borderId="85" xfId="0" applyNumberFormat="1" applyFont="1" applyBorder="1" applyAlignment="1">
      <alignment horizontal="center" vertical="center" wrapText="1"/>
    </xf>
    <xf numFmtId="0" fontId="0" fillId="35" borderId="85" xfId="0" applyFill="1" applyBorder="1" applyAlignment="1">
      <alignment horizontal="center" vertical="center" textRotation="90" wrapText="1"/>
    </xf>
    <xf numFmtId="0" fontId="0" fillId="35" borderId="85" xfId="0" applyFill="1" applyBorder="1" applyAlignment="1" applyProtection="1">
      <alignment horizontal="center" vertical="center" textRotation="90" wrapText="1"/>
      <protection locked="0"/>
    </xf>
    <xf numFmtId="9" fontId="7" fillId="35" borderId="85" xfId="0" applyNumberFormat="1" applyFont="1" applyFill="1" applyBorder="1" applyAlignment="1">
      <alignment horizontal="center" vertical="center" wrapText="1"/>
    </xf>
    <xf numFmtId="9" fontId="2" fillId="35" borderId="85" xfId="0" applyNumberFormat="1" applyFont="1" applyFill="1" applyBorder="1" applyAlignment="1">
      <alignment horizontal="center" vertical="center"/>
    </xf>
    <xf numFmtId="0" fontId="5" fillId="35" borderId="85" xfId="0" applyFont="1" applyFill="1" applyBorder="1" applyAlignment="1" applyProtection="1">
      <alignment horizontal="center" vertical="center" textRotation="90" wrapText="1"/>
      <protection locked="0"/>
    </xf>
    <xf numFmtId="0" fontId="5" fillId="0" borderId="85" xfId="0" applyFont="1" applyBorder="1" applyAlignment="1" applyProtection="1">
      <alignment vertical="center" wrapText="1"/>
      <protection locked="0"/>
    </xf>
    <xf numFmtId="1" fontId="5" fillId="0" borderId="85" xfId="0" applyNumberFormat="1" applyFont="1" applyBorder="1" applyAlignment="1" applyProtection="1">
      <alignment horizontal="center" vertical="center" wrapText="1"/>
      <protection locked="0"/>
    </xf>
    <xf numFmtId="0" fontId="0" fillId="0" borderId="85" xfId="0" applyBorder="1" applyAlignment="1" applyProtection="1">
      <alignment vertical="center" wrapText="1"/>
      <protection locked="0"/>
    </xf>
    <xf numFmtId="1" fontId="0" fillId="0" borderId="85" xfId="0" applyNumberFormat="1" applyBorder="1" applyAlignment="1" applyProtection="1">
      <alignment horizontal="center" vertical="center" wrapText="1"/>
      <protection locked="0"/>
    </xf>
    <xf numFmtId="1" fontId="2" fillId="35" borderId="85" xfId="0" applyNumberFormat="1" applyFont="1" applyFill="1" applyBorder="1" applyAlignment="1">
      <alignment horizontal="center" vertical="center" wrapText="1"/>
    </xf>
    <xf numFmtId="0" fontId="2" fillId="35" borderId="85" xfId="0" applyFont="1" applyFill="1" applyBorder="1" applyAlignment="1">
      <alignment horizontal="center" vertical="center" wrapText="1"/>
    </xf>
    <xf numFmtId="0" fontId="5" fillId="4" borderId="85" xfId="0" applyFont="1" applyFill="1" applyBorder="1" applyAlignment="1" applyProtection="1">
      <alignment horizontal="left" vertical="center" wrapText="1"/>
      <protection locked="0"/>
    </xf>
    <xf numFmtId="0" fontId="5" fillId="4" borderId="85" xfId="0" applyFont="1" applyFill="1" applyBorder="1" applyAlignment="1" applyProtection="1">
      <alignment horizontal="center" vertical="center" wrapText="1"/>
      <protection locked="0"/>
    </xf>
    <xf numFmtId="0" fontId="5" fillId="0" borderId="89" xfId="0" applyFont="1" applyBorder="1" applyAlignment="1" applyProtection="1">
      <alignment horizontal="center" vertical="center" wrapText="1"/>
      <protection locked="0"/>
    </xf>
    <xf numFmtId="0" fontId="7" fillId="35" borderId="89" xfId="0" applyFont="1" applyFill="1" applyBorder="1" applyAlignment="1">
      <alignment horizontal="center" vertical="center" wrapText="1"/>
    </xf>
    <xf numFmtId="0" fontId="0" fillId="0" borderId="89" xfId="0" applyBorder="1" applyAlignment="1" applyProtection="1">
      <alignment horizontal="center" vertical="center" wrapText="1"/>
      <protection locked="0"/>
    </xf>
    <xf numFmtId="9" fontId="5" fillId="35" borderId="89" xfId="66" applyFont="1" applyFill="1" applyBorder="1" applyAlignment="1" applyProtection="1">
      <alignment horizontal="center" vertical="center" wrapText="1"/>
    </xf>
    <xf numFmtId="1" fontId="2" fillId="0" borderId="89" xfId="0" applyNumberFormat="1" applyFont="1" applyBorder="1" applyAlignment="1">
      <alignment horizontal="center" vertical="center" wrapText="1"/>
    </xf>
    <xf numFmtId="0" fontId="0" fillId="35" borderId="89" xfId="0" applyFill="1" applyBorder="1" applyAlignment="1">
      <alignment horizontal="center" vertical="center" textRotation="90" wrapText="1"/>
    </xf>
    <xf numFmtId="0" fontId="0" fillId="35" borderId="89" xfId="0" applyFill="1" applyBorder="1" applyAlignment="1" applyProtection="1">
      <alignment horizontal="center" vertical="center" textRotation="90" wrapText="1"/>
      <protection locked="0"/>
    </xf>
    <xf numFmtId="9" fontId="7" fillId="35" borderId="89" xfId="0" applyNumberFormat="1" applyFont="1" applyFill="1" applyBorder="1" applyAlignment="1">
      <alignment horizontal="center" vertical="center" wrapText="1"/>
    </xf>
    <xf numFmtId="9" fontId="2" fillId="35" borderId="89" xfId="0" applyNumberFormat="1" applyFont="1" applyFill="1" applyBorder="1" applyAlignment="1">
      <alignment horizontal="center" vertical="center"/>
    </xf>
    <xf numFmtId="0" fontId="5" fillId="35" borderId="89" xfId="0" applyFont="1" applyFill="1" applyBorder="1" applyAlignment="1" applyProtection="1">
      <alignment horizontal="center" vertical="center" textRotation="90" wrapText="1"/>
      <protection locked="0"/>
    </xf>
    <xf numFmtId="0" fontId="5" fillId="0" borderId="89" xfId="0" applyFont="1" applyBorder="1" applyAlignment="1" applyProtection="1">
      <alignment vertical="center" wrapText="1"/>
      <protection locked="0"/>
    </xf>
    <xf numFmtId="1" fontId="5" fillId="0" borderId="89" xfId="0" applyNumberFormat="1" applyFont="1" applyBorder="1" applyAlignment="1" applyProtection="1">
      <alignment horizontal="center" vertical="center" wrapText="1"/>
      <protection locked="0"/>
    </xf>
    <xf numFmtId="0" fontId="0" fillId="0" borderId="89" xfId="0" applyBorder="1" applyAlignment="1" applyProtection="1">
      <alignment vertical="center" wrapText="1"/>
      <protection locked="0"/>
    </xf>
    <xf numFmtId="1" fontId="0" fillId="0" borderId="89" xfId="0" applyNumberFormat="1" applyBorder="1" applyAlignment="1" applyProtection="1">
      <alignment horizontal="center" vertical="center" wrapText="1"/>
      <protection locked="0"/>
    </xf>
    <xf numFmtId="1" fontId="2" fillId="35" borderId="89" xfId="0" applyNumberFormat="1" applyFont="1" applyFill="1" applyBorder="1" applyAlignment="1">
      <alignment horizontal="center" vertical="center" wrapText="1"/>
    </xf>
    <xf numFmtId="0" fontId="2" fillId="35" borderId="89" xfId="0" applyFont="1" applyFill="1" applyBorder="1" applyAlignment="1">
      <alignment horizontal="center" vertical="center" wrapText="1"/>
    </xf>
    <xf numFmtId="0" fontId="0" fillId="0" borderId="85" xfId="0" applyBorder="1" applyAlignment="1" applyProtection="1">
      <alignment horizontal="left" vertical="top" wrapText="1"/>
      <protection locked="0"/>
    </xf>
    <xf numFmtId="0" fontId="5" fillId="35" borderId="85" xfId="0" applyFont="1" applyFill="1" applyBorder="1" applyAlignment="1">
      <alignment horizontal="center" vertical="center" textRotation="90" wrapText="1"/>
    </xf>
    <xf numFmtId="9" fontId="7" fillId="35" borderId="85" xfId="0" applyNumberFormat="1" applyFont="1" applyFill="1" applyBorder="1" applyAlignment="1">
      <alignment horizontal="center" vertical="center"/>
    </xf>
    <xf numFmtId="9" fontId="2" fillId="35" borderId="85" xfId="0" applyNumberFormat="1" applyFont="1" applyFill="1" applyBorder="1" applyAlignment="1">
      <alignment horizontal="center" vertical="center" wrapText="1"/>
    </xf>
    <xf numFmtId="0" fontId="5" fillId="0" borderId="85" xfId="0" applyFont="1" applyBorder="1" applyAlignment="1" applyProtection="1">
      <alignment horizontal="left" vertical="top" wrapText="1"/>
      <protection locked="0"/>
    </xf>
    <xf numFmtId="0" fontId="0" fillId="0" borderId="89" xfId="0" applyBorder="1" applyAlignment="1" applyProtection="1">
      <alignment horizontal="left" vertical="top" wrapText="1"/>
      <protection locked="0"/>
    </xf>
    <xf numFmtId="9" fontId="2" fillId="35" borderId="89" xfId="0" applyNumberFormat="1" applyFont="1" applyFill="1" applyBorder="1" applyAlignment="1">
      <alignment horizontal="center" vertical="center" wrapText="1"/>
    </xf>
    <xf numFmtId="0" fontId="44" fillId="0" borderId="85" xfId="0" applyFont="1" applyBorder="1" applyAlignment="1" applyProtection="1">
      <alignment vertical="center" wrapText="1"/>
      <protection locked="0"/>
    </xf>
    <xf numFmtId="0" fontId="44" fillId="0" borderId="89" xfId="0" applyFont="1" applyBorder="1" applyAlignment="1" applyProtection="1">
      <alignment vertical="center" wrapText="1"/>
      <protection locked="0"/>
    </xf>
    <xf numFmtId="0" fontId="44" fillId="0" borderId="85" xfId="0" applyFont="1" applyBorder="1" applyAlignment="1" applyProtection="1">
      <alignment horizontal="center" vertical="center" wrapText="1"/>
      <protection locked="0"/>
    </xf>
    <xf numFmtId="0" fontId="33" fillId="35" borderId="85" xfId="0" applyFont="1" applyFill="1" applyBorder="1" applyAlignment="1">
      <alignment horizontal="center" vertical="center" textRotation="90" wrapText="1"/>
    </xf>
    <xf numFmtId="0" fontId="33" fillId="35" borderId="85" xfId="0" applyFont="1" applyFill="1" applyBorder="1" applyAlignment="1" applyProtection="1">
      <alignment horizontal="center" vertical="center" textRotation="90" wrapText="1"/>
      <protection locked="0"/>
    </xf>
    <xf numFmtId="9" fontId="33" fillId="35" borderId="85" xfId="66" applyFont="1" applyFill="1" applyBorder="1" applyAlignment="1" applyProtection="1">
      <alignment horizontal="center" vertical="center" wrapText="1"/>
    </xf>
    <xf numFmtId="9" fontId="10" fillId="35" borderId="85" xfId="0" applyNumberFormat="1" applyFont="1" applyFill="1" applyBorder="1" applyAlignment="1">
      <alignment horizontal="center" vertical="center" wrapText="1"/>
    </xf>
    <xf numFmtId="9" fontId="10" fillId="35" borderId="85" xfId="0" applyNumberFormat="1" applyFont="1" applyFill="1" applyBorder="1" applyAlignment="1">
      <alignment horizontal="center" vertical="center"/>
    </xf>
    <xf numFmtId="0" fontId="33" fillId="0" borderId="85" xfId="0" applyFont="1" applyBorder="1" applyAlignment="1" applyProtection="1">
      <alignment horizontal="center" vertical="center" wrapText="1"/>
      <protection locked="0"/>
    </xf>
    <xf numFmtId="1" fontId="5" fillId="4" borderId="85" xfId="0" applyNumberFormat="1" applyFont="1" applyFill="1" applyBorder="1" applyAlignment="1" applyProtection="1">
      <alignment horizontal="center" vertical="center" wrapText="1"/>
      <protection locked="0"/>
    </xf>
    <xf numFmtId="0" fontId="0" fillId="4" borderId="85" xfId="0" applyFill="1" applyBorder="1" applyAlignment="1" applyProtection="1">
      <alignment vertical="center" wrapText="1"/>
      <protection locked="0"/>
    </xf>
    <xf numFmtId="0" fontId="33" fillId="0" borderId="85" xfId="0" applyFont="1"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1" fontId="2" fillId="0" borderId="85" xfId="0" applyNumberFormat="1" applyFont="1" applyBorder="1" applyAlignment="1">
      <alignment horizontal="center" vertical="top" wrapText="1"/>
    </xf>
    <xf numFmtId="0" fontId="48" fillId="0" borderId="85" xfId="0" applyFont="1" applyBorder="1" applyAlignment="1" applyProtection="1">
      <alignment vertical="top" wrapText="1"/>
      <protection locked="0"/>
    </xf>
    <xf numFmtId="0" fontId="5" fillId="0" borderId="85" xfId="0" applyFont="1" applyBorder="1" applyAlignment="1" applyProtection="1">
      <alignment horizontal="center" vertical="top" wrapText="1"/>
      <protection locked="0"/>
    </xf>
    <xf numFmtId="0" fontId="48" fillId="0" borderId="85" xfId="0" applyFont="1" applyBorder="1" applyAlignment="1" applyProtection="1">
      <alignment horizontal="center" vertical="top" wrapText="1"/>
      <protection locked="0"/>
    </xf>
    <xf numFmtId="0" fontId="0" fillId="35" borderId="85" xfId="0" applyFill="1" applyBorder="1" applyAlignment="1">
      <alignment horizontal="center" vertical="top" textRotation="90" wrapText="1"/>
    </xf>
    <xf numFmtId="0" fontId="0" fillId="35" borderId="85" xfId="0" applyFill="1" applyBorder="1" applyAlignment="1" applyProtection="1">
      <alignment horizontal="center" vertical="top" textRotation="90" wrapText="1"/>
      <protection locked="0"/>
    </xf>
    <xf numFmtId="9" fontId="5" fillId="35" borderId="85" xfId="66" applyFont="1" applyFill="1" applyBorder="1" applyAlignment="1" applyProtection="1">
      <alignment horizontal="center" vertical="top" wrapText="1"/>
    </xf>
    <xf numFmtId="9" fontId="7" fillId="35" borderId="85" xfId="0" applyNumberFormat="1" applyFont="1" applyFill="1" applyBorder="1" applyAlignment="1">
      <alignment horizontal="center" vertical="top" wrapText="1"/>
    </xf>
    <xf numFmtId="9" fontId="2" fillId="35" borderId="85" xfId="0" applyNumberFormat="1" applyFont="1" applyFill="1" applyBorder="1" applyAlignment="1">
      <alignment horizontal="center" vertical="top" wrapText="1"/>
    </xf>
    <xf numFmtId="0" fontId="5" fillId="35" borderId="85" xfId="0" applyFont="1" applyFill="1" applyBorder="1" applyAlignment="1" applyProtection="1">
      <alignment horizontal="center" vertical="top" textRotation="90" wrapText="1"/>
      <protection locked="0"/>
    </xf>
    <xf numFmtId="0" fontId="7" fillId="35" borderId="85" xfId="0" applyFont="1" applyFill="1" applyBorder="1" applyAlignment="1">
      <alignment horizontal="center" vertical="top" wrapText="1"/>
    </xf>
    <xf numFmtId="0" fontId="0" fillId="4" borderId="85" xfId="0" applyFill="1" applyBorder="1" applyAlignment="1" applyProtection="1">
      <alignment horizontal="center" vertical="center" wrapText="1"/>
      <protection locked="0"/>
    </xf>
    <xf numFmtId="0" fontId="0" fillId="0" borderId="85" xfId="0" applyBorder="1" applyAlignment="1" applyProtection="1">
      <alignment horizontal="center" vertical="top" wrapText="1"/>
      <protection locked="0"/>
    </xf>
    <xf numFmtId="1" fontId="2" fillId="0" borderId="89" xfId="0" applyNumberFormat="1" applyFont="1" applyBorder="1" applyAlignment="1">
      <alignment horizontal="center" vertical="top" wrapText="1"/>
    </xf>
    <xf numFmtId="0" fontId="0" fillId="0" borderId="89" xfId="0" applyBorder="1" applyAlignment="1" applyProtection="1">
      <alignment horizontal="center" vertical="top" wrapText="1"/>
      <protection locked="0"/>
    </xf>
    <xf numFmtId="0" fontId="0" fillId="35" borderId="89" xfId="0" applyFill="1" applyBorder="1" applyAlignment="1">
      <alignment horizontal="center" vertical="top" textRotation="90" wrapText="1"/>
    </xf>
    <xf numFmtId="0" fontId="0" fillId="35" borderId="89" xfId="0" applyFill="1" applyBorder="1" applyAlignment="1" applyProtection="1">
      <alignment horizontal="center" vertical="top" textRotation="90" wrapText="1"/>
      <protection locked="0"/>
    </xf>
    <xf numFmtId="9" fontId="5" fillId="35" borderId="89" xfId="66" applyFont="1" applyFill="1" applyBorder="1" applyAlignment="1" applyProtection="1">
      <alignment horizontal="center" vertical="top" wrapText="1"/>
    </xf>
    <xf numFmtId="9" fontId="7" fillId="35" borderId="89" xfId="0" applyNumberFormat="1" applyFont="1" applyFill="1" applyBorder="1" applyAlignment="1">
      <alignment horizontal="center" vertical="top" wrapText="1"/>
    </xf>
    <xf numFmtId="0" fontId="5" fillId="35" borderId="89" xfId="0" applyFont="1" applyFill="1" applyBorder="1" applyAlignment="1" applyProtection="1">
      <alignment horizontal="center" vertical="top" textRotation="90" wrapText="1"/>
      <protection locked="0"/>
    </xf>
    <xf numFmtId="0" fontId="7" fillId="35" borderId="89" xfId="0" applyFont="1" applyFill="1" applyBorder="1" applyAlignment="1">
      <alignment horizontal="center" vertical="top" wrapText="1"/>
    </xf>
    <xf numFmtId="0" fontId="48" fillId="0" borderId="85" xfId="0" applyFont="1" applyBorder="1" applyAlignment="1" applyProtection="1">
      <alignment horizontal="center" vertical="center" wrapText="1"/>
      <protection locked="0"/>
    </xf>
    <xf numFmtId="0" fontId="48" fillId="0" borderId="85" xfId="0" applyFont="1" applyBorder="1" applyAlignment="1" applyProtection="1">
      <alignment horizontal="left" vertical="center" wrapText="1"/>
      <protection locked="0"/>
    </xf>
    <xf numFmtId="9" fontId="2" fillId="35" borderId="85" xfId="0" applyNumberFormat="1" applyFont="1" applyFill="1" applyBorder="1" applyAlignment="1">
      <alignment horizontal="center" vertical="top"/>
    </xf>
    <xf numFmtId="0" fontId="5" fillId="0" borderId="85" xfId="0" applyFont="1" applyBorder="1" applyAlignment="1" applyProtection="1">
      <alignment vertical="top" wrapText="1"/>
      <protection locked="0"/>
    </xf>
    <xf numFmtId="1" fontId="5" fillId="0" borderId="85" xfId="0" applyNumberFormat="1" applyFont="1" applyBorder="1" applyAlignment="1" applyProtection="1">
      <alignment horizontal="center" vertical="top" wrapText="1"/>
      <protection locked="0"/>
    </xf>
    <xf numFmtId="0" fontId="0" fillId="0" borderId="85" xfId="0" applyBorder="1" applyAlignment="1" applyProtection="1">
      <alignment vertical="top" wrapText="1"/>
      <protection locked="0"/>
    </xf>
    <xf numFmtId="1" fontId="0" fillId="0" borderId="85" xfId="0" applyNumberFormat="1" applyBorder="1" applyAlignment="1" applyProtection="1">
      <alignment horizontal="center" vertical="top" wrapText="1"/>
      <protection locked="0"/>
    </xf>
    <xf numFmtId="1" fontId="2" fillId="35" borderId="85" xfId="0" applyNumberFormat="1" applyFont="1" applyFill="1" applyBorder="1" applyAlignment="1">
      <alignment horizontal="center" vertical="top" wrapText="1"/>
    </xf>
    <xf numFmtId="0" fontId="2" fillId="35" borderId="85" xfId="0" applyFont="1" applyFill="1" applyBorder="1" applyAlignment="1">
      <alignment horizontal="center" vertical="top" wrapText="1"/>
    </xf>
    <xf numFmtId="0" fontId="5" fillId="0" borderId="89" xfId="0" applyFont="1" applyBorder="1" applyAlignment="1" applyProtection="1">
      <alignment vertical="top" wrapText="1"/>
      <protection locked="0"/>
    </xf>
    <xf numFmtId="1" fontId="5" fillId="0" borderId="89" xfId="0" applyNumberFormat="1" applyFont="1" applyBorder="1" applyAlignment="1" applyProtection="1">
      <alignment horizontal="center" vertical="top" wrapText="1"/>
      <protection locked="0"/>
    </xf>
    <xf numFmtId="0" fontId="0" fillId="0" borderId="89" xfId="0" applyBorder="1" applyAlignment="1" applyProtection="1">
      <alignment vertical="top" wrapText="1"/>
      <protection locked="0"/>
    </xf>
    <xf numFmtId="1" fontId="0" fillId="0" borderId="89" xfId="0" applyNumberFormat="1" applyBorder="1" applyAlignment="1" applyProtection="1">
      <alignment horizontal="center" vertical="top" wrapText="1"/>
      <protection locked="0"/>
    </xf>
    <xf numFmtId="1" fontId="2" fillId="35" borderId="89" xfId="0" applyNumberFormat="1" applyFont="1" applyFill="1" applyBorder="1" applyAlignment="1">
      <alignment horizontal="center" vertical="top" wrapText="1"/>
    </xf>
    <xf numFmtId="0" fontId="2" fillId="35" borderId="89" xfId="0" applyFont="1" applyFill="1" applyBorder="1" applyAlignment="1">
      <alignment horizontal="center" vertical="top" wrapText="1"/>
    </xf>
    <xf numFmtId="0" fontId="5" fillId="0" borderId="89" xfId="0" applyFont="1" applyBorder="1" applyAlignment="1" applyProtection="1">
      <alignment horizontal="center" vertical="top" wrapText="1"/>
      <protection locked="0"/>
    </xf>
    <xf numFmtId="0" fontId="5" fillId="35" borderId="85" xfId="0" applyFont="1" applyFill="1" applyBorder="1" applyAlignment="1">
      <alignment horizontal="center" vertical="top" textRotation="90" wrapText="1"/>
    </xf>
    <xf numFmtId="9" fontId="7" fillId="35" borderId="85" xfId="0" applyNumberFormat="1" applyFont="1" applyFill="1" applyBorder="1" applyAlignment="1">
      <alignment horizontal="center" vertical="top"/>
    </xf>
    <xf numFmtId="0" fontId="5" fillId="4" borderId="85" xfId="0" applyFont="1" applyFill="1" applyBorder="1" applyAlignment="1" applyProtection="1">
      <alignment vertical="center" wrapText="1"/>
      <protection locked="0"/>
    </xf>
    <xf numFmtId="0" fontId="44" fillId="0" borderId="85" xfId="0" applyFont="1" applyBorder="1" applyAlignment="1" applyProtection="1">
      <alignment horizontal="center" vertical="top" wrapText="1"/>
      <protection locked="0"/>
    </xf>
    <xf numFmtId="0" fontId="5" fillId="4" borderId="85" xfId="0" applyFont="1" applyFill="1" applyBorder="1" applyAlignment="1" applyProtection="1">
      <alignment vertical="top" wrapText="1"/>
      <protection locked="0"/>
    </xf>
    <xf numFmtId="9" fontId="2" fillId="35" borderId="89" xfId="0" applyNumberFormat="1" applyFont="1" applyFill="1" applyBorder="1" applyAlignment="1">
      <alignment horizontal="center" vertical="top" wrapText="1"/>
    </xf>
    <xf numFmtId="0" fontId="44" fillId="0" borderId="85" xfId="0" applyFont="1" applyBorder="1" applyAlignment="1" applyProtection="1">
      <alignment vertical="top" wrapText="1"/>
      <protection locked="0"/>
    </xf>
    <xf numFmtId="0" fontId="44" fillId="0" borderId="89" xfId="0" applyFont="1" applyBorder="1" applyAlignment="1" applyProtection="1">
      <alignment vertical="top" wrapText="1"/>
      <protection locked="0"/>
    </xf>
    <xf numFmtId="0" fontId="0" fillId="4" borderId="85" xfId="0" applyFill="1" applyBorder="1" applyAlignment="1" applyProtection="1">
      <alignment vertical="top" wrapText="1"/>
      <protection locked="0"/>
    </xf>
    <xf numFmtId="0" fontId="0" fillId="4" borderId="85" xfId="0" applyFill="1" applyBorder="1" applyAlignment="1" applyProtection="1">
      <alignment horizontal="center" vertical="top" wrapText="1"/>
      <protection locked="0"/>
    </xf>
    <xf numFmtId="0" fontId="44" fillId="4" borderId="85" xfId="0" applyFont="1" applyFill="1" applyBorder="1" applyAlignment="1" applyProtection="1">
      <alignment horizontal="center" vertical="top" wrapText="1"/>
      <protection locked="0"/>
    </xf>
    <xf numFmtId="9" fontId="2" fillId="35" borderId="89" xfId="0" applyNumberFormat="1" applyFont="1" applyFill="1" applyBorder="1" applyAlignment="1">
      <alignment horizontal="center" vertical="top"/>
    </xf>
    <xf numFmtId="1" fontId="2" fillId="0" borderId="92" xfId="0" applyNumberFormat="1" applyFont="1" applyBorder="1" applyAlignment="1">
      <alignment horizontal="center" vertical="center" wrapText="1"/>
    </xf>
    <xf numFmtId="0" fontId="0" fillId="35" borderId="92" xfId="0" applyFill="1" applyBorder="1" applyAlignment="1">
      <alignment horizontal="center" vertical="center" textRotation="90" wrapText="1"/>
    </xf>
    <xf numFmtId="0" fontId="0" fillId="35" borderId="92" xfId="0" applyFill="1" applyBorder="1" applyAlignment="1" applyProtection="1">
      <alignment horizontal="center" vertical="center" textRotation="90" wrapText="1"/>
      <protection locked="0"/>
    </xf>
    <xf numFmtId="9" fontId="5" fillId="35" borderId="92" xfId="66" applyFont="1" applyFill="1" applyBorder="1" applyAlignment="1" applyProtection="1">
      <alignment horizontal="center" vertical="center" wrapText="1"/>
    </xf>
    <xf numFmtId="9" fontId="7" fillId="35" borderId="92" xfId="0" applyNumberFormat="1" applyFont="1" applyFill="1" applyBorder="1" applyAlignment="1">
      <alignment horizontal="center" vertical="center" wrapText="1"/>
    </xf>
    <xf numFmtId="9" fontId="2" fillId="35" borderId="92" xfId="0" applyNumberFormat="1" applyFont="1" applyFill="1" applyBorder="1" applyAlignment="1">
      <alignment horizontal="center" vertical="center"/>
    </xf>
    <xf numFmtId="0" fontId="5" fillId="35" borderId="92" xfId="0" applyFont="1" applyFill="1" applyBorder="1" applyAlignment="1" applyProtection="1">
      <alignment horizontal="center" vertical="center" textRotation="90" wrapText="1"/>
      <protection locked="0"/>
    </xf>
    <xf numFmtId="0" fontId="0" fillId="0" borderId="89" xfId="0" applyBorder="1" applyAlignment="1">
      <alignment horizontal="center" vertical="center" textRotation="90" wrapText="1"/>
    </xf>
    <xf numFmtId="0" fontId="0" fillId="0" borderId="89" xfId="0" applyBorder="1" applyAlignment="1" applyProtection="1">
      <alignment horizontal="center" vertical="center" textRotation="90" wrapText="1"/>
      <protection locked="0"/>
    </xf>
    <xf numFmtId="9" fontId="5" fillId="0" borderId="89" xfId="66" applyFont="1" applyFill="1" applyBorder="1" applyAlignment="1" applyProtection="1">
      <alignment horizontal="center" vertical="center" wrapText="1"/>
    </xf>
    <xf numFmtId="9" fontId="7" fillId="0" borderId="89" xfId="0" applyNumberFormat="1" applyFont="1" applyBorder="1" applyAlignment="1">
      <alignment horizontal="center" vertical="center" wrapText="1"/>
    </xf>
    <xf numFmtId="9" fontId="2" fillId="0" borderId="85" xfId="0" applyNumberFormat="1" applyFont="1" applyBorder="1" applyAlignment="1">
      <alignment horizontal="center" vertical="center"/>
    </xf>
    <xf numFmtId="0" fontId="5" fillId="0" borderId="89" xfId="0" applyFont="1" applyBorder="1" applyAlignment="1" applyProtection="1">
      <alignment horizontal="center" vertical="center" textRotation="90" wrapText="1"/>
      <protection locked="0"/>
    </xf>
    <xf numFmtId="1" fontId="7" fillId="0" borderId="85" xfId="0" applyNumberFormat="1" applyFont="1" applyBorder="1" applyAlignment="1">
      <alignment horizontal="center" vertical="center" wrapText="1"/>
    </xf>
    <xf numFmtId="0" fontId="33" fillId="0" borderId="85" xfId="0" applyFont="1" applyBorder="1" applyAlignment="1" applyProtection="1">
      <alignment vertical="center" wrapText="1"/>
      <protection locked="0"/>
    </xf>
    <xf numFmtId="0" fontId="10" fillId="35" borderId="85" xfId="0" applyFont="1" applyFill="1" applyBorder="1" applyAlignment="1">
      <alignment horizontal="center" vertical="center" wrapText="1"/>
    </xf>
    <xf numFmtId="1" fontId="33" fillId="0" borderId="85" xfId="0" applyNumberFormat="1" applyFont="1" applyBorder="1" applyAlignment="1" applyProtection="1">
      <alignment horizontal="center" vertical="center" wrapText="1"/>
      <protection locked="0"/>
    </xf>
    <xf numFmtId="1" fontId="10" fillId="35" borderId="85" xfId="0" applyNumberFormat="1" applyFont="1" applyFill="1" applyBorder="1" applyAlignment="1">
      <alignment horizontal="center" vertical="center" wrapText="1"/>
    </xf>
    <xf numFmtId="1" fontId="7" fillId="0" borderId="89" xfId="0" applyNumberFormat="1" applyFont="1" applyBorder="1" applyAlignment="1">
      <alignment horizontal="center" vertical="center" wrapText="1"/>
    </xf>
    <xf numFmtId="0" fontId="33" fillId="0" borderId="89" xfId="0" applyFont="1" applyBorder="1" applyAlignment="1" applyProtection="1">
      <alignment vertical="center" wrapText="1"/>
      <protection locked="0"/>
    </xf>
    <xf numFmtId="0" fontId="10" fillId="35" borderId="89" xfId="0" applyFont="1" applyFill="1" applyBorder="1" applyAlignment="1">
      <alignment horizontal="center" vertical="center" wrapText="1"/>
    </xf>
    <xf numFmtId="0" fontId="33" fillId="0" borderId="89" xfId="0" applyFont="1" applyBorder="1" applyAlignment="1" applyProtection="1">
      <alignment horizontal="center" vertical="center" wrapText="1"/>
      <protection locked="0"/>
    </xf>
    <xf numFmtId="1" fontId="33" fillId="0" borderId="89" xfId="0" applyNumberFormat="1" applyFont="1" applyBorder="1" applyAlignment="1" applyProtection="1">
      <alignment horizontal="center" vertical="center" wrapText="1"/>
      <protection locked="0"/>
    </xf>
    <xf numFmtId="1" fontId="10" fillId="35" borderId="89" xfId="0" applyNumberFormat="1" applyFont="1" applyFill="1" applyBorder="1" applyAlignment="1">
      <alignment horizontal="center" vertical="center" wrapText="1"/>
    </xf>
    <xf numFmtId="9" fontId="10" fillId="35" borderId="89" xfId="0" applyNumberFormat="1" applyFont="1" applyFill="1" applyBorder="1" applyAlignment="1">
      <alignment horizontal="center" vertical="center" wrapText="1"/>
    </xf>
    <xf numFmtId="0" fontId="48" fillId="0" borderId="85" xfId="0" applyFont="1" applyBorder="1" applyAlignment="1" applyProtection="1">
      <alignment vertical="center" wrapText="1"/>
      <protection locked="0"/>
    </xf>
    <xf numFmtId="0" fontId="10" fillId="0" borderId="89" xfId="0" applyFont="1" applyBorder="1" applyAlignment="1" applyProtection="1">
      <alignment horizontal="center" vertical="center" wrapText="1"/>
      <protection locked="0"/>
    </xf>
    <xf numFmtId="0" fontId="5" fillId="0" borderId="85" xfId="0" applyFont="1" applyBorder="1" applyAlignment="1" applyProtection="1">
      <alignment horizontal="justify" vertical="center" wrapText="1"/>
      <protection locked="0"/>
    </xf>
    <xf numFmtId="0" fontId="5" fillId="4" borderId="89" xfId="0" applyFont="1" applyFill="1" applyBorder="1" applyAlignment="1" applyProtection="1">
      <alignment horizontal="center" vertical="center" wrapText="1"/>
      <protection locked="0"/>
    </xf>
    <xf numFmtId="0" fontId="0" fillId="0" borderId="85" xfId="0" applyBorder="1" applyProtection="1">
      <protection locked="0"/>
    </xf>
    <xf numFmtId="0" fontId="0" fillId="0" borderId="85" xfId="0" applyBorder="1" applyAlignment="1" applyProtection="1">
      <alignment vertical="center"/>
      <protection locked="0"/>
    </xf>
    <xf numFmtId="0" fontId="2" fillId="35" borderId="85" xfId="0" applyFont="1" applyFill="1" applyBorder="1" applyAlignment="1">
      <alignment horizontal="center" vertical="center"/>
    </xf>
    <xf numFmtId="9" fontId="2" fillId="35" borderId="85" xfId="66" applyFont="1" applyFill="1" applyBorder="1" applyAlignment="1" applyProtection="1">
      <alignment horizontal="center" vertical="center"/>
    </xf>
    <xf numFmtId="0" fontId="0" fillId="0" borderId="89" xfId="0" applyBorder="1" applyProtection="1">
      <protection locked="0"/>
    </xf>
    <xf numFmtId="0" fontId="0" fillId="0" borderId="89" xfId="0" applyBorder="1" applyAlignment="1" applyProtection="1">
      <alignment vertical="center"/>
      <protection locked="0"/>
    </xf>
    <xf numFmtId="0" fontId="2" fillId="35" borderId="89" xfId="0" applyFont="1" applyFill="1" applyBorder="1" applyAlignment="1">
      <alignment horizontal="center" vertical="center"/>
    </xf>
    <xf numFmtId="9" fontId="2" fillId="35" borderId="89" xfId="66" applyFont="1" applyFill="1" applyBorder="1" applyAlignment="1" applyProtection="1">
      <alignment horizontal="center" vertical="center"/>
    </xf>
    <xf numFmtId="0" fontId="64" fillId="0" borderId="85" xfId="0" applyFont="1" applyBorder="1" applyAlignment="1" applyProtection="1">
      <alignment vertical="center" wrapText="1"/>
      <protection locked="0"/>
    </xf>
    <xf numFmtId="0" fontId="71" fillId="35" borderId="85" xfId="0" applyFont="1" applyFill="1" applyBorder="1" applyAlignment="1">
      <alignment horizontal="center" vertical="center" wrapText="1"/>
    </xf>
    <xf numFmtId="0" fontId="64" fillId="0" borderId="85" xfId="0" applyFont="1" applyBorder="1" applyProtection="1">
      <protection locked="0"/>
    </xf>
    <xf numFmtId="0" fontId="71" fillId="35" borderId="85" xfId="0" applyFont="1" applyFill="1" applyBorder="1" applyAlignment="1">
      <alignment horizontal="center"/>
    </xf>
    <xf numFmtId="9" fontId="71" fillId="35" borderId="85" xfId="66" applyFont="1" applyFill="1" applyBorder="1" applyAlignment="1" applyProtection="1">
      <alignment horizontal="center"/>
    </xf>
    <xf numFmtId="0" fontId="64" fillId="0" borderId="89" xfId="0" applyFont="1" applyBorder="1" applyAlignment="1" applyProtection="1">
      <alignment vertical="center" wrapText="1"/>
      <protection locked="0"/>
    </xf>
    <xf numFmtId="0" fontId="71" fillId="35" borderId="89" xfId="0" applyFont="1" applyFill="1" applyBorder="1" applyAlignment="1">
      <alignment horizontal="center" vertical="center" wrapText="1"/>
    </xf>
    <xf numFmtId="0" fontId="64" fillId="0" borderId="89" xfId="0" applyFont="1" applyBorder="1" applyProtection="1">
      <protection locked="0"/>
    </xf>
    <xf numFmtId="0" fontId="71" fillId="35" borderId="89" xfId="0" applyFont="1" applyFill="1" applyBorder="1" applyAlignment="1">
      <alignment horizontal="center"/>
    </xf>
    <xf numFmtId="9" fontId="71" fillId="35" borderId="89" xfId="66" applyFont="1" applyFill="1" applyBorder="1" applyAlignment="1" applyProtection="1">
      <alignment horizontal="center"/>
    </xf>
    <xf numFmtId="0" fontId="64" fillId="4" borderId="85" xfId="0" applyFont="1" applyFill="1" applyBorder="1" applyAlignment="1" applyProtection="1">
      <alignment horizontal="right" vertical="center"/>
      <protection locked="0"/>
    </xf>
    <xf numFmtId="0" fontId="64" fillId="4" borderId="85" xfId="0" applyFont="1" applyFill="1" applyBorder="1" applyAlignment="1" applyProtection="1">
      <alignment vertical="center"/>
      <protection locked="0"/>
    </xf>
    <xf numFmtId="0" fontId="64" fillId="0" borderId="85" xfId="0" applyFont="1" applyBorder="1" applyAlignment="1" applyProtection="1">
      <alignment horizontal="left" vertical="center" wrapText="1"/>
      <protection locked="0"/>
    </xf>
    <xf numFmtId="0" fontId="64" fillId="0" borderId="89" xfId="0" applyFont="1" applyBorder="1" applyAlignment="1" applyProtection="1">
      <alignment horizontal="left" vertical="center" wrapText="1"/>
      <protection locked="0"/>
    </xf>
    <xf numFmtId="0" fontId="64" fillId="0" borderId="87" xfId="0" applyFont="1" applyBorder="1" applyProtection="1">
      <protection locked="0"/>
    </xf>
    <xf numFmtId="0" fontId="64" fillId="0" borderId="85" xfId="0" applyFont="1" applyBorder="1" applyAlignment="1" applyProtection="1">
      <alignment vertical="center"/>
      <protection locked="0"/>
    </xf>
    <xf numFmtId="0" fontId="64" fillId="0" borderId="89" xfId="0" applyFont="1" applyBorder="1" applyAlignment="1" applyProtection="1">
      <alignment vertical="center"/>
      <protection locked="0"/>
    </xf>
    <xf numFmtId="0" fontId="64" fillId="0" borderId="90" xfId="0" applyFont="1" applyBorder="1" applyProtection="1">
      <protection locked="0"/>
    </xf>
    <xf numFmtId="0" fontId="64" fillId="0" borderId="85" xfId="0" applyFont="1" applyBorder="1" applyAlignment="1" applyProtection="1">
      <alignment horizontal="center" vertical="center" wrapText="1"/>
      <protection locked="0"/>
    </xf>
    <xf numFmtId="0" fontId="64" fillId="4" borderId="85" xfId="0" applyFont="1" applyFill="1" applyBorder="1" applyAlignment="1" applyProtection="1">
      <alignment vertical="top" wrapText="1"/>
      <protection locked="0"/>
    </xf>
    <xf numFmtId="0" fontId="63" fillId="4" borderId="85" xfId="0" applyFont="1" applyFill="1" applyBorder="1" applyAlignment="1" applyProtection="1">
      <alignment vertical="top" wrapText="1"/>
      <protection locked="0"/>
    </xf>
    <xf numFmtId="0" fontId="64" fillId="4" borderId="85" xfId="0" applyFont="1" applyFill="1" applyBorder="1" applyAlignment="1" applyProtection="1">
      <alignment vertical="center" wrapText="1"/>
      <protection locked="0"/>
    </xf>
    <xf numFmtId="0" fontId="64" fillId="4" borderId="85" xfId="0" applyFont="1" applyFill="1" applyBorder="1" applyProtection="1">
      <protection locked="0"/>
    </xf>
    <xf numFmtId="0" fontId="71" fillId="35" borderId="85" xfId="0" applyFont="1" applyFill="1" applyBorder="1" applyAlignment="1">
      <alignment horizontal="center" vertical="center"/>
    </xf>
    <xf numFmtId="9" fontId="71" fillId="35" borderId="85" xfId="66" applyFont="1" applyFill="1" applyBorder="1" applyAlignment="1" applyProtection="1">
      <alignment horizontal="center" vertical="center"/>
    </xf>
    <xf numFmtId="0" fontId="64" fillId="0" borderId="89" xfId="0" applyFont="1" applyBorder="1" applyAlignment="1" applyProtection="1">
      <alignment horizontal="center" vertical="center" wrapText="1"/>
      <protection locked="0"/>
    </xf>
    <xf numFmtId="0" fontId="64" fillId="4" borderId="89" xfId="0" applyFont="1" applyFill="1" applyBorder="1" applyAlignment="1" applyProtection="1">
      <alignment vertical="center" wrapText="1"/>
      <protection locked="0"/>
    </xf>
    <xf numFmtId="0" fontId="64" fillId="4" borderId="89" xfId="0" applyFont="1" applyFill="1" applyBorder="1" applyProtection="1">
      <protection locked="0"/>
    </xf>
    <xf numFmtId="0" fontId="71" fillId="35" borderId="89" xfId="0" applyFont="1" applyFill="1" applyBorder="1" applyAlignment="1">
      <alignment horizontal="center" vertical="center"/>
    </xf>
    <xf numFmtId="9" fontId="71" fillId="35" borderId="89" xfId="66" applyFont="1" applyFill="1" applyBorder="1" applyAlignment="1" applyProtection="1">
      <alignment horizontal="center" vertical="center"/>
    </xf>
    <xf numFmtId="0" fontId="74" fillId="0" borderId="85" xfId="0" applyFont="1" applyBorder="1" applyAlignment="1" applyProtection="1">
      <alignment vertical="center" wrapText="1"/>
      <protection locked="0"/>
    </xf>
    <xf numFmtId="0" fontId="6" fillId="0" borderId="85" xfId="0" applyFont="1" applyBorder="1" applyAlignment="1" applyProtection="1">
      <alignment vertical="top" wrapText="1"/>
      <protection locked="0"/>
    </xf>
    <xf numFmtId="0" fontId="6" fillId="0" borderId="85" xfId="0" applyFont="1" applyBorder="1" applyAlignment="1" applyProtection="1">
      <alignment vertical="center" wrapText="1"/>
      <protection locked="0"/>
    </xf>
    <xf numFmtId="0" fontId="6" fillId="0" borderId="85" xfId="0" applyFont="1" applyBorder="1" applyAlignment="1" applyProtection="1">
      <alignment horizontal="center" vertical="center" wrapText="1"/>
      <protection locked="0"/>
    </xf>
    <xf numFmtId="0" fontId="6" fillId="0" borderId="89" xfId="0" applyFont="1" applyBorder="1" applyAlignment="1" applyProtection="1">
      <alignment vertical="center" wrapText="1"/>
      <protection locked="0"/>
    </xf>
    <xf numFmtId="0" fontId="64" fillId="0" borderId="85" xfId="0" applyFont="1" applyBorder="1" applyAlignment="1" applyProtection="1">
      <alignment vertical="top" wrapText="1"/>
      <protection locked="0"/>
    </xf>
    <xf numFmtId="0" fontId="64" fillId="0" borderId="89" xfId="0" applyFont="1" applyBorder="1" applyAlignment="1" applyProtection="1">
      <alignment vertical="top" wrapText="1"/>
      <protection locked="0"/>
    </xf>
    <xf numFmtId="0" fontId="63" fillId="0" borderId="85" xfId="0" applyFont="1" applyBorder="1" applyAlignment="1" applyProtection="1">
      <alignment vertical="center" wrapText="1"/>
      <protection locked="0"/>
    </xf>
    <xf numFmtId="0" fontId="63" fillId="0" borderId="89" xfId="0" applyFont="1" applyBorder="1" applyAlignment="1" applyProtection="1">
      <alignment vertical="center" wrapText="1"/>
      <protection locked="0"/>
    </xf>
    <xf numFmtId="0" fontId="6" fillId="0" borderId="89" xfId="0" applyFont="1" applyBorder="1" applyAlignment="1" applyProtection="1">
      <alignment horizontal="center" vertical="center" wrapText="1"/>
      <protection locked="0"/>
    </xf>
    <xf numFmtId="0" fontId="64" fillId="0" borderId="85" xfId="0" applyFont="1" applyBorder="1" applyAlignment="1" applyProtection="1">
      <alignment horizontal="center" vertical="center"/>
      <protection locked="0"/>
    </xf>
    <xf numFmtId="0" fontId="64" fillId="0" borderId="89" xfId="0" applyFont="1" applyBorder="1" applyAlignment="1" applyProtection="1">
      <alignment horizontal="center" vertical="center"/>
      <protection locked="0"/>
    </xf>
    <xf numFmtId="1" fontId="71" fillId="35" borderId="85" xfId="66" applyNumberFormat="1" applyFont="1" applyFill="1" applyBorder="1" applyAlignment="1">
      <alignment horizontal="center" vertical="center" wrapText="1"/>
    </xf>
    <xf numFmtId="1" fontId="64" fillId="0" borderId="85" xfId="0" applyNumberFormat="1" applyFont="1" applyBorder="1" applyAlignment="1" applyProtection="1">
      <alignment vertical="center" wrapText="1"/>
      <protection locked="0"/>
    </xf>
    <xf numFmtId="1" fontId="64" fillId="0" borderId="85" xfId="66" applyNumberFormat="1" applyFont="1" applyFill="1" applyBorder="1" applyAlignment="1" applyProtection="1">
      <alignment horizontal="center" vertical="center" wrapText="1"/>
      <protection locked="0"/>
    </xf>
    <xf numFmtId="0" fontId="76" fillId="0" borderId="85" xfId="0" applyFont="1" applyBorder="1" applyAlignment="1" applyProtection="1">
      <alignment vertical="center" wrapText="1"/>
      <protection locked="0"/>
    </xf>
    <xf numFmtId="0" fontId="70" fillId="35" borderId="85" xfId="0" applyFont="1" applyFill="1" applyBorder="1" applyAlignment="1">
      <alignment horizontal="center" vertical="center" wrapText="1"/>
    </xf>
    <xf numFmtId="0" fontId="13" fillId="0" borderId="85" xfId="0" applyFont="1" applyBorder="1" applyAlignment="1" applyProtection="1">
      <alignment horizontal="left" vertical="center" wrapText="1"/>
      <protection locked="0"/>
    </xf>
    <xf numFmtId="0" fontId="13" fillId="0" borderId="85" xfId="0" applyFont="1" applyBorder="1" applyAlignment="1" applyProtection="1">
      <alignment horizontal="center" vertical="center" wrapText="1"/>
      <protection locked="0"/>
    </xf>
    <xf numFmtId="0" fontId="13" fillId="0" borderId="89" xfId="0" applyFont="1" applyBorder="1" applyAlignment="1" applyProtection="1">
      <alignment horizontal="left" vertical="center" wrapText="1"/>
      <protection locked="0"/>
    </xf>
    <xf numFmtId="0" fontId="13" fillId="0" borderId="89" xfId="0" applyFont="1" applyBorder="1" applyAlignment="1" applyProtection="1">
      <alignment horizontal="center" vertical="center" wrapText="1"/>
      <protection locked="0"/>
    </xf>
    <xf numFmtId="0" fontId="31" fillId="0" borderId="85" xfId="0" applyFont="1" applyBorder="1" applyAlignment="1" applyProtection="1">
      <alignment horizontal="left" vertical="center" wrapText="1"/>
      <protection locked="0"/>
    </xf>
    <xf numFmtId="0" fontId="31" fillId="0" borderId="85" xfId="0" applyFont="1" applyBorder="1" applyAlignment="1" applyProtection="1">
      <alignment horizontal="center" vertical="center" wrapText="1"/>
      <protection locked="0"/>
    </xf>
    <xf numFmtId="0" fontId="14" fillId="0" borderId="89" xfId="0" applyFont="1" applyBorder="1" applyAlignment="1" applyProtection="1">
      <alignment horizontal="center" vertical="center" wrapText="1"/>
      <protection locked="0"/>
    </xf>
    <xf numFmtId="0" fontId="14" fillId="0" borderId="85" xfId="0" applyFont="1" applyBorder="1" applyAlignment="1" applyProtection="1">
      <alignment horizontal="left" vertical="center" wrapText="1"/>
      <protection locked="0"/>
    </xf>
    <xf numFmtId="0" fontId="14" fillId="0" borderId="85" xfId="0" applyFont="1" applyBorder="1" applyAlignment="1" applyProtection="1">
      <alignment horizontal="center" vertical="center" wrapText="1"/>
      <protection locked="0"/>
    </xf>
    <xf numFmtId="0" fontId="13" fillId="42" borderId="85" xfId="0" applyFont="1" applyFill="1" applyBorder="1" applyAlignment="1" applyProtection="1">
      <alignment horizontal="center" vertical="center" wrapText="1"/>
      <protection locked="0"/>
    </xf>
    <xf numFmtId="0" fontId="2" fillId="0" borderId="85" xfId="0" applyFont="1" applyBorder="1" applyAlignment="1">
      <alignment horizontal="left" vertical="top" wrapText="1"/>
    </xf>
    <xf numFmtId="0" fontId="0" fillId="0" borderId="85" xfId="0" applyBorder="1" applyAlignment="1">
      <alignment horizontal="left" vertical="top" wrapText="1"/>
    </xf>
    <xf numFmtId="0" fontId="2" fillId="4" borderId="85" xfId="0" applyFont="1" applyFill="1" applyBorder="1" applyAlignment="1">
      <alignment horizontal="left" vertical="top" wrapText="1"/>
    </xf>
    <xf numFmtId="0" fontId="0" fillId="4" borderId="85" xfId="0" applyFill="1" applyBorder="1" applyAlignment="1">
      <alignment horizontal="left" vertical="top" wrapText="1"/>
    </xf>
    <xf numFmtId="0" fontId="4" fillId="39" borderId="85" xfId="0" applyFont="1" applyFill="1" applyBorder="1" applyAlignment="1">
      <alignment horizontal="center" vertical="center"/>
    </xf>
    <xf numFmtId="0" fontId="34" fillId="4" borderId="85" xfId="0" applyFont="1" applyFill="1" applyBorder="1" applyAlignment="1">
      <alignment horizontal="center" vertical="center" wrapText="1" readingOrder="1"/>
    </xf>
    <xf numFmtId="0" fontId="35" fillId="4" borderId="85" xfId="0" applyFont="1" applyFill="1" applyBorder="1" applyAlignment="1">
      <alignment horizontal="justify" vertical="center" wrapText="1" readingOrder="1"/>
    </xf>
    <xf numFmtId="9" fontId="34" fillId="4" borderId="87" xfId="0" applyNumberFormat="1" applyFont="1" applyFill="1" applyBorder="1" applyAlignment="1">
      <alignment horizontal="center" vertical="center" wrapText="1" readingOrder="1"/>
    </xf>
    <xf numFmtId="0" fontId="35" fillId="4" borderId="87" xfId="0" applyFont="1" applyFill="1" applyBorder="1" applyAlignment="1">
      <alignment horizontal="center" vertical="center" wrapText="1" readingOrder="1"/>
    </xf>
    <xf numFmtId="0" fontId="34" fillId="4" borderId="89" xfId="0" applyFont="1" applyFill="1" applyBorder="1" applyAlignment="1">
      <alignment horizontal="center" vertical="center" wrapText="1" readingOrder="1"/>
    </xf>
    <xf numFmtId="0" fontId="35" fillId="4" borderId="89" xfId="0" applyFont="1" applyFill="1" applyBorder="1" applyAlignment="1">
      <alignment horizontal="justify" vertical="center" wrapText="1" readingOrder="1"/>
    </xf>
    <xf numFmtId="0" fontId="35" fillId="4" borderId="90" xfId="0" applyFont="1" applyFill="1" applyBorder="1" applyAlignment="1">
      <alignment horizontal="center" vertical="center" wrapText="1" readingOrder="1"/>
    </xf>
    <xf numFmtId="0" fontId="75" fillId="35" borderId="26" xfId="0" applyFont="1" applyFill="1" applyBorder="1" applyAlignment="1">
      <alignment horizontal="center" vertical="center" wrapText="1"/>
    </xf>
    <xf numFmtId="0" fontId="48" fillId="4" borderId="85" xfId="0" applyFont="1" applyFill="1" applyBorder="1" applyAlignment="1" applyProtection="1">
      <alignment horizontal="center" vertical="center" wrapText="1"/>
      <protection locked="0"/>
    </xf>
    <xf numFmtId="0" fontId="48" fillId="4" borderId="26" xfId="0" quotePrefix="1" applyFont="1" applyFill="1" applyBorder="1" applyAlignment="1" applyProtection="1">
      <alignment horizontal="center" vertical="top" wrapText="1"/>
      <protection locked="0"/>
    </xf>
    <xf numFmtId="0" fontId="48" fillId="4" borderId="26" xfId="0" applyFont="1" applyFill="1" applyBorder="1" applyAlignment="1" applyProtection="1">
      <alignment horizontal="center" vertical="top" wrapText="1"/>
      <protection locked="0"/>
    </xf>
    <xf numFmtId="0" fontId="48" fillId="4" borderId="85" xfId="0" applyFont="1" applyFill="1" applyBorder="1" applyAlignment="1" applyProtection="1">
      <alignment horizontal="center" vertical="top" wrapText="1"/>
      <protection locked="0"/>
    </xf>
    <xf numFmtId="0" fontId="48" fillId="4" borderId="50" xfId="0" applyFont="1" applyFill="1" applyBorder="1" applyAlignment="1" applyProtection="1">
      <alignment horizontal="center" vertical="top" wrapText="1"/>
      <protection locked="0"/>
    </xf>
    <xf numFmtId="0" fontId="48" fillId="4" borderId="50" xfId="0" applyFont="1" applyFill="1" applyBorder="1" applyAlignment="1" applyProtection="1">
      <alignment horizontal="center" vertical="center" wrapText="1"/>
      <protection locked="0"/>
    </xf>
    <xf numFmtId="0" fontId="48" fillId="4" borderId="94" xfId="0" applyFont="1" applyFill="1" applyBorder="1" applyAlignment="1" applyProtection="1">
      <alignment horizontal="center" vertical="top" wrapText="1"/>
      <protection locked="0"/>
    </xf>
    <xf numFmtId="0" fontId="48" fillId="4" borderId="94" xfId="0" applyFont="1" applyFill="1" applyBorder="1" applyAlignment="1" applyProtection="1">
      <alignment horizontal="center" vertical="center" wrapText="1"/>
      <protection locked="0"/>
    </xf>
    <xf numFmtId="0" fontId="6" fillId="4" borderId="26" xfId="0" applyFont="1" applyFill="1" applyBorder="1" applyAlignment="1" applyProtection="1">
      <alignment vertical="top" wrapText="1"/>
      <protection locked="0"/>
    </xf>
    <xf numFmtId="0" fontId="6" fillId="4" borderId="85" xfId="0" applyFont="1" applyFill="1" applyBorder="1" applyAlignment="1">
      <alignment vertical="center" wrapText="1"/>
    </xf>
    <xf numFmtId="0" fontId="5" fillId="0" borderId="2" xfId="0" applyFont="1" applyBorder="1" applyAlignment="1" applyProtection="1">
      <alignment horizontal="center" vertical="center" wrapText="1"/>
      <protection locked="0"/>
    </xf>
    <xf numFmtId="0" fontId="6" fillId="0" borderId="29" xfId="0" applyFont="1" applyBorder="1" applyAlignment="1">
      <alignment horizontal="center" vertical="center" wrapText="1"/>
    </xf>
    <xf numFmtId="0" fontId="5" fillId="0" borderId="73" xfId="0" applyFont="1" applyBorder="1" applyAlignment="1" applyProtection="1">
      <alignment horizontal="center" vertical="center" wrapText="1"/>
      <protection locked="0"/>
    </xf>
    <xf numFmtId="0" fontId="5" fillId="0" borderId="50" xfId="0" applyFont="1" applyBorder="1" applyAlignment="1" applyProtection="1">
      <alignment horizontal="center" vertical="top" wrapText="1"/>
      <protection locked="0"/>
    </xf>
    <xf numFmtId="0" fontId="5" fillId="0" borderId="95" xfId="0" applyFont="1" applyBorder="1" applyAlignment="1" applyProtection="1">
      <alignment horizontal="center" vertical="center" wrapText="1"/>
      <protection locked="0"/>
    </xf>
    <xf numFmtId="0" fontId="6" fillId="0" borderId="85" xfId="0" applyFont="1" applyBorder="1" applyAlignment="1">
      <alignment vertical="center" wrapText="1"/>
    </xf>
    <xf numFmtId="0" fontId="63" fillId="0" borderId="85" xfId="0" applyFont="1" applyBorder="1" applyAlignment="1">
      <alignment horizontal="center" vertical="center" wrapText="1"/>
    </xf>
    <xf numFmtId="0" fontId="63" fillId="0" borderId="26" xfId="0" applyFont="1" applyBorder="1" applyAlignment="1">
      <alignment horizontal="center" vertical="center" wrapText="1"/>
    </xf>
    <xf numFmtId="0" fontId="63" fillId="0" borderId="30" xfId="0" applyFont="1" applyBorder="1" applyAlignment="1">
      <alignment horizontal="center" vertical="center" wrapText="1"/>
    </xf>
    <xf numFmtId="0" fontId="48" fillId="35" borderId="26" xfId="0" applyFont="1" applyFill="1" applyBorder="1" applyAlignment="1" applyProtection="1">
      <alignment vertical="center" wrapText="1"/>
      <protection locked="0"/>
    </xf>
    <xf numFmtId="0" fontId="0" fillId="35" borderId="85" xfId="0" applyFill="1" applyBorder="1" applyAlignment="1" applyProtection="1">
      <alignment vertical="center" wrapText="1"/>
      <protection locked="0"/>
    </xf>
    <xf numFmtId="0" fontId="0" fillId="35" borderId="89" xfId="0" applyFill="1" applyBorder="1" applyAlignment="1" applyProtection="1">
      <alignment vertical="center" wrapText="1"/>
      <protection locked="0"/>
    </xf>
    <xf numFmtId="0" fontId="6" fillId="0" borderId="1" xfId="0" applyFont="1" applyBorder="1" applyAlignment="1">
      <alignment vertical="center" wrapText="1"/>
    </xf>
    <xf numFmtId="0" fontId="6" fillId="0" borderId="5" xfId="0" applyFont="1" applyBorder="1" applyAlignment="1">
      <alignment vertical="center" wrapText="1"/>
    </xf>
    <xf numFmtId="0" fontId="6" fillId="0" borderId="73" xfId="0" applyFont="1" applyBorder="1" applyAlignment="1">
      <alignment horizontal="center" vertical="center" wrapText="1"/>
    </xf>
    <xf numFmtId="0" fontId="6" fillId="0" borderId="97" xfId="0" applyFont="1" applyBorder="1" applyAlignment="1">
      <alignment horizontal="center" vertical="center" wrapText="1"/>
    </xf>
    <xf numFmtId="0" fontId="6" fillId="0" borderId="1" xfId="0" applyFont="1" applyBorder="1" applyAlignment="1">
      <alignment horizontal="center" vertical="center" wrapText="1"/>
    </xf>
    <xf numFmtId="0" fontId="6" fillId="0" borderId="5" xfId="0" applyFont="1" applyBorder="1" applyAlignment="1">
      <alignment horizontal="center" vertical="center" wrapText="1"/>
    </xf>
    <xf numFmtId="0" fontId="4" fillId="30" borderId="100" xfId="0" applyFont="1" applyFill="1" applyBorder="1" applyAlignment="1" applyProtection="1">
      <alignment horizontal="center" vertical="center" wrapText="1"/>
      <protection locked="0"/>
    </xf>
    <xf numFmtId="0" fontId="4" fillId="30" borderId="103" xfId="0" applyFont="1" applyFill="1" applyBorder="1" applyAlignment="1">
      <alignment horizontal="center" vertical="center" wrapText="1"/>
    </xf>
    <xf numFmtId="0" fontId="4" fillId="5" borderId="101" xfId="0" applyFont="1" applyFill="1" applyBorder="1" applyAlignment="1">
      <alignment horizontal="center" vertical="center" wrapText="1"/>
    </xf>
    <xf numFmtId="0" fontId="4" fillId="7" borderId="103" xfId="0" applyFont="1" applyFill="1" applyBorder="1" applyAlignment="1">
      <alignment horizontal="center" vertical="center" wrapText="1"/>
    </xf>
    <xf numFmtId="0" fontId="12" fillId="30" borderId="100" xfId="0" applyFont="1" applyFill="1" applyBorder="1" applyAlignment="1">
      <alignment wrapText="1"/>
    </xf>
    <xf numFmtId="0" fontId="12" fillId="30" borderId="101" xfId="0" applyFont="1" applyFill="1" applyBorder="1" applyAlignment="1">
      <alignment wrapText="1"/>
    </xf>
    <xf numFmtId="0" fontId="4" fillId="8" borderId="101" xfId="0" applyFont="1" applyFill="1" applyBorder="1" applyAlignment="1">
      <alignment vertical="center" wrapText="1"/>
    </xf>
    <xf numFmtId="0" fontId="4" fillId="8" borderId="102" xfId="0" applyFont="1" applyFill="1" applyBorder="1" applyAlignment="1">
      <alignment vertical="center" wrapText="1"/>
    </xf>
    <xf numFmtId="0" fontId="4" fillId="36" borderId="100" xfId="0" applyFont="1" applyFill="1" applyBorder="1" applyAlignment="1">
      <alignment horizontal="center" vertical="center" wrapText="1"/>
    </xf>
    <xf numFmtId="0" fontId="4" fillId="34" borderId="103" xfId="0" applyFont="1" applyFill="1" applyBorder="1" applyAlignment="1">
      <alignment horizontal="center" vertical="center" wrapText="1"/>
    </xf>
    <xf numFmtId="0" fontId="4" fillId="30" borderId="103" xfId="0" applyFont="1" applyFill="1" applyBorder="1" applyAlignment="1">
      <alignment horizontal="center" vertical="center" textRotation="90" wrapText="1"/>
    </xf>
    <xf numFmtId="0" fontId="4" fillId="6" borderId="103" xfId="0" applyFont="1" applyFill="1" applyBorder="1" applyAlignment="1">
      <alignment horizontal="center" vertical="center" wrapText="1"/>
    </xf>
    <xf numFmtId="0" fontId="4" fillId="5" borderId="103" xfId="0" applyFont="1" applyFill="1" applyBorder="1" applyAlignment="1">
      <alignment horizontal="center" vertical="center" wrapText="1"/>
    </xf>
    <xf numFmtId="0" fontId="4" fillId="5" borderId="103" xfId="0" applyFont="1" applyFill="1" applyBorder="1" applyAlignment="1">
      <alignment horizontal="center" vertical="center" textRotation="90" wrapText="1"/>
    </xf>
    <xf numFmtId="0" fontId="4" fillId="8" borderId="103" xfId="0" applyFont="1" applyFill="1" applyBorder="1" applyAlignment="1">
      <alignment horizontal="center" vertical="center" wrapText="1"/>
    </xf>
    <xf numFmtId="0" fontId="4" fillId="36" borderId="103" xfId="0" applyFont="1" applyFill="1" applyBorder="1" applyAlignment="1">
      <alignment horizontal="center" vertical="center" wrapText="1"/>
    </xf>
    <xf numFmtId="0" fontId="0" fillId="35" borderId="103" xfId="0" applyFill="1" applyBorder="1" applyAlignment="1">
      <alignment horizontal="center" vertical="center" textRotation="90" wrapText="1"/>
    </xf>
    <xf numFmtId="0" fontId="0" fillId="35" borderId="103" xfId="0" applyFill="1" applyBorder="1" applyAlignment="1" applyProtection="1">
      <alignment horizontal="center" vertical="center" textRotation="90" wrapText="1"/>
      <protection locked="0"/>
    </xf>
    <xf numFmtId="0" fontId="0" fillId="35" borderId="103" xfId="0" applyFill="1" applyBorder="1" applyAlignment="1">
      <alignment horizontal="center" vertical="top" textRotation="90" wrapText="1"/>
    </xf>
    <xf numFmtId="0" fontId="0" fillId="0" borderId="103" xfId="0" applyBorder="1" applyAlignment="1" applyProtection="1">
      <alignment horizontal="center" vertical="center" wrapText="1"/>
      <protection locked="0"/>
    </xf>
    <xf numFmtId="0" fontId="0" fillId="0" borderId="100"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5" fillId="35" borderId="100" xfId="0" applyFont="1" applyFill="1" applyBorder="1" applyAlignment="1" applyProtection="1">
      <alignment horizontal="center" vertical="center" textRotation="90" wrapText="1"/>
      <protection locked="0"/>
    </xf>
    <xf numFmtId="9" fontId="7" fillId="35" borderId="102" xfId="0" applyNumberFormat="1" applyFont="1" applyFill="1" applyBorder="1" applyAlignment="1">
      <alignment horizontal="center" vertical="center"/>
    </xf>
    <xf numFmtId="0" fontId="5" fillId="35" borderId="103" xfId="0" applyFont="1" applyFill="1" applyBorder="1" applyAlignment="1">
      <alignment horizontal="center" vertical="center" textRotation="90" wrapText="1"/>
    </xf>
    <xf numFmtId="0" fontId="5" fillId="35" borderId="103" xfId="0" applyFont="1" applyFill="1" applyBorder="1" applyAlignment="1" applyProtection="1">
      <alignment horizontal="center" vertical="center" textRotation="90" wrapText="1"/>
      <protection locked="0"/>
    </xf>
    <xf numFmtId="9" fontId="70" fillId="37" borderId="102" xfId="0" applyNumberFormat="1" applyFont="1" applyFill="1" applyBorder="1" applyAlignment="1">
      <alignment horizontal="center" vertical="center" wrapText="1"/>
    </xf>
    <xf numFmtId="0" fontId="6" fillId="37" borderId="102" xfId="0" applyFont="1" applyFill="1" applyBorder="1" applyAlignment="1">
      <alignment horizontal="center" vertical="center" textRotation="90" wrapText="1"/>
    </xf>
    <xf numFmtId="9" fontId="75" fillId="37" borderId="102" xfId="0" applyNumberFormat="1" applyFont="1" applyFill="1" applyBorder="1" applyAlignment="1">
      <alignment horizontal="center" vertical="center"/>
    </xf>
    <xf numFmtId="0" fontId="63" fillId="37" borderId="102" xfId="0" applyFont="1" applyFill="1" applyBorder="1" applyAlignment="1">
      <alignment horizontal="center" vertical="center" textRotation="90" wrapText="1"/>
    </xf>
    <xf numFmtId="0" fontId="48" fillId="4" borderId="103" xfId="0" applyFont="1" applyFill="1" applyBorder="1" applyAlignment="1" applyProtection="1">
      <alignment horizontal="center" vertical="center" wrapText="1"/>
      <protection locked="0"/>
    </xf>
    <xf numFmtId="9" fontId="63" fillId="37" borderId="102" xfId="0" applyNumberFormat="1" applyFont="1" applyFill="1" applyBorder="1" applyAlignment="1">
      <alignment horizontal="center" vertical="center" wrapText="1"/>
    </xf>
    <xf numFmtId="9" fontId="70" fillId="37" borderId="102" xfId="0" applyNumberFormat="1" applyFont="1" applyFill="1" applyBorder="1" applyAlignment="1">
      <alignment horizontal="center" vertical="center"/>
    </xf>
    <xf numFmtId="0" fontId="5" fillId="0" borderId="103" xfId="0" applyFont="1" applyBorder="1" applyAlignment="1" applyProtection="1">
      <alignment horizontal="center" vertical="center" wrapText="1"/>
      <protection locked="0"/>
    </xf>
    <xf numFmtId="0" fontId="66" fillId="6" borderId="103" xfId="0" applyFont="1" applyFill="1" applyBorder="1" applyAlignment="1">
      <alignment horizontal="center" vertical="center"/>
    </xf>
    <xf numFmtId="0" fontId="66" fillId="6" borderId="103" xfId="0" applyFont="1" applyFill="1" applyBorder="1" applyAlignment="1">
      <alignment horizontal="center" vertical="center" wrapText="1"/>
    </xf>
    <xf numFmtId="0" fontId="67" fillId="6" borderId="103" xfId="0" applyFont="1" applyFill="1" applyBorder="1" applyAlignment="1">
      <alignment horizontal="center" vertical="center" wrapText="1"/>
    </xf>
    <xf numFmtId="0" fontId="67" fillId="5" borderId="103" xfId="0" applyFont="1" applyFill="1" applyBorder="1" applyAlignment="1">
      <alignment horizontal="center" vertical="center" wrapText="1"/>
    </xf>
    <xf numFmtId="0" fontId="66" fillId="5" borderId="103" xfId="0" applyFont="1" applyFill="1" applyBorder="1" applyAlignment="1">
      <alignment horizontal="center" vertical="center" wrapText="1"/>
    </xf>
    <xf numFmtId="0" fontId="66" fillId="2" borderId="103" xfId="0" applyFont="1" applyFill="1" applyBorder="1" applyAlignment="1">
      <alignment horizontal="center" vertical="center" wrapText="1"/>
    </xf>
    <xf numFmtId="0" fontId="66" fillId="2" borderId="103" xfId="0" applyFont="1" applyFill="1" applyBorder="1" applyAlignment="1">
      <alignment horizontal="center" vertical="center"/>
    </xf>
    <xf numFmtId="0" fontId="66" fillId="8" borderId="103" xfId="0" applyFont="1" applyFill="1" applyBorder="1" applyAlignment="1">
      <alignment horizontal="center" vertical="center" wrapText="1"/>
    </xf>
    <xf numFmtId="0" fontId="6" fillId="0" borderId="102" xfId="0" applyFont="1" applyBorder="1" applyAlignment="1">
      <alignment vertical="center" wrapText="1"/>
    </xf>
    <xf numFmtId="0" fontId="4" fillId="5" borderId="103" xfId="0" applyFont="1" applyFill="1" applyBorder="1" applyAlignment="1">
      <alignment horizontal="left" vertical="center" wrapText="1"/>
    </xf>
    <xf numFmtId="0" fontId="2" fillId="0" borderId="102" xfId="0" applyFont="1" applyBorder="1" applyAlignment="1">
      <alignment horizontal="left" vertical="top" wrapText="1"/>
    </xf>
    <xf numFmtId="0" fontId="0" fillId="0" borderId="100" xfId="0" applyBorder="1" applyAlignment="1">
      <alignment horizontal="left" vertical="top" wrapText="1"/>
    </xf>
    <xf numFmtId="0" fontId="2" fillId="0" borderId="103" xfId="0" applyFont="1" applyBorder="1" applyAlignment="1">
      <alignment horizontal="left" vertical="top" wrapText="1"/>
    </xf>
    <xf numFmtId="0" fontId="0" fillId="0" borderId="103" xfId="0" applyBorder="1" applyAlignment="1">
      <alignment horizontal="left" vertical="top" wrapText="1"/>
    </xf>
    <xf numFmtId="1" fontId="2" fillId="0" borderId="50" xfId="0" applyNumberFormat="1" applyFont="1" applyBorder="1" applyAlignment="1">
      <alignment horizontal="center" vertical="center" wrapText="1"/>
    </xf>
    <xf numFmtId="0" fontId="0" fillId="35" borderId="50" xfId="0" applyFill="1" applyBorder="1" applyAlignment="1">
      <alignment horizontal="center" vertical="center" textRotation="90" wrapText="1"/>
    </xf>
    <xf numFmtId="0" fontId="0" fillId="35" borderId="50" xfId="0" applyFill="1" applyBorder="1" applyAlignment="1" applyProtection="1">
      <alignment horizontal="center" vertical="center" textRotation="90" wrapText="1"/>
      <protection locked="0"/>
    </xf>
    <xf numFmtId="9" fontId="2" fillId="35" borderId="50" xfId="0" applyNumberFormat="1" applyFont="1" applyFill="1" applyBorder="1" applyAlignment="1">
      <alignment horizontal="center" vertical="center"/>
    </xf>
    <xf numFmtId="0" fontId="0" fillId="0" borderId="50" xfId="0" applyBorder="1" applyAlignment="1" applyProtection="1">
      <alignment vertical="center" wrapText="1"/>
      <protection locked="0"/>
    </xf>
    <xf numFmtId="0" fontId="2" fillId="35" borderId="50" xfId="0" applyFont="1" applyFill="1" applyBorder="1" applyAlignment="1">
      <alignment horizontal="center" vertical="center" wrapText="1"/>
    </xf>
    <xf numFmtId="1" fontId="0" fillId="0" borderId="50" xfId="0" applyNumberFormat="1" applyBorder="1" applyAlignment="1" applyProtection="1">
      <alignment horizontal="center" vertical="center" wrapText="1"/>
      <protection locked="0"/>
    </xf>
    <xf numFmtId="1" fontId="2" fillId="35" borderId="50" xfId="0" applyNumberFormat="1" applyFont="1" applyFill="1" applyBorder="1" applyAlignment="1">
      <alignment horizontal="center" vertical="center" wrapText="1"/>
    </xf>
    <xf numFmtId="9" fontId="2" fillId="35" borderId="50" xfId="0" applyNumberFormat="1" applyFont="1" applyFill="1" applyBorder="1" applyAlignment="1">
      <alignment horizontal="center" vertical="center" wrapText="1"/>
    </xf>
    <xf numFmtId="0" fontId="44" fillId="0" borderId="50" xfId="0" applyFont="1" applyBorder="1" applyAlignment="1" applyProtection="1">
      <alignment vertical="center" wrapText="1"/>
      <protection locked="0"/>
    </xf>
    <xf numFmtId="9" fontId="5" fillId="35" borderId="103" xfId="66" applyFont="1" applyFill="1" applyBorder="1" applyAlignment="1" applyProtection="1">
      <alignment horizontal="center" vertical="center" wrapText="1"/>
    </xf>
    <xf numFmtId="1" fontId="2" fillId="0" borderId="103" xfId="0" applyNumberFormat="1" applyFont="1" applyBorder="1" applyAlignment="1">
      <alignment horizontal="center" vertical="center" wrapText="1"/>
    </xf>
    <xf numFmtId="9" fontId="7" fillId="35" borderId="103" xfId="0" applyNumberFormat="1" applyFont="1" applyFill="1" applyBorder="1" applyAlignment="1">
      <alignment horizontal="center" vertical="center" wrapText="1"/>
    </xf>
    <xf numFmtId="9" fontId="2" fillId="35" borderId="103" xfId="0" applyNumberFormat="1" applyFont="1" applyFill="1" applyBorder="1" applyAlignment="1">
      <alignment horizontal="center" vertical="center"/>
    </xf>
    <xf numFmtId="0" fontId="0" fillId="0" borderId="103" xfId="0" applyBorder="1" applyAlignment="1" applyProtection="1">
      <alignment vertical="center" wrapText="1"/>
      <protection locked="0"/>
    </xf>
    <xf numFmtId="0" fontId="2" fillId="35" borderId="103" xfId="0" applyFont="1" applyFill="1" applyBorder="1" applyAlignment="1">
      <alignment horizontal="center" vertical="center" wrapText="1"/>
    </xf>
    <xf numFmtId="1" fontId="0" fillId="0" borderId="103" xfId="0" applyNumberFormat="1" applyBorder="1" applyAlignment="1" applyProtection="1">
      <alignment horizontal="center" vertical="center" wrapText="1"/>
      <protection locked="0"/>
    </xf>
    <xf numFmtId="1" fontId="2" fillId="35" borderId="103" xfId="0" applyNumberFormat="1" applyFont="1" applyFill="1" applyBorder="1" applyAlignment="1">
      <alignment horizontal="center" vertical="center" wrapText="1"/>
    </xf>
    <xf numFmtId="9" fontId="2" fillId="35" borderId="103" xfId="0" applyNumberFormat="1" applyFont="1" applyFill="1" applyBorder="1" applyAlignment="1">
      <alignment horizontal="center" vertical="center" wrapText="1"/>
    </xf>
    <xf numFmtId="0" fontId="0" fillId="0" borderId="96" xfId="0" applyBorder="1" applyAlignment="1" applyProtection="1">
      <alignment horizontal="center" vertical="center" wrapText="1"/>
      <protection locked="0"/>
    </xf>
    <xf numFmtId="9" fontId="5" fillId="35" borderId="115" xfId="66" applyFont="1" applyFill="1" applyBorder="1" applyAlignment="1" applyProtection="1">
      <alignment horizontal="center" vertical="center" wrapText="1"/>
    </xf>
    <xf numFmtId="1" fontId="2" fillId="0" borderId="115" xfId="0" applyNumberFormat="1" applyFont="1" applyBorder="1" applyAlignment="1">
      <alignment horizontal="center" vertical="center" wrapText="1"/>
    </xf>
    <xf numFmtId="0" fontId="0" fillId="35" borderId="115" xfId="0" applyFill="1" applyBorder="1" applyAlignment="1">
      <alignment horizontal="center" vertical="center" textRotation="90" wrapText="1"/>
    </xf>
    <xf numFmtId="0" fontId="0" fillId="35" borderId="115" xfId="0" applyFill="1" applyBorder="1" applyAlignment="1" applyProtection="1">
      <alignment horizontal="center" vertical="center" textRotation="90" wrapText="1"/>
      <protection locked="0"/>
    </xf>
    <xf numFmtId="9" fontId="7" fillId="35" borderId="115" xfId="0" applyNumberFormat="1" applyFont="1" applyFill="1" applyBorder="1" applyAlignment="1">
      <alignment horizontal="center" vertical="center" wrapText="1"/>
    </xf>
    <xf numFmtId="9" fontId="2" fillId="35" borderId="115" xfId="0" applyNumberFormat="1" applyFont="1" applyFill="1" applyBorder="1" applyAlignment="1">
      <alignment horizontal="center" vertical="center"/>
    </xf>
    <xf numFmtId="0" fontId="5" fillId="35" borderId="115" xfId="0" applyFont="1" applyFill="1" applyBorder="1" applyAlignment="1" applyProtection="1">
      <alignment horizontal="center" vertical="center" textRotation="90" wrapText="1"/>
      <protection locked="0"/>
    </xf>
    <xf numFmtId="0" fontId="0" fillId="0" borderId="115" xfId="0" applyBorder="1" applyAlignment="1" applyProtection="1">
      <alignment vertical="center" wrapText="1"/>
      <protection locked="0"/>
    </xf>
    <xf numFmtId="0" fontId="2" fillId="35" borderId="115" xfId="0" applyFont="1" applyFill="1" applyBorder="1" applyAlignment="1">
      <alignment horizontal="center" vertical="center" wrapText="1"/>
    </xf>
    <xf numFmtId="0" fontId="0" fillId="0" borderId="115" xfId="0" applyBorder="1" applyAlignment="1" applyProtection="1">
      <alignment horizontal="center" vertical="center" wrapText="1"/>
      <protection locked="0"/>
    </xf>
    <xf numFmtId="1" fontId="0" fillId="0" borderId="115" xfId="0" applyNumberFormat="1" applyBorder="1" applyAlignment="1" applyProtection="1">
      <alignment horizontal="center" vertical="center" wrapText="1"/>
      <protection locked="0"/>
    </xf>
    <xf numFmtId="1" fontId="2" fillId="35" borderId="115" xfId="0" applyNumberFormat="1" applyFont="1" applyFill="1" applyBorder="1" applyAlignment="1">
      <alignment horizontal="center" vertical="center" wrapText="1"/>
    </xf>
    <xf numFmtId="9" fontId="2" fillId="35" borderId="115" xfId="0" applyNumberFormat="1" applyFont="1" applyFill="1" applyBorder="1" applyAlignment="1">
      <alignment horizontal="center" vertical="center" wrapText="1"/>
    </xf>
    <xf numFmtId="9" fontId="5" fillId="35" borderId="120" xfId="66" applyFont="1" applyFill="1" applyBorder="1" applyAlignment="1" applyProtection="1">
      <alignment horizontal="center" vertical="center" wrapText="1"/>
    </xf>
    <xf numFmtId="1" fontId="2" fillId="0" borderId="120" xfId="0" applyNumberFormat="1" applyFont="1" applyBorder="1" applyAlignment="1">
      <alignment horizontal="center" vertical="center" wrapText="1"/>
    </xf>
    <xf numFmtId="0" fontId="0" fillId="0" borderId="120" xfId="0" applyBorder="1" applyAlignment="1" applyProtection="1">
      <alignment horizontal="center" vertical="center" wrapText="1"/>
      <protection locked="0"/>
    </xf>
    <xf numFmtId="0" fontId="0" fillId="35" borderId="120" xfId="0" applyFill="1" applyBorder="1" applyAlignment="1">
      <alignment horizontal="center" vertical="center" textRotation="90" wrapText="1"/>
    </xf>
    <xf numFmtId="0" fontId="0" fillId="35" borderId="120" xfId="0" applyFill="1" applyBorder="1" applyAlignment="1" applyProtection="1">
      <alignment horizontal="center" vertical="center" textRotation="90" wrapText="1"/>
      <protection locked="0"/>
    </xf>
    <xf numFmtId="9" fontId="7" fillId="35" borderId="120" xfId="0" applyNumberFormat="1" applyFont="1" applyFill="1" applyBorder="1" applyAlignment="1">
      <alignment horizontal="center" vertical="center" wrapText="1"/>
    </xf>
    <xf numFmtId="9" fontId="2" fillId="35" borderId="120" xfId="0" applyNumberFormat="1" applyFont="1" applyFill="1" applyBorder="1" applyAlignment="1">
      <alignment horizontal="center" vertical="center"/>
    </xf>
    <xf numFmtId="0" fontId="5" fillId="35" borderId="120" xfId="0" applyFont="1" applyFill="1" applyBorder="1" applyAlignment="1" applyProtection="1">
      <alignment horizontal="center" vertical="center" textRotation="90" wrapText="1"/>
      <protection locked="0"/>
    </xf>
    <xf numFmtId="0" fontId="0" fillId="0" borderId="120" xfId="0" applyBorder="1" applyAlignment="1" applyProtection="1">
      <alignment vertical="center" wrapText="1"/>
      <protection locked="0"/>
    </xf>
    <xf numFmtId="0" fontId="2" fillId="35" borderId="120" xfId="0" applyFont="1" applyFill="1" applyBorder="1" applyAlignment="1">
      <alignment horizontal="center" vertical="center" wrapText="1"/>
    </xf>
    <xf numFmtId="1" fontId="0" fillId="0" borderId="120" xfId="0" applyNumberFormat="1" applyBorder="1" applyAlignment="1" applyProtection="1">
      <alignment horizontal="center" vertical="center" wrapText="1"/>
      <protection locked="0"/>
    </xf>
    <xf numFmtId="1" fontId="2" fillId="35" borderId="120" xfId="0" applyNumberFormat="1" applyFont="1" applyFill="1" applyBorder="1" applyAlignment="1">
      <alignment horizontal="center" vertical="center" wrapText="1"/>
    </xf>
    <xf numFmtId="9" fontId="2" fillId="35" borderId="120" xfId="0" applyNumberFormat="1" applyFont="1" applyFill="1" applyBorder="1" applyAlignment="1">
      <alignment horizontal="center" vertical="center" wrapText="1"/>
    </xf>
    <xf numFmtId="0" fontId="0" fillId="0" borderId="124" xfId="0" applyBorder="1" applyAlignment="1" applyProtection="1">
      <alignment horizontal="center" vertical="center" wrapText="1"/>
      <protection locked="0"/>
    </xf>
    <xf numFmtId="9" fontId="5" fillId="35" borderId="124" xfId="66" applyFont="1" applyFill="1" applyBorder="1" applyAlignment="1" applyProtection="1">
      <alignment horizontal="center" vertical="center" wrapText="1"/>
    </xf>
    <xf numFmtId="1" fontId="2" fillId="0" borderId="124" xfId="0" applyNumberFormat="1" applyFont="1" applyBorder="1" applyAlignment="1">
      <alignment horizontal="center" vertical="center" wrapText="1"/>
    </xf>
    <xf numFmtId="0" fontId="0" fillId="35" borderId="124" xfId="0" applyFill="1" applyBorder="1" applyAlignment="1">
      <alignment horizontal="center" vertical="center" textRotation="90" wrapText="1"/>
    </xf>
    <xf numFmtId="0" fontId="0" fillId="35" borderId="124" xfId="0" applyFill="1" applyBorder="1" applyAlignment="1" applyProtection="1">
      <alignment horizontal="center" vertical="center" textRotation="90" wrapText="1"/>
      <protection locked="0"/>
    </xf>
    <xf numFmtId="9" fontId="7" fillId="35" borderId="124" xfId="0" applyNumberFormat="1" applyFont="1" applyFill="1" applyBorder="1" applyAlignment="1">
      <alignment horizontal="center" vertical="center" wrapText="1"/>
    </xf>
    <xf numFmtId="9" fontId="2" fillId="35" borderId="124" xfId="0" applyNumberFormat="1" applyFont="1" applyFill="1" applyBorder="1" applyAlignment="1">
      <alignment horizontal="center" vertical="center"/>
    </xf>
    <xf numFmtId="0" fontId="5" fillId="35" borderId="124" xfId="0" applyFont="1" applyFill="1" applyBorder="1" applyAlignment="1" applyProtection="1">
      <alignment horizontal="center" vertical="center" textRotation="90" wrapText="1"/>
      <protection locked="0"/>
    </xf>
    <xf numFmtId="0" fontId="0" fillId="0" borderId="124" xfId="0" applyBorder="1" applyAlignment="1" applyProtection="1">
      <alignment vertical="center" wrapText="1"/>
      <protection locked="0"/>
    </xf>
    <xf numFmtId="0" fontId="80" fillId="0" borderId="124" xfId="0" applyFont="1" applyBorder="1" applyAlignment="1" applyProtection="1">
      <alignment wrapText="1"/>
      <protection locked="0"/>
    </xf>
    <xf numFmtId="0" fontId="2" fillId="35" borderId="124" xfId="0" applyFont="1" applyFill="1" applyBorder="1" applyAlignment="1">
      <alignment horizontal="center" vertical="center" wrapText="1"/>
    </xf>
    <xf numFmtId="1" fontId="0" fillId="0" borderId="124" xfId="0" applyNumberFormat="1" applyBorder="1" applyAlignment="1" applyProtection="1">
      <alignment horizontal="center" vertical="center" wrapText="1"/>
      <protection locked="0"/>
    </xf>
    <xf numFmtId="1" fontId="2" fillId="35" borderId="124" xfId="0" applyNumberFormat="1" applyFont="1" applyFill="1" applyBorder="1" applyAlignment="1">
      <alignment horizontal="center" vertical="center" wrapText="1"/>
    </xf>
    <xf numFmtId="9" fontId="2" fillId="35" borderId="124" xfId="0" applyNumberFormat="1" applyFont="1" applyFill="1" applyBorder="1" applyAlignment="1">
      <alignment horizontal="center" vertical="center" wrapText="1"/>
    </xf>
    <xf numFmtId="0" fontId="0" fillId="0" borderId="109" xfId="0" applyBorder="1" applyAlignment="1" applyProtection="1">
      <alignment horizontal="center" vertical="center" wrapText="1"/>
      <protection locked="0"/>
    </xf>
    <xf numFmtId="9" fontId="5" fillId="35" borderId="109" xfId="66" applyFont="1" applyFill="1" applyBorder="1" applyAlignment="1" applyProtection="1">
      <alignment horizontal="center" vertical="center" wrapText="1"/>
    </xf>
    <xf numFmtId="1" fontId="2" fillId="0" borderId="109" xfId="0" applyNumberFormat="1" applyFont="1" applyBorder="1" applyAlignment="1">
      <alignment horizontal="center" vertical="center" wrapText="1"/>
    </xf>
    <xf numFmtId="0" fontId="0" fillId="35" borderId="109" xfId="0" applyFill="1" applyBorder="1" applyAlignment="1">
      <alignment horizontal="center" vertical="center" textRotation="90" wrapText="1"/>
    </xf>
    <xf numFmtId="0" fontId="0" fillId="35" borderId="109" xfId="0" applyFill="1" applyBorder="1" applyAlignment="1" applyProtection="1">
      <alignment horizontal="center" vertical="center" textRotation="90" wrapText="1"/>
      <protection locked="0"/>
    </xf>
    <xf numFmtId="9" fontId="7" fillId="35" borderId="109" xfId="0" applyNumberFormat="1" applyFont="1" applyFill="1" applyBorder="1" applyAlignment="1">
      <alignment horizontal="center" vertical="center" wrapText="1"/>
    </xf>
    <xf numFmtId="9" fontId="2" fillId="35" borderId="109" xfId="0" applyNumberFormat="1" applyFont="1" applyFill="1" applyBorder="1" applyAlignment="1">
      <alignment horizontal="center" vertical="center"/>
    </xf>
    <xf numFmtId="0" fontId="5" fillId="35" borderId="109" xfId="0" applyFont="1" applyFill="1" applyBorder="1" applyAlignment="1" applyProtection="1">
      <alignment horizontal="center" vertical="center" textRotation="90" wrapText="1"/>
      <protection locked="0"/>
    </xf>
    <xf numFmtId="0" fontId="44" fillId="0" borderId="109" xfId="0" applyFont="1" applyBorder="1" applyAlignment="1" applyProtection="1">
      <alignment vertical="center" wrapText="1"/>
      <protection locked="0"/>
    </xf>
    <xf numFmtId="0" fontId="0" fillId="0" borderId="109" xfId="0" applyBorder="1" applyAlignment="1" applyProtection="1">
      <alignment vertical="center" wrapText="1"/>
      <protection locked="0"/>
    </xf>
    <xf numFmtId="0" fontId="2" fillId="35" borderId="109" xfId="0" applyFont="1" applyFill="1" applyBorder="1" applyAlignment="1">
      <alignment horizontal="center" vertical="center" wrapText="1"/>
    </xf>
    <xf numFmtId="1" fontId="0" fillId="0" borderId="109" xfId="0" applyNumberFormat="1" applyBorder="1" applyAlignment="1" applyProtection="1">
      <alignment horizontal="center" vertical="center" wrapText="1"/>
      <protection locked="0"/>
    </xf>
    <xf numFmtId="1" fontId="2" fillId="35" borderId="109" xfId="0" applyNumberFormat="1" applyFont="1" applyFill="1" applyBorder="1" applyAlignment="1">
      <alignment horizontal="center" vertical="center" wrapText="1"/>
    </xf>
    <xf numFmtId="9" fontId="2" fillId="35" borderId="109" xfId="0" applyNumberFormat="1" applyFont="1" applyFill="1" applyBorder="1" applyAlignment="1">
      <alignment horizontal="center" vertical="center" wrapText="1"/>
    </xf>
    <xf numFmtId="0" fontId="6" fillId="0" borderId="28" xfId="0" applyFont="1" applyBorder="1" applyAlignment="1">
      <alignment horizontal="center" vertical="center" wrapText="1"/>
    </xf>
    <xf numFmtId="0" fontId="7" fillId="35" borderId="120" xfId="0" applyFont="1" applyFill="1" applyBorder="1" applyAlignment="1">
      <alignment horizontal="center" vertical="center" wrapText="1"/>
    </xf>
    <xf numFmtId="0" fontId="81" fillId="0" borderId="124" xfId="0" applyFont="1" applyBorder="1" applyAlignment="1">
      <alignment horizontal="center" vertical="center" wrapText="1"/>
    </xf>
    <xf numFmtId="0" fontId="81" fillId="0" borderId="0" xfId="0" applyFont="1" applyAlignment="1">
      <alignment horizontal="center" vertical="center" wrapText="1"/>
    </xf>
    <xf numFmtId="0" fontId="81" fillId="0" borderId="50" xfId="0" applyFont="1" applyBorder="1" applyAlignment="1">
      <alignment horizontal="center" vertical="center" wrapText="1"/>
    </xf>
    <xf numFmtId="1" fontId="2" fillId="0" borderId="100" xfId="0" applyNumberFormat="1" applyFont="1" applyBorder="1" applyAlignment="1">
      <alignment horizontal="center" vertical="center" wrapText="1"/>
    </xf>
    <xf numFmtId="0" fontId="0" fillId="35" borderId="102" xfId="0" applyFill="1" applyBorder="1" applyAlignment="1">
      <alignment horizontal="center" vertical="center" textRotation="90" wrapText="1"/>
    </xf>
    <xf numFmtId="0" fontId="81" fillId="0" borderId="125" xfId="0" applyFont="1" applyBorder="1" applyAlignment="1">
      <alignment horizontal="center" vertical="center" wrapText="1"/>
    </xf>
    <xf numFmtId="0" fontId="82" fillId="0" borderId="129" xfId="0" applyFont="1" applyBorder="1" applyAlignment="1">
      <alignment horizontal="center" vertical="center" wrapText="1"/>
    </xf>
    <xf numFmtId="0" fontId="81" fillId="0" borderId="129" xfId="0" applyFont="1" applyBorder="1" applyAlignment="1">
      <alignment horizontal="center" vertical="center" wrapText="1"/>
    </xf>
    <xf numFmtId="0" fontId="81" fillId="0" borderId="130" xfId="0" applyFont="1" applyBorder="1" applyAlignment="1">
      <alignment horizontal="center" vertical="center" wrapText="1"/>
    </xf>
    <xf numFmtId="0" fontId="0" fillId="35" borderId="5" xfId="0" applyFill="1" applyBorder="1" applyAlignment="1">
      <alignment horizontal="center" vertical="center" textRotation="90" wrapText="1"/>
    </xf>
    <xf numFmtId="0" fontId="81" fillId="0" borderId="94" xfId="0" applyFont="1" applyBorder="1" applyAlignment="1">
      <alignment horizontal="center" vertical="center" wrapText="1"/>
    </xf>
    <xf numFmtId="0" fontId="81" fillId="37" borderId="50" xfId="0" applyFont="1" applyFill="1" applyBorder="1" applyAlignment="1">
      <alignment horizontal="center" vertical="center" textRotation="90" wrapText="1"/>
    </xf>
    <xf numFmtId="0" fontId="81" fillId="37" borderId="131" xfId="0" applyFont="1" applyFill="1" applyBorder="1" applyAlignment="1">
      <alignment horizontal="center" vertical="center" textRotation="90" wrapText="1"/>
    </xf>
    <xf numFmtId="9" fontId="82" fillId="37" borderId="131" xfId="0" applyNumberFormat="1" applyFont="1" applyFill="1" applyBorder="1" applyAlignment="1">
      <alignment horizontal="center" vertical="center" wrapText="1"/>
    </xf>
    <xf numFmtId="9" fontId="83" fillId="37" borderId="131" xfId="0" applyNumberFormat="1" applyFont="1" applyFill="1" applyBorder="1" applyAlignment="1">
      <alignment horizontal="center" vertical="center" wrapText="1"/>
    </xf>
    <xf numFmtId="9" fontId="84" fillId="37" borderId="131" xfId="0" applyNumberFormat="1" applyFont="1" applyFill="1" applyBorder="1" applyAlignment="1">
      <alignment horizontal="center" vertical="center"/>
    </xf>
    <xf numFmtId="0" fontId="82" fillId="37" borderId="131" xfId="0" applyFont="1" applyFill="1" applyBorder="1" applyAlignment="1">
      <alignment horizontal="center" vertical="center" textRotation="90" wrapText="1"/>
    </xf>
    <xf numFmtId="0" fontId="5" fillId="35" borderId="102" xfId="0" applyFont="1" applyFill="1" applyBorder="1" applyAlignment="1">
      <alignment horizontal="center" vertical="center" textRotation="90" wrapText="1"/>
    </xf>
    <xf numFmtId="0" fontId="85" fillId="0" borderId="50" xfId="0" applyFont="1" applyBorder="1" applyAlignment="1">
      <alignment horizontal="center" vertical="center" wrapText="1"/>
    </xf>
    <xf numFmtId="0" fontId="82" fillId="0" borderId="50" xfId="0" applyFont="1" applyBorder="1" applyAlignment="1">
      <alignment horizontal="center" vertical="center" wrapText="1"/>
    </xf>
    <xf numFmtId="0" fontId="81" fillId="0" borderId="105" xfId="0" applyFont="1" applyBorder="1" applyAlignment="1">
      <alignment horizontal="center" vertical="center" wrapText="1"/>
    </xf>
    <xf numFmtId="0" fontId="0" fillId="35" borderId="132" xfId="0" applyFill="1" applyBorder="1" applyAlignment="1">
      <alignment horizontal="center" vertical="center" textRotation="90" wrapText="1"/>
    </xf>
    <xf numFmtId="1" fontId="2" fillId="0" borderId="133" xfId="0" applyNumberFormat="1" applyFont="1" applyBorder="1" applyAlignment="1">
      <alignment horizontal="center" vertical="center" wrapText="1"/>
    </xf>
    <xf numFmtId="0" fontId="81" fillId="0" borderId="109" xfId="0" applyFont="1" applyBorder="1" applyAlignment="1">
      <alignment horizontal="center" vertical="center" wrapText="1"/>
    </xf>
    <xf numFmtId="0" fontId="0" fillId="35" borderId="134" xfId="0" applyFill="1" applyBorder="1" applyAlignment="1">
      <alignment horizontal="center" vertical="center" textRotation="90" wrapText="1"/>
    </xf>
    <xf numFmtId="1" fontId="2" fillId="0" borderId="1" xfId="0" applyNumberFormat="1" applyFont="1" applyBorder="1" applyAlignment="1">
      <alignment horizontal="center" vertical="top" wrapText="1"/>
    </xf>
    <xf numFmtId="0" fontId="0" fillId="35" borderId="1" xfId="0" applyFill="1" applyBorder="1" applyAlignment="1">
      <alignment horizontal="center" vertical="top" textRotation="90" wrapText="1"/>
    </xf>
    <xf numFmtId="0" fontId="0" fillId="35" borderId="1" xfId="0" applyFill="1" applyBorder="1" applyAlignment="1" applyProtection="1">
      <alignment horizontal="center" vertical="top" textRotation="90" wrapText="1"/>
      <protection locked="0"/>
    </xf>
    <xf numFmtId="9" fontId="5" fillId="35" borderId="1" xfId="66" applyFont="1" applyFill="1" applyBorder="1" applyAlignment="1" applyProtection="1">
      <alignment horizontal="center" vertical="top" wrapText="1"/>
    </xf>
    <xf numFmtId="9" fontId="7" fillId="35" borderId="1" xfId="0" applyNumberFormat="1" applyFont="1" applyFill="1" applyBorder="1" applyAlignment="1">
      <alignment horizontal="center" vertical="top" wrapText="1"/>
    </xf>
    <xf numFmtId="9" fontId="2" fillId="35" borderId="1" xfId="0" applyNumberFormat="1" applyFont="1" applyFill="1" applyBorder="1" applyAlignment="1">
      <alignment horizontal="center" vertical="top"/>
    </xf>
    <xf numFmtId="0" fontId="5" fillId="35" borderId="1" xfId="0" applyFont="1" applyFill="1" applyBorder="1" applyAlignment="1" applyProtection="1">
      <alignment horizontal="center" vertical="top" textRotation="90" wrapText="1"/>
      <protection locked="0"/>
    </xf>
    <xf numFmtId="1" fontId="7" fillId="35" borderId="1" xfId="0" applyNumberFormat="1" applyFont="1" applyFill="1" applyBorder="1" applyAlignment="1">
      <alignment horizontal="center" vertical="top" wrapText="1"/>
    </xf>
    <xf numFmtId="0" fontId="0" fillId="0" borderId="1" xfId="0" applyBorder="1" applyAlignment="1" applyProtection="1">
      <alignment vertical="top" wrapText="1"/>
      <protection locked="0"/>
    </xf>
    <xf numFmtId="1" fontId="0" fillId="0" borderId="1" xfId="0" applyNumberFormat="1" applyBorder="1" applyAlignment="1" applyProtection="1">
      <alignment horizontal="center" vertical="top" wrapText="1"/>
      <protection locked="0"/>
    </xf>
    <xf numFmtId="1" fontId="2" fillId="35" borderId="1" xfId="0" applyNumberFormat="1" applyFont="1" applyFill="1" applyBorder="1" applyAlignment="1">
      <alignment horizontal="center" vertical="top" wrapText="1"/>
    </xf>
    <xf numFmtId="9" fontId="2" fillId="35" borderId="1" xfId="0" applyNumberFormat="1" applyFont="1" applyFill="1" applyBorder="1" applyAlignment="1">
      <alignment horizontal="center" vertical="top" wrapText="1"/>
    </xf>
    <xf numFmtId="0" fontId="81" fillId="0" borderId="122" xfId="0" applyFont="1" applyBorder="1" applyAlignment="1">
      <alignment horizontal="center" vertical="center" wrapText="1"/>
    </xf>
    <xf numFmtId="0" fontId="5" fillId="0" borderId="115" xfId="0" applyFont="1" applyBorder="1" applyAlignment="1" applyProtection="1">
      <alignment vertical="center" wrapText="1"/>
      <protection locked="0"/>
    </xf>
    <xf numFmtId="1" fontId="7" fillId="35" borderId="115" xfId="0" applyNumberFormat="1" applyFont="1" applyFill="1" applyBorder="1" applyAlignment="1">
      <alignment horizontal="center" vertical="center" wrapText="1"/>
    </xf>
    <xf numFmtId="1" fontId="5" fillId="0" borderId="115" xfId="0" applyNumberFormat="1" applyFont="1" applyBorder="1" applyAlignment="1" applyProtection="1">
      <alignment horizontal="center" vertical="center" wrapText="1"/>
      <protection locked="0"/>
    </xf>
    <xf numFmtId="0" fontId="5" fillId="0" borderId="120" xfId="0" applyFont="1" applyBorder="1" applyAlignment="1" applyProtection="1">
      <alignment vertical="center" wrapText="1"/>
      <protection locked="0"/>
    </xf>
    <xf numFmtId="1" fontId="5" fillId="0" borderId="120" xfId="0" applyNumberFormat="1" applyFont="1" applyBorder="1" applyAlignment="1" applyProtection="1">
      <alignment horizontal="center" vertical="center" wrapText="1"/>
      <protection locked="0"/>
    </xf>
    <xf numFmtId="0" fontId="0" fillId="0" borderId="82" xfId="0" applyBorder="1" applyAlignment="1" applyProtection="1">
      <alignment horizontal="left" vertical="center" wrapText="1"/>
      <protection locked="0"/>
    </xf>
    <xf numFmtId="0" fontId="0" fillId="0" borderId="94" xfId="0" applyBorder="1" applyAlignment="1" applyProtection="1">
      <alignment horizontal="center" vertical="center" wrapText="1"/>
      <protection locked="0"/>
    </xf>
    <xf numFmtId="0" fontId="44" fillId="0" borderId="94" xfId="0" applyFont="1" applyBorder="1" applyAlignment="1" applyProtection="1">
      <alignment horizontal="center" vertical="center" wrapText="1"/>
      <protection locked="0"/>
    </xf>
    <xf numFmtId="0" fontId="0" fillId="35" borderId="84" xfId="0" applyFill="1" applyBorder="1" applyAlignment="1">
      <alignment horizontal="center" vertical="center" textRotation="90" wrapText="1"/>
    </xf>
    <xf numFmtId="1" fontId="2" fillId="0" borderId="3" xfId="0" applyNumberFormat="1" applyFont="1" applyBorder="1" applyAlignment="1">
      <alignment horizontal="center" vertical="center" wrapText="1"/>
    </xf>
    <xf numFmtId="0" fontId="2" fillId="35" borderId="1" xfId="0" applyFont="1" applyFill="1" applyBorder="1" applyAlignment="1">
      <alignment horizontal="center" vertical="center" wrapText="1"/>
    </xf>
    <xf numFmtId="0" fontId="6" fillId="0" borderId="100" xfId="0" applyFont="1" applyBorder="1" applyAlignment="1">
      <alignment wrapText="1"/>
    </xf>
    <xf numFmtId="0" fontId="6" fillId="0" borderId="85" xfId="0" applyFont="1" applyBorder="1" applyAlignment="1">
      <alignment horizontal="center" vertical="center" wrapText="1"/>
    </xf>
    <xf numFmtId="0" fontId="6" fillId="0" borderId="26" xfId="0" applyFont="1" applyBorder="1" applyAlignment="1">
      <alignment vertical="center" wrapText="1"/>
    </xf>
    <xf numFmtId="0" fontId="6" fillId="0" borderId="3" xfId="0" applyFont="1" applyBorder="1" applyAlignment="1">
      <alignment wrapText="1"/>
    </xf>
    <xf numFmtId="0" fontId="6" fillId="0" borderId="50" xfId="0" applyFont="1" applyBorder="1" applyAlignment="1">
      <alignment horizontal="center" vertical="center" wrapText="1"/>
    </xf>
    <xf numFmtId="0" fontId="6" fillId="0" borderId="1" xfId="0" applyFont="1" applyBorder="1" applyAlignment="1">
      <alignment wrapText="1"/>
    </xf>
    <xf numFmtId="0" fontId="6" fillId="0" borderId="26"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102" xfId="0" applyFont="1" applyBorder="1" applyAlignment="1">
      <alignment horizontal="center" vertical="center" wrapText="1"/>
    </xf>
    <xf numFmtId="0" fontId="6" fillId="0" borderId="0" xfId="0" applyFont="1" applyAlignment="1">
      <alignment horizontal="center" vertical="center" wrapText="1"/>
    </xf>
    <xf numFmtId="0" fontId="6" fillId="0" borderId="75" xfId="0" applyFont="1" applyBorder="1" applyAlignment="1">
      <alignment horizontal="center" vertical="center" wrapText="1"/>
    </xf>
    <xf numFmtId="0" fontId="6" fillId="0" borderId="91" xfId="0" applyFont="1" applyBorder="1" applyAlignment="1">
      <alignment horizontal="center" vertical="center" wrapText="1"/>
    </xf>
    <xf numFmtId="0" fontId="6" fillId="0" borderId="98" xfId="0" applyFont="1" applyBorder="1" applyAlignment="1">
      <alignment horizontal="center" vertical="center" wrapText="1"/>
    </xf>
    <xf numFmtId="0" fontId="86" fillId="0" borderId="26" xfId="0" applyFont="1" applyBorder="1" applyAlignment="1" applyProtection="1">
      <alignment vertical="top" wrapText="1"/>
      <protection locked="0"/>
    </xf>
    <xf numFmtId="0" fontId="0" fillId="0" borderId="85" xfId="0" applyBorder="1" applyAlignment="1" applyProtection="1">
      <alignment horizontal="center" vertical="center"/>
      <protection locked="0"/>
    </xf>
    <xf numFmtId="0" fontId="86" fillId="0" borderId="2" xfId="0" applyFont="1" applyBorder="1" applyAlignment="1" applyProtection="1">
      <alignment vertical="top" wrapText="1"/>
      <protection locked="0"/>
    </xf>
    <xf numFmtId="0" fontId="86" fillId="0" borderId="98" xfId="0" applyFont="1" applyBorder="1" applyAlignment="1" applyProtection="1">
      <alignment vertical="center" wrapText="1"/>
      <protection locked="0"/>
    </xf>
    <xf numFmtId="0" fontId="86" fillId="0" borderId="2" xfId="0" applyFont="1" applyBorder="1" applyAlignment="1" applyProtection="1">
      <alignment vertical="center" wrapText="1"/>
      <protection locked="0"/>
    </xf>
    <xf numFmtId="0" fontId="86" fillId="44" borderId="26" xfId="0" applyFont="1" applyFill="1" applyBorder="1" applyAlignment="1" applyProtection="1">
      <alignment vertical="center" wrapText="1"/>
      <protection locked="0"/>
    </xf>
    <xf numFmtId="0" fontId="86" fillId="44" borderId="26" xfId="0" applyFont="1" applyFill="1" applyBorder="1" applyAlignment="1" applyProtection="1">
      <alignment vertical="top" wrapText="1"/>
      <protection locked="0"/>
    </xf>
    <xf numFmtId="0" fontId="88" fillId="0" borderId="1" xfId="0" applyFont="1" applyBorder="1" applyAlignment="1" applyProtection="1">
      <alignment horizontal="center" wrapText="1"/>
      <protection locked="0"/>
    </xf>
    <xf numFmtId="0" fontId="87" fillId="0" borderId="0" xfId="0" applyFont="1" applyAlignment="1" applyProtection="1">
      <alignment vertical="top"/>
      <protection locked="0"/>
    </xf>
    <xf numFmtId="0" fontId="88" fillId="0" borderId="103" xfId="0" applyFont="1" applyBorder="1" applyAlignment="1" applyProtection="1">
      <alignment horizontal="center" wrapText="1"/>
      <protection locked="0"/>
    </xf>
    <xf numFmtId="0" fontId="1" fillId="0" borderId="0" xfId="0" applyFont="1" applyAlignment="1" applyProtection="1">
      <alignment wrapText="1"/>
      <protection locked="0"/>
    </xf>
    <xf numFmtId="0" fontId="59" fillId="40" borderId="85" xfId="0" applyFont="1" applyFill="1" applyBorder="1" applyAlignment="1">
      <alignment horizontal="center" vertical="center" wrapText="1"/>
    </xf>
    <xf numFmtId="0" fontId="58" fillId="41" borderId="85" xfId="0" applyFont="1" applyFill="1" applyBorder="1" applyAlignment="1">
      <alignment horizontal="center" vertical="center" wrapText="1"/>
    </xf>
    <xf numFmtId="0" fontId="59" fillId="40" borderId="100" xfId="0" applyFont="1" applyFill="1" applyBorder="1" applyAlignment="1">
      <alignment horizontal="center"/>
    </xf>
    <xf numFmtId="0" fontId="59" fillId="40" borderId="101" xfId="0" applyFont="1" applyFill="1" applyBorder="1" applyAlignment="1">
      <alignment horizontal="center"/>
    </xf>
    <xf numFmtId="0" fontId="59" fillId="40" borderId="100" xfId="0" applyFont="1" applyFill="1" applyBorder="1" applyAlignment="1">
      <alignment horizontal="center" vertical="center"/>
    </xf>
    <xf numFmtId="0" fontId="59" fillId="40" borderId="101" xfId="0" applyFont="1" applyFill="1" applyBorder="1" applyAlignment="1">
      <alignment horizontal="center" vertical="center"/>
    </xf>
    <xf numFmtId="0" fontId="55" fillId="0" borderId="100" xfId="0" applyFont="1" applyBorder="1" applyAlignment="1">
      <alignment horizontal="center" vertical="center" wrapText="1"/>
    </xf>
    <xf numFmtId="0" fontId="55" fillId="0" borderId="101" xfId="0" applyFont="1" applyBorder="1" applyAlignment="1">
      <alignment horizontal="center" vertical="center" wrapText="1"/>
    </xf>
    <xf numFmtId="0" fontId="59" fillId="40" borderId="100" xfId="0" applyFont="1" applyFill="1" applyBorder="1" applyAlignment="1">
      <alignment horizontal="center" vertical="center" wrapText="1"/>
    </xf>
    <xf numFmtId="0" fontId="59" fillId="40" borderId="101" xfId="0" applyFont="1" applyFill="1" applyBorder="1" applyAlignment="1">
      <alignment horizontal="center" vertical="center" wrapText="1"/>
    </xf>
    <xf numFmtId="9" fontId="7" fillId="35" borderId="26" xfId="0" applyNumberFormat="1" applyFont="1" applyFill="1" applyBorder="1" applyAlignment="1">
      <alignment horizontal="center" vertical="center" wrapText="1"/>
    </xf>
    <xf numFmtId="0" fontId="7" fillId="35" borderId="85" xfId="0" applyFont="1" applyFill="1" applyBorder="1" applyAlignment="1">
      <alignment horizontal="center" vertical="center" wrapText="1"/>
    </xf>
    <xf numFmtId="0" fontId="7" fillId="35" borderId="89" xfId="0" applyFont="1" applyFill="1" applyBorder="1" applyAlignment="1">
      <alignment horizontal="center" vertical="center" wrapText="1"/>
    </xf>
    <xf numFmtId="0" fontId="5" fillId="35" borderId="26" xfId="0" applyFont="1" applyFill="1" applyBorder="1" applyAlignment="1">
      <alignment horizontal="center" vertical="center" wrapText="1"/>
    </xf>
    <xf numFmtId="0" fontId="5" fillId="35" borderId="85" xfId="0" applyFont="1" applyFill="1" applyBorder="1" applyAlignment="1">
      <alignment horizontal="center" vertical="center" wrapText="1"/>
    </xf>
    <xf numFmtId="0" fontId="5" fillId="35" borderId="89" xfId="0" applyFont="1" applyFill="1" applyBorder="1" applyAlignment="1">
      <alignment horizontal="center" vertical="center" wrapText="1"/>
    </xf>
    <xf numFmtId="0" fontId="5" fillId="35" borderId="26" xfId="0" applyFont="1" applyFill="1" applyBorder="1" applyAlignment="1" applyProtection="1">
      <alignment horizontal="center" vertical="center" wrapText="1"/>
      <protection locked="0"/>
    </xf>
    <xf numFmtId="0" fontId="5" fillId="35" borderId="85" xfId="0" applyFont="1" applyFill="1" applyBorder="1" applyAlignment="1" applyProtection="1">
      <alignment horizontal="center" vertical="center" wrapText="1"/>
      <protection locked="0"/>
    </xf>
    <xf numFmtId="0" fontId="5" fillId="35" borderId="89" xfId="0" applyFont="1" applyFill="1" applyBorder="1" applyAlignment="1" applyProtection="1">
      <alignment horizontal="center" vertical="center" wrapText="1"/>
      <protection locked="0"/>
    </xf>
    <xf numFmtId="9" fontId="5" fillId="0" borderId="28" xfId="0" applyNumberFormat="1" applyFont="1" applyBorder="1" applyAlignment="1" applyProtection="1">
      <alignment horizontal="center" vertical="center" wrapText="1"/>
      <protection locked="0"/>
    </xf>
    <xf numFmtId="9" fontId="5" fillId="0" borderId="2" xfId="0" applyNumberFormat="1" applyFont="1" applyBorder="1" applyAlignment="1" applyProtection="1">
      <alignment horizontal="center" vertical="center" wrapText="1"/>
      <protection locked="0"/>
    </xf>
    <xf numFmtId="9" fontId="5" fillId="0" borderId="29" xfId="0" applyNumberFormat="1" applyFont="1" applyBorder="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0" fontId="5" fillId="0" borderId="85" xfId="0" applyFont="1" applyBorder="1" applyAlignment="1" applyProtection="1">
      <alignment horizontal="center" vertical="center" wrapText="1"/>
      <protection locked="0"/>
    </xf>
    <xf numFmtId="0" fontId="5" fillId="0" borderId="89"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5" fillId="0" borderId="87" xfId="0" applyFont="1" applyBorder="1" applyAlignment="1" applyProtection="1">
      <alignment horizontal="center" vertical="center" wrapText="1"/>
      <protection locked="0"/>
    </xf>
    <xf numFmtId="0" fontId="5" fillId="0" borderId="90" xfId="0" applyFont="1"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5" xfId="0" applyBorder="1"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87" xfId="0" applyBorder="1" applyAlignment="1" applyProtection="1">
      <alignment horizontal="center" vertical="center" wrapText="1"/>
      <protection locked="0"/>
    </xf>
    <xf numFmtId="0" fontId="0" fillId="0" borderId="90" xfId="0"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9" fontId="7" fillId="35" borderId="28" xfId="0" applyNumberFormat="1" applyFont="1" applyFill="1" applyBorder="1" applyAlignment="1">
      <alignment horizontal="center" vertical="center" wrapText="1"/>
    </xf>
    <xf numFmtId="9" fontId="7" fillId="35" borderId="2" xfId="0" applyNumberFormat="1" applyFont="1" applyFill="1" applyBorder="1" applyAlignment="1">
      <alignment horizontal="center" vertical="center" wrapText="1"/>
    </xf>
    <xf numFmtId="9" fontId="7" fillId="35" borderId="29" xfId="0" applyNumberFormat="1" applyFont="1" applyFill="1" applyBorder="1" applyAlignment="1">
      <alignment horizontal="center" vertical="center" wrapText="1"/>
    </xf>
    <xf numFmtId="0" fontId="5" fillId="3" borderId="28"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29" xfId="0" applyFont="1" applyFill="1" applyBorder="1" applyAlignment="1">
      <alignment horizontal="center" vertical="center" wrapText="1"/>
    </xf>
    <xf numFmtId="0" fontId="5" fillId="35" borderId="28" xfId="0" applyFont="1" applyFill="1" applyBorder="1" applyAlignment="1" applyProtection="1">
      <alignment horizontal="center" vertical="center" wrapText="1"/>
      <protection locked="0"/>
    </xf>
    <xf numFmtId="0" fontId="5" fillId="35" borderId="2" xfId="0" applyFont="1" applyFill="1" applyBorder="1" applyAlignment="1" applyProtection="1">
      <alignment horizontal="center" vertical="center" wrapText="1"/>
      <protection locked="0"/>
    </xf>
    <xf numFmtId="0" fontId="5" fillId="35" borderId="29" xfId="0" applyFont="1" applyFill="1" applyBorder="1" applyAlignment="1" applyProtection="1">
      <alignment horizontal="center" vertical="center" wrapText="1"/>
      <protection locked="0"/>
    </xf>
    <xf numFmtId="0" fontId="5" fillId="35" borderId="1" xfId="0" applyFont="1" applyFill="1" applyBorder="1" applyAlignment="1" applyProtection="1">
      <alignment horizontal="center" vertical="center" wrapText="1"/>
      <protection locked="0"/>
    </xf>
    <xf numFmtId="0" fontId="0" fillId="35" borderId="26" xfId="0" applyFill="1" applyBorder="1" applyAlignment="1">
      <alignment horizontal="center" vertical="center" wrapText="1"/>
    </xf>
    <xf numFmtId="0" fontId="0" fillId="35" borderId="85" xfId="0" applyFill="1" applyBorder="1" applyAlignment="1">
      <alignment horizontal="center" vertical="center" wrapText="1"/>
    </xf>
    <xf numFmtId="0" fontId="0" fillId="35" borderId="89" xfId="0" applyFill="1" applyBorder="1" applyAlignment="1">
      <alignment horizontal="center" vertical="center" wrapText="1"/>
    </xf>
    <xf numFmtId="9" fontId="5" fillId="35" borderId="26" xfId="66" applyFont="1" applyFill="1" applyBorder="1" applyAlignment="1" applyProtection="1">
      <alignment horizontal="center" vertical="center" wrapText="1"/>
    </xf>
    <xf numFmtId="9" fontId="5" fillId="35" borderId="85" xfId="66" applyFont="1" applyFill="1" applyBorder="1" applyAlignment="1" applyProtection="1">
      <alignment horizontal="center" vertical="center" wrapText="1"/>
    </xf>
    <xf numFmtId="9" fontId="5" fillId="35" borderId="89" xfId="66" applyFont="1" applyFill="1" applyBorder="1" applyAlignment="1" applyProtection="1">
      <alignment horizontal="center" vertical="center" wrapText="1"/>
    </xf>
    <xf numFmtId="0" fontId="5" fillId="35" borderId="103" xfId="0" applyFont="1" applyFill="1" applyBorder="1" applyAlignment="1" applyProtection="1">
      <alignment horizontal="center" vertical="center" wrapText="1"/>
      <protection locked="0"/>
    </xf>
    <xf numFmtId="0" fontId="5" fillId="35" borderId="28" xfId="0" applyFont="1" applyFill="1" applyBorder="1" applyAlignment="1">
      <alignment horizontal="center" vertical="center" wrapText="1"/>
    </xf>
    <xf numFmtId="0" fontId="5" fillId="35" borderId="2" xfId="0" applyFont="1" applyFill="1" applyBorder="1" applyAlignment="1">
      <alignment horizontal="center" vertical="center" wrapText="1"/>
    </xf>
    <xf numFmtId="0" fontId="5" fillId="35" borderId="29" xfId="0" applyFont="1" applyFill="1" applyBorder="1" applyAlignment="1">
      <alignment horizontal="center" vertical="center" wrapText="1"/>
    </xf>
    <xf numFmtId="0" fontId="5" fillId="3" borderId="28" xfId="0" applyFont="1" applyFill="1" applyBorder="1" applyAlignment="1" applyProtection="1">
      <alignment horizontal="center" vertical="center" wrapText="1"/>
      <protection locked="0"/>
    </xf>
    <xf numFmtId="0" fontId="5" fillId="3" borderId="2" xfId="0" applyFont="1" applyFill="1" applyBorder="1" applyAlignment="1" applyProtection="1">
      <alignment horizontal="center" vertical="center" wrapText="1"/>
      <protection locked="0"/>
    </xf>
    <xf numFmtId="0" fontId="5" fillId="3" borderId="29" xfId="0" applyFont="1" applyFill="1" applyBorder="1" applyAlignment="1" applyProtection="1">
      <alignment horizontal="center" vertical="center" wrapText="1"/>
      <protection locked="0"/>
    </xf>
    <xf numFmtId="9" fontId="5" fillId="0" borderId="28" xfId="66" applyFont="1" applyFill="1" applyBorder="1" applyAlignment="1" applyProtection="1">
      <alignment horizontal="center" vertical="center" wrapText="1"/>
    </xf>
    <xf numFmtId="9" fontId="5" fillId="0" borderId="2" xfId="66" applyFont="1" applyFill="1" applyBorder="1" applyAlignment="1" applyProtection="1">
      <alignment horizontal="center" vertical="center" wrapText="1"/>
    </xf>
    <xf numFmtId="9" fontId="5" fillId="0" borderId="29" xfId="66" applyFont="1" applyFill="1" applyBorder="1" applyAlignment="1" applyProtection="1">
      <alignment horizontal="center" vertical="center" wrapText="1"/>
    </xf>
    <xf numFmtId="0" fontId="0" fillId="3" borderId="28" xfId="0" applyFill="1" applyBorder="1" applyAlignment="1">
      <alignment horizontal="center" vertical="center" wrapText="1"/>
    </xf>
    <xf numFmtId="0" fontId="0" fillId="3" borderId="2" xfId="0" applyFill="1" applyBorder="1" applyAlignment="1">
      <alignment horizontal="center" vertical="center" wrapText="1"/>
    </xf>
    <xf numFmtId="0" fontId="0" fillId="3" borderId="29" xfId="0" applyFill="1" applyBorder="1" applyAlignment="1">
      <alignment horizontal="center" vertical="center" wrapText="1"/>
    </xf>
    <xf numFmtId="9" fontId="5" fillId="4" borderId="28" xfId="66" applyFont="1" applyFill="1" applyBorder="1" applyAlignment="1" applyProtection="1">
      <alignment horizontal="center" vertical="center" wrapText="1"/>
    </xf>
    <xf numFmtId="9" fontId="5" fillId="4" borderId="2" xfId="66" applyFont="1" applyFill="1" applyBorder="1" applyAlignment="1" applyProtection="1">
      <alignment horizontal="center" vertical="center" wrapText="1"/>
    </xf>
    <xf numFmtId="9" fontId="5" fillId="4" borderId="29" xfId="66" applyFont="1" applyFill="1" applyBorder="1" applyAlignment="1" applyProtection="1">
      <alignment horizontal="center" vertical="center" wrapText="1"/>
    </xf>
    <xf numFmtId="0" fontId="7" fillId="35" borderId="28" xfId="0" applyFont="1" applyFill="1" applyBorder="1" applyAlignment="1">
      <alignment horizontal="center" vertical="center" wrapText="1"/>
    </xf>
    <xf numFmtId="0" fontId="7" fillId="35" borderId="2" xfId="0" applyFont="1" applyFill="1" applyBorder="1" applyAlignment="1">
      <alignment horizontal="center" vertical="center" wrapText="1"/>
    </xf>
    <xf numFmtId="0" fontId="7" fillId="35" borderId="29" xfId="0" applyFont="1" applyFill="1" applyBorder="1" applyAlignment="1">
      <alignment horizontal="center" vertical="center" wrapText="1"/>
    </xf>
    <xf numFmtId="0" fontId="0" fillId="35" borderId="28" xfId="0" applyFill="1" applyBorder="1" applyAlignment="1" applyProtection="1">
      <alignment horizontal="center" vertical="center" wrapText="1"/>
      <protection locked="0"/>
    </xf>
    <xf numFmtId="0" fontId="0" fillId="35" borderId="2" xfId="0" applyFill="1" applyBorder="1" applyAlignment="1" applyProtection="1">
      <alignment horizontal="center" vertical="center" wrapText="1"/>
      <protection locked="0"/>
    </xf>
    <xf numFmtId="0" fontId="0" fillId="35" borderId="29" xfId="0" applyFill="1" applyBorder="1" applyAlignment="1" applyProtection="1">
      <alignment horizontal="center" vertical="center" wrapText="1"/>
      <protection locked="0"/>
    </xf>
    <xf numFmtId="1" fontId="5" fillId="0" borderId="28" xfId="0" applyNumberFormat="1" applyFont="1" applyBorder="1" applyAlignment="1" applyProtection="1">
      <alignment horizontal="center" vertical="center" wrapText="1"/>
      <protection locked="0"/>
    </xf>
    <xf numFmtId="1" fontId="5" fillId="0" borderId="2" xfId="0" applyNumberFormat="1" applyFont="1" applyBorder="1" applyAlignment="1" applyProtection="1">
      <alignment horizontal="center" vertical="center" wrapText="1"/>
      <protection locked="0"/>
    </xf>
    <xf numFmtId="1" fontId="5" fillId="0" borderId="29" xfId="0" applyNumberFormat="1" applyFont="1" applyBorder="1" applyAlignment="1" applyProtection="1">
      <alignment horizontal="center" vertical="center" wrapText="1"/>
      <protection locked="0"/>
    </xf>
    <xf numFmtId="9" fontId="5" fillId="0" borderId="28" xfId="66" applyFont="1" applyFill="1" applyBorder="1" applyAlignment="1" applyProtection="1">
      <alignment horizontal="center" vertical="center" wrapText="1"/>
      <protection locked="0"/>
    </xf>
    <xf numFmtId="9" fontId="5" fillId="0" borderId="2" xfId="66" applyFont="1" applyFill="1" applyBorder="1" applyAlignment="1" applyProtection="1">
      <alignment horizontal="center" vertical="center" wrapText="1"/>
      <protection locked="0"/>
    </xf>
    <xf numFmtId="9" fontId="5" fillId="0" borderId="29" xfId="66" applyFont="1" applyFill="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0" fillId="35" borderId="28" xfId="0" applyFill="1" applyBorder="1" applyAlignment="1">
      <alignment horizontal="center" vertical="center" wrapText="1"/>
    </xf>
    <xf numFmtId="0" fontId="0" fillId="35" borderId="2" xfId="0" applyFill="1" applyBorder="1" applyAlignment="1">
      <alignment horizontal="center" vertical="center" wrapText="1"/>
    </xf>
    <xf numFmtId="0" fontId="0" fillId="35" borderId="29" xfId="0" applyFill="1" applyBorder="1" applyAlignment="1">
      <alignment horizontal="center" vertical="center" wrapText="1"/>
    </xf>
    <xf numFmtId="0" fontId="2" fillId="35" borderId="76" xfId="0" applyFont="1" applyFill="1" applyBorder="1" applyAlignment="1" applyProtection="1">
      <alignment horizontal="center" vertical="top" wrapText="1"/>
      <protection locked="0"/>
    </xf>
    <xf numFmtId="0" fontId="2" fillId="35" borderId="77" xfId="0" applyFont="1" applyFill="1" applyBorder="1" applyAlignment="1" applyProtection="1">
      <alignment horizontal="center" vertical="top" wrapText="1"/>
      <protection locked="0"/>
    </xf>
    <xf numFmtId="0" fontId="2" fillId="35" borderId="78" xfId="0" applyFont="1" applyFill="1" applyBorder="1" applyAlignment="1" applyProtection="1">
      <alignment horizontal="center" vertical="top" wrapText="1"/>
      <protection locked="0"/>
    </xf>
    <xf numFmtId="0" fontId="5" fillId="35" borderId="28" xfId="0" applyFont="1" applyFill="1" applyBorder="1" applyAlignment="1" applyProtection="1">
      <alignment horizontal="center" vertical="top" wrapText="1"/>
      <protection locked="0"/>
    </xf>
    <xf numFmtId="0" fontId="5" fillId="35" borderId="2" xfId="0" applyFont="1" applyFill="1" applyBorder="1" applyAlignment="1" applyProtection="1">
      <alignment horizontal="center" vertical="top" wrapText="1"/>
      <protection locked="0"/>
    </xf>
    <xf numFmtId="0" fontId="5" fillId="35" borderId="29" xfId="0" applyFont="1" applyFill="1" applyBorder="1" applyAlignment="1" applyProtection="1">
      <alignment horizontal="center" vertical="top" wrapText="1"/>
      <protection locked="0"/>
    </xf>
    <xf numFmtId="0" fontId="0" fillId="0" borderId="45" xfId="0" applyBorder="1" applyAlignment="1" applyProtection="1">
      <alignment horizontal="center" vertical="top" wrapText="1"/>
      <protection locked="0"/>
    </xf>
    <xf numFmtId="0" fontId="0" fillId="0" borderId="46" xfId="0" applyBorder="1" applyAlignment="1" applyProtection="1">
      <alignment horizontal="center" vertical="top" wrapText="1"/>
      <protection locked="0"/>
    </xf>
    <xf numFmtId="0" fontId="0" fillId="0" borderId="47" xfId="0" applyBorder="1" applyAlignment="1" applyProtection="1">
      <alignment horizontal="center" vertical="top" wrapText="1"/>
      <protection locked="0"/>
    </xf>
    <xf numFmtId="0" fontId="7" fillId="35" borderId="76" xfId="0" applyFont="1" applyFill="1" applyBorder="1" applyAlignment="1" applyProtection="1">
      <alignment horizontal="center" vertical="center" wrapText="1"/>
      <protection locked="0"/>
    </xf>
    <xf numFmtId="0" fontId="7" fillId="35" borderId="77" xfId="0" applyFont="1" applyFill="1" applyBorder="1" applyAlignment="1" applyProtection="1">
      <alignment horizontal="center" vertical="center" wrapText="1"/>
      <protection locked="0"/>
    </xf>
    <xf numFmtId="0" fontId="7" fillId="35" borderId="78" xfId="0" applyFont="1" applyFill="1" applyBorder="1" applyAlignment="1" applyProtection="1">
      <alignment horizontal="center" vertical="center" wrapText="1"/>
      <protection locked="0"/>
    </xf>
    <xf numFmtId="0" fontId="7" fillId="35" borderId="28" xfId="0" applyFont="1" applyFill="1" applyBorder="1" applyAlignment="1" applyProtection="1">
      <alignment horizontal="center" vertical="center" wrapText="1"/>
      <protection locked="0"/>
    </xf>
    <xf numFmtId="0" fontId="7" fillId="35" borderId="2" xfId="0" applyFont="1" applyFill="1" applyBorder="1" applyAlignment="1" applyProtection="1">
      <alignment horizontal="center" vertical="center" wrapText="1"/>
      <protection locked="0"/>
    </xf>
    <xf numFmtId="0" fontId="7" fillId="35" borderId="29" xfId="0" applyFont="1" applyFill="1" applyBorder="1" applyAlignment="1" applyProtection="1">
      <alignment horizontal="center" vertical="center" wrapText="1"/>
      <protection locked="0"/>
    </xf>
    <xf numFmtId="0" fontId="7" fillId="0" borderId="28"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7" fillId="0" borderId="29" xfId="0" applyFont="1" applyBorder="1" applyAlignment="1" applyProtection="1">
      <alignment horizontal="center" vertical="center" wrapText="1"/>
      <protection locked="0"/>
    </xf>
    <xf numFmtId="0" fontId="63" fillId="0" borderId="28" xfId="0" applyFont="1" applyBorder="1" applyAlignment="1">
      <alignment horizontal="center" vertical="center" wrapText="1"/>
    </xf>
    <xf numFmtId="0" fontId="63" fillId="0" borderId="2" xfId="0" applyFont="1" applyBorder="1" applyAlignment="1">
      <alignment horizontal="center" vertical="center" wrapText="1"/>
    </xf>
    <xf numFmtId="0" fontId="63" fillId="0" borderId="29" xfId="0" applyFont="1" applyBorder="1" applyAlignment="1">
      <alignment horizontal="center" vertical="center" wrapText="1"/>
    </xf>
    <xf numFmtId="0" fontId="2" fillId="35" borderId="25" xfId="0" applyFont="1" applyFill="1" applyBorder="1" applyAlignment="1" applyProtection="1">
      <alignment horizontal="center" vertical="top" wrapText="1"/>
      <protection locked="0"/>
    </xf>
    <xf numFmtId="0" fontId="2" fillId="35" borderId="86" xfId="0" applyFont="1" applyFill="1" applyBorder="1" applyAlignment="1" applyProtection="1">
      <alignment horizontal="center" vertical="top" wrapText="1"/>
      <protection locked="0"/>
    </xf>
    <xf numFmtId="0" fontId="2" fillId="35" borderId="88" xfId="0" applyFont="1" applyFill="1" applyBorder="1" applyAlignment="1" applyProtection="1">
      <alignment horizontal="center" vertical="top" wrapText="1"/>
      <protection locked="0"/>
    </xf>
    <xf numFmtId="0" fontId="5" fillId="35" borderId="26" xfId="0" applyFont="1" applyFill="1" applyBorder="1" applyAlignment="1" applyProtection="1">
      <alignment horizontal="center" vertical="top" wrapText="1"/>
      <protection locked="0"/>
    </xf>
    <xf numFmtId="0" fontId="5" fillId="35" borderId="85" xfId="0" applyFont="1" applyFill="1" applyBorder="1" applyAlignment="1" applyProtection="1">
      <alignment horizontal="center" vertical="top" wrapText="1"/>
      <protection locked="0"/>
    </xf>
    <xf numFmtId="0" fontId="5" fillId="35" borderId="89" xfId="0" applyFont="1" applyFill="1" applyBorder="1" applyAlignment="1" applyProtection="1">
      <alignment horizontal="center" vertical="top" wrapText="1"/>
      <protection locked="0"/>
    </xf>
    <xf numFmtId="0" fontId="0" fillId="0" borderId="27" xfId="0" applyBorder="1" applyAlignment="1" applyProtection="1">
      <alignment horizontal="center" vertical="top" wrapText="1"/>
      <protection locked="0"/>
    </xf>
    <xf numFmtId="0" fontId="0" fillId="0" borderId="87" xfId="0" applyBorder="1" applyAlignment="1" applyProtection="1">
      <alignment horizontal="center" vertical="top" wrapText="1"/>
      <protection locked="0"/>
    </xf>
    <xf numFmtId="0" fontId="0" fillId="0" borderId="90" xfId="0" applyBorder="1" applyAlignment="1" applyProtection="1">
      <alignment horizontal="center" vertical="top" wrapText="1"/>
      <protection locked="0"/>
    </xf>
    <xf numFmtId="0" fontId="7" fillId="35" borderId="30" xfId="0" applyFont="1" applyFill="1" applyBorder="1" applyAlignment="1" applyProtection="1">
      <alignment horizontal="center" vertical="center" wrapText="1"/>
      <protection locked="0"/>
    </xf>
    <xf numFmtId="0" fontId="7" fillId="35" borderId="102" xfId="0" applyFont="1" applyFill="1" applyBorder="1" applyAlignment="1" applyProtection="1">
      <alignment horizontal="center" vertical="center" wrapText="1"/>
      <protection locked="0"/>
    </xf>
    <xf numFmtId="0" fontId="7" fillId="35" borderId="91" xfId="0" applyFont="1" applyFill="1" applyBorder="1" applyAlignment="1" applyProtection="1">
      <alignment horizontal="center" vertical="center" wrapText="1"/>
      <protection locked="0"/>
    </xf>
    <xf numFmtId="0" fontId="7" fillId="0" borderId="26" xfId="0" applyFont="1" applyBorder="1" applyAlignment="1" applyProtection="1">
      <alignment horizontal="center" vertical="center" wrapText="1"/>
      <protection locked="0"/>
    </xf>
    <xf numFmtId="0" fontId="7" fillId="0" borderId="85" xfId="0" applyFont="1" applyBorder="1" applyAlignment="1" applyProtection="1">
      <alignment horizontal="center" vertical="center" wrapText="1"/>
      <protection locked="0"/>
    </xf>
    <xf numFmtId="0" fontId="7" fillId="0" borderId="89" xfId="0" applyFont="1" applyBorder="1" applyAlignment="1" applyProtection="1">
      <alignment horizontal="center" vertical="center" wrapText="1"/>
      <protection locked="0"/>
    </xf>
    <xf numFmtId="0" fontId="48" fillId="35" borderId="26" xfId="0" applyFont="1" applyFill="1" applyBorder="1" applyAlignment="1" applyProtection="1">
      <alignment horizontal="center" vertical="top" wrapText="1"/>
      <protection locked="0"/>
    </xf>
    <xf numFmtId="0" fontId="48" fillId="35" borderId="85" xfId="0" applyFont="1" applyFill="1" applyBorder="1" applyAlignment="1" applyProtection="1">
      <alignment horizontal="center" vertical="top" wrapText="1"/>
      <protection locked="0"/>
    </xf>
    <xf numFmtId="0" fontId="48" fillId="0" borderId="27" xfId="0" applyFont="1" applyBorder="1" applyAlignment="1" applyProtection="1">
      <alignment horizontal="center" vertical="top" wrapText="1"/>
      <protection locked="0"/>
    </xf>
    <xf numFmtId="0" fontId="48" fillId="0" borderId="87" xfId="0" applyFont="1" applyBorder="1" applyAlignment="1" applyProtection="1">
      <alignment horizontal="center" vertical="top" wrapText="1"/>
      <protection locked="0"/>
    </xf>
    <xf numFmtId="0" fontId="56" fillId="35" borderId="25" xfId="0" applyFont="1" applyFill="1" applyBorder="1" applyAlignment="1" applyProtection="1">
      <alignment horizontal="center" vertical="top" wrapText="1"/>
      <protection locked="0"/>
    </xf>
    <xf numFmtId="0" fontId="56" fillId="35" borderId="86" xfId="0" applyFont="1" applyFill="1" applyBorder="1" applyAlignment="1" applyProtection="1">
      <alignment horizontal="center" vertical="top" wrapText="1"/>
      <protection locked="0"/>
    </xf>
    <xf numFmtId="0" fontId="56" fillId="0" borderId="26" xfId="0" applyFont="1" applyBorder="1" applyAlignment="1" applyProtection="1">
      <alignment horizontal="center" vertical="center" wrapText="1"/>
      <protection locked="0"/>
    </xf>
    <xf numFmtId="0" fontId="56" fillId="0" borderId="85" xfId="0" applyFont="1" applyBorder="1" applyAlignment="1" applyProtection="1">
      <alignment horizontal="center" vertical="center" wrapText="1"/>
      <protection locked="0"/>
    </xf>
    <xf numFmtId="0" fontId="56" fillId="0" borderId="89" xfId="0" applyFont="1" applyBorder="1" applyAlignment="1" applyProtection="1">
      <alignment horizontal="center" vertical="center" wrapText="1"/>
      <protection locked="0"/>
    </xf>
    <xf numFmtId="0" fontId="56" fillId="35" borderId="25" xfId="0" applyFont="1" applyFill="1" applyBorder="1" applyAlignment="1" applyProtection="1">
      <alignment horizontal="center" vertical="center" wrapText="1"/>
      <protection locked="0"/>
    </xf>
    <xf numFmtId="0" fontId="56" fillId="35" borderId="86" xfId="0" applyFont="1" applyFill="1" applyBorder="1" applyAlignment="1" applyProtection="1">
      <alignment horizontal="center" vertical="center" wrapText="1"/>
      <protection locked="0"/>
    </xf>
    <xf numFmtId="0" fontId="56" fillId="35" borderId="88" xfId="0" applyFont="1" applyFill="1" applyBorder="1" applyAlignment="1" applyProtection="1">
      <alignment horizontal="center" vertical="center" wrapText="1"/>
      <protection locked="0"/>
    </xf>
    <xf numFmtId="0" fontId="56" fillId="35" borderId="28" xfId="0" applyFont="1" applyFill="1" applyBorder="1" applyAlignment="1" applyProtection="1">
      <alignment horizontal="center" vertical="center" wrapText="1"/>
      <protection locked="0"/>
    </xf>
    <xf numFmtId="0" fontId="56" fillId="35" borderId="2" xfId="0" applyFont="1" applyFill="1" applyBorder="1" applyAlignment="1" applyProtection="1">
      <alignment horizontal="center" vertical="center" wrapText="1"/>
      <protection locked="0"/>
    </xf>
    <xf numFmtId="0" fontId="56" fillId="35" borderId="29" xfId="0" applyFont="1" applyFill="1" applyBorder="1" applyAlignment="1" applyProtection="1">
      <alignment horizontal="center" vertical="center" wrapText="1"/>
      <protection locked="0"/>
    </xf>
    <xf numFmtId="0" fontId="56" fillId="35" borderId="30" xfId="0" applyFont="1" applyFill="1" applyBorder="1" applyAlignment="1" applyProtection="1">
      <alignment horizontal="center" vertical="center" wrapText="1"/>
      <protection locked="0"/>
    </xf>
    <xf numFmtId="0" fontId="56" fillId="35" borderId="102" xfId="0" applyFont="1" applyFill="1" applyBorder="1" applyAlignment="1" applyProtection="1">
      <alignment horizontal="center" vertical="center" wrapText="1"/>
      <protection locked="0"/>
    </xf>
    <xf numFmtId="0" fontId="56" fillId="35" borderId="91" xfId="0" applyFont="1" applyFill="1" applyBorder="1" applyAlignment="1" applyProtection="1">
      <alignment horizontal="center" vertical="center" wrapText="1"/>
      <protection locked="0"/>
    </xf>
    <xf numFmtId="0" fontId="48" fillId="4" borderId="28" xfId="0" applyFont="1" applyFill="1" applyBorder="1" applyAlignment="1" applyProtection="1">
      <alignment horizontal="center" vertical="center" wrapText="1"/>
      <protection locked="0"/>
    </xf>
    <xf numFmtId="0" fontId="48" fillId="4" borderId="2" xfId="0" applyFont="1" applyFill="1" applyBorder="1" applyAlignment="1" applyProtection="1">
      <alignment horizontal="center" vertical="center" wrapText="1"/>
      <protection locked="0"/>
    </xf>
    <xf numFmtId="0" fontId="48" fillId="4" borderId="29" xfId="0" applyFont="1" applyFill="1" applyBorder="1" applyAlignment="1" applyProtection="1">
      <alignment horizontal="center" vertical="center" wrapText="1"/>
      <protection locked="0"/>
    </xf>
    <xf numFmtId="0" fontId="5" fillId="35" borderId="28" xfId="0" quotePrefix="1" applyFont="1" applyFill="1" applyBorder="1" applyAlignment="1" applyProtection="1">
      <alignment horizontal="center" vertical="center" wrapText="1"/>
      <protection locked="0"/>
    </xf>
    <xf numFmtId="9" fontId="5" fillId="35" borderId="28" xfId="66" applyFont="1" applyFill="1" applyBorder="1" applyAlignment="1" applyProtection="1">
      <alignment horizontal="center" vertical="center" wrapText="1"/>
    </xf>
    <xf numFmtId="9" fontId="5" fillId="35" borderId="2" xfId="66" applyFont="1" applyFill="1" applyBorder="1" applyAlignment="1" applyProtection="1">
      <alignment horizontal="center" vertical="center" wrapText="1"/>
    </xf>
    <xf numFmtId="9" fontId="5" fillId="35" borderId="29" xfId="66" applyFont="1" applyFill="1" applyBorder="1" applyAlignment="1" applyProtection="1">
      <alignment horizontal="center" vertical="center" wrapText="1"/>
    </xf>
    <xf numFmtId="0" fontId="48" fillId="0" borderId="28" xfId="0" applyFont="1" applyBorder="1" applyAlignment="1" applyProtection="1">
      <alignment horizontal="center" vertical="center" wrapText="1"/>
      <protection locked="0"/>
    </xf>
    <xf numFmtId="0" fontId="48" fillId="0" borderId="2" xfId="0" applyFont="1" applyBorder="1" applyAlignment="1" applyProtection="1">
      <alignment horizontal="center" vertical="center" wrapText="1"/>
      <protection locked="0"/>
    </xf>
    <xf numFmtId="0" fontId="48" fillId="0" borderId="29" xfId="0" applyFont="1" applyBorder="1" applyAlignment="1" applyProtection="1">
      <alignment horizontal="center" vertical="center" wrapText="1"/>
      <protection locked="0"/>
    </xf>
    <xf numFmtId="0" fontId="56" fillId="35" borderId="28" xfId="0" applyFont="1" applyFill="1" applyBorder="1" applyAlignment="1">
      <alignment horizontal="center" vertical="center" wrapText="1"/>
    </xf>
    <xf numFmtId="0" fontId="56" fillId="35" borderId="2" xfId="0" applyFont="1" applyFill="1" applyBorder="1" applyAlignment="1">
      <alignment horizontal="center" vertical="center" wrapText="1"/>
    </xf>
    <xf numFmtId="0" fontId="56" fillId="35" borderId="29" xfId="0" applyFont="1" applyFill="1" applyBorder="1" applyAlignment="1">
      <alignment horizontal="center" vertical="center" wrapText="1"/>
    </xf>
    <xf numFmtId="9" fontId="48" fillId="0" borderId="28" xfId="0" applyNumberFormat="1" applyFont="1" applyBorder="1" applyAlignment="1" applyProtection="1">
      <alignment horizontal="center" vertical="top" wrapText="1"/>
      <protection locked="0"/>
    </xf>
    <xf numFmtId="9" fontId="5" fillId="0" borderId="2" xfId="0" applyNumberFormat="1" applyFont="1" applyBorder="1" applyAlignment="1" applyProtection="1">
      <alignment horizontal="center" vertical="top" wrapText="1"/>
      <protection locked="0"/>
    </xf>
    <xf numFmtId="9" fontId="5" fillId="0" borderId="29" xfId="0" applyNumberFormat="1" applyFont="1" applyBorder="1" applyAlignment="1" applyProtection="1">
      <alignment horizontal="center" vertical="top" wrapText="1"/>
      <protection locked="0"/>
    </xf>
    <xf numFmtId="0" fontId="48" fillId="0" borderId="28" xfId="0" applyFont="1" applyBorder="1" applyAlignment="1" applyProtection="1">
      <alignment horizontal="center" vertical="top" wrapText="1"/>
      <protection locked="0"/>
    </xf>
    <xf numFmtId="0" fontId="48" fillId="0" borderId="2" xfId="0" applyFont="1" applyBorder="1" applyAlignment="1" applyProtection="1">
      <alignment horizontal="center" vertical="top" wrapText="1"/>
      <protection locked="0"/>
    </xf>
    <xf numFmtId="0" fontId="48" fillId="0" borderId="51" xfId="0" applyFont="1" applyBorder="1" applyAlignment="1" applyProtection="1">
      <alignment horizontal="center" vertical="top" wrapText="1"/>
      <protection locked="0"/>
    </xf>
    <xf numFmtId="0" fontId="48" fillId="0" borderId="45" xfId="0" applyFont="1" applyBorder="1" applyAlignment="1" applyProtection="1">
      <alignment horizontal="center" vertical="top" wrapText="1"/>
      <protection locked="0"/>
    </xf>
    <xf numFmtId="0" fontId="48" fillId="0" borderId="46" xfId="0" applyFont="1" applyBorder="1" applyAlignment="1" applyProtection="1">
      <alignment horizontal="center" vertical="top" wrapText="1"/>
      <protection locked="0"/>
    </xf>
    <xf numFmtId="0" fontId="48" fillId="0" borderId="52" xfId="0" applyFont="1" applyBorder="1" applyAlignment="1" applyProtection="1">
      <alignment horizontal="center" vertical="top" wrapText="1"/>
      <protection locked="0"/>
    </xf>
    <xf numFmtId="0" fontId="48" fillId="0" borderId="26" xfId="0" applyFont="1" applyBorder="1" applyAlignment="1" applyProtection="1">
      <alignment horizontal="center" vertical="top" wrapText="1"/>
      <protection locked="0"/>
    </xf>
    <xf numFmtId="0" fontId="0" fillId="0" borderId="85" xfId="0" applyBorder="1" applyAlignment="1" applyProtection="1">
      <alignment horizontal="center" vertical="top" wrapText="1"/>
      <protection locked="0"/>
    </xf>
    <xf numFmtId="0" fontId="0" fillId="0" borderId="89" xfId="0" applyBorder="1" applyAlignment="1" applyProtection="1">
      <alignment horizontal="center" vertical="top" wrapText="1"/>
      <protection locked="0"/>
    </xf>
    <xf numFmtId="0" fontId="0" fillId="0" borderId="26" xfId="0" applyBorder="1" applyAlignment="1" applyProtection="1">
      <alignment horizontal="center" vertical="top" wrapText="1"/>
      <protection locked="0"/>
    </xf>
    <xf numFmtId="0" fontId="63" fillId="37" borderId="28" xfId="0" applyFont="1" applyFill="1" applyBorder="1" applyAlignment="1">
      <alignment horizontal="center" vertical="center" wrapText="1"/>
    </xf>
    <xf numFmtId="0" fontId="63" fillId="37" borderId="2" xfId="0" applyFont="1" applyFill="1" applyBorder="1" applyAlignment="1">
      <alignment horizontal="center" vertical="center" wrapText="1"/>
    </xf>
    <xf numFmtId="0" fontId="63" fillId="37" borderId="51" xfId="0" applyFont="1" applyFill="1" applyBorder="1" applyAlignment="1">
      <alignment horizontal="center" vertical="center" wrapText="1"/>
    </xf>
    <xf numFmtId="9" fontId="5" fillId="0" borderId="28" xfId="0" applyNumberFormat="1" applyFont="1" applyBorder="1" applyAlignment="1" applyProtection="1">
      <alignment horizontal="center" vertical="top" wrapText="1"/>
      <protection locked="0"/>
    </xf>
    <xf numFmtId="0" fontId="5" fillId="0" borderId="28" xfId="0" applyFont="1" applyBorder="1" applyAlignment="1" applyProtection="1">
      <alignment horizontal="center" vertical="top" wrapText="1"/>
      <protection locked="0"/>
    </xf>
    <xf numFmtId="0" fontId="5" fillId="0" borderId="2" xfId="0" applyFont="1" applyBorder="1" applyAlignment="1" applyProtection="1">
      <alignment horizontal="center" vertical="top" wrapText="1"/>
      <protection locked="0"/>
    </xf>
    <xf numFmtId="0" fontId="5" fillId="0" borderId="51" xfId="0" applyFont="1" applyBorder="1" applyAlignment="1" applyProtection="1">
      <alignment horizontal="center" vertical="top" wrapText="1"/>
      <protection locked="0"/>
    </xf>
    <xf numFmtId="0" fontId="48" fillId="35" borderId="103" xfId="0" applyFont="1" applyFill="1" applyBorder="1" applyAlignment="1" applyProtection="1">
      <alignment horizontal="center" vertical="center" wrapText="1"/>
      <protection locked="0"/>
    </xf>
    <xf numFmtId="0" fontId="48" fillId="35" borderId="2" xfId="0" applyFont="1" applyFill="1" applyBorder="1" applyAlignment="1" applyProtection="1">
      <alignment horizontal="center" vertical="center" wrapText="1"/>
      <protection locked="0"/>
    </xf>
    <xf numFmtId="0" fontId="48" fillId="35" borderId="29" xfId="0" applyFont="1" applyFill="1" applyBorder="1" applyAlignment="1" applyProtection="1">
      <alignment horizontal="center" vertical="center" wrapText="1"/>
      <protection locked="0"/>
    </xf>
    <xf numFmtId="9" fontId="5" fillId="35" borderId="26" xfId="66" applyFont="1" applyFill="1" applyBorder="1" applyAlignment="1" applyProtection="1">
      <alignment horizontal="center" vertical="top" wrapText="1"/>
    </xf>
    <xf numFmtId="9" fontId="5" fillId="35" borderId="85" xfId="66" applyFont="1" applyFill="1" applyBorder="1" applyAlignment="1" applyProtection="1">
      <alignment horizontal="center" vertical="top" wrapText="1"/>
    </xf>
    <xf numFmtId="9" fontId="5" fillId="35" borderId="89" xfId="66" applyFont="1" applyFill="1" applyBorder="1" applyAlignment="1" applyProtection="1">
      <alignment horizontal="center" vertical="top" wrapText="1"/>
    </xf>
    <xf numFmtId="0" fontId="0" fillId="35" borderId="26" xfId="0" applyFill="1" applyBorder="1" applyAlignment="1">
      <alignment horizontal="center" vertical="top" wrapText="1"/>
    </xf>
    <xf numFmtId="0" fontId="0" fillId="35" borderId="85" xfId="0" applyFill="1" applyBorder="1" applyAlignment="1">
      <alignment horizontal="center" vertical="top" wrapText="1"/>
    </xf>
    <xf numFmtId="0" fontId="0" fillId="35" borderId="89" xfId="0" applyFill="1" applyBorder="1" applyAlignment="1">
      <alignment horizontal="center" vertical="top" wrapText="1"/>
    </xf>
    <xf numFmtId="0" fontId="5" fillId="35" borderId="26" xfId="0" applyFont="1" applyFill="1" applyBorder="1" applyAlignment="1">
      <alignment horizontal="center" vertical="top" wrapText="1"/>
    </xf>
    <xf numFmtId="0" fontId="5" fillId="35" borderId="85" xfId="0" applyFont="1" applyFill="1" applyBorder="1" applyAlignment="1">
      <alignment horizontal="center" vertical="top" wrapText="1"/>
    </xf>
    <xf numFmtId="0" fontId="5" fillId="35" borderId="89" xfId="0" applyFont="1" applyFill="1" applyBorder="1" applyAlignment="1">
      <alignment horizontal="center" vertical="top" wrapText="1"/>
    </xf>
    <xf numFmtId="0" fontId="6" fillId="43" borderId="28" xfId="0" applyFont="1" applyFill="1" applyBorder="1" applyAlignment="1">
      <alignment horizontal="center" vertical="center" wrapText="1"/>
    </xf>
    <xf numFmtId="0" fontId="6" fillId="43" borderId="2" xfId="0" applyFont="1" applyFill="1" applyBorder="1" applyAlignment="1">
      <alignment horizontal="center" vertical="center" wrapText="1"/>
    </xf>
    <xf numFmtId="0" fontId="6" fillId="43" borderId="51" xfId="0" applyFont="1" applyFill="1" applyBorder="1" applyAlignment="1">
      <alignment horizontal="center" vertical="center" wrapText="1"/>
    </xf>
    <xf numFmtId="0" fontId="33" fillId="0" borderId="28"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29" xfId="0" applyFont="1" applyBorder="1" applyAlignment="1" applyProtection="1">
      <alignment horizontal="center" vertical="center" wrapText="1"/>
      <protection locked="0"/>
    </xf>
    <xf numFmtId="0" fontId="48" fillId="0" borderId="96" xfId="0" applyFont="1" applyBorder="1" applyAlignment="1" applyProtection="1">
      <alignment horizontal="center" vertical="center" wrapText="1"/>
      <protection locked="0"/>
    </xf>
    <xf numFmtId="0" fontId="75" fillId="37" borderId="28" xfId="0" applyFont="1" applyFill="1" applyBorder="1" applyAlignment="1">
      <alignment horizontal="center" vertical="center" wrapText="1"/>
    </xf>
    <xf numFmtId="0" fontId="75" fillId="37" borderId="2" xfId="0" applyFont="1" applyFill="1" applyBorder="1" applyAlignment="1">
      <alignment horizontal="center" vertical="center" wrapText="1"/>
    </xf>
    <xf numFmtId="0" fontId="75" fillId="37" borderId="29" xfId="0" applyFont="1" applyFill="1" applyBorder="1" applyAlignment="1">
      <alignment horizontal="center" vertical="center" wrapText="1"/>
    </xf>
    <xf numFmtId="9" fontId="33" fillId="0" borderId="28" xfId="0" applyNumberFormat="1" applyFont="1" applyBorder="1" applyAlignment="1" applyProtection="1">
      <alignment horizontal="center" vertical="center" wrapText="1"/>
      <protection locked="0"/>
    </xf>
    <xf numFmtId="9" fontId="33" fillId="0" borderId="2" xfId="0" applyNumberFormat="1" applyFont="1" applyBorder="1" applyAlignment="1" applyProtection="1">
      <alignment horizontal="center" vertical="center" wrapText="1"/>
      <protection locked="0"/>
    </xf>
    <xf numFmtId="9" fontId="33" fillId="0" borderId="29" xfId="0" applyNumberFormat="1" applyFont="1" applyBorder="1" applyAlignment="1" applyProtection="1">
      <alignment horizontal="center" vertical="center" wrapText="1"/>
      <protection locked="0"/>
    </xf>
    <xf numFmtId="0" fontId="33" fillId="0" borderId="26" xfId="0" applyFont="1" applyBorder="1" applyAlignment="1" applyProtection="1">
      <alignment horizontal="center" vertical="center" wrapText="1"/>
      <protection locked="0"/>
    </xf>
    <xf numFmtId="0" fontId="33" fillId="0" borderId="85" xfId="0" applyFont="1" applyBorder="1" applyAlignment="1" applyProtection="1">
      <alignment horizontal="center" vertical="center" wrapText="1"/>
      <protection locked="0"/>
    </xf>
    <xf numFmtId="0" fontId="33" fillId="0" borderId="89" xfId="0" applyFont="1" applyBorder="1" applyAlignment="1" applyProtection="1">
      <alignment horizontal="center" vertical="center" wrapText="1"/>
      <protection locked="0"/>
    </xf>
    <xf numFmtId="9" fontId="5" fillId="0" borderId="26" xfId="66" applyFont="1" applyBorder="1" applyAlignment="1" applyProtection="1">
      <alignment horizontal="center" vertical="center" wrapText="1"/>
      <protection locked="0"/>
    </xf>
    <xf numFmtId="9" fontId="5" fillId="0" borderId="85" xfId="66" applyFont="1" applyBorder="1" applyAlignment="1" applyProtection="1">
      <alignment horizontal="center" vertical="center" wrapText="1"/>
      <protection locked="0"/>
    </xf>
    <xf numFmtId="9" fontId="5" fillId="0" borderId="89" xfId="66" applyFont="1" applyBorder="1" applyAlignment="1" applyProtection="1">
      <alignment horizontal="center" vertical="center" wrapText="1"/>
      <protection locked="0"/>
    </xf>
    <xf numFmtId="0" fontId="7" fillId="35" borderId="26" xfId="0" applyFont="1" applyFill="1" applyBorder="1" applyAlignment="1" applyProtection="1">
      <alignment horizontal="center" vertical="center" wrapText="1"/>
      <protection locked="0"/>
    </xf>
    <xf numFmtId="0" fontId="7" fillId="35" borderId="85" xfId="0" applyFont="1" applyFill="1" applyBorder="1" applyAlignment="1" applyProtection="1">
      <alignment horizontal="center" vertical="center" wrapText="1"/>
      <protection locked="0"/>
    </xf>
    <xf numFmtId="0" fontId="7" fillId="35" borderId="89" xfId="0" applyFont="1" applyFill="1" applyBorder="1" applyAlignment="1" applyProtection="1">
      <alignment horizontal="center" vertical="center" wrapText="1"/>
      <protection locked="0"/>
    </xf>
    <xf numFmtId="0" fontId="33" fillId="0" borderId="27" xfId="0" applyFont="1" applyBorder="1" applyAlignment="1" applyProtection="1">
      <alignment horizontal="center" vertical="center" wrapText="1"/>
      <protection locked="0"/>
    </xf>
    <xf numFmtId="0" fontId="33" fillId="0" borderId="87" xfId="0" applyFont="1" applyBorder="1" applyAlignment="1" applyProtection="1">
      <alignment horizontal="center" vertical="center" wrapText="1"/>
      <protection locked="0"/>
    </xf>
    <xf numFmtId="0" fontId="33" fillId="0" borderId="90" xfId="0" applyFont="1" applyBorder="1" applyAlignment="1" applyProtection="1">
      <alignment horizontal="center" vertical="center" wrapText="1"/>
      <protection locked="0"/>
    </xf>
    <xf numFmtId="9" fontId="5" fillId="0" borderId="45" xfId="0" applyNumberFormat="1" applyFont="1" applyBorder="1" applyAlignment="1" applyProtection="1">
      <alignment horizontal="center" vertical="center" wrapText="1"/>
      <protection locked="0"/>
    </xf>
    <xf numFmtId="9" fontId="5" fillId="0" borderId="46" xfId="0" applyNumberFormat="1" applyFont="1" applyBorder="1" applyAlignment="1" applyProtection="1">
      <alignment horizontal="center" vertical="center" wrapText="1"/>
      <protection locked="0"/>
    </xf>
    <xf numFmtId="9" fontId="5" fillId="0" borderId="47" xfId="0" applyNumberFormat="1" applyFont="1" applyBorder="1" applyAlignment="1" applyProtection="1">
      <alignment horizontal="center" vertical="center" wrapText="1"/>
      <protection locked="0"/>
    </xf>
    <xf numFmtId="0" fontId="5" fillId="0" borderId="28"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9" xfId="0" applyFont="1" applyBorder="1" applyAlignment="1">
      <alignment horizontal="center" vertical="center" wrapText="1"/>
    </xf>
    <xf numFmtId="9" fontId="7" fillId="0" borderId="28" xfId="0" applyNumberFormat="1" applyFont="1" applyBorder="1" applyAlignment="1">
      <alignment horizontal="center" vertical="center" wrapText="1"/>
    </xf>
    <xf numFmtId="9" fontId="7" fillId="0" borderId="2" xfId="0" applyNumberFormat="1" applyFont="1" applyBorder="1" applyAlignment="1">
      <alignment horizontal="center" vertical="center" wrapText="1"/>
    </xf>
    <xf numFmtId="9" fontId="7" fillId="0" borderId="29" xfId="0" applyNumberFormat="1" applyFont="1" applyBorder="1" applyAlignment="1">
      <alignment horizontal="center" vertical="center" wrapText="1"/>
    </xf>
    <xf numFmtId="0" fontId="5" fillId="4" borderId="28" xfId="0" applyFont="1" applyFill="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0" fontId="5" fillId="4" borderId="29" xfId="0" applyFont="1" applyFill="1" applyBorder="1" applyAlignment="1" applyProtection="1">
      <alignment horizontal="center" vertical="center" wrapText="1"/>
      <protection locked="0"/>
    </xf>
    <xf numFmtId="0" fontId="7" fillId="4" borderId="26" xfId="0" applyFont="1" applyFill="1" applyBorder="1" applyAlignment="1" applyProtection="1">
      <alignment horizontal="center" vertical="center" wrapText="1"/>
      <protection locked="0"/>
    </xf>
    <xf numFmtId="0" fontId="7" fillId="4" borderId="85" xfId="0" applyFont="1" applyFill="1" applyBorder="1" applyAlignment="1" applyProtection="1">
      <alignment horizontal="center" vertical="center" wrapText="1"/>
      <protection locked="0"/>
    </xf>
    <xf numFmtId="0" fontId="7" fillId="4" borderId="89" xfId="0" applyFont="1" applyFill="1" applyBorder="1" applyAlignment="1" applyProtection="1">
      <alignment horizontal="center" vertical="center" wrapText="1"/>
      <protection locked="0"/>
    </xf>
    <xf numFmtId="0" fontId="5" fillId="32" borderId="26" xfId="0" applyFont="1" applyFill="1" applyBorder="1" applyAlignment="1" applyProtection="1">
      <alignment horizontal="center" vertical="center" wrapText="1"/>
      <protection locked="0"/>
    </xf>
    <xf numFmtId="0" fontId="5" fillId="32" borderId="85" xfId="0" applyFont="1" applyFill="1" applyBorder="1" applyAlignment="1" applyProtection="1">
      <alignment horizontal="center" vertical="center" wrapText="1"/>
      <protection locked="0"/>
    </xf>
    <xf numFmtId="0" fontId="5" fillId="32" borderId="89" xfId="0" applyFont="1" applyFill="1" applyBorder="1" applyAlignment="1" applyProtection="1">
      <alignment horizontal="center" vertical="center" wrapText="1"/>
      <protection locked="0"/>
    </xf>
    <xf numFmtId="9" fontId="5" fillId="0" borderId="26" xfId="66" applyFont="1" applyFill="1" applyBorder="1" applyAlignment="1" applyProtection="1">
      <alignment horizontal="center" vertical="center" wrapText="1"/>
    </xf>
    <xf numFmtId="9" fontId="5" fillId="0" borderId="85" xfId="66" applyFont="1" applyFill="1" applyBorder="1" applyAlignment="1" applyProtection="1">
      <alignment horizontal="center" vertical="center" wrapText="1"/>
    </xf>
    <xf numFmtId="9" fontId="5" fillId="0" borderId="89" xfId="66" applyFont="1" applyFill="1" applyBorder="1" applyAlignment="1" applyProtection="1">
      <alignment horizontal="center" vertical="center" wrapText="1"/>
    </xf>
    <xf numFmtId="0" fontId="0" fillId="0" borderId="28" xfId="0" applyBorder="1" applyAlignment="1">
      <alignment horizontal="center" vertical="center" wrapText="1"/>
    </xf>
    <xf numFmtId="0" fontId="0" fillId="0" borderId="2" xfId="0" applyBorder="1" applyAlignment="1">
      <alignment horizontal="center" vertical="center" wrapText="1"/>
    </xf>
    <xf numFmtId="0" fontId="0" fillId="0" borderId="29" xfId="0" applyBorder="1" applyAlignment="1">
      <alignment horizontal="center" vertical="center" wrapText="1"/>
    </xf>
    <xf numFmtId="9" fontId="5" fillId="0" borderId="28" xfId="66" applyFont="1" applyBorder="1" applyAlignment="1" applyProtection="1">
      <alignment horizontal="center" vertical="center" wrapText="1"/>
      <protection locked="0"/>
    </xf>
    <xf numFmtId="9" fontId="5" fillId="0" borderId="2" xfId="66" applyFont="1" applyBorder="1" applyAlignment="1" applyProtection="1">
      <alignment horizontal="center" vertical="center" wrapText="1"/>
      <protection locked="0"/>
    </xf>
    <xf numFmtId="9" fontId="5" fillId="0" borderId="29" xfId="66" applyFont="1" applyBorder="1" applyAlignment="1" applyProtection="1">
      <alignment horizontal="center" vertical="center" wrapText="1"/>
      <protection locked="0"/>
    </xf>
    <xf numFmtId="0" fontId="5" fillId="35" borderId="120"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7" fillId="35" borderId="5" xfId="0"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7" fillId="35" borderId="25" xfId="0" applyFont="1" applyFill="1" applyBorder="1" applyAlignment="1" applyProtection="1">
      <alignment horizontal="center" vertical="center" wrapText="1"/>
      <protection locked="0"/>
    </xf>
    <xf numFmtId="0" fontId="7" fillId="35" borderId="86" xfId="0" applyFont="1" applyFill="1" applyBorder="1" applyAlignment="1" applyProtection="1">
      <alignment horizontal="center" vertical="center" wrapText="1"/>
      <protection locked="0"/>
    </xf>
    <xf numFmtId="0" fontId="7" fillId="35" borderId="88" xfId="0" applyFont="1" applyFill="1" applyBorder="1" applyAlignment="1" applyProtection="1">
      <alignment horizontal="center" vertical="center" wrapText="1"/>
      <protection locked="0"/>
    </xf>
    <xf numFmtId="0" fontId="5" fillId="0" borderId="51" xfId="0" applyFont="1" applyBorder="1" applyAlignment="1" applyProtection="1">
      <alignment horizontal="center" vertical="center" wrapText="1"/>
      <protection locked="0"/>
    </xf>
    <xf numFmtId="0" fontId="5" fillId="35" borderId="51" xfId="0" applyFont="1" applyFill="1" applyBorder="1" applyAlignment="1" applyProtection="1">
      <alignment horizontal="center" vertical="center" wrapText="1"/>
      <protection locked="0"/>
    </xf>
    <xf numFmtId="0" fontId="4" fillId="30" borderId="100" xfId="0" applyFont="1" applyFill="1" applyBorder="1" applyAlignment="1" applyProtection="1">
      <alignment horizontal="center" vertical="center" wrapText="1"/>
      <protection locked="0"/>
    </xf>
    <xf numFmtId="0" fontId="4" fillId="30" borderId="101" xfId="0" applyFont="1" applyFill="1" applyBorder="1" applyAlignment="1" applyProtection="1">
      <alignment horizontal="center" vertical="center" wrapText="1"/>
      <protection locked="0"/>
    </xf>
    <xf numFmtId="0" fontId="4" fillId="30" borderId="102" xfId="0" applyFont="1" applyFill="1" applyBorder="1" applyAlignment="1" applyProtection="1">
      <alignment horizontal="center" vertical="center" wrapText="1"/>
      <protection locked="0"/>
    </xf>
    <xf numFmtId="0" fontId="0" fillId="0" borderId="0" xfId="0" applyAlignment="1" applyProtection="1">
      <alignment horizontal="center" wrapText="1"/>
      <protection locked="0"/>
    </xf>
    <xf numFmtId="0" fontId="89" fillId="0" borderId="100" xfId="0" applyFont="1" applyBorder="1" applyAlignment="1" applyProtection="1">
      <alignment horizontal="left" vertical="center" wrapText="1"/>
      <protection locked="0"/>
    </xf>
    <xf numFmtId="0" fontId="89" fillId="0" borderId="101" xfId="0" applyFont="1" applyBorder="1" applyAlignment="1" applyProtection="1">
      <alignment horizontal="left" vertical="center" wrapText="1"/>
      <protection locked="0"/>
    </xf>
    <xf numFmtId="0" fontId="89" fillId="0" borderId="102" xfId="0" applyFont="1" applyBorder="1" applyAlignment="1" applyProtection="1">
      <alignment horizontal="left" vertical="center" wrapText="1"/>
      <protection locked="0"/>
    </xf>
    <xf numFmtId="0" fontId="4" fillId="34" borderId="100" xfId="0" applyFont="1" applyFill="1" applyBorder="1" applyAlignment="1" applyProtection="1">
      <alignment horizontal="center" vertical="center" wrapText="1"/>
      <protection locked="0"/>
    </xf>
    <xf numFmtId="0" fontId="4" fillId="34" borderId="101" xfId="0" applyFont="1" applyFill="1" applyBorder="1" applyAlignment="1" applyProtection="1">
      <alignment horizontal="center" vertical="center" wrapText="1"/>
      <protection locked="0"/>
    </xf>
    <xf numFmtId="0" fontId="4" fillId="34" borderId="102" xfId="0" applyFont="1" applyFill="1" applyBorder="1" applyAlignment="1" applyProtection="1">
      <alignment horizontal="center" vertical="center" wrapText="1"/>
      <protection locked="0"/>
    </xf>
    <xf numFmtId="0" fontId="4" fillId="30" borderId="103" xfId="0" applyFont="1" applyFill="1" applyBorder="1" applyAlignment="1">
      <alignment horizontal="center" vertical="center" wrapText="1"/>
    </xf>
    <xf numFmtId="0" fontId="4" fillId="30" borderId="2" xfId="0" applyFont="1" applyFill="1" applyBorder="1" applyAlignment="1">
      <alignment horizontal="center" vertical="center" wrapText="1"/>
    </xf>
    <xf numFmtId="0" fontId="4" fillId="30" borderId="29" xfId="0" applyFont="1" applyFill="1" applyBorder="1" applyAlignment="1">
      <alignment horizontal="center" vertical="center" wrapText="1"/>
    </xf>
    <xf numFmtId="0" fontId="4" fillId="30" borderId="100" xfId="0" applyFont="1" applyFill="1" applyBorder="1" applyAlignment="1">
      <alignment horizontal="center" vertical="center" wrapText="1"/>
    </xf>
    <xf numFmtId="0" fontId="4" fillId="30" borderId="101" xfId="0" applyFont="1" applyFill="1" applyBorder="1" applyAlignment="1">
      <alignment horizontal="center" vertical="center" wrapText="1"/>
    </xf>
    <xf numFmtId="0" fontId="4" fillId="30" borderId="102" xfId="0" applyFont="1" applyFill="1" applyBorder="1" applyAlignment="1">
      <alignment horizontal="center" vertical="center" wrapText="1"/>
    </xf>
    <xf numFmtId="0" fontId="4" fillId="30" borderId="93" xfId="0" applyFont="1" applyFill="1" applyBorder="1" applyAlignment="1">
      <alignment horizontal="center" vertical="center" wrapText="1"/>
    </xf>
    <xf numFmtId="0" fontId="4" fillId="30" borderId="99" xfId="0" applyFont="1" applyFill="1" applyBorder="1" applyAlignment="1">
      <alignment horizontal="center" vertical="center" wrapText="1"/>
    </xf>
    <xf numFmtId="0" fontId="4" fillId="30" borderId="91" xfId="0" applyFont="1" applyFill="1" applyBorder="1" applyAlignment="1">
      <alignment horizontal="center" vertical="center" wrapText="1"/>
    </xf>
    <xf numFmtId="0" fontId="7" fillId="35" borderId="74" xfId="0" applyFont="1" applyFill="1" applyBorder="1" applyAlignment="1" applyProtection="1">
      <alignment horizontal="center" vertical="center" wrapText="1"/>
      <protection locked="0"/>
    </xf>
    <xf numFmtId="0" fontId="7" fillId="35" borderId="44" xfId="0" applyFont="1" applyFill="1" applyBorder="1" applyAlignment="1" applyProtection="1">
      <alignment horizontal="center" vertical="center" wrapText="1"/>
      <protection locked="0"/>
    </xf>
    <xf numFmtId="0" fontId="7" fillId="35" borderId="75" xfId="0" applyFont="1" applyFill="1" applyBorder="1" applyAlignment="1" applyProtection="1">
      <alignment horizontal="center" vertical="center" wrapText="1"/>
      <protection locked="0"/>
    </xf>
    <xf numFmtId="0" fontId="4" fillId="7" borderId="100" xfId="0" applyFont="1" applyFill="1" applyBorder="1" applyAlignment="1">
      <alignment horizontal="center" vertical="center" wrapText="1"/>
    </xf>
    <xf numFmtId="0" fontId="4" fillId="7" borderId="101" xfId="0" applyFont="1" applyFill="1" applyBorder="1" applyAlignment="1">
      <alignment horizontal="center" vertical="center" wrapText="1"/>
    </xf>
    <xf numFmtId="0" fontId="4" fillId="7" borderId="102" xfId="0" applyFont="1" applyFill="1" applyBorder="1" applyAlignment="1">
      <alignment horizontal="center" vertical="center" wrapText="1"/>
    </xf>
    <xf numFmtId="0" fontId="4" fillId="6" borderId="8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4" fillId="5" borderId="101" xfId="0" applyFont="1" applyFill="1" applyBorder="1" applyAlignment="1">
      <alignment horizontal="center" vertical="center" wrapText="1"/>
    </xf>
    <xf numFmtId="0" fontId="4" fillId="5" borderId="85" xfId="0" applyFont="1" applyFill="1" applyBorder="1" applyAlignment="1">
      <alignment horizontal="center" vertical="center" wrapText="1"/>
    </xf>
    <xf numFmtId="0" fontId="4" fillId="8" borderId="101" xfId="0" applyFont="1" applyFill="1" applyBorder="1" applyAlignment="1">
      <alignment horizontal="center" vertical="center" wrapText="1"/>
    </xf>
    <xf numFmtId="0" fontId="4" fillId="8" borderId="85" xfId="0" applyFont="1" applyFill="1" applyBorder="1" applyAlignment="1">
      <alignment horizontal="center" vertical="center" wrapText="1"/>
    </xf>
    <xf numFmtId="0" fontId="4" fillId="34" borderId="85" xfId="0" applyFont="1" applyFill="1" applyBorder="1" applyAlignment="1">
      <alignment horizontal="center" vertical="center" wrapText="1"/>
    </xf>
    <xf numFmtId="0" fontId="4" fillId="8" borderId="100" xfId="0" applyFont="1" applyFill="1" applyBorder="1" applyAlignment="1">
      <alignment horizontal="center" vertical="center" wrapText="1"/>
    </xf>
    <xf numFmtId="0" fontId="4" fillId="8" borderId="101" xfId="0" applyFont="1" applyFill="1" applyBorder="1" applyAlignment="1">
      <alignment horizontal="center" vertical="center"/>
    </xf>
    <xf numFmtId="0" fontId="4" fillId="8" borderId="102" xfId="0" applyFont="1" applyFill="1" applyBorder="1" applyAlignment="1">
      <alignment horizontal="center" vertical="center"/>
    </xf>
    <xf numFmtId="0" fontId="4" fillId="7" borderId="103"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4" fillId="8" borderId="5" xfId="0" applyFont="1" applyFill="1" applyBorder="1" applyAlignment="1">
      <alignment horizontal="center" vertical="center" wrapText="1"/>
    </xf>
    <xf numFmtId="0" fontId="4" fillId="8" borderId="102" xfId="0" applyFont="1" applyFill="1" applyBorder="1" applyAlignment="1">
      <alignment horizontal="center" vertical="center" wrapText="1"/>
    </xf>
    <xf numFmtId="0" fontId="4" fillId="6" borderId="103" xfId="0" applyFont="1" applyFill="1" applyBorder="1" applyAlignment="1">
      <alignment horizontal="center" vertical="center" wrapText="1"/>
    </xf>
    <xf numFmtId="0" fontId="4" fillId="5" borderId="103" xfId="0" applyFont="1" applyFill="1" applyBorder="1" applyAlignment="1">
      <alignment horizontal="center" vertical="center" wrapText="1"/>
    </xf>
    <xf numFmtId="0" fontId="4" fillId="5" borderId="103" xfId="0" applyFont="1" applyFill="1" applyBorder="1" applyAlignment="1">
      <alignment horizontal="center" vertical="center" textRotation="90" wrapText="1"/>
    </xf>
    <xf numFmtId="0" fontId="4" fillId="8" borderId="82" xfId="0" applyFont="1" applyFill="1" applyBorder="1" applyAlignment="1">
      <alignment horizontal="center" vertical="center" wrapText="1"/>
    </xf>
    <xf numFmtId="0" fontId="4" fillId="8" borderId="84" xfId="0" applyFont="1" applyFill="1" applyBorder="1" applyAlignment="1">
      <alignment horizontal="center" vertical="center" wrapText="1"/>
    </xf>
    <xf numFmtId="9" fontId="5" fillId="0" borderId="26" xfId="0" applyNumberFormat="1" applyFont="1" applyBorder="1" applyAlignment="1" applyProtection="1">
      <alignment horizontal="center" vertical="center" wrapText="1"/>
      <protection locked="0"/>
    </xf>
    <xf numFmtId="9" fontId="5" fillId="0" borderId="85" xfId="0" applyNumberFormat="1" applyFont="1" applyBorder="1" applyAlignment="1" applyProtection="1">
      <alignment horizontal="center" vertical="center" wrapText="1"/>
      <protection locked="0"/>
    </xf>
    <xf numFmtId="9" fontId="5" fillId="0" borderId="89" xfId="0" applyNumberFormat="1" applyFont="1" applyBorder="1" applyAlignment="1" applyProtection="1">
      <alignment horizontal="center" vertical="center" wrapText="1"/>
      <protection locked="0"/>
    </xf>
    <xf numFmtId="0" fontId="5" fillId="4" borderId="45" xfId="0" applyFont="1" applyFill="1" applyBorder="1" applyAlignment="1" applyProtection="1">
      <alignment horizontal="center" vertical="top" wrapText="1"/>
      <protection locked="0"/>
    </xf>
    <xf numFmtId="0" fontId="5" fillId="4" borderId="46" xfId="0" applyFont="1" applyFill="1" applyBorder="1" applyAlignment="1" applyProtection="1">
      <alignment horizontal="center" vertical="top" wrapText="1"/>
      <protection locked="0"/>
    </xf>
    <xf numFmtId="0" fontId="5" fillId="4" borderId="47" xfId="0" applyFont="1" applyFill="1" applyBorder="1" applyAlignment="1" applyProtection="1">
      <alignment horizontal="center" vertical="top" wrapText="1"/>
      <protection locked="0"/>
    </xf>
    <xf numFmtId="9" fontId="5" fillId="4" borderId="28" xfId="0" applyNumberFormat="1" applyFont="1" applyFill="1" applyBorder="1" applyAlignment="1" applyProtection="1">
      <alignment horizontal="center" vertical="center" wrapText="1"/>
      <protection locked="0"/>
    </xf>
    <xf numFmtId="9" fontId="5" fillId="4" borderId="2" xfId="0" applyNumberFormat="1" applyFont="1" applyFill="1" applyBorder="1" applyAlignment="1" applyProtection="1">
      <alignment horizontal="center" vertical="center" wrapText="1"/>
      <protection locked="0"/>
    </xf>
    <xf numFmtId="9" fontId="5" fillId="4" borderId="29" xfId="0" applyNumberFormat="1" applyFont="1" applyFill="1" applyBorder="1" applyAlignment="1" applyProtection="1">
      <alignment horizontal="center" vertical="center" wrapText="1"/>
      <protection locked="0"/>
    </xf>
    <xf numFmtId="0" fontId="0" fillId="4" borderId="27" xfId="0" applyFill="1" applyBorder="1" applyAlignment="1" applyProtection="1">
      <alignment horizontal="center" vertical="top" wrapText="1"/>
      <protection locked="0"/>
    </xf>
    <xf numFmtId="0" fontId="0" fillId="4" borderId="87" xfId="0" applyFill="1" applyBorder="1" applyAlignment="1" applyProtection="1">
      <alignment horizontal="center" vertical="top" wrapText="1"/>
      <protection locked="0"/>
    </xf>
    <xf numFmtId="0" fontId="0" fillId="4" borderId="90" xfId="0" applyFill="1" applyBorder="1" applyAlignment="1" applyProtection="1">
      <alignment horizontal="center" vertical="top" wrapText="1"/>
      <protection locked="0"/>
    </xf>
    <xf numFmtId="0" fontId="5" fillId="35" borderId="115" xfId="0" applyFont="1" applyFill="1" applyBorder="1" applyAlignment="1" applyProtection="1">
      <alignment horizontal="center" vertical="center" wrapText="1"/>
      <protection locked="0"/>
    </xf>
    <xf numFmtId="9" fontId="7" fillId="35" borderId="26" xfId="0" applyNumberFormat="1" applyFont="1" applyFill="1" applyBorder="1" applyAlignment="1">
      <alignment horizontal="center" vertical="top" wrapText="1"/>
    </xf>
    <xf numFmtId="0" fontId="7" fillId="35" borderId="85" xfId="0" applyFont="1" applyFill="1" applyBorder="1" applyAlignment="1">
      <alignment horizontal="center" vertical="top" wrapText="1"/>
    </xf>
    <xf numFmtId="0" fontId="7" fillId="35" borderId="89" xfId="0" applyFont="1" applyFill="1" applyBorder="1" applyAlignment="1">
      <alignment horizontal="center" vertical="top" wrapText="1"/>
    </xf>
    <xf numFmtId="0" fontId="5" fillId="37" borderId="103" xfId="0" applyFont="1" applyFill="1" applyBorder="1" applyAlignment="1">
      <alignment horizontal="center" vertical="center" wrapText="1"/>
    </xf>
    <xf numFmtId="0" fontId="5" fillId="37" borderId="2" xfId="0" applyFont="1" applyFill="1" applyBorder="1" applyAlignment="1">
      <alignment horizontal="center" vertical="center" wrapText="1"/>
    </xf>
    <xf numFmtId="0" fontId="5" fillId="37" borderId="1" xfId="0" applyFont="1" applyFill="1" applyBorder="1" applyAlignment="1">
      <alignment horizontal="center" vertical="center" wrapText="1"/>
    </xf>
    <xf numFmtId="0" fontId="5" fillId="35" borderId="103" xfId="0" applyFont="1" applyFill="1" applyBorder="1" applyAlignment="1" applyProtection="1">
      <alignment horizontal="center" vertical="top" wrapText="1"/>
      <protection locked="0"/>
    </xf>
    <xf numFmtId="9" fontId="5" fillId="35" borderId="1" xfId="66" applyFont="1" applyFill="1" applyBorder="1" applyAlignment="1" applyProtection="1">
      <alignment horizontal="center" vertical="center" wrapText="1"/>
    </xf>
    <xf numFmtId="0" fontId="0" fillId="35" borderId="1" xfId="0" applyFill="1" applyBorder="1" applyAlignment="1">
      <alignment horizontal="center" vertical="center" wrapText="1"/>
    </xf>
    <xf numFmtId="9" fontId="7" fillId="35" borderId="1" xfId="0" applyNumberFormat="1" applyFont="1" applyFill="1" applyBorder="1" applyAlignment="1">
      <alignment horizontal="center" vertical="center" wrapText="1"/>
    </xf>
    <xf numFmtId="0" fontId="5" fillId="35" borderId="1" xfId="0" applyFont="1" applyFill="1" applyBorder="1" applyAlignment="1">
      <alignment horizontal="center" vertical="center" wrapText="1"/>
    </xf>
    <xf numFmtId="0" fontId="5" fillId="0" borderId="24" xfId="0" applyFont="1" applyBorder="1" applyAlignment="1" applyProtection="1">
      <alignment horizontal="center" vertical="center" wrapText="1"/>
      <protection locked="0"/>
    </xf>
    <xf numFmtId="0" fontId="48" fillId="0" borderId="28" xfId="0" applyFont="1" applyBorder="1" applyAlignment="1">
      <alignment horizontal="center" vertical="center" wrapText="1"/>
    </xf>
    <xf numFmtId="0" fontId="48" fillId="0" borderId="2" xfId="0" applyFont="1" applyBorder="1" applyAlignment="1">
      <alignment horizontal="center" vertical="center" wrapText="1"/>
    </xf>
    <xf numFmtId="0" fontId="48" fillId="0" borderId="29" xfId="0" applyFont="1" applyBorder="1" applyAlignment="1">
      <alignment horizontal="center" vertical="center" wrapText="1"/>
    </xf>
    <xf numFmtId="9" fontId="0" fillId="0" borderId="26" xfId="0" applyNumberFormat="1" applyBorder="1" applyAlignment="1" applyProtection="1">
      <alignment horizontal="justify" vertical="top" wrapText="1"/>
      <protection locked="0"/>
    </xf>
    <xf numFmtId="9" fontId="0" fillId="0" borderId="85" xfId="0" applyNumberFormat="1" applyBorder="1" applyAlignment="1" applyProtection="1">
      <alignment horizontal="justify" vertical="top" wrapText="1"/>
      <protection locked="0"/>
    </xf>
    <xf numFmtId="9" fontId="0" fillId="0" borderId="89" xfId="0" applyNumberFormat="1" applyBorder="1" applyAlignment="1" applyProtection="1">
      <alignment horizontal="justify" vertical="top" wrapText="1"/>
      <protection locked="0"/>
    </xf>
    <xf numFmtId="0" fontId="0" fillId="0" borderId="103" xfId="0" applyBorder="1" applyAlignment="1" applyProtection="1">
      <alignment horizontal="center" vertical="center" wrapText="1"/>
      <protection locked="0"/>
    </xf>
    <xf numFmtId="0" fontId="7" fillId="35" borderId="84" xfId="0" applyFont="1" applyFill="1" applyBorder="1" applyAlignment="1" applyProtection="1">
      <alignment horizontal="center" vertical="center" wrapText="1"/>
      <protection locked="0"/>
    </xf>
    <xf numFmtId="0" fontId="7" fillId="0" borderId="103" xfId="0" applyFont="1" applyBorder="1" applyAlignment="1" applyProtection="1">
      <alignment horizontal="center" vertical="center" wrapText="1"/>
      <protection locked="0"/>
    </xf>
    <xf numFmtId="0" fontId="7" fillId="35" borderId="135" xfId="0" applyFont="1" applyFill="1" applyBorder="1" applyAlignment="1" applyProtection="1">
      <alignment horizontal="center" vertical="center" wrapText="1"/>
      <protection locked="0"/>
    </xf>
    <xf numFmtId="0" fontId="7" fillId="35" borderId="117" xfId="0" applyFont="1" applyFill="1" applyBorder="1" applyAlignment="1" applyProtection="1">
      <alignment horizontal="center" vertical="center" wrapText="1"/>
      <protection locked="0"/>
    </xf>
    <xf numFmtId="0" fontId="7" fillId="35" borderId="119" xfId="0" applyFont="1" applyFill="1" applyBorder="1" applyAlignment="1" applyProtection="1">
      <alignment horizontal="center" vertical="center" wrapText="1"/>
      <protection locked="0"/>
    </xf>
    <xf numFmtId="0" fontId="7" fillId="35" borderId="51" xfId="0" applyFont="1" applyFill="1" applyBorder="1" applyAlignment="1" applyProtection="1">
      <alignment horizontal="center" vertical="center" wrapText="1"/>
      <protection locked="0"/>
    </xf>
    <xf numFmtId="0" fontId="7" fillId="0" borderId="51" xfId="0" applyFont="1" applyBorder="1" applyAlignment="1" applyProtection="1">
      <alignment horizontal="center" vertical="center" wrapText="1"/>
      <protection locked="0"/>
    </xf>
    <xf numFmtId="0" fontId="7" fillId="35" borderId="103" xfId="0" applyFont="1" applyFill="1" applyBorder="1" applyAlignment="1">
      <alignment horizontal="center" vertical="center" wrapText="1"/>
    </xf>
    <xf numFmtId="0" fontId="5" fillId="35" borderId="103" xfId="0" applyFont="1" applyFill="1" applyBorder="1" applyAlignment="1">
      <alignment horizontal="center" vertical="center" wrapText="1"/>
    </xf>
    <xf numFmtId="9" fontId="5" fillId="35" borderId="103" xfId="66" applyFont="1" applyFill="1" applyBorder="1" applyAlignment="1" applyProtection="1">
      <alignment horizontal="center" vertical="center" wrapText="1"/>
    </xf>
    <xf numFmtId="0" fontId="0" fillId="35" borderId="103" xfId="0" applyFill="1" applyBorder="1" applyAlignment="1">
      <alignment horizontal="center" vertical="center" wrapText="1"/>
    </xf>
    <xf numFmtId="9" fontId="5" fillId="35" borderId="115" xfId="66" applyFont="1" applyFill="1" applyBorder="1" applyAlignment="1" applyProtection="1">
      <alignment horizontal="center" vertical="center" wrapText="1"/>
    </xf>
    <xf numFmtId="9" fontId="5" fillId="35" borderId="120" xfId="66" applyFont="1" applyFill="1" applyBorder="1" applyAlignment="1" applyProtection="1">
      <alignment horizontal="center" vertical="center" wrapText="1"/>
    </xf>
    <xf numFmtId="0" fontId="0" fillId="0" borderId="115" xfId="0" applyBorder="1" applyAlignment="1" applyProtection="1">
      <alignment horizontal="center" vertical="center" wrapText="1"/>
      <protection locked="0"/>
    </xf>
    <xf numFmtId="0" fontId="0" fillId="0" borderId="120" xfId="0" applyBorder="1" applyAlignment="1" applyProtection="1">
      <alignment horizontal="center" vertical="center" wrapText="1"/>
      <protection locked="0"/>
    </xf>
    <xf numFmtId="0" fontId="0" fillId="35" borderId="96" xfId="0" applyFill="1" applyBorder="1" applyAlignment="1">
      <alignment horizontal="center" vertical="center" wrapText="1"/>
    </xf>
    <xf numFmtId="0" fontId="0" fillId="35" borderId="51" xfId="0" applyFill="1" applyBorder="1" applyAlignment="1">
      <alignment horizontal="center" vertical="center" wrapText="1"/>
    </xf>
    <xf numFmtId="0" fontId="5" fillId="0" borderId="96" xfId="0" applyFont="1" applyBorder="1" applyAlignment="1" applyProtection="1">
      <alignment horizontal="center" vertical="center" wrapText="1"/>
      <protection locked="0"/>
    </xf>
    <xf numFmtId="9" fontId="5" fillId="0" borderId="96" xfId="0" applyNumberFormat="1" applyFont="1" applyBorder="1" applyAlignment="1">
      <alignment horizontal="center" vertical="center" wrapText="1"/>
    </xf>
    <xf numFmtId="9" fontId="5" fillId="0" borderId="2" xfId="0" applyNumberFormat="1" applyFont="1" applyBorder="1" applyAlignment="1">
      <alignment horizontal="center" vertical="center" wrapText="1"/>
    </xf>
    <xf numFmtId="9" fontId="5" fillId="0" borderId="51" xfId="0" applyNumberFormat="1" applyFont="1" applyBorder="1" applyAlignment="1">
      <alignment horizontal="center" vertical="center" wrapText="1"/>
    </xf>
    <xf numFmtId="0" fontId="0" fillId="0" borderId="113" xfId="0" applyBorder="1" applyAlignment="1" applyProtection="1">
      <alignment horizontal="center" vertical="center" wrapText="1"/>
      <protection locked="0"/>
    </xf>
    <xf numFmtId="0" fontId="7" fillId="35" borderId="114" xfId="0" applyFont="1" applyFill="1" applyBorder="1" applyAlignment="1" applyProtection="1">
      <alignment horizontal="center" vertical="center" wrapText="1"/>
      <protection locked="0"/>
    </xf>
    <xf numFmtId="0" fontId="7" fillId="35" borderId="96" xfId="0" applyFont="1" applyFill="1" applyBorder="1" applyAlignment="1" applyProtection="1">
      <alignment horizontal="center" vertical="center" wrapText="1"/>
      <protection locked="0"/>
    </xf>
    <xf numFmtId="0" fontId="7" fillId="0" borderId="115" xfId="0" applyFont="1" applyBorder="1" applyAlignment="1" applyProtection="1">
      <alignment horizontal="center" vertical="center" wrapText="1"/>
      <protection locked="0"/>
    </xf>
    <xf numFmtId="0" fontId="7" fillId="0" borderId="120" xfId="0" applyFont="1" applyBorder="1" applyAlignment="1" applyProtection="1">
      <alignment horizontal="center" vertical="center" wrapText="1"/>
      <protection locked="0"/>
    </xf>
    <xf numFmtId="0" fontId="5" fillId="35" borderId="96" xfId="0" applyFont="1" applyFill="1" applyBorder="1" applyAlignment="1" applyProtection="1">
      <alignment horizontal="center" vertical="center" wrapText="1"/>
      <protection locked="0"/>
    </xf>
    <xf numFmtId="0" fontId="7" fillId="35" borderId="96" xfId="0" applyFont="1" applyFill="1" applyBorder="1" applyAlignment="1">
      <alignment horizontal="center" vertical="center" wrapText="1"/>
    </xf>
    <xf numFmtId="0" fontId="7" fillId="35" borderId="51" xfId="0" applyFont="1" applyFill="1" applyBorder="1" applyAlignment="1">
      <alignment horizontal="center" vertical="center" wrapText="1"/>
    </xf>
    <xf numFmtId="0" fontId="0" fillId="35" borderId="96" xfId="0" applyFill="1" applyBorder="1" applyAlignment="1" applyProtection="1">
      <alignment horizontal="center" vertical="center" wrapText="1"/>
      <protection locked="0"/>
    </xf>
    <xf numFmtId="0" fontId="0" fillId="35" borderId="51" xfId="0" applyFill="1" applyBorder="1" applyAlignment="1" applyProtection="1">
      <alignment horizontal="center" vertical="center" wrapText="1"/>
      <protection locked="0"/>
    </xf>
    <xf numFmtId="0" fontId="0" fillId="35" borderId="115" xfId="0" applyFill="1" applyBorder="1" applyAlignment="1">
      <alignment horizontal="center" vertical="center" wrapText="1"/>
    </xf>
    <xf numFmtId="0" fontId="0" fillId="35" borderId="120" xfId="0" applyFill="1" applyBorder="1" applyAlignment="1">
      <alignment horizontal="center" vertical="center" wrapText="1"/>
    </xf>
    <xf numFmtId="0" fontId="5" fillId="35" borderId="96" xfId="0" applyFont="1" applyFill="1" applyBorder="1" applyAlignment="1">
      <alignment horizontal="center" vertical="center" wrapText="1"/>
    </xf>
    <xf numFmtId="0" fontId="5" fillId="35" borderId="51" xfId="0" applyFont="1" applyFill="1" applyBorder="1" applyAlignment="1">
      <alignment horizontal="center" vertical="center" wrapText="1"/>
    </xf>
    <xf numFmtId="9" fontId="7" fillId="35" borderId="115" xfId="0" applyNumberFormat="1" applyFont="1" applyFill="1" applyBorder="1" applyAlignment="1">
      <alignment horizontal="center" vertical="center" wrapText="1"/>
    </xf>
    <xf numFmtId="0" fontId="7" fillId="35" borderId="120" xfId="0" applyFont="1" applyFill="1" applyBorder="1" applyAlignment="1">
      <alignment horizontal="center" vertical="center" wrapText="1"/>
    </xf>
    <xf numFmtId="0" fontId="5" fillId="35" borderId="115" xfId="0" applyFont="1" applyFill="1" applyBorder="1" applyAlignment="1">
      <alignment horizontal="center" vertical="center" wrapText="1"/>
    </xf>
    <xf numFmtId="0" fontId="5" fillId="35" borderId="120" xfId="0" applyFont="1" applyFill="1" applyBorder="1" applyAlignment="1">
      <alignment horizontal="center" vertical="center" wrapText="1"/>
    </xf>
    <xf numFmtId="9" fontId="5" fillId="0" borderId="96" xfId="0" applyNumberFormat="1" applyFont="1" applyBorder="1" applyAlignment="1" applyProtection="1">
      <alignment horizontal="center" vertical="center" wrapText="1"/>
      <protection locked="0"/>
    </xf>
    <xf numFmtId="9" fontId="5" fillId="0" borderId="51" xfId="0" applyNumberFormat="1" applyFont="1" applyBorder="1" applyAlignment="1" applyProtection="1">
      <alignment horizontal="center" vertical="center" wrapText="1"/>
      <protection locked="0"/>
    </xf>
    <xf numFmtId="0" fontId="5" fillId="0" borderId="115" xfId="0" applyFont="1" applyBorder="1" applyAlignment="1" applyProtection="1">
      <alignment horizontal="center" vertical="center" wrapText="1"/>
      <protection locked="0"/>
    </xf>
    <xf numFmtId="0" fontId="5" fillId="0" borderId="120" xfId="0" applyFont="1" applyBorder="1" applyAlignment="1" applyProtection="1">
      <alignment horizontal="center" vertical="center" wrapText="1"/>
      <protection locked="0"/>
    </xf>
    <xf numFmtId="0" fontId="5" fillId="0" borderId="116" xfId="0" applyFont="1" applyBorder="1" applyAlignment="1" applyProtection="1">
      <alignment horizontal="center" vertical="center" wrapText="1"/>
      <protection locked="0"/>
    </xf>
    <xf numFmtId="0" fontId="5" fillId="0" borderId="118" xfId="0" applyFont="1" applyBorder="1" applyAlignment="1" applyProtection="1">
      <alignment horizontal="center" vertical="center" wrapText="1"/>
      <protection locked="0"/>
    </xf>
    <xf numFmtId="0" fontId="5" fillId="0" borderId="121" xfId="0" applyFont="1" applyBorder="1" applyAlignment="1" applyProtection="1">
      <alignment horizontal="center" vertical="center" wrapText="1"/>
      <protection locked="0"/>
    </xf>
    <xf numFmtId="9" fontId="7" fillId="35" borderId="1" xfId="0" applyNumberFormat="1" applyFont="1" applyFill="1" applyBorder="1" applyAlignment="1">
      <alignment horizontal="center" vertical="top" wrapText="1"/>
    </xf>
    <xf numFmtId="0" fontId="5" fillId="0" borderId="1" xfId="0" applyFont="1" applyBorder="1" applyAlignment="1" applyProtection="1">
      <alignment horizontal="center" vertical="top" wrapText="1"/>
      <protection locked="0"/>
    </xf>
    <xf numFmtId="0" fontId="5" fillId="0" borderId="85" xfId="0" applyFont="1" applyBorder="1" applyAlignment="1" applyProtection="1">
      <alignment horizontal="center" vertical="top" wrapText="1"/>
      <protection locked="0"/>
    </xf>
    <xf numFmtId="0" fontId="5" fillId="0" borderId="89" xfId="0" applyFont="1" applyBorder="1" applyAlignment="1" applyProtection="1">
      <alignment horizontal="center" vertical="top" wrapText="1"/>
      <protection locked="0"/>
    </xf>
    <xf numFmtId="0" fontId="5" fillId="0" borderId="24" xfId="0" applyFont="1" applyBorder="1" applyAlignment="1" applyProtection="1">
      <alignment horizontal="center" vertical="top" wrapText="1"/>
      <protection locked="0"/>
    </xf>
    <xf numFmtId="0" fontId="5" fillId="0" borderId="87" xfId="0" applyFont="1" applyBorder="1" applyAlignment="1" applyProtection="1">
      <alignment horizontal="center" vertical="top" wrapText="1"/>
      <protection locked="0"/>
    </xf>
    <xf numFmtId="0" fontId="5" fillId="0" borderId="90" xfId="0" applyFont="1" applyBorder="1" applyAlignment="1" applyProtection="1">
      <alignment horizontal="center" vertical="top" wrapText="1"/>
      <protection locked="0"/>
    </xf>
    <xf numFmtId="0" fontId="5" fillId="35" borderId="1" xfId="0" applyFont="1" applyFill="1" applyBorder="1" applyAlignment="1">
      <alignment horizontal="center" vertical="top" wrapText="1"/>
    </xf>
    <xf numFmtId="0" fontId="0" fillId="0" borderId="136" xfId="0" applyBorder="1" applyAlignment="1" applyProtection="1">
      <alignment horizontal="center" vertical="center" wrapText="1"/>
      <protection locked="0"/>
    </xf>
    <xf numFmtId="0" fontId="0" fillId="0" borderId="118" xfId="0" applyBorder="1" applyAlignment="1" applyProtection="1">
      <alignment horizontal="center" vertical="center" wrapText="1"/>
      <protection locked="0"/>
    </xf>
    <xf numFmtId="0" fontId="0" fillId="0" borderId="121" xfId="0" applyBorder="1" applyAlignment="1" applyProtection="1">
      <alignment horizontal="center" vertical="center" wrapText="1"/>
      <protection locked="0"/>
    </xf>
    <xf numFmtId="9" fontId="5" fillId="0" borderId="26" xfId="66" applyFont="1" applyFill="1" applyBorder="1" applyAlignment="1" applyProtection="1">
      <alignment horizontal="center" vertical="center" wrapText="1"/>
      <protection locked="0"/>
    </xf>
    <xf numFmtId="9" fontId="5" fillId="0" borderId="85" xfId="66" applyFont="1" applyFill="1" applyBorder="1" applyAlignment="1" applyProtection="1">
      <alignment horizontal="center" vertical="center" wrapText="1"/>
      <protection locked="0"/>
    </xf>
    <xf numFmtId="9" fontId="5" fillId="0" borderId="89" xfId="66" applyFont="1" applyFill="1" applyBorder="1" applyAlignment="1" applyProtection="1">
      <alignment horizontal="center" vertical="center" wrapText="1"/>
      <protection locked="0"/>
    </xf>
    <xf numFmtId="9" fontId="5" fillId="0" borderId="1" xfId="0" applyNumberFormat="1" applyFont="1" applyBorder="1" applyAlignment="1" applyProtection="1">
      <alignment horizontal="center" vertical="center" wrapText="1"/>
      <protection locked="0"/>
    </xf>
    <xf numFmtId="1" fontId="5" fillId="0" borderId="26" xfId="0" applyNumberFormat="1" applyFont="1" applyBorder="1" applyAlignment="1" applyProtection="1">
      <alignment horizontal="center" vertical="center" wrapText="1"/>
      <protection locked="0"/>
    </xf>
    <xf numFmtId="1" fontId="5" fillId="0" borderId="85" xfId="0" applyNumberFormat="1" applyFont="1" applyBorder="1" applyAlignment="1" applyProtection="1">
      <alignment horizontal="center" vertical="center" wrapText="1"/>
      <protection locked="0"/>
    </xf>
    <xf numFmtId="1" fontId="5" fillId="0" borderId="89" xfId="0" applyNumberFormat="1" applyFont="1" applyBorder="1" applyAlignment="1" applyProtection="1">
      <alignment horizontal="center" vertical="center" wrapText="1"/>
      <protection locked="0"/>
    </xf>
    <xf numFmtId="0" fontId="5" fillId="35" borderId="1" xfId="0" applyFont="1" applyFill="1" applyBorder="1" applyAlignment="1" applyProtection="1">
      <alignment horizontal="center" vertical="top" wrapText="1"/>
      <protection locked="0"/>
    </xf>
    <xf numFmtId="0" fontId="0" fillId="0" borderId="80" xfId="0" applyBorder="1" applyAlignment="1" applyProtection="1">
      <alignment horizontal="center" vertical="top" wrapText="1"/>
      <protection locked="0"/>
    </xf>
    <xf numFmtId="0" fontId="0" fillId="0" borderId="100" xfId="0" applyBorder="1" applyAlignment="1" applyProtection="1">
      <alignment horizontal="center" vertical="top" wrapText="1"/>
      <protection locked="0"/>
    </xf>
    <xf numFmtId="0" fontId="0" fillId="0" borderId="93" xfId="0" applyBorder="1" applyAlignment="1" applyProtection="1">
      <alignment horizontal="center" vertical="top" wrapText="1"/>
      <protection locked="0"/>
    </xf>
    <xf numFmtId="0" fontId="0" fillId="0" borderId="28"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0" fillId="0" borderId="47" xfId="0" applyBorder="1" applyAlignment="1" applyProtection="1">
      <alignment horizontal="center" vertical="center"/>
      <protection locked="0"/>
    </xf>
    <xf numFmtId="0" fontId="0" fillId="0" borderId="28" xfId="0" applyBorder="1" applyAlignment="1">
      <alignment horizontal="center" vertical="center"/>
    </xf>
    <xf numFmtId="0" fontId="0" fillId="0" borderId="2" xfId="0" applyBorder="1" applyAlignment="1">
      <alignment horizontal="center" vertical="center"/>
    </xf>
    <xf numFmtId="0" fontId="0" fillId="0" borderId="29" xfId="0" applyBorder="1" applyAlignment="1">
      <alignment horizontal="center" vertical="center"/>
    </xf>
    <xf numFmtId="0" fontId="7" fillId="35" borderId="76" xfId="0" applyFont="1" applyFill="1" applyBorder="1" applyAlignment="1">
      <alignment horizontal="center" vertical="center" wrapText="1"/>
    </xf>
    <xf numFmtId="0" fontId="7" fillId="35" borderId="77" xfId="0" applyFont="1" applyFill="1" applyBorder="1" applyAlignment="1">
      <alignment horizontal="center" vertical="center" wrapText="1"/>
    </xf>
    <xf numFmtId="0" fontId="7" fillId="35" borderId="78" xfId="0" applyFont="1" applyFill="1" applyBorder="1" applyAlignment="1">
      <alignment horizontal="center" vertical="center" wrapText="1"/>
    </xf>
    <xf numFmtId="0" fontId="13" fillId="35" borderId="28" xfId="0" applyFont="1" applyFill="1" applyBorder="1" applyAlignment="1">
      <alignment horizontal="center" vertical="center" wrapText="1"/>
    </xf>
    <xf numFmtId="0" fontId="13" fillId="35" borderId="2" xfId="0" applyFont="1" applyFill="1" applyBorder="1" applyAlignment="1">
      <alignment horizontal="center" vertical="center" wrapText="1"/>
    </xf>
    <xf numFmtId="0" fontId="13" fillId="35" borderId="29" xfId="0" applyFont="1" applyFill="1" applyBorder="1" applyAlignment="1">
      <alignment horizontal="center" vertical="center" wrapText="1"/>
    </xf>
    <xf numFmtId="0" fontId="2" fillId="35" borderId="28" xfId="0" applyFont="1" applyFill="1" applyBorder="1" applyAlignment="1">
      <alignment horizontal="center" vertical="center" wrapText="1"/>
    </xf>
    <xf numFmtId="0" fontId="2" fillId="35" borderId="2" xfId="0" applyFont="1" applyFill="1" applyBorder="1" applyAlignment="1">
      <alignment horizontal="center" vertical="center" wrapText="1"/>
    </xf>
    <xf numFmtId="0" fontId="2" fillId="35" borderId="29" xfId="0" applyFont="1" applyFill="1" applyBorder="1" applyAlignment="1">
      <alignment horizontal="center" vertical="center" wrapText="1"/>
    </xf>
    <xf numFmtId="0" fontId="2" fillId="35" borderId="85" xfId="0" applyFont="1" applyFill="1" applyBorder="1" applyAlignment="1" applyProtection="1">
      <alignment horizontal="center" vertical="top" wrapText="1"/>
      <protection locked="0"/>
    </xf>
    <xf numFmtId="0" fontId="48" fillId="35" borderId="100" xfId="0" applyFont="1" applyFill="1" applyBorder="1" applyAlignment="1" applyProtection="1">
      <alignment horizontal="center" vertical="top" wrapText="1"/>
      <protection locked="0"/>
    </xf>
    <xf numFmtId="0" fontId="64" fillId="4" borderId="28" xfId="0" applyFont="1" applyFill="1" applyBorder="1" applyAlignment="1" applyProtection="1">
      <alignment horizontal="center" vertical="center"/>
      <protection locked="0"/>
    </xf>
    <xf numFmtId="0" fontId="64" fillId="4" borderId="2" xfId="0" applyFont="1" applyFill="1" applyBorder="1" applyAlignment="1" applyProtection="1">
      <alignment horizontal="center" vertical="center"/>
      <protection locked="0"/>
    </xf>
    <xf numFmtId="0" fontId="64" fillId="4" borderId="29" xfId="0" applyFont="1" applyFill="1" applyBorder="1" applyAlignment="1" applyProtection="1">
      <alignment horizontal="center" vertical="center"/>
      <protection locked="0"/>
    </xf>
    <xf numFmtId="0" fontId="64" fillId="4" borderId="45" xfId="0" applyFont="1" applyFill="1" applyBorder="1" applyAlignment="1" applyProtection="1">
      <alignment horizontal="center" vertical="center"/>
      <protection locked="0"/>
    </xf>
    <xf numFmtId="0" fontId="64" fillId="4" borderId="46" xfId="0" applyFont="1" applyFill="1" applyBorder="1" applyAlignment="1" applyProtection="1">
      <alignment horizontal="center" vertical="center"/>
      <protection locked="0"/>
    </xf>
    <xf numFmtId="0" fontId="64" fillId="4" borderId="47" xfId="0" applyFont="1" applyFill="1" applyBorder="1" applyAlignment="1" applyProtection="1">
      <alignment horizontal="center" vertical="center"/>
      <protection locked="0"/>
    </xf>
    <xf numFmtId="0" fontId="64" fillId="0" borderId="28" xfId="0" applyFont="1" applyBorder="1" applyAlignment="1">
      <alignment horizontal="center" vertical="center"/>
    </xf>
    <xf numFmtId="0" fontId="64" fillId="0" borderId="2" xfId="0" applyFont="1" applyBorder="1" applyAlignment="1">
      <alignment horizontal="center" vertical="center"/>
    </xf>
    <xf numFmtId="0" fontId="64" fillId="0" borderId="29" xfId="0" applyFont="1" applyBorder="1" applyAlignment="1">
      <alignment horizontal="center" vertical="center"/>
    </xf>
    <xf numFmtId="0" fontId="64" fillId="0" borderId="28" xfId="0" applyFont="1" applyBorder="1" applyAlignment="1">
      <alignment horizontal="center" vertical="center" wrapText="1"/>
    </xf>
    <xf numFmtId="0" fontId="64" fillId="0" borderId="2" xfId="0" applyFont="1" applyBorder="1" applyAlignment="1">
      <alignment horizontal="center" vertical="center" wrapText="1"/>
    </xf>
    <xf numFmtId="0" fontId="64" fillId="0" borderId="29" xfId="0" applyFont="1" applyBorder="1" applyAlignment="1">
      <alignment horizontal="center" vertical="center" wrapText="1"/>
    </xf>
    <xf numFmtId="0" fontId="64" fillId="35" borderId="28" xfId="0" applyFont="1" applyFill="1" applyBorder="1" applyAlignment="1" applyProtection="1">
      <alignment horizontal="center" vertical="center" wrapText="1"/>
      <protection locked="0"/>
    </xf>
    <xf numFmtId="0" fontId="64" fillId="35" borderId="2" xfId="0" applyFont="1" applyFill="1" applyBorder="1" applyAlignment="1" applyProtection="1">
      <alignment horizontal="center" vertical="center" wrapText="1"/>
      <protection locked="0"/>
    </xf>
    <xf numFmtId="0" fontId="64" fillId="35" borderId="29" xfId="0" applyFont="1" applyFill="1" applyBorder="1" applyAlignment="1" applyProtection="1">
      <alignment horizontal="center" vertical="center" wrapText="1"/>
      <protection locked="0"/>
    </xf>
    <xf numFmtId="0" fontId="70" fillId="35" borderId="76" xfId="0" applyFont="1" applyFill="1" applyBorder="1" applyAlignment="1">
      <alignment horizontal="center" vertical="center" wrapText="1"/>
    </xf>
    <xf numFmtId="0" fontId="70" fillId="35" borderId="77" xfId="0" applyFont="1" applyFill="1" applyBorder="1" applyAlignment="1">
      <alignment horizontal="center" vertical="center" wrapText="1"/>
    </xf>
    <xf numFmtId="0" fontId="70" fillId="35" borderId="78" xfId="0" applyFont="1" applyFill="1" applyBorder="1" applyAlignment="1">
      <alignment horizontal="center" vertical="center" wrapText="1"/>
    </xf>
    <xf numFmtId="0" fontId="63" fillId="35" borderId="79" xfId="0" applyFont="1" applyFill="1" applyBorder="1" applyAlignment="1">
      <alignment horizontal="center" vertical="center" wrapText="1"/>
    </xf>
    <xf numFmtId="0" fontId="63" fillId="35" borderId="35" xfId="0" applyFont="1" applyFill="1" applyBorder="1" applyAlignment="1">
      <alignment horizontal="center" vertical="center" wrapText="1"/>
    </xf>
    <xf numFmtId="0" fontId="63" fillId="35" borderId="81" xfId="0" applyFont="1" applyFill="1" applyBorder="1" applyAlignment="1">
      <alignment horizontal="center" vertical="center" wrapText="1"/>
    </xf>
    <xf numFmtId="0" fontId="71" fillId="35" borderId="28" xfId="0" applyFont="1" applyFill="1" applyBorder="1" applyAlignment="1">
      <alignment horizontal="center" vertical="center" wrapText="1"/>
    </xf>
    <xf numFmtId="0" fontId="71" fillId="35" borderId="2" xfId="0" applyFont="1" applyFill="1" applyBorder="1" applyAlignment="1">
      <alignment horizontal="center" vertical="center" wrapText="1"/>
    </xf>
    <xf numFmtId="0" fontId="71" fillId="35" borderId="29" xfId="0" applyFont="1" applyFill="1" applyBorder="1" applyAlignment="1">
      <alignment horizontal="center" vertical="center" wrapText="1"/>
    </xf>
    <xf numFmtId="0" fontId="64" fillId="35" borderId="28" xfId="0" applyFont="1" applyFill="1" applyBorder="1" applyAlignment="1">
      <alignment horizontal="center" vertical="center" wrapText="1"/>
    </xf>
    <xf numFmtId="0" fontId="64" fillId="35" borderId="2" xfId="0" applyFont="1" applyFill="1" applyBorder="1" applyAlignment="1">
      <alignment horizontal="center" vertical="center" wrapText="1"/>
    </xf>
    <xf numFmtId="0" fontId="64" fillId="35" borderId="29" xfId="0" applyFont="1" applyFill="1" applyBorder="1" applyAlignment="1">
      <alignment horizontal="center" vertical="center" wrapText="1"/>
    </xf>
    <xf numFmtId="0" fontId="63" fillId="35" borderId="28" xfId="0" applyFont="1" applyFill="1" applyBorder="1" applyAlignment="1">
      <alignment horizontal="center" vertical="center" wrapText="1"/>
    </xf>
    <xf numFmtId="0" fontId="63" fillId="35" borderId="2" xfId="0" applyFont="1" applyFill="1" applyBorder="1" applyAlignment="1">
      <alignment horizontal="center" vertical="center" wrapText="1"/>
    </xf>
    <xf numFmtId="0" fontId="63" fillId="35" borderId="29" xfId="0" applyFont="1" applyFill="1" applyBorder="1" applyAlignment="1">
      <alignment horizontal="center" vertical="center" wrapText="1"/>
    </xf>
    <xf numFmtId="0" fontId="72" fillId="35" borderId="28" xfId="0" applyFont="1" applyFill="1" applyBorder="1" applyAlignment="1">
      <alignment horizontal="center" vertical="center" wrapText="1"/>
    </xf>
    <xf numFmtId="0" fontId="72" fillId="35" borderId="2" xfId="0" applyFont="1" applyFill="1" applyBorder="1" applyAlignment="1">
      <alignment horizontal="center" vertical="center" wrapText="1"/>
    </xf>
    <xf numFmtId="0" fontId="72" fillId="35" borderId="29" xfId="0" applyFont="1" applyFill="1" applyBorder="1" applyAlignment="1">
      <alignment horizontal="center" vertical="center" wrapText="1"/>
    </xf>
    <xf numFmtId="0" fontId="64" fillId="0" borderId="28" xfId="0" applyFont="1" applyBorder="1" applyAlignment="1" applyProtection="1">
      <alignment horizontal="center" vertical="center"/>
      <protection locked="0"/>
    </xf>
    <xf numFmtId="0" fontId="64" fillId="0" borderId="2" xfId="0" applyFont="1" applyBorder="1" applyAlignment="1" applyProtection="1">
      <alignment horizontal="center" vertical="center"/>
      <protection locked="0"/>
    </xf>
    <xf numFmtId="0" fontId="64" fillId="0" borderId="29" xfId="0" applyFont="1" applyBorder="1" applyAlignment="1" applyProtection="1">
      <alignment horizontal="center" vertical="center"/>
      <protection locked="0"/>
    </xf>
    <xf numFmtId="0" fontId="64" fillId="0" borderId="45" xfId="0" applyFont="1" applyBorder="1" applyAlignment="1" applyProtection="1">
      <alignment horizontal="center" vertical="center"/>
      <protection locked="0"/>
    </xf>
    <xf numFmtId="0" fontId="64" fillId="0" borderId="46" xfId="0" applyFont="1" applyBorder="1" applyAlignment="1" applyProtection="1">
      <alignment horizontal="center" vertical="center"/>
      <protection locked="0"/>
    </xf>
    <xf numFmtId="0" fontId="64" fillId="0" borderId="47" xfId="0" applyFont="1" applyBorder="1" applyAlignment="1" applyProtection="1">
      <alignment horizontal="center" vertical="center"/>
      <protection locked="0"/>
    </xf>
    <xf numFmtId="0" fontId="70" fillId="35" borderId="25" xfId="0" applyFont="1" applyFill="1" applyBorder="1" applyAlignment="1">
      <alignment horizontal="center" vertical="center" wrapText="1"/>
    </xf>
    <xf numFmtId="0" fontId="70" fillId="35" borderId="86" xfId="0" applyFont="1" applyFill="1" applyBorder="1" applyAlignment="1">
      <alignment horizontal="center" vertical="center" wrapText="1"/>
    </xf>
    <xf numFmtId="0" fontId="70" fillId="35" borderId="88" xfId="0" applyFont="1" applyFill="1" applyBorder="1" applyAlignment="1">
      <alignment horizontal="center" vertical="center" wrapText="1"/>
    </xf>
    <xf numFmtId="0" fontId="63" fillId="35" borderId="27" xfId="0" applyFont="1" applyFill="1" applyBorder="1" applyAlignment="1">
      <alignment horizontal="center" vertical="center" wrapText="1"/>
    </xf>
    <xf numFmtId="0" fontId="63" fillId="35" borderId="87" xfId="0" applyFont="1" applyFill="1" applyBorder="1" applyAlignment="1">
      <alignment horizontal="center" vertical="center" wrapText="1"/>
    </xf>
    <xf numFmtId="0" fontId="63" fillId="35" borderId="90" xfId="0" applyFont="1" applyFill="1" applyBorder="1" applyAlignment="1">
      <alignment horizontal="center" vertical="center" wrapText="1"/>
    </xf>
    <xf numFmtId="0" fontId="70" fillId="35" borderId="30" xfId="0" applyFont="1" applyFill="1" applyBorder="1" applyAlignment="1">
      <alignment horizontal="center" vertical="center" wrapText="1"/>
    </xf>
    <xf numFmtId="0" fontId="70" fillId="35" borderId="102" xfId="0" applyFont="1" applyFill="1" applyBorder="1" applyAlignment="1">
      <alignment horizontal="center" vertical="center" wrapText="1"/>
    </xf>
    <xf numFmtId="0" fontId="70" fillId="35" borderId="91" xfId="0" applyFont="1" applyFill="1" applyBorder="1" applyAlignment="1">
      <alignment horizontal="center" vertical="center" wrapText="1"/>
    </xf>
    <xf numFmtId="0" fontId="71" fillId="35" borderId="26" xfId="0" applyFont="1" applyFill="1" applyBorder="1" applyAlignment="1">
      <alignment horizontal="center" vertical="center" wrapText="1"/>
    </xf>
    <xf numFmtId="0" fontId="71" fillId="35" borderId="85" xfId="0" applyFont="1" applyFill="1" applyBorder="1" applyAlignment="1">
      <alignment horizontal="center" vertical="center" wrapText="1"/>
    </xf>
    <xf numFmtId="0" fontId="71" fillId="35" borderId="89" xfId="0" applyFont="1" applyFill="1" applyBorder="1" applyAlignment="1">
      <alignment horizontal="center" vertical="center" wrapText="1"/>
    </xf>
    <xf numFmtId="0" fontId="64" fillId="35" borderId="26" xfId="0" applyFont="1" applyFill="1" applyBorder="1" applyAlignment="1">
      <alignment horizontal="center" vertical="center" wrapText="1"/>
    </xf>
    <xf numFmtId="0" fontId="64" fillId="35" borderId="85" xfId="0" applyFont="1" applyFill="1" applyBorder="1" applyAlignment="1">
      <alignment horizontal="center" vertical="center" wrapText="1"/>
    </xf>
    <xf numFmtId="0" fontId="64" fillId="35" borderId="89" xfId="0" applyFont="1" applyFill="1" applyBorder="1" applyAlignment="1">
      <alignment horizontal="center" vertical="center" wrapText="1"/>
    </xf>
    <xf numFmtId="0" fontId="70" fillId="35" borderId="74" xfId="0" applyFont="1" applyFill="1" applyBorder="1" applyAlignment="1">
      <alignment horizontal="center" vertical="center" wrapText="1"/>
    </xf>
    <xf numFmtId="0" fontId="70" fillId="35" borderId="44" xfId="0" applyFont="1" applyFill="1" applyBorder="1" applyAlignment="1">
      <alignment horizontal="center" vertical="center" wrapText="1"/>
    </xf>
    <xf numFmtId="0" fontId="70" fillId="35" borderId="75" xfId="0" applyFont="1" applyFill="1" applyBorder="1" applyAlignment="1">
      <alignment horizontal="center" vertical="center" wrapText="1"/>
    </xf>
    <xf numFmtId="0" fontId="63" fillId="35" borderId="80" xfId="0" applyFont="1" applyFill="1" applyBorder="1" applyAlignment="1">
      <alignment horizontal="center" vertical="center" wrapText="1"/>
    </xf>
    <xf numFmtId="0" fontId="63" fillId="35" borderId="100" xfId="0" applyFont="1" applyFill="1" applyBorder="1" applyAlignment="1">
      <alignment horizontal="center" vertical="center" wrapText="1"/>
    </xf>
    <xf numFmtId="0" fontId="63" fillId="35" borderId="93" xfId="0" applyFont="1" applyFill="1" applyBorder="1" applyAlignment="1">
      <alignment horizontal="center" vertical="center" wrapText="1"/>
    </xf>
    <xf numFmtId="0" fontId="6" fillId="35" borderId="26" xfId="0" applyFont="1" applyFill="1" applyBorder="1" applyAlignment="1">
      <alignment horizontal="center" vertical="center" wrapText="1"/>
    </xf>
    <xf numFmtId="0" fontId="6" fillId="35" borderId="85" xfId="0" applyFont="1" applyFill="1" applyBorder="1" applyAlignment="1">
      <alignment horizontal="center" vertical="center" wrapText="1"/>
    </xf>
    <xf numFmtId="0" fontId="6" fillId="35" borderId="89" xfId="0" applyFont="1" applyFill="1" applyBorder="1" applyAlignment="1">
      <alignment horizontal="center" vertical="center" wrapText="1"/>
    </xf>
    <xf numFmtId="0" fontId="63" fillId="35" borderId="26" xfId="0" applyFont="1" applyFill="1" applyBorder="1" applyAlignment="1">
      <alignment horizontal="center" vertical="center" wrapText="1"/>
    </xf>
    <xf numFmtId="0" fontId="63" fillId="35" borderId="85" xfId="0" applyFont="1" applyFill="1" applyBorder="1" applyAlignment="1">
      <alignment horizontal="center" vertical="center" wrapText="1"/>
    </xf>
    <xf numFmtId="0" fontId="63" fillId="35" borderId="89" xfId="0" applyFont="1" applyFill="1" applyBorder="1" applyAlignment="1">
      <alignment horizontal="center" vertical="center" wrapText="1"/>
    </xf>
    <xf numFmtId="0" fontId="72" fillId="35" borderId="26" xfId="0" applyFont="1" applyFill="1" applyBorder="1" applyAlignment="1">
      <alignment horizontal="center" vertical="center" wrapText="1"/>
    </xf>
    <xf numFmtId="0" fontId="72" fillId="35" borderId="85" xfId="0" applyFont="1" applyFill="1" applyBorder="1" applyAlignment="1">
      <alignment horizontal="center" vertical="center" wrapText="1"/>
    </xf>
    <xf numFmtId="0" fontId="72" fillId="35" borderId="89" xfId="0" applyFont="1" applyFill="1" applyBorder="1" applyAlignment="1">
      <alignment horizontal="center" vertical="center" wrapText="1"/>
    </xf>
    <xf numFmtId="0" fontId="75" fillId="35" borderId="26" xfId="0" applyFont="1" applyFill="1" applyBorder="1" applyAlignment="1">
      <alignment horizontal="center" vertical="center" wrapText="1"/>
    </xf>
    <xf numFmtId="0" fontId="75" fillId="35" borderId="85" xfId="0" applyFont="1" applyFill="1" applyBorder="1" applyAlignment="1">
      <alignment horizontal="center" vertical="center" wrapText="1"/>
    </xf>
    <xf numFmtId="0" fontId="75" fillId="35" borderId="89" xfId="0" applyFont="1" applyFill="1" applyBorder="1" applyAlignment="1">
      <alignment horizontal="center" vertical="center" wrapText="1"/>
    </xf>
    <xf numFmtId="0" fontId="75" fillId="35" borderId="28" xfId="0" applyFont="1" applyFill="1" applyBorder="1" applyAlignment="1">
      <alignment horizontal="center" vertical="center" wrapText="1"/>
    </xf>
    <xf numFmtId="0" fontId="75" fillId="35" borderId="2" xfId="0" applyFont="1" applyFill="1" applyBorder="1" applyAlignment="1">
      <alignment horizontal="center" vertical="center" wrapText="1"/>
    </xf>
    <xf numFmtId="0" fontId="75" fillId="35" borderId="29" xfId="0" applyFont="1" applyFill="1" applyBorder="1" applyAlignment="1">
      <alignment horizontal="center" vertical="center" wrapText="1"/>
    </xf>
    <xf numFmtId="0" fontId="73" fillId="35" borderId="28" xfId="0" applyFont="1" applyFill="1" applyBorder="1" applyAlignment="1">
      <alignment horizontal="center" vertical="center" wrapText="1"/>
    </xf>
    <xf numFmtId="0" fontId="73" fillId="35" borderId="2" xfId="0" applyFont="1" applyFill="1" applyBorder="1" applyAlignment="1">
      <alignment horizontal="center" vertical="center" wrapText="1"/>
    </xf>
    <xf numFmtId="0" fontId="73" fillId="35" borderId="29" xfId="0" applyFont="1" applyFill="1" applyBorder="1" applyAlignment="1">
      <alignment horizontal="center" vertical="center" wrapText="1"/>
    </xf>
    <xf numFmtId="0" fontId="63" fillId="37" borderId="103" xfId="0" applyFont="1" applyFill="1" applyBorder="1" applyAlignment="1">
      <alignment horizontal="center" vertical="center" wrapText="1"/>
    </xf>
    <xf numFmtId="0" fontId="63" fillId="37" borderId="1" xfId="0" applyFont="1" applyFill="1" applyBorder="1" applyAlignment="1">
      <alignment horizontal="center" vertical="center" wrapText="1"/>
    </xf>
    <xf numFmtId="0" fontId="73" fillId="37" borderId="103" xfId="0" applyFont="1" applyFill="1" applyBorder="1" applyAlignment="1">
      <alignment horizontal="center" wrapText="1"/>
    </xf>
    <xf numFmtId="0" fontId="73" fillId="37" borderId="2" xfId="0" applyFont="1" applyFill="1" applyBorder="1" applyAlignment="1">
      <alignment horizontal="center" wrapText="1"/>
    </xf>
    <xf numFmtId="0" fontId="73" fillId="37" borderId="1" xfId="0" applyFont="1" applyFill="1" applyBorder="1" applyAlignment="1">
      <alignment horizontal="center" wrapText="1"/>
    </xf>
    <xf numFmtId="0" fontId="73" fillId="35" borderId="26" xfId="0" applyFont="1" applyFill="1" applyBorder="1" applyAlignment="1">
      <alignment horizontal="center" vertical="center" wrapText="1"/>
    </xf>
    <xf numFmtId="0" fontId="73" fillId="35" borderId="85" xfId="0" applyFont="1" applyFill="1" applyBorder="1" applyAlignment="1">
      <alignment horizontal="center" vertical="center" wrapText="1"/>
    </xf>
    <xf numFmtId="0" fontId="73" fillId="35" borderId="89" xfId="0" applyFont="1" applyFill="1" applyBorder="1" applyAlignment="1">
      <alignment horizontal="center" vertical="center" wrapText="1"/>
    </xf>
    <xf numFmtId="0" fontId="64" fillId="0" borderId="28" xfId="0" applyFont="1" applyBorder="1" applyAlignment="1" applyProtection="1">
      <alignment horizontal="center" vertical="center" wrapText="1"/>
      <protection locked="0"/>
    </xf>
    <xf numFmtId="0" fontId="64" fillId="0" borderId="2" xfId="0" applyFont="1" applyBorder="1" applyAlignment="1" applyProtection="1">
      <alignment horizontal="center" vertical="center" wrapText="1"/>
      <protection locked="0"/>
    </xf>
    <xf numFmtId="0" fontId="64" fillId="0" borderId="29" xfId="0" applyFont="1" applyBorder="1" applyAlignment="1" applyProtection="1">
      <alignment horizontal="center" vertical="center" wrapText="1"/>
      <protection locked="0"/>
    </xf>
    <xf numFmtId="0" fontId="64" fillId="35" borderId="26" xfId="0" applyFont="1" applyFill="1" applyBorder="1" applyAlignment="1" applyProtection="1">
      <alignment horizontal="center" vertical="center" wrapText="1"/>
      <protection locked="0"/>
    </xf>
    <xf numFmtId="0" fontId="64" fillId="35" borderId="85" xfId="0" applyFont="1" applyFill="1" applyBorder="1" applyAlignment="1" applyProtection="1">
      <alignment horizontal="center" vertical="center" wrapText="1"/>
      <protection locked="0"/>
    </xf>
    <xf numFmtId="0" fontId="64" fillId="35" borderId="89" xfId="0" applyFont="1" applyFill="1" applyBorder="1" applyAlignment="1" applyProtection="1">
      <alignment horizontal="center" vertical="center" wrapText="1"/>
      <protection locked="0"/>
    </xf>
    <xf numFmtId="0" fontId="64" fillId="0" borderId="26" xfId="0" applyFont="1" applyBorder="1" applyAlignment="1" applyProtection="1">
      <alignment horizontal="center" vertical="center" wrapText="1"/>
      <protection locked="0"/>
    </xf>
    <xf numFmtId="0" fontId="64" fillId="0" borderId="85" xfId="0" applyFont="1" applyBorder="1" applyAlignment="1" applyProtection="1">
      <alignment horizontal="center" vertical="center" wrapText="1"/>
      <protection locked="0"/>
    </xf>
    <xf numFmtId="0" fontId="64" fillId="0" borderId="89" xfId="0" applyFont="1" applyBorder="1" applyAlignment="1" applyProtection="1">
      <alignment horizontal="center" vertical="center" wrapText="1"/>
      <protection locked="0"/>
    </xf>
    <xf numFmtId="0" fontId="66" fillId="7" borderId="100" xfId="0" applyFont="1" applyFill="1" applyBorder="1" applyAlignment="1">
      <alignment horizontal="center" vertical="center" wrapText="1"/>
    </xf>
    <xf numFmtId="0" fontId="66" fillId="7" borderId="101" xfId="0" applyFont="1" applyFill="1" applyBorder="1" applyAlignment="1">
      <alignment horizontal="center" vertical="center" wrapText="1"/>
    </xf>
    <xf numFmtId="0" fontId="66" fillId="6" borderId="100" xfId="0" applyFont="1" applyFill="1" applyBorder="1" applyAlignment="1">
      <alignment horizontal="center" vertical="center"/>
    </xf>
    <xf numFmtId="0" fontId="66" fillId="6" borderId="101" xfId="0" applyFont="1" applyFill="1" applyBorder="1" applyAlignment="1">
      <alignment horizontal="center" vertical="center"/>
    </xf>
    <xf numFmtId="0" fontId="66" fillId="5" borderId="101" xfId="0" applyFont="1" applyFill="1" applyBorder="1" applyAlignment="1">
      <alignment horizontal="center" vertical="center"/>
    </xf>
    <xf numFmtId="0" fontId="66" fillId="2" borderId="101" xfId="0" applyFont="1" applyFill="1" applyBorder="1" applyAlignment="1">
      <alignment horizontal="center" vertical="center"/>
    </xf>
    <xf numFmtId="0" fontId="66" fillId="8" borderId="100" xfId="0" applyFont="1" applyFill="1" applyBorder="1" applyAlignment="1">
      <alignment horizontal="center" vertical="center" wrapText="1"/>
    </xf>
    <xf numFmtId="0" fontId="66" fillId="8" borderId="101" xfId="0" applyFont="1" applyFill="1" applyBorder="1" applyAlignment="1">
      <alignment horizontal="center" vertical="center"/>
    </xf>
    <xf numFmtId="0" fontId="66" fillId="8" borderId="102" xfId="0" applyFont="1" applyFill="1" applyBorder="1" applyAlignment="1">
      <alignment horizontal="center" vertical="center"/>
    </xf>
    <xf numFmtId="0" fontId="66" fillId="7" borderId="103" xfId="0" applyFont="1" applyFill="1" applyBorder="1" applyAlignment="1">
      <alignment horizontal="center" vertical="center" wrapText="1"/>
    </xf>
    <xf numFmtId="0" fontId="66" fillId="7" borderId="2" xfId="0" applyFont="1" applyFill="1" applyBorder="1" applyAlignment="1">
      <alignment horizontal="center" vertical="center" wrapText="1"/>
    </xf>
    <xf numFmtId="0" fontId="66" fillId="6" borderId="100" xfId="0" applyFont="1" applyFill="1" applyBorder="1" applyAlignment="1">
      <alignment horizontal="center"/>
    </xf>
    <xf numFmtId="0" fontId="66" fillId="6" borderId="101" xfId="0" applyFont="1" applyFill="1" applyBorder="1" applyAlignment="1">
      <alignment horizontal="center"/>
    </xf>
    <xf numFmtId="0" fontId="66" fillId="8" borderId="100" xfId="0" applyFont="1" applyFill="1" applyBorder="1" applyAlignment="1">
      <alignment horizontal="center"/>
    </xf>
    <xf numFmtId="0" fontId="66" fillId="8" borderId="101" xfId="0" applyFont="1" applyFill="1" applyBorder="1" applyAlignment="1">
      <alignment horizontal="center"/>
    </xf>
    <xf numFmtId="0" fontId="66" fillId="8" borderId="102" xfId="0" applyFont="1" applyFill="1" applyBorder="1" applyAlignment="1">
      <alignment horizontal="center"/>
    </xf>
    <xf numFmtId="0" fontId="6" fillId="0" borderId="28" xfId="0" applyFont="1" applyBorder="1" applyAlignment="1">
      <alignment horizontal="center" vertical="center" wrapText="1"/>
    </xf>
    <xf numFmtId="0" fontId="6" fillId="0" borderId="2" xfId="0" applyFont="1" applyBorder="1" applyAlignment="1">
      <alignment horizontal="center" vertical="center" wrapText="1"/>
    </xf>
    <xf numFmtId="0" fontId="6" fillId="0" borderId="29" xfId="0" applyFont="1" applyBorder="1" applyAlignment="1">
      <alignment horizontal="center" vertical="center" wrapText="1"/>
    </xf>
    <xf numFmtId="0" fontId="65" fillId="30" borderId="35" xfId="0" applyFont="1" applyFill="1" applyBorder="1" applyAlignment="1" applyProtection="1">
      <alignment horizontal="center" vertical="center" wrapText="1"/>
      <protection locked="0"/>
    </xf>
    <xf numFmtId="0" fontId="65" fillId="30" borderId="0" xfId="0" applyFont="1" applyFill="1" applyAlignment="1" applyProtection="1">
      <alignment horizontal="center" vertical="center" wrapText="1"/>
      <protection locked="0"/>
    </xf>
    <xf numFmtId="0" fontId="65" fillId="34" borderId="100" xfId="0" applyFont="1" applyFill="1" applyBorder="1" applyAlignment="1">
      <alignment horizontal="center" vertical="center" wrapText="1"/>
    </xf>
    <xf numFmtId="0" fontId="65" fillId="34" borderId="101" xfId="0" applyFont="1" applyFill="1" applyBorder="1" applyAlignment="1">
      <alignment horizontal="center" vertical="center" wrapText="1"/>
    </xf>
    <xf numFmtId="0" fontId="64" fillId="4" borderId="28" xfId="0" applyFont="1" applyFill="1" applyBorder="1" applyAlignment="1" applyProtection="1">
      <alignment horizontal="center"/>
      <protection locked="0"/>
    </xf>
    <xf numFmtId="0" fontId="64" fillId="4" borderId="2" xfId="0" applyFont="1" applyFill="1" applyBorder="1" applyAlignment="1" applyProtection="1">
      <alignment horizontal="center"/>
      <protection locked="0"/>
    </xf>
    <xf numFmtId="0" fontId="64" fillId="4" borderId="29" xfId="0" applyFont="1" applyFill="1" applyBorder="1" applyAlignment="1" applyProtection="1">
      <alignment horizontal="center"/>
      <protection locked="0"/>
    </xf>
    <xf numFmtId="0" fontId="64" fillId="4" borderId="45" xfId="0" applyFont="1" applyFill="1" applyBorder="1" applyAlignment="1" applyProtection="1">
      <alignment horizontal="center"/>
      <protection locked="0"/>
    </xf>
    <xf numFmtId="0" fontId="64" fillId="4" borderId="46" xfId="0" applyFont="1" applyFill="1" applyBorder="1" applyAlignment="1" applyProtection="1">
      <alignment horizontal="center"/>
      <protection locked="0"/>
    </xf>
    <xf numFmtId="0" fontId="64" fillId="4" borderId="47" xfId="0" applyFont="1" applyFill="1" applyBorder="1" applyAlignment="1" applyProtection="1">
      <alignment horizontal="center"/>
      <protection locked="0"/>
    </xf>
    <xf numFmtId="0" fontId="64" fillId="0" borderId="28" xfId="0" applyFont="1" applyBorder="1" applyAlignment="1" applyProtection="1">
      <alignment horizontal="center"/>
      <protection locked="0"/>
    </xf>
    <xf numFmtId="0" fontId="64" fillId="0" borderId="2" xfId="0" applyFont="1" applyBorder="1" applyAlignment="1" applyProtection="1">
      <alignment horizontal="center"/>
      <protection locked="0"/>
    </xf>
    <xf numFmtId="0" fontId="64" fillId="0" borderId="29" xfId="0" applyFont="1" applyBorder="1" applyAlignment="1" applyProtection="1">
      <alignment horizontal="center"/>
      <protection locked="0"/>
    </xf>
    <xf numFmtId="0" fontId="64" fillId="0" borderId="45" xfId="0" applyFont="1" applyBorder="1" applyAlignment="1" applyProtection="1">
      <alignment horizontal="center"/>
      <protection locked="0"/>
    </xf>
    <xf numFmtId="0" fontId="64" fillId="0" borderId="46" xfId="0" applyFont="1" applyBorder="1" applyAlignment="1" applyProtection="1">
      <alignment horizontal="center"/>
      <protection locked="0"/>
    </xf>
    <xf numFmtId="0" fontId="64" fillId="0" borderId="47" xfId="0" applyFont="1" applyBorder="1" applyAlignment="1" applyProtection="1">
      <alignment horizontal="center"/>
      <protection locked="0"/>
    </xf>
    <xf numFmtId="0" fontId="63" fillId="4" borderId="28" xfId="0" applyFont="1" applyFill="1" applyBorder="1" applyAlignment="1" applyProtection="1">
      <alignment horizontal="center" vertical="center" wrapText="1"/>
      <protection locked="0"/>
    </xf>
    <xf numFmtId="0" fontId="63" fillId="4" borderId="2" xfId="0" applyFont="1" applyFill="1" applyBorder="1" applyAlignment="1" applyProtection="1">
      <alignment horizontal="center" vertical="center" wrapText="1"/>
      <protection locked="0"/>
    </xf>
    <xf numFmtId="0" fontId="63" fillId="4" borderId="29" xfId="0" applyFont="1" applyFill="1" applyBorder="1" applyAlignment="1" applyProtection="1">
      <alignment horizontal="center" vertical="center" wrapText="1"/>
      <protection locked="0"/>
    </xf>
    <xf numFmtId="0" fontId="63" fillId="4" borderId="45" xfId="0" applyFont="1" applyFill="1" applyBorder="1" applyAlignment="1" applyProtection="1">
      <alignment horizontal="center" vertical="center" wrapText="1"/>
      <protection locked="0"/>
    </xf>
    <xf numFmtId="0" fontId="63" fillId="4" borderId="46" xfId="0" applyFont="1" applyFill="1" applyBorder="1" applyAlignment="1" applyProtection="1">
      <alignment horizontal="center" vertical="center" wrapText="1"/>
      <protection locked="0"/>
    </xf>
    <xf numFmtId="0" fontId="63" fillId="4" borderId="47" xfId="0" applyFont="1" applyFill="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29"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0" fontId="6" fillId="0" borderId="47" xfId="0" applyFont="1" applyBorder="1" applyAlignment="1" applyProtection="1">
      <alignment horizontal="center" vertical="center"/>
      <protection locked="0"/>
    </xf>
    <xf numFmtId="0" fontId="0" fillId="0" borderId="124"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0" fillId="0" borderId="109" xfId="0" applyBorder="1" applyAlignment="1" applyProtection="1">
      <alignment horizontal="center" vertical="center" wrapText="1"/>
      <protection locked="0"/>
    </xf>
    <xf numFmtId="0" fontId="0" fillId="0" borderId="128" xfId="0" applyBorder="1" applyAlignment="1" applyProtection="1">
      <alignment horizontal="center" vertical="center" wrapText="1"/>
      <protection locked="0"/>
    </xf>
    <xf numFmtId="0" fontId="0" fillId="0" borderId="107" xfId="0" applyBorder="1" applyAlignment="1" applyProtection="1">
      <alignment horizontal="center" vertical="center" wrapText="1"/>
      <protection locked="0"/>
    </xf>
    <xf numFmtId="0" fontId="0" fillId="0" borderId="110" xfId="0" applyBorder="1" applyAlignment="1" applyProtection="1">
      <alignment horizontal="center" vertical="center" wrapText="1"/>
      <protection locked="0"/>
    </xf>
    <xf numFmtId="0" fontId="2" fillId="35" borderId="104" xfId="0" applyFont="1" applyFill="1" applyBorder="1" applyAlignment="1" applyProtection="1">
      <alignment horizontal="center" vertical="top" wrapText="1"/>
      <protection locked="0"/>
    </xf>
    <xf numFmtId="0" fontId="2" fillId="35" borderId="106" xfId="0" applyFont="1" applyFill="1" applyBorder="1" applyAlignment="1" applyProtection="1">
      <alignment horizontal="center" vertical="top" wrapText="1"/>
      <protection locked="0"/>
    </xf>
    <xf numFmtId="0" fontId="2" fillId="35" borderId="108" xfId="0" applyFont="1" applyFill="1" applyBorder="1" applyAlignment="1" applyProtection="1">
      <alignment horizontal="center" vertical="top" wrapText="1"/>
      <protection locked="0"/>
    </xf>
    <xf numFmtId="0" fontId="5" fillId="35" borderId="105" xfId="0" applyFont="1" applyFill="1" applyBorder="1" applyAlignment="1" applyProtection="1">
      <alignment horizontal="center" vertical="top" wrapText="1"/>
      <protection locked="0"/>
    </xf>
    <xf numFmtId="0" fontId="5" fillId="35" borderId="50" xfId="0" applyFont="1" applyFill="1" applyBorder="1" applyAlignment="1" applyProtection="1">
      <alignment horizontal="center" vertical="top" wrapText="1"/>
      <protection locked="0"/>
    </xf>
    <xf numFmtId="0" fontId="5" fillId="35" borderId="109" xfId="0" applyFont="1" applyFill="1" applyBorder="1" applyAlignment="1" applyProtection="1">
      <alignment horizontal="center" vertical="top" wrapText="1"/>
      <protection locked="0"/>
    </xf>
    <xf numFmtId="0" fontId="0" fillId="0" borderId="122" xfId="0" applyBorder="1" applyAlignment="1" applyProtection="1">
      <alignment horizontal="center" vertical="top" wrapText="1"/>
      <protection locked="0"/>
    </xf>
    <xf numFmtId="0" fontId="0" fillId="0" borderId="111" xfId="0" applyBorder="1" applyAlignment="1" applyProtection="1">
      <alignment horizontal="center" vertical="top" wrapText="1"/>
      <protection locked="0"/>
    </xf>
    <xf numFmtId="0" fontId="0" fillId="0" borderId="112" xfId="0" applyBorder="1" applyAlignment="1" applyProtection="1">
      <alignment horizontal="center" vertical="top" wrapText="1"/>
      <protection locked="0"/>
    </xf>
    <xf numFmtId="9" fontId="5" fillId="35" borderId="124" xfId="66" applyFont="1" applyFill="1" applyBorder="1" applyAlignment="1" applyProtection="1">
      <alignment horizontal="center" vertical="center" wrapText="1"/>
    </xf>
    <xf numFmtId="9" fontId="5" fillId="35" borderId="50" xfId="66" applyFont="1" applyFill="1" applyBorder="1" applyAlignment="1" applyProtection="1">
      <alignment horizontal="center" vertical="center" wrapText="1"/>
    </xf>
    <xf numFmtId="9" fontId="5" fillId="35" borderId="109" xfId="66" applyFont="1" applyFill="1" applyBorder="1" applyAlignment="1" applyProtection="1">
      <alignment horizontal="center" vertical="center" wrapText="1"/>
    </xf>
    <xf numFmtId="0" fontId="5" fillId="35" borderId="124" xfId="0" applyFont="1" applyFill="1" applyBorder="1" applyAlignment="1">
      <alignment horizontal="center" vertical="center" wrapText="1"/>
    </xf>
    <xf numFmtId="0" fontId="5" fillId="35" borderId="50" xfId="0" applyFont="1" applyFill="1" applyBorder="1" applyAlignment="1">
      <alignment horizontal="center" vertical="center" wrapText="1"/>
    </xf>
    <xf numFmtId="0" fontId="5" fillId="35" borderId="109" xfId="0" applyFont="1" applyFill="1" applyBorder="1" applyAlignment="1">
      <alignment horizontal="center" vertical="center" wrapText="1"/>
    </xf>
    <xf numFmtId="0" fontId="5" fillId="35" borderId="124" xfId="0" applyFont="1" applyFill="1" applyBorder="1" applyAlignment="1" applyProtection="1">
      <alignment horizontal="center" vertical="center" wrapText="1"/>
      <protection locked="0"/>
    </xf>
    <xf numFmtId="0" fontId="5" fillId="35" borderId="50" xfId="0" applyFont="1" applyFill="1" applyBorder="1" applyAlignment="1" applyProtection="1">
      <alignment horizontal="center" vertical="center" wrapText="1"/>
      <protection locked="0"/>
    </xf>
    <xf numFmtId="0" fontId="5" fillId="35" borderId="109" xfId="0" applyFont="1" applyFill="1" applyBorder="1" applyAlignment="1" applyProtection="1">
      <alignment horizontal="center" vertical="center" wrapText="1"/>
      <protection locked="0"/>
    </xf>
    <xf numFmtId="9" fontId="7" fillId="35" borderId="124" xfId="0" applyNumberFormat="1" applyFont="1" applyFill="1" applyBorder="1" applyAlignment="1">
      <alignment horizontal="center" vertical="center" wrapText="1"/>
    </xf>
    <xf numFmtId="0" fontId="7" fillId="35" borderId="50" xfId="0" applyFont="1" applyFill="1" applyBorder="1" applyAlignment="1">
      <alignment horizontal="center" vertical="center" wrapText="1"/>
    </xf>
    <xf numFmtId="0" fontId="7" fillId="35" borderId="109" xfId="0" applyFont="1" applyFill="1" applyBorder="1" applyAlignment="1">
      <alignment horizontal="center" vertical="center" wrapText="1"/>
    </xf>
    <xf numFmtId="0" fontId="63" fillId="0" borderId="51" xfId="0" applyFont="1" applyBorder="1" applyAlignment="1">
      <alignment horizontal="center" vertical="center" wrapText="1"/>
    </xf>
    <xf numFmtId="0" fontId="7" fillId="35" borderId="127" xfId="0" applyFont="1" applyFill="1" applyBorder="1" applyAlignment="1" applyProtection="1">
      <alignment horizontal="center" vertical="center" wrapText="1"/>
      <protection locked="0"/>
    </xf>
    <xf numFmtId="0" fontId="7" fillId="35" borderId="106" xfId="0" applyFont="1" applyFill="1" applyBorder="1" applyAlignment="1" applyProtection="1">
      <alignment horizontal="center" vertical="center" wrapText="1"/>
      <protection locked="0"/>
    </xf>
    <xf numFmtId="0" fontId="7" fillId="35" borderId="108" xfId="0" applyFont="1" applyFill="1" applyBorder="1" applyAlignment="1" applyProtection="1">
      <alignment horizontal="center" vertical="center" wrapText="1"/>
      <protection locked="0"/>
    </xf>
    <xf numFmtId="0" fontId="7" fillId="35" borderId="124" xfId="0" applyFont="1" applyFill="1" applyBorder="1" applyAlignment="1" applyProtection="1">
      <alignment horizontal="center" vertical="center" wrapText="1"/>
      <protection locked="0"/>
    </xf>
    <xf numFmtId="0" fontId="7" fillId="35" borderId="50" xfId="0" applyFont="1" applyFill="1" applyBorder="1" applyAlignment="1" applyProtection="1">
      <alignment horizontal="center" vertical="center" wrapText="1"/>
      <protection locked="0"/>
    </xf>
    <xf numFmtId="0" fontId="7" fillId="35" borderId="109" xfId="0" applyFont="1" applyFill="1" applyBorder="1" applyAlignment="1" applyProtection="1">
      <alignment horizontal="center" vertical="center" wrapText="1"/>
      <protection locked="0"/>
    </xf>
    <xf numFmtId="0" fontId="7" fillId="0" borderId="124" xfId="0" applyFont="1" applyBorder="1" applyAlignment="1" applyProtection="1">
      <alignment horizontal="center" vertical="center" wrapText="1"/>
      <protection locked="0"/>
    </xf>
    <xf numFmtId="0" fontId="7" fillId="0" borderId="50" xfId="0" applyFont="1" applyBorder="1" applyAlignment="1" applyProtection="1">
      <alignment horizontal="center" vertical="center" wrapText="1"/>
      <protection locked="0"/>
    </xf>
    <xf numFmtId="0" fontId="7" fillId="0" borderId="109" xfId="0" applyFont="1" applyBorder="1" applyAlignment="1" applyProtection="1">
      <alignment horizontal="center" vertical="center" wrapText="1"/>
      <protection locked="0"/>
    </xf>
    <xf numFmtId="0" fontId="7" fillId="35" borderId="125" xfId="0" applyFont="1" applyFill="1" applyBorder="1" applyAlignment="1">
      <alignment horizontal="center" vertical="center" wrapText="1"/>
    </xf>
    <xf numFmtId="0" fontId="7" fillId="35" borderId="126" xfId="0" applyFont="1" applyFill="1" applyBorder="1" applyAlignment="1">
      <alignment horizontal="center" vertical="center" wrapText="1"/>
    </xf>
    <xf numFmtId="0" fontId="0" fillId="35" borderId="124" xfId="0" applyFill="1" applyBorder="1" applyAlignment="1" applyProtection="1">
      <alignment horizontal="center" vertical="center" wrapText="1"/>
      <protection locked="0"/>
    </xf>
    <xf numFmtId="0" fontId="0" fillId="35" borderId="50" xfId="0" applyFill="1" applyBorder="1" applyAlignment="1" applyProtection="1">
      <alignment horizontal="center" vertical="center" wrapText="1"/>
      <protection locked="0"/>
    </xf>
    <xf numFmtId="0" fontId="0" fillId="35" borderId="109" xfId="0" applyFill="1" applyBorder="1" applyAlignment="1" applyProtection="1">
      <alignment horizontal="center" vertical="center" wrapText="1"/>
      <protection locked="0"/>
    </xf>
    <xf numFmtId="0" fontId="0" fillId="35" borderId="124" xfId="0" applyFill="1" applyBorder="1" applyAlignment="1">
      <alignment horizontal="center" vertical="center" wrapText="1"/>
    </xf>
    <xf numFmtId="0" fontId="0" fillId="35" borderId="50" xfId="0" applyFill="1" applyBorder="1" applyAlignment="1">
      <alignment horizontal="center" vertical="center" wrapText="1"/>
    </xf>
    <xf numFmtId="0" fontId="0" fillId="35" borderId="109" xfId="0" applyFill="1" applyBorder="1" applyAlignment="1">
      <alignment horizontal="center" vertical="center" wrapText="1"/>
    </xf>
    <xf numFmtId="0" fontId="5" fillId="0" borderId="124" xfId="0" applyFont="1" applyBorder="1" applyAlignment="1" applyProtection="1">
      <alignment horizontal="center" vertical="center" wrapText="1"/>
      <protection locked="0"/>
    </xf>
    <xf numFmtId="0" fontId="5" fillId="0" borderId="50" xfId="0" applyFont="1" applyBorder="1" applyAlignment="1" applyProtection="1">
      <alignment horizontal="center" vertical="center" wrapText="1"/>
      <protection locked="0"/>
    </xf>
    <xf numFmtId="0" fontId="5" fillId="0" borderId="109" xfId="0" applyFont="1" applyBorder="1" applyAlignment="1" applyProtection="1">
      <alignment horizontal="center" vertical="center" wrapText="1"/>
      <protection locked="0"/>
    </xf>
    <xf numFmtId="9" fontId="5" fillId="0" borderId="124" xfId="66" applyFont="1" applyFill="1" applyBorder="1" applyAlignment="1" applyProtection="1">
      <alignment horizontal="center" vertical="center" wrapText="1"/>
      <protection locked="0"/>
    </xf>
    <xf numFmtId="9" fontId="5" fillId="0" borderId="50" xfId="66" applyFont="1" applyFill="1" applyBorder="1" applyAlignment="1" applyProtection="1">
      <alignment horizontal="center" vertical="center" wrapText="1"/>
      <protection locked="0"/>
    </xf>
    <xf numFmtId="9" fontId="5" fillId="0" borderId="109" xfId="66" applyFont="1" applyFill="1" applyBorder="1" applyAlignment="1" applyProtection="1">
      <alignment horizontal="center" vertical="center" wrapText="1"/>
      <protection locked="0"/>
    </xf>
    <xf numFmtId="9" fontId="5" fillId="0" borderId="124" xfId="0" applyNumberFormat="1" applyFont="1" applyBorder="1" applyAlignment="1" applyProtection="1">
      <alignment horizontal="center" vertical="center" wrapText="1"/>
      <protection locked="0"/>
    </xf>
    <xf numFmtId="9" fontId="5" fillId="0" borderId="50" xfId="0" applyNumberFormat="1" applyFont="1" applyBorder="1" applyAlignment="1" applyProtection="1">
      <alignment horizontal="center" vertical="center" wrapText="1"/>
      <protection locked="0"/>
    </xf>
    <xf numFmtId="9" fontId="5" fillId="0" borderId="109" xfId="0" applyNumberFormat="1" applyFont="1" applyBorder="1" applyAlignment="1" applyProtection="1">
      <alignment horizontal="center" vertical="center" wrapText="1"/>
      <protection locked="0"/>
    </xf>
    <xf numFmtId="0" fontId="48" fillId="0" borderId="85" xfId="0" applyFont="1" applyBorder="1" applyAlignment="1" applyProtection="1">
      <alignment horizontal="center" vertical="top" wrapText="1"/>
      <protection locked="0"/>
    </xf>
    <xf numFmtId="0" fontId="0" fillId="0" borderId="96"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0" fontId="44" fillId="0" borderId="96" xfId="0" applyFont="1" applyBorder="1" applyAlignment="1" applyProtection="1">
      <alignment horizontal="center" vertical="center" wrapText="1"/>
      <protection locked="0"/>
    </xf>
    <xf numFmtId="0" fontId="44" fillId="0" borderId="2" xfId="0" applyFont="1" applyBorder="1" applyAlignment="1" applyProtection="1">
      <alignment horizontal="center" vertical="center" wrapText="1"/>
      <protection locked="0"/>
    </xf>
    <xf numFmtId="0" fontId="44" fillId="0" borderId="51" xfId="0" applyFont="1" applyBorder="1" applyAlignment="1" applyProtection="1">
      <alignment horizontal="center" vertical="center" wrapText="1"/>
      <protection locked="0"/>
    </xf>
    <xf numFmtId="9" fontId="44" fillId="0" borderId="96" xfId="0" applyNumberFormat="1" applyFont="1" applyBorder="1" applyAlignment="1" applyProtection="1">
      <alignment horizontal="center" vertical="center" wrapText="1"/>
      <protection locked="0"/>
    </xf>
    <xf numFmtId="9" fontId="44" fillId="0" borderId="2" xfId="0" applyNumberFormat="1" applyFont="1" applyBorder="1" applyAlignment="1" applyProtection="1">
      <alignment horizontal="center" vertical="center" wrapText="1"/>
      <protection locked="0"/>
    </xf>
    <xf numFmtId="9" fontId="44" fillId="0" borderId="51" xfId="0" applyNumberFormat="1" applyFont="1" applyBorder="1" applyAlignment="1" applyProtection="1">
      <alignment horizontal="center" vertical="center" wrapText="1"/>
      <protection locked="0"/>
    </xf>
    <xf numFmtId="0" fontId="7" fillId="35" borderId="115" xfId="0" applyFont="1" applyFill="1" applyBorder="1" applyAlignment="1" applyProtection="1">
      <alignment horizontal="center" vertical="center" wrapText="1"/>
      <protection locked="0"/>
    </xf>
    <xf numFmtId="0" fontId="7" fillId="35" borderId="120" xfId="0" applyFont="1" applyFill="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3" fillId="35" borderId="103" xfId="0" applyFont="1" applyFill="1" applyBorder="1" applyAlignment="1" applyProtection="1">
      <alignment horizontal="center" vertical="center" wrapText="1"/>
      <protection locked="0"/>
    </xf>
    <xf numFmtId="0" fontId="7" fillId="35" borderId="123" xfId="0" applyFont="1" applyFill="1" applyBorder="1" applyAlignment="1" applyProtection="1">
      <alignment horizontal="center" vertical="center" wrapText="1"/>
      <protection locked="0"/>
    </xf>
    <xf numFmtId="0" fontId="7" fillId="35" borderId="103" xfId="0" applyFont="1" applyFill="1" applyBorder="1" applyAlignment="1" applyProtection="1">
      <alignment horizontal="center" vertical="center" wrapText="1"/>
      <protection locked="0"/>
    </xf>
    <xf numFmtId="0" fontId="48" fillId="35" borderId="28" xfId="0" applyFont="1" applyFill="1" applyBorder="1" applyAlignment="1" applyProtection="1">
      <alignment horizontal="center" vertical="center" wrapText="1"/>
      <protection locked="0"/>
    </xf>
    <xf numFmtId="0" fontId="48" fillId="0" borderId="26" xfId="0" applyFont="1" applyBorder="1" applyAlignment="1" applyProtection="1">
      <alignment horizontal="center" vertical="center" wrapText="1"/>
      <protection locked="0"/>
    </xf>
    <xf numFmtId="0" fontId="48" fillId="0" borderId="85" xfId="0" applyFont="1" applyBorder="1" applyAlignment="1" applyProtection="1">
      <alignment horizontal="center" vertical="center" wrapText="1"/>
      <protection locked="0"/>
    </xf>
    <xf numFmtId="0" fontId="48" fillId="0" borderId="89" xfId="0" applyFont="1" applyBorder="1" applyAlignment="1" applyProtection="1">
      <alignment horizontal="center" vertical="center" wrapText="1"/>
      <protection locked="0"/>
    </xf>
    <xf numFmtId="0" fontId="41" fillId="30" borderId="100" xfId="0" applyFont="1" applyFill="1" applyBorder="1" applyAlignment="1">
      <alignment horizontal="center" vertical="center" wrapText="1"/>
    </xf>
    <xf numFmtId="0" fontId="41" fillId="30" borderId="101" xfId="0" applyFont="1" applyFill="1" applyBorder="1" applyAlignment="1">
      <alignment horizontal="center" vertical="center" wrapText="1"/>
    </xf>
    <xf numFmtId="0" fontId="41" fillId="30" borderId="102" xfId="0" applyFont="1" applyFill="1" applyBorder="1" applyAlignment="1">
      <alignment horizontal="center" vertical="center" wrapText="1"/>
    </xf>
    <xf numFmtId="0" fontId="30" fillId="30" borderId="82" xfId="0" applyFont="1" applyFill="1" applyBorder="1" applyAlignment="1">
      <alignment horizontal="center" vertical="center" wrapText="1"/>
    </xf>
    <xf numFmtId="0" fontId="4" fillId="30" borderId="83" xfId="0" applyFont="1" applyFill="1" applyBorder="1" applyAlignment="1">
      <alignment horizontal="center" vertical="center" wrapText="1"/>
    </xf>
    <xf numFmtId="0" fontId="4" fillId="30" borderId="84" xfId="0" applyFont="1" applyFill="1" applyBorder="1" applyAlignment="1">
      <alignment horizontal="center" vertical="center" wrapText="1"/>
    </xf>
    <xf numFmtId="0" fontId="41" fillId="8" borderId="100" xfId="0" applyFont="1" applyFill="1" applyBorder="1" applyAlignment="1">
      <alignment horizontal="center" vertical="center" wrapText="1"/>
    </xf>
    <xf numFmtId="0" fontId="41" fillId="8" borderId="101" xfId="0" applyFont="1" applyFill="1" applyBorder="1" applyAlignment="1">
      <alignment horizontal="center" vertical="center" wrapText="1"/>
    </xf>
    <xf numFmtId="0" fontId="41" fillId="8" borderId="102" xfId="0" applyFont="1" applyFill="1" applyBorder="1" applyAlignment="1">
      <alignment horizontal="center" vertical="center" wrapText="1"/>
    </xf>
    <xf numFmtId="0" fontId="41" fillId="30" borderId="85" xfId="0" applyFont="1" applyFill="1" applyBorder="1" applyAlignment="1" applyProtection="1">
      <alignment horizontal="center" vertical="center" wrapText="1"/>
      <protection locked="0"/>
    </xf>
    <xf numFmtId="0" fontId="41" fillId="7" borderId="100" xfId="0" applyFont="1" applyFill="1" applyBorder="1" applyAlignment="1">
      <alignment horizontal="center" vertical="center" wrapText="1"/>
    </xf>
    <xf numFmtId="0" fontId="41" fillId="7" borderId="101" xfId="0" applyFont="1" applyFill="1" applyBorder="1" applyAlignment="1">
      <alignment horizontal="center" vertical="center" wrapText="1"/>
    </xf>
    <xf numFmtId="0" fontId="41" fillId="7" borderId="102" xfId="0" applyFont="1" applyFill="1" applyBorder="1" applyAlignment="1">
      <alignment horizontal="center" vertical="center" wrapText="1"/>
    </xf>
    <xf numFmtId="0" fontId="45" fillId="34" borderId="85" xfId="0" applyFont="1" applyFill="1" applyBorder="1" applyAlignment="1">
      <alignment horizontal="center" vertical="center" wrapText="1"/>
    </xf>
    <xf numFmtId="0" fontId="41" fillId="6" borderId="85" xfId="0" applyFont="1" applyFill="1" applyBorder="1" applyAlignment="1">
      <alignment horizontal="center" vertical="center" wrapText="1"/>
    </xf>
    <xf numFmtId="0" fontId="41" fillId="5" borderId="100" xfId="0" applyFont="1" applyFill="1" applyBorder="1" applyAlignment="1">
      <alignment horizontal="center" vertical="center" wrapText="1"/>
    </xf>
    <xf numFmtId="0" fontId="41" fillId="5" borderId="101" xfId="0" applyFont="1" applyFill="1" applyBorder="1" applyAlignment="1">
      <alignment horizontal="center" vertical="center" wrapText="1"/>
    </xf>
    <xf numFmtId="0" fontId="41" fillId="8" borderId="4" xfId="0" applyFont="1" applyFill="1" applyBorder="1" applyAlignment="1">
      <alignment horizontal="center" vertical="center" wrapText="1"/>
    </xf>
    <xf numFmtId="0" fontId="41" fillId="8" borderId="5" xfId="0" applyFont="1" applyFill="1" applyBorder="1" applyAlignment="1">
      <alignment horizontal="center" vertical="center" wrapText="1"/>
    </xf>
    <xf numFmtId="0" fontId="41" fillId="34" borderId="85" xfId="0" applyFont="1" applyFill="1" applyBorder="1" applyAlignment="1" applyProtection="1">
      <alignment horizontal="center" vertical="center" wrapText="1"/>
      <protection locked="0"/>
    </xf>
    <xf numFmtId="0" fontId="41" fillId="34" borderId="100" xfId="0" applyFont="1" applyFill="1" applyBorder="1" applyAlignment="1" applyProtection="1">
      <alignment horizontal="center" vertical="center" wrapText="1"/>
      <protection locked="0"/>
    </xf>
    <xf numFmtId="0" fontId="4" fillId="30" borderId="85" xfId="0" applyFont="1" applyFill="1" applyBorder="1" applyAlignment="1">
      <alignment horizontal="center" vertical="center" wrapText="1"/>
    </xf>
    <xf numFmtId="0" fontId="4" fillId="8" borderId="93" xfId="0" applyFont="1" applyFill="1" applyBorder="1" applyAlignment="1">
      <alignment horizontal="center" vertical="center" wrapText="1"/>
    </xf>
    <xf numFmtId="0" fontId="4" fillId="8" borderId="9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5" fillId="0" borderId="45" xfId="0" applyFont="1" applyBorder="1" applyAlignment="1" applyProtection="1">
      <alignment horizontal="center" vertical="center" wrapText="1"/>
      <protection locked="0"/>
    </xf>
    <xf numFmtId="0" fontId="5" fillId="0" borderId="46" xfId="0" applyFont="1" applyBorder="1" applyAlignment="1" applyProtection="1">
      <alignment horizontal="center" vertical="center" wrapText="1"/>
      <protection locked="0"/>
    </xf>
    <xf numFmtId="0" fontId="5" fillId="0" borderId="47" xfId="0" applyFont="1" applyBorder="1" applyAlignment="1" applyProtection="1">
      <alignment horizontal="center" vertical="center" wrapText="1"/>
      <protection locked="0"/>
    </xf>
    <xf numFmtId="0" fontId="5" fillId="0" borderId="45" xfId="0" applyFont="1" applyBorder="1" applyAlignment="1" applyProtection="1">
      <alignment horizontal="center" vertical="top" wrapText="1"/>
      <protection locked="0"/>
    </xf>
    <xf numFmtId="0" fontId="5" fillId="0" borderId="46" xfId="0" applyFont="1" applyBorder="1" applyAlignment="1" applyProtection="1">
      <alignment horizontal="center" vertical="top" wrapText="1"/>
      <protection locked="0"/>
    </xf>
    <xf numFmtId="0" fontId="5" fillId="0" borderId="47" xfId="0" applyFont="1" applyBorder="1" applyAlignment="1" applyProtection="1">
      <alignment horizontal="center" vertical="top" wrapText="1"/>
      <protection locked="0"/>
    </xf>
    <xf numFmtId="0" fontId="0" fillId="0" borderId="26" xfId="0"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5" fillId="35" borderId="103" xfId="0" applyFont="1" applyFill="1" applyBorder="1" applyAlignment="1" applyProtection="1">
      <alignment horizontal="left" vertical="center" wrapText="1"/>
      <protection locked="0"/>
    </xf>
    <xf numFmtId="0" fontId="5" fillId="35" borderId="2" xfId="0" applyFont="1" applyFill="1" applyBorder="1" applyAlignment="1" applyProtection="1">
      <alignment horizontal="left" vertical="center" wrapText="1"/>
      <protection locked="0"/>
    </xf>
    <xf numFmtId="0" fontId="5" fillId="35" borderId="29" xfId="0" applyFont="1" applyFill="1" applyBorder="1" applyAlignment="1" applyProtection="1">
      <alignment horizontal="left" vertical="center" wrapText="1"/>
      <protection locked="0"/>
    </xf>
    <xf numFmtId="0" fontId="6" fillId="0" borderId="27" xfId="0" applyFont="1" applyBorder="1" applyAlignment="1" applyProtection="1">
      <alignment horizontal="left" vertical="top" wrapText="1"/>
      <protection locked="0"/>
    </xf>
    <xf numFmtId="0" fontId="0" fillId="0" borderId="87" xfId="0" applyBorder="1" applyAlignment="1" applyProtection="1">
      <alignment horizontal="left" vertical="top" wrapText="1"/>
      <protection locked="0"/>
    </xf>
    <xf numFmtId="0" fontId="0" fillId="0" borderId="90" xfId="0" applyBorder="1" applyAlignment="1" applyProtection="1">
      <alignment horizontal="left" vertical="top" wrapText="1"/>
      <protection locked="0"/>
    </xf>
    <xf numFmtId="0" fontId="5" fillId="0" borderId="28" xfId="66" applyNumberFormat="1" applyFont="1" applyFill="1" applyBorder="1" applyAlignment="1" applyProtection="1">
      <alignment horizontal="center" vertical="center" wrapText="1"/>
      <protection locked="0"/>
    </xf>
    <xf numFmtId="0" fontId="5" fillId="0" borderId="2" xfId="66" applyNumberFormat="1" applyFont="1" applyFill="1" applyBorder="1" applyAlignment="1" applyProtection="1">
      <alignment horizontal="center" vertical="center" wrapText="1"/>
      <protection locked="0"/>
    </xf>
    <xf numFmtId="0" fontId="5" fillId="0" borderId="29" xfId="66" applyNumberFormat="1" applyFont="1" applyFill="1" applyBorder="1" applyAlignment="1" applyProtection="1">
      <alignment horizontal="center" vertical="center" wrapText="1"/>
      <protection locked="0"/>
    </xf>
    <xf numFmtId="0" fontId="2" fillId="38" borderId="85" xfId="0" applyFont="1" applyFill="1" applyBorder="1" applyAlignment="1">
      <alignment horizontal="center" vertical="center"/>
    </xf>
    <xf numFmtId="0" fontId="34" fillId="4" borderId="86" xfId="0" applyFont="1" applyFill="1" applyBorder="1" applyAlignment="1">
      <alignment horizontal="center" vertical="center" wrapText="1" readingOrder="1"/>
    </xf>
    <xf numFmtId="0" fontId="34" fillId="4" borderId="88" xfId="0" applyFont="1" applyFill="1" applyBorder="1" applyAlignment="1">
      <alignment horizontal="center" vertical="center" wrapText="1" readingOrder="1"/>
    </xf>
    <xf numFmtId="0" fontId="34" fillId="4" borderId="85" xfId="0" applyFont="1" applyFill="1" applyBorder="1" applyAlignment="1">
      <alignment horizontal="center" vertical="center" wrapText="1" readingOrder="1"/>
    </xf>
    <xf numFmtId="0" fontId="34" fillId="4" borderId="89" xfId="0" applyFont="1" applyFill="1" applyBorder="1" applyAlignment="1">
      <alignment horizontal="center" vertical="center" wrapText="1" readingOrder="1"/>
    </xf>
    <xf numFmtId="0" fontId="36" fillId="0" borderId="0" xfId="0" applyFont="1" applyAlignment="1">
      <alignment horizontal="center" vertical="center"/>
    </xf>
    <xf numFmtId="0" fontId="34" fillId="33" borderId="15" xfId="0" applyFont="1" applyFill="1" applyBorder="1" applyAlignment="1">
      <alignment horizontal="center" vertical="center" wrapText="1" readingOrder="1"/>
    </xf>
    <xf numFmtId="0" fontId="34" fillId="33" borderId="16" xfId="0" applyFont="1" applyFill="1" applyBorder="1" applyAlignment="1">
      <alignment horizontal="center" vertical="center" wrapText="1" readingOrder="1"/>
    </xf>
    <xf numFmtId="0" fontId="34" fillId="33" borderId="17" xfId="0" applyFont="1" applyFill="1" applyBorder="1" applyAlignment="1">
      <alignment horizontal="center" vertical="center" wrapText="1" readingOrder="1"/>
    </xf>
    <xf numFmtId="0" fontId="34" fillId="33" borderId="20" xfId="0" applyFont="1" applyFill="1" applyBorder="1" applyAlignment="1">
      <alignment horizontal="center" vertical="center" wrapText="1" readingOrder="1"/>
    </xf>
    <xf numFmtId="0" fontId="34" fillId="33" borderId="21" xfId="0" applyFont="1" applyFill="1" applyBorder="1" applyAlignment="1">
      <alignment horizontal="center" vertical="center" wrapText="1" readingOrder="1"/>
    </xf>
    <xf numFmtId="0" fontId="34" fillId="4" borderId="23" xfId="0" applyFont="1" applyFill="1" applyBorder="1" applyAlignment="1">
      <alignment horizontal="center" vertical="center" wrapText="1" readingOrder="1"/>
    </xf>
    <xf numFmtId="0" fontId="34" fillId="4" borderId="1" xfId="0" applyFont="1" applyFill="1" applyBorder="1" applyAlignment="1">
      <alignment horizontal="center" vertical="center" wrapText="1" readingOrder="1"/>
    </xf>
  </cellXfs>
  <cellStyles count="112">
    <cellStyle name="Bueno 2" xfId="3" xr:uid="{00000000-0005-0000-0000-000000000000}"/>
    <cellStyle name="Cálculo 2" xfId="4" xr:uid="{00000000-0005-0000-0000-000001000000}"/>
    <cellStyle name="Cálculo 2 2" xfId="69" xr:uid="{00000000-0005-0000-0000-000002000000}"/>
    <cellStyle name="Cálculo 2 3" xfId="75" xr:uid="{00000000-0005-0000-0000-000003000000}"/>
    <cellStyle name="Cálculo 2 4" xfId="83" xr:uid="{00000000-0005-0000-0000-000004000000}"/>
    <cellStyle name="Cálculo 2 5" xfId="88" xr:uid="{0351A29E-DED4-4AA1-9DDE-DCF858F8251B}"/>
    <cellStyle name="Cálculo 2 6" xfId="105" xr:uid="{DE38E701-AC44-42A9-AAE9-0168FFBDED14}"/>
    <cellStyle name="Cálculo 2 7" xfId="90" xr:uid="{464BAB8E-E95B-49FE-8C2E-33B1189A39DA}"/>
    <cellStyle name="Cálculo 2 8" xfId="109" xr:uid="{BC27546A-10C9-4D68-9E98-71B2E6851B83}"/>
    <cellStyle name="Cálculo 2 9" xfId="110" xr:uid="{E693D076-FDA5-4457-9FB4-84A6567FF6A4}"/>
    <cellStyle name="Celda de comprobación 2" xfId="5" xr:uid="{00000000-0005-0000-0000-000005000000}"/>
    <cellStyle name="Celda vinculada 2" xfId="6" xr:uid="{00000000-0005-0000-0000-000006000000}"/>
    <cellStyle name="Encabezado 1 2" xfId="41" xr:uid="{00000000-0005-0000-0000-000007000000}"/>
    <cellStyle name="Encabezado 4 2" xfId="7" xr:uid="{00000000-0005-0000-0000-000008000000}"/>
    <cellStyle name="Énfasis 1" xfId="8" xr:uid="{00000000-0005-0000-0000-000009000000}"/>
    <cellStyle name="Énfasis 2" xfId="9" xr:uid="{00000000-0005-0000-0000-00000A000000}"/>
    <cellStyle name="Énfasis 3" xfId="10" xr:uid="{00000000-0005-0000-0000-00000B000000}"/>
    <cellStyle name="Énfasis1 - 20%" xfId="12" xr:uid="{00000000-0005-0000-0000-00000C000000}"/>
    <cellStyle name="Énfasis1 - 40%" xfId="13" xr:uid="{00000000-0005-0000-0000-00000D000000}"/>
    <cellStyle name="Énfasis1 - 60%" xfId="14" xr:uid="{00000000-0005-0000-0000-00000E000000}"/>
    <cellStyle name="Énfasis1 2" xfId="11" xr:uid="{00000000-0005-0000-0000-00000F000000}"/>
    <cellStyle name="Énfasis1 3" xfId="60" xr:uid="{00000000-0005-0000-0000-000010000000}"/>
    <cellStyle name="Énfasis2 - 20%" xfId="16" xr:uid="{00000000-0005-0000-0000-000011000000}"/>
    <cellStyle name="Énfasis2 - 40%" xfId="17" xr:uid="{00000000-0005-0000-0000-000012000000}"/>
    <cellStyle name="Énfasis2 - 60%" xfId="18" xr:uid="{00000000-0005-0000-0000-000013000000}"/>
    <cellStyle name="Énfasis2 2" xfId="15" xr:uid="{00000000-0005-0000-0000-000014000000}"/>
    <cellStyle name="Énfasis2 3" xfId="61" xr:uid="{00000000-0005-0000-0000-000015000000}"/>
    <cellStyle name="Énfasis3 - 20%" xfId="20" xr:uid="{00000000-0005-0000-0000-000016000000}"/>
    <cellStyle name="Énfasis3 - 40%" xfId="21" xr:uid="{00000000-0005-0000-0000-000017000000}"/>
    <cellStyle name="Énfasis3 - 60%" xfId="22" xr:uid="{00000000-0005-0000-0000-000018000000}"/>
    <cellStyle name="Énfasis3 2" xfId="19" xr:uid="{00000000-0005-0000-0000-000019000000}"/>
    <cellStyle name="Énfasis3 3" xfId="62" xr:uid="{00000000-0005-0000-0000-00001A000000}"/>
    <cellStyle name="Énfasis4 - 20%" xfId="24" xr:uid="{00000000-0005-0000-0000-00001B000000}"/>
    <cellStyle name="Énfasis4 - 40%" xfId="25" xr:uid="{00000000-0005-0000-0000-00001C000000}"/>
    <cellStyle name="Énfasis4 - 60%" xfId="26" xr:uid="{00000000-0005-0000-0000-00001D000000}"/>
    <cellStyle name="Énfasis4 2" xfId="23" xr:uid="{00000000-0005-0000-0000-00001E000000}"/>
    <cellStyle name="Énfasis4 3" xfId="63" xr:uid="{00000000-0005-0000-0000-00001F000000}"/>
    <cellStyle name="Énfasis5 - 20%" xfId="28" xr:uid="{00000000-0005-0000-0000-000020000000}"/>
    <cellStyle name="Énfasis5 - 40%" xfId="29" xr:uid="{00000000-0005-0000-0000-000021000000}"/>
    <cellStyle name="Énfasis5 - 60%" xfId="30" xr:uid="{00000000-0005-0000-0000-000022000000}"/>
    <cellStyle name="Énfasis5 2" xfId="27" xr:uid="{00000000-0005-0000-0000-000023000000}"/>
    <cellStyle name="Énfasis5 3" xfId="64" xr:uid="{00000000-0005-0000-0000-000024000000}"/>
    <cellStyle name="Énfasis6 - 20%" xfId="32" xr:uid="{00000000-0005-0000-0000-000025000000}"/>
    <cellStyle name="Énfasis6 - 40%" xfId="33" xr:uid="{00000000-0005-0000-0000-000026000000}"/>
    <cellStyle name="Énfasis6 - 60%" xfId="34" xr:uid="{00000000-0005-0000-0000-000027000000}"/>
    <cellStyle name="Énfasis6 2" xfId="31" xr:uid="{00000000-0005-0000-0000-000028000000}"/>
    <cellStyle name="Énfasis6 3" xfId="65" xr:uid="{00000000-0005-0000-0000-000029000000}"/>
    <cellStyle name="Entrada 2" xfId="35" xr:uid="{00000000-0005-0000-0000-00002A000000}"/>
    <cellStyle name="Entrada 2 2" xfId="70" xr:uid="{00000000-0005-0000-0000-00002B000000}"/>
    <cellStyle name="Entrada 2 3" xfId="79" xr:uid="{00000000-0005-0000-0000-00002C000000}"/>
    <cellStyle name="Entrada 2 4" xfId="78" xr:uid="{00000000-0005-0000-0000-00002D000000}"/>
    <cellStyle name="Entrada 2 5" xfId="96" xr:uid="{D94BC23B-C3ED-4BB4-B526-3237F8A25658}"/>
    <cellStyle name="Entrada 2 6" xfId="104" xr:uid="{6B0A957D-DDC3-4FF8-A50E-AA41AAE65647}"/>
    <cellStyle name="Entrada 2 7" xfId="98" xr:uid="{24260031-A6DA-4CD0-8AFB-4C1F6FCDDB1E}"/>
    <cellStyle name="Entrada 2 8" xfId="92" xr:uid="{8C275D60-4A23-4691-B89E-631E990A040D}"/>
    <cellStyle name="Entrada 2 9" xfId="108" xr:uid="{03CC4AB5-194B-4D71-A789-F7BE0A841AD2}"/>
    <cellStyle name="Incorrecto 2" xfId="36" xr:uid="{00000000-0005-0000-0000-00002E000000}"/>
    <cellStyle name="Millares [0]" xfId="67" builtinId="6"/>
    <cellStyle name="Millares [0] 2" xfId="74" xr:uid="{00000000-0005-0000-0000-000030000000}"/>
    <cellStyle name="Millares [0] 3" xfId="85" xr:uid="{00000000-0005-0000-0000-000031000000}"/>
    <cellStyle name="Millares [0] 4" xfId="106" xr:uid="{34269A45-957A-4E13-9F1D-367F0C1FB66B}"/>
    <cellStyle name="Neutral 2" xfId="37" xr:uid="{00000000-0005-0000-0000-000032000000}"/>
    <cellStyle name="Normal" xfId="0" builtinId="0"/>
    <cellStyle name="Normal 2" xfId="2" xr:uid="{00000000-0005-0000-0000-000034000000}"/>
    <cellStyle name="Normal 2 2" xfId="49" xr:uid="{00000000-0005-0000-0000-000035000000}"/>
    <cellStyle name="Normal 2 2 2" xfId="68" xr:uid="{00000000-0005-0000-0000-000036000000}"/>
    <cellStyle name="Normal 2 3" xfId="46" xr:uid="{00000000-0005-0000-0000-000037000000}"/>
    <cellStyle name="Normal 3" xfId="1" xr:uid="{00000000-0005-0000-0000-000038000000}"/>
    <cellStyle name="Normal 3 2" xfId="52" xr:uid="{00000000-0005-0000-0000-000039000000}"/>
    <cellStyle name="Normal 3 2 2" xfId="58" xr:uid="{00000000-0005-0000-0000-00003A000000}"/>
    <cellStyle name="Normal 3 3" xfId="54" xr:uid="{00000000-0005-0000-0000-00003B000000}"/>
    <cellStyle name="Normal 3 4" xfId="47" xr:uid="{00000000-0005-0000-0000-00003C000000}"/>
    <cellStyle name="Normal 4" xfId="48" xr:uid="{00000000-0005-0000-0000-00003D000000}"/>
    <cellStyle name="Normal 4 2" xfId="51" xr:uid="{00000000-0005-0000-0000-00003E000000}"/>
    <cellStyle name="Normal 4 2 2" xfId="57" xr:uid="{00000000-0005-0000-0000-00003F000000}"/>
    <cellStyle name="Normal 4 3" xfId="55" xr:uid="{00000000-0005-0000-0000-000040000000}"/>
    <cellStyle name="Normal 5" xfId="50" xr:uid="{00000000-0005-0000-0000-000041000000}"/>
    <cellStyle name="Normal 5 2" xfId="56" xr:uid="{00000000-0005-0000-0000-000042000000}"/>
    <cellStyle name="Normal 6" xfId="53" xr:uid="{00000000-0005-0000-0000-000043000000}"/>
    <cellStyle name="Normal 6 2" xfId="59" xr:uid="{00000000-0005-0000-0000-000044000000}"/>
    <cellStyle name="Notas 2" xfId="38" xr:uid="{00000000-0005-0000-0000-000045000000}"/>
    <cellStyle name="Notas 2 2" xfId="71" xr:uid="{00000000-0005-0000-0000-000046000000}"/>
    <cellStyle name="Notas 2 3" xfId="80" xr:uid="{00000000-0005-0000-0000-000047000000}"/>
    <cellStyle name="Notas 2 4" xfId="84" xr:uid="{00000000-0005-0000-0000-000048000000}"/>
    <cellStyle name="Notas 2 5" xfId="99" xr:uid="{256F6C3D-CBF0-46E1-A63A-86F798CA4D6E}"/>
    <cellStyle name="Notas 2 6" xfId="94" xr:uid="{C3A0402F-3B6E-4448-B71B-68E52DB08A7A}"/>
    <cellStyle name="Notas 2 7" xfId="97" xr:uid="{8ABD3CCB-80D3-40C2-982E-B47461A383B1}"/>
    <cellStyle name="Notas 2 8" xfId="91" xr:uid="{65D3FE41-D15F-4FA6-94D9-58BE32408748}"/>
    <cellStyle name="Notas 2 9" xfId="111" xr:uid="{2CC3AFFD-0E1F-47A9-B7A6-2CC92315B9B6}"/>
    <cellStyle name="Porcentaje" xfId="66" builtinId="5"/>
    <cellStyle name="Salida 2" xfId="39" xr:uid="{00000000-0005-0000-0000-00004A000000}"/>
    <cellStyle name="Salida 2 2" xfId="72" xr:uid="{00000000-0005-0000-0000-00004B000000}"/>
    <cellStyle name="Salida 2 3" xfId="81" xr:uid="{00000000-0005-0000-0000-00004C000000}"/>
    <cellStyle name="Salida 2 4" xfId="77" xr:uid="{00000000-0005-0000-0000-00004D000000}"/>
    <cellStyle name="Salida 2 5" xfId="100" xr:uid="{E328464A-5778-40C0-973C-DB899210349E}"/>
    <cellStyle name="Salida 2 6" xfId="93" xr:uid="{70D4E174-1A93-40FF-B18A-5887D212B01A}"/>
    <cellStyle name="Salida 2 7" xfId="87" xr:uid="{55E1E394-F6EB-4EFC-98C9-321B0705CECE}"/>
    <cellStyle name="Salida 2 8" xfId="89" xr:uid="{4ED94529-4AFB-4572-AF17-05F04CB21FBC}"/>
    <cellStyle name="Salida 2 9" xfId="107" xr:uid="{7ECFE197-C202-4C5C-BA88-948967F1F808}"/>
    <cellStyle name="Texto de advertencia 2" xfId="40" xr:uid="{00000000-0005-0000-0000-00004E000000}"/>
    <cellStyle name="Título 2 2" xfId="42" xr:uid="{00000000-0005-0000-0000-00004F000000}"/>
    <cellStyle name="Título 3 2" xfId="43" xr:uid="{00000000-0005-0000-0000-000050000000}"/>
    <cellStyle name="Título de hoja" xfId="44" xr:uid="{00000000-0005-0000-0000-000051000000}"/>
    <cellStyle name="Total 2" xfId="45" xr:uid="{00000000-0005-0000-0000-000052000000}"/>
    <cellStyle name="Total 2 2" xfId="73" xr:uid="{00000000-0005-0000-0000-000053000000}"/>
    <cellStyle name="Total 2 3" xfId="82" xr:uid="{00000000-0005-0000-0000-000054000000}"/>
    <cellStyle name="Total 2 4" xfId="76" xr:uid="{00000000-0005-0000-0000-000055000000}"/>
    <cellStyle name="Total 2 5" xfId="101" xr:uid="{1B560806-ACFE-43F1-AB6D-267ABAEA05EF}"/>
    <cellStyle name="Total 2 6" xfId="103" xr:uid="{AB34B7BE-0E97-4413-A9D3-FF425C5D9A3B}"/>
    <cellStyle name="Total 2 7" xfId="102" xr:uid="{815A9688-0D2F-4AEE-B86C-24C397196299}"/>
    <cellStyle name="Total 2 8" xfId="86" xr:uid="{916C64B8-834B-4226-A0E1-BF165D8E1300}"/>
    <cellStyle name="Total 2 9" xfId="95" xr:uid="{732AD5AB-28FB-4C6F-9048-9524170153EE}"/>
  </cellStyles>
  <dxfs count="162">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val="0"/>
        <i val="0"/>
        <strike val="0"/>
        <condense val="0"/>
        <extend val="0"/>
        <outline val="0"/>
        <shadow val="0"/>
        <u val="none"/>
        <vertAlign val="baseline"/>
        <sz val="11"/>
        <color theme="1"/>
        <name val="Calibri"/>
        <scheme val="minor"/>
      </font>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00000"/>
      <color rgb="FFFFCC99"/>
      <color rgb="FF92D050"/>
      <color rgb="FFFFFF66"/>
      <color rgb="FFFFFFCC"/>
      <color rgb="FFFFFF00"/>
      <color rgb="FFFFFF99"/>
      <color rgb="FFE26B0A"/>
      <color rgb="FF00B050"/>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1.xml"/><Relationship Id="rId10" Type="http://schemas.openxmlformats.org/officeDocument/2006/relationships/externalLink" Target="externalLinks/externalLink2.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9</xdr:col>
      <xdr:colOff>1200150</xdr:colOff>
      <xdr:row>1</xdr:row>
      <xdr:rowOff>95250</xdr:rowOff>
    </xdr:from>
    <xdr:to>
      <xdr:col>9</xdr:col>
      <xdr:colOff>1990725</xdr:colOff>
      <xdr:row>4</xdr:row>
      <xdr:rowOff>104775</xdr:rowOff>
    </xdr:to>
    <xdr:pic>
      <xdr:nvPicPr>
        <xdr:cNvPr id="3" name="Imagen 2">
          <a:extLst>
            <a:ext uri="{FF2B5EF4-FFF2-40B4-BE49-F238E27FC236}">
              <a16:creationId xmlns:a16="http://schemas.microsoft.com/office/drawing/2014/main" id="{05D38E54-5ADB-4D2B-8363-E950E978718B}"/>
            </a:ext>
            <a:ext uri="{147F2762-F138-4A5C-976F-8EAC2B608ADB}">
              <a16:predDERef xmlns:a16="http://schemas.microsoft.com/office/drawing/2014/main" pred="{B8F994D6-57D0-4E37-868F-187252C5B8B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15450" y="295275"/>
          <a:ext cx="790575"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502227</xdr:colOff>
      <xdr:row>0</xdr:row>
      <xdr:rowOff>51952</xdr:rowOff>
    </xdr:from>
    <xdr:to>
      <xdr:col>7</xdr:col>
      <xdr:colOff>1125680</xdr:colOff>
      <xdr:row>3</xdr:row>
      <xdr:rowOff>44161</xdr:rowOff>
    </xdr:to>
    <xdr:pic>
      <xdr:nvPicPr>
        <xdr:cNvPr id="3" name="Imagen 2">
          <a:extLst>
            <a:ext uri="{FF2B5EF4-FFF2-40B4-BE49-F238E27FC236}">
              <a16:creationId xmlns:a16="http://schemas.microsoft.com/office/drawing/2014/main" id="{C280E39D-31F2-40D2-9F45-7814F232857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713402" y="51952"/>
          <a:ext cx="623453" cy="56370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741589</xdr:colOff>
      <xdr:row>0</xdr:row>
      <xdr:rowOff>50222</xdr:rowOff>
    </xdr:from>
    <xdr:to>
      <xdr:col>9</xdr:col>
      <xdr:colOff>1424420</xdr:colOff>
      <xdr:row>2</xdr:row>
      <xdr:rowOff>169965</xdr:rowOff>
    </xdr:to>
    <xdr:pic>
      <xdr:nvPicPr>
        <xdr:cNvPr id="2" name="Imagen 1">
          <a:extLst>
            <a:ext uri="{FF2B5EF4-FFF2-40B4-BE49-F238E27FC236}">
              <a16:creationId xmlns:a16="http://schemas.microsoft.com/office/drawing/2014/main" id="{E3C2CFB7-F368-4E3E-8E5A-B936EF6D83F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95139" y="50222"/>
          <a:ext cx="682831" cy="51026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299357</xdr:colOff>
      <xdr:row>6</xdr:row>
      <xdr:rowOff>176893</xdr:rowOff>
    </xdr:from>
    <xdr:to>
      <xdr:col>14</xdr:col>
      <xdr:colOff>449036</xdr:colOff>
      <xdr:row>17</xdr:row>
      <xdr:rowOff>293638</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a:srcRect l="4154" t="8622" r="6254"/>
        <a:stretch/>
      </xdr:blipFill>
      <xdr:spPr>
        <a:xfrm>
          <a:off x="10691132" y="1329418"/>
          <a:ext cx="7179129" cy="4905098"/>
        </a:xfrm>
        <a:prstGeom prst="rect">
          <a:avLst/>
        </a:prstGeom>
      </xdr:spPr>
    </xdr:pic>
    <xdr:clientData/>
  </xdr:twoCellAnchor>
  <xdr:twoCellAnchor editAs="oneCell">
    <xdr:from>
      <xdr:col>1</xdr:col>
      <xdr:colOff>0</xdr:colOff>
      <xdr:row>0</xdr:row>
      <xdr:rowOff>0</xdr:rowOff>
    </xdr:from>
    <xdr:to>
      <xdr:col>2</xdr:col>
      <xdr:colOff>306955</xdr:colOff>
      <xdr:row>3</xdr:row>
      <xdr:rowOff>54346</xdr:rowOff>
    </xdr:to>
    <xdr:pic>
      <xdr:nvPicPr>
        <xdr:cNvPr id="3" name="Imagen 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stretch>
          <a:fillRect/>
        </a:stretch>
      </xdr:blipFill>
      <xdr:spPr>
        <a:xfrm>
          <a:off x="180975" y="0"/>
          <a:ext cx="1992880" cy="666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tastrobogotacol.sharepoint.com/SGSIDOC/Planear/Activos/2011/ValoracionActivosSGSIUENRP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atastrobogotacol-my.sharepoint.com/SGSIDOC/Planear/Activos/2011/ValoracionActivosSGSIUENRP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gi.catastrobogota.gov.co:8085/Contenedor/Users/nvanegas/Documents/SGI/GIR/2018/SI/Formato%20Matriz%20de%20Riesgos%20UAECD%202018_04_2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catastrobogotacol-my.sharepoint.com/Contenedor/Users/nvanegas/Downloads/MR_DIES_2025_ok.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sonal/oficina_asesora_planeacion_catastrobogota_gov_co/Documents/FileServer_OAP/IC_78_MIPG/IC_78.5_Adm_Riesgos/2025/Formulacion/MR_GCON_2025_v2.xlsb"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catastrobogotacol-my.sharepoint.com/personal/seguridaddigital_catastrobogota_gov_co/Documents/SegInf/3.%20Doc_Oper/RiesgosSD/2025/1_DIES/Matriz_riesgosSD_DIES_2025%20V2.xlsb" TargetMode="External"/><Relationship Id="rId1" Type="http://schemas.openxmlformats.org/officeDocument/2006/relationships/externalLinkPath" Target="https://catastrobogotacol-my.sharepoint.com/personal/seguridaddigital_catastrobogota_gov_co/Documents/SegInf/3.%20Doc_Oper/RiesgosSD/2025/1_DIES/Matriz_riesgosSD_DIES_2025%20V2.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row r="4">
          <cell r="A4" t="str">
            <v>Dato</v>
          </cell>
        </row>
        <row r="5">
          <cell r="A5" t="str">
            <v>Dispositivo</v>
          </cell>
        </row>
        <row r="6">
          <cell r="A6" t="str">
            <v>Documento</v>
          </cell>
        </row>
        <row r="7">
          <cell r="A7" t="str">
            <v>Sistema de Almacenamiento de Información</v>
          </cell>
        </row>
        <row r="8">
          <cell r="A8" t="str">
            <v>Sistema de Información</v>
          </cell>
        </row>
        <row r="9">
          <cell r="A9" t="str">
            <v>Software</v>
          </cell>
        </row>
      </sheetData>
      <sheetData sheetId="3"/>
      <sheetData sheetId="4">
        <row r="14">
          <cell r="A14">
            <v>1</v>
          </cell>
          <cell r="B14">
            <v>2</v>
          </cell>
          <cell r="C14">
            <v>3</v>
          </cell>
          <cell r="D14">
            <v>4</v>
          </cell>
          <cell r="E14">
            <v>5</v>
          </cell>
        </row>
        <row r="25">
          <cell r="E25">
            <v>1</v>
          </cell>
        </row>
        <row r="26">
          <cell r="E26">
            <v>0</v>
          </cell>
        </row>
        <row r="45">
          <cell r="A45" t="str">
            <v>PN1</v>
          </cell>
        </row>
        <row r="46">
          <cell r="A46" t="str">
            <v>PN2</v>
          </cell>
        </row>
        <row r="47">
          <cell r="A47" t="str">
            <v>PN3</v>
          </cell>
        </row>
        <row r="48">
          <cell r="A48" t="str">
            <v>PN4</v>
          </cell>
        </row>
        <row r="49">
          <cell r="A49" t="str">
            <v>PN5</v>
          </cell>
        </row>
      </sheetData>
      <sheetData sheetId="5">
        <row r="1">
          <cell r="B1">
            <v>1</v>
          </cell>
          <cell r="C1">
            <v>2</v>
          </cell>
          <cell r="D1">
            <v>3</v>
          </cell>
          <cell r="E1">
            <v>4</v>
          </cell>
          <cell r="F1">
            <v>5</v>
          </cell>
        </row>
      </sheetData>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row r="17">
          <cell r="C17" t="str">
            <v>1 Metas/objetivos mal formulados</v>
          </cell>
          <cell r="E17" t="str">
            <v>2. Baja gestión por parte del gerente del proyecto y/o responsables de meta</v>
          </cell>
          <cell r="G17" t="str">
            <v>3. Disminución o baja asignación de recursos para la ejecución de los proyectos de la entidad</v>
          </cell>
        </row>
        <row r="22">
          <cell r="B22" t="str">
            <v>Posibilidad de afectación reputacional  por incumplimiento de compromisos Plan Distrital de Desarrollo y hallazgos administrativos debido a Incumplimiento de metas físicas de los proyectos de inversión al finalizar la vigencia</v>
          </cell>
        </row>
        <row r="36">
          <cell r="C36" t="str">
            <v>1 Metas/objetivos mal formulados</v>
          </cell>
          <cell r="E36" t="str">
            <v>2 Desarticulación o no cordinación de los involucrados</v>
          </cell>
          <cell r="G36" t="str">
            <v>3. Baja gestión por parte de los responsables de indicadores y acciones</v>
          </cell>
        </row>
        <row r="41">
          <cell r="B41" t="str">
            <v>Posibilidad de afectación reputacional  por bajo cumplimiento de iniciativas estratégicas debido a Incumplimiento de metas y objetivos del Plan Estratégico al finalizar su ejecución anual</v>
          </cell>
        </row>
        <row r="54">
          <cell r="C54" t="str">
            <v>1 Falta de conocimiento de los temas (Desconocimiento de la norma técnica)</v>
          </cell>
          <cell r="E54" t="str">
            <v>2 Fallas en el seguimiento (En cuanto a la norma técnica)</v>
          </cell>
          <cell r="G54" t="str">
            <v>3 Falta de compromiso o desinterés (en la implementación)</v>
          </cell>
        </row>
        <row r="59">
          <cell r="B59" t="str">
            <v>Posibilidad de afectación reputacional  por percepción interna negativa de la implementación de la gestión de calidad debido a Presentar no conformidades mayores en auditoría externa de certificación y/o seguimiento</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Árbol_GF"/>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xto"/>
      <sheetName val="MR_Ges_Seg_Fis"/>
      <sheetName val="Árbol_GF"/>
      <sheetName val="MR_Corr1"/>
      <sheetName val="Árbol_Corr"/>
      <sheetName val="MR_Corr3"/>
      <sheetName val="MR_Corr2"/>
      <sheetName val="Amenazas_SI"/>
      <sheetName val="Vulnerabilidades_SI"/>
      <sheetName val="Controles_SI"/>
      <sheetName val="Catalogo_FIS"/>
      <sheetName val="Tablas_GSF"/>
      <sheetName val="Listas"/>
    </sheetNames>
    <sheetDataSet>
      <sheetData sheetId="0" refreshError="1"/>
      <sheetData sheetId="1" refreshError="1"/>
      <sheetData sheetId="2">
        <row r="95">
          <cell r="B95" t="str">
            <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10</v>
    <v>2</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3" displayName="Tabla13" ref="A4:D18" totalsRowShown="0" headerRowDxfId="161" dataDxfId="159" headerRowBorderDxfId="160" tableBorderDxfId="158" totalsRowBorderDxfId="157">
  <tableColumns count="4">
    <tableColumn id="1" xr3:uid="{00000000-0010-0000-0000-000001000000}" name="No" dataDxfId="156"/>
    <tableColumn id="2" xr3:uid="{00000000-0010-0000-0000-000002000000}" name="TRÁMITE" dataDxfId="155"/>
    <tableColumn id="3" xr3:uid="{00000000-0010-0000-0000-000003000000}" name="RIESGO DE CORRUPCIÓN ASOCIADO" dataDxfId="154"/>
    <tableColumn id="4" xr3:uid="{00000000-0010-0000-0000-000004000000}" name="PROCESO" dataDxfId="153"/>
  </tableColumns>
  <tableStyleInfo name="TableStyleLight13"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53"/>
  <sheetViews>
    <sheetView topLeftCell="A33" zoomScale="80" zoomScaleNormal="80" workbookViewId="0">
      <selection activeCell="B35" sqref="B35"/>
    </sheetView>
  </sheetViews>
  <sheetFormatPr baseColWidth="10" defaultColWidth="11.42578125" defaultRowHeight="12.75" x14ac:dyDescent="0.2"/>
  <cols>
    <col min="1" max="1" width="4.28515625" style="101" customWidth="1"/>
    <col min="2" max="2" width="81.7109375" style="101" customWidth="1"/>
    <col min="3" max="3" width="78.42578125" style="101" customWidth="1"/>
    <col min="4" max="4" width="11.42578125" style="101"/>
    <col min="5" max="5" width="14.85546875" style="101" customWidth="1"/>
    <col min="6" max="6" width="14.42578125" style="101" customWidth="1"/>
    <col min="7" max="16384" width="11.42578125" style="101"/>
  </cols>
  <sheetData>
    <row r="2" spans="2:3" x14ac:dyDescent="0.2">
      <c r="B2" s="730" t="s">
        <v>0</v>
      </c>
      <c r="C2" s="731"/>
    </row>
    <row r="3" spans="2:3" x14ac:dyDescent="0.2">
      <c r="B3" s="100"/>
      <c r="C3" s="103"/>
    </row>
    <row r="4" spans="2:3" x14ac:dyDescent="0.2">
      <c r="B4" s="732" t="s">
        <v>1</v>
      </c>
      <c r="C4" s="733"/>
    </row>
    <row r="5" spans="2:3" x14ac:dyDescent="0.2">
      <c r="B5" s="734" t="s">
        <v>2</v>
      </c>
      <c r="C5" s="735"/>
    </row>
    <row r="6" spans="2:3" x14ac:dyDescent="0.2">
      <c r="B6" s="736" t="s">
        <v>3</v>
      </c>
      <c r="C6" s="737"/>
    </row>
    <row r="7" spans="2:3" x14ac:dyDescent="0.2">
      <c r="B7" s="736" t="s">
        <v>4</v>
      </c>
      <c r="C7" s="737"/>
    </row>
    <row r="8" spans="2:3" x14ac:dyDescent="0.2">
      <c r="B8" s="277" t="s">
        <v>5</v>
      </c>
      <c r="C8" s="277" t="s">
        <v>6</v>
      </c>
    </row>
    <row r="9" spans="2:3" x14ac:dyDescent="0.2">
      <c r="B9" s="729" t="s">
        <v>7</v>
      </c>
      <c r="C9" s="729"/>
    </row>
    <row r="10" spans="2:3" ht="57.75" customHeight="1" x14ac:dyDescent="0.2">
      <c r="B10" s="278" t="s">
        <v>8</v>
      </c>
      <c r="C10" s="279" t="s">
        <v>9</v>
      </c>
    </row>
    <row r="11" spans="2:3" ht="48" customHeight="1" x14ac:dyDescent="0.2">
      <c r="B11" s="279" t="s">
        <v>10</v>
      </c>
      <c r="C11" s="280" t="s">
        <v>11</v>
      </c>
    </row>
    <row r="12" spans="2:3" ht="25.5" x14ac:dyDescent="0.2">
      <c r="B12" s="279" t="s">
        <v>12</v>
      </c>
      <c r="C12" s="280" t="s">
        <v>13</v>
      </c>
    </row>
    <row r="13" spans="2:3" x14ac:dyDescent="0.2">
      <c r="B13" s="279" t="s">
        <v>14</v>
      </c>
      <c r="C13" s="279" t="s">
        <v>15</v>
      </c>
    </row>
    <row r="14" spans="2:3" ht="25.5" x14ac:dyDescent="0.2">
      <c r="B14" s="279" t="s">
        <v>16</v>
      </c>
      <c r="C14" s="279" t="s">
        <v>17</v>
      </c>
    </row>
    <row r="15" spans="2:3" ht="36.75" customHeight="1" x14ac:dyDescent="0.2">
      <c r="B15" s="279" t="s">
        <v>18</v>
      </c>
      <c r="C15" s="279" t="s">
        <v>19</v>
      </c>
    </row>
    <row r="16" spans="2:3" x14ac:dyDescent="0.2">
      <c r="B16" s="279" t="s">
        <v>20</v>
      </c>
      <c r="C16" s="281" t="s">
        <v>21</v>
      </c>
    </row>
    <row r="17" spans="2:3" ht="25.5" x14ac:dyDescent="0.2">
      <c r="B17" s="279" t="s">
        <v>22</v>
      </c>
      <c r="C17" s="279" t="s">
        <v>23</v>
      </c>
    </row>
    <row r="18" spans="2:3" ht="63.75" x14ac:dyDescent="0.2">
      <c r="B18" s="279" t="s">
        <v>24</v>
      </c>
      <c r="C18" s="279" t="s">
        <v>25</v>
      </c>
    </row>
    <row r="19" spans="2:3" ht="30" customHeight="1" x14ac:dyDescent="0.2">
      <c r="B19" s="279" t="s">
        <v>26</v>
      </c>
      <c r="C19" s="279" t="s">
        <v>27</v>
      </c>
    </row>
    <row r="20" spans="2:3" x14ac:dyDescent="0.2">
      <c r="B20" s="279" t="s">
        <v>28</v>
      </c>
      <c r="C20" s="279" t="s">
        <v>29</v>
      </c>
    </row>
    <row r="21" spans="2:3" ht="30" customHeight="1" x14ac:dyDescent="0.2">
      <c r="B21" s="279" t="s">
        <v>30</v>
      </c>
      <c r="C21" s="279" t="s">
        <v>31</v>
      </c>
    </row>
    <row r="22" spans="2:3" ht="25.5" x14ac:dyDescent="0.2">
      <c r="B22" s="282" t="s">
        <v>32</v>
      </c>
      <c r="C22" s="279" t="s">
        <v>33</v>
      </c>
    </row>
    <row r="23" spans="2:3" ht="46.5" customHeight="1" x14ac:dyDescent="0.2">
      <c r="B23" s="279" t="s">
        <v>34</v>
      </c>
      <c r="C23" s="279" t="s">
        <v>35</v>
      </c>
    </row>
    <row r="24" spans="2:3" ht="31.5" customHeight="1" x14ac:dyDescent="0.2">
      <c r="B24" s="279" t="s">
        <v>36</v>
      </c>
      <c r="C24" s="279" t="s">
        <v>37</v>
      </c>
    </row>
    <row r="25" spans="2:3" ht="84.75" customHeight="1" x14ac:dyDescent="0.2">
      <c r="B25" s="279" t="s">
        <v>38</v>
      </c>
      <c r="C25" s="279" t="s">
        <v>39</v>
      </c>
    </row>
    <row r="26" spans="2:3" x14ac:dyDescent="0.2">
      <c r="B26" s="279" t="s">
        <v>40</v>
      </c>
      <c r="C26" s="283"/>
    </row>
    <row r="27" spans="2:3" ht="25.5" x14ac:dyDescent="0.2">
      <c r="B27" s="284" t="s">
        <v>41</v>
      </c>
      <c r="C27" s="283"/>
    </row>
    <row r="28" spans="2:3" x14ac:dyDescent="0.2">
      <c r="B28" s="279" t="s">
        <v>42</v>
      </c>
      <c r="C28" s="279"/>
    </row>
    <row r="29" spans="2:3" x14ac:dyDescent="0.2">
      <c r="B29" s="282"/>
      <c r="C29" s="282"/>
    </row>
    <row r="30" spans="2:3" x14ac:dyDescent="0.2">
      <c r="B30" s="284"/>
      <c r="C30" s="285"/>
    </row>
    <row r="31" spans="2:3" x14ac:dyDescent="0.2">
      <c r="B31" s="728" t="s">
        <v>43</v>
      </c>
      <c r="C31" s="728"/>
    </row>
    <row r="32" spans="2:3" x14ac:dyDescent="0.2">
      <c r="B32" s="728" t="s">
        <v>4</v>
      </c>
      <c r="C32" s="728"/>
    </row>
    <row r="33" spans="2:3" x14ac:dyDescent="0.2">
      <c r="B33" s="277" t="s">
        <v>44</v>
      </c>
      <c r="C33" s="277" t="s">
        <v>45</v>
      </c>
    </row>
    <row r="34" spans="2:3" ht="24.75" customHeight="1" x14ac:dyDescent="0.2">
      <c r="B34" s="729" t="s">
        <v>46</v>
      </c>
      <c r="C34" s="729"/>
    </row>
    <row r="35" spans="2:3" ht="30" customHeight="1" x14ac:dyDescent="0.2">
      <c r="B35" s="280" t="s">
        <v>47</v>
      </c>
      <c r="C35" s="280" t="s">
        <v>48</v>
      </c>
    </row>
    <row r="36" spans="2:3" ht="30" customHeight="1" x14ac:dyDescent="0.2">
      <c r="B36" s="280" t="s">
        <v>49</v>
      </c>
      <c r="C36" s="282" t="s">
        <v>50</v>
      </c>
    </row>
    <row r="37" spans="2:3" x14ac:dyDescent="0.2">
      <c r="B37" s="280" t="s">
        <v>51</v>
      </c>
      <c r="C37" s="279" t="s">
        <v>52</v>
      </c>
    </row>
    <row r="38" spans="2:3" ht="76.5" x14ac:dyDescent="0.2">
      <c r="B38" s="280" t="s">
        <v>53</v>
      </c>
      <c r="C38" s="286" t="s">
        <v>54</v>
      </c>
    </row>
    <row r="39" spans="2:3" ht="25.5" x14ac:dyDescent="0.2">
      <c r="B39" s="280" t="s">
        <v>55</v>
      </c>
      <c r="C39" s="279" t="s">
        <v>56</v>
      </c>
    </row>
    <row r="40" spans="2:3" x14ac:dyDescent="0.2">
      <c r="B40" s="280" t="s">
        <v>57</v>
      </c>
      <c r="C40" s="279" t="s">
        <v>58</v>
      </c>
    </row>
    <row r="41" spans="2:3" ht="25.5" x14ac:dyDescent="0.2">
      <c r="B41" s="280" t="s">
        <v>59</v>
      </c>
      <c r="C41" s="279" t="s">
        <v>60</v>
      </c>
    </row>
    <row r="42" spans="2:3" ht="25.5" x14ac:dyDescent="0.2">
      <c r="B42" s="280" t="s">
        <v>61</v>
      </c>
      <c r="C42" s="279" t="s">
        <v>62</v>
      </c>
    </row>
    <row r="43" spans="2:3" ht="25.5" x14ac:dyDescent="0.2">
      <c r="B43" s="280" t="s">
        <v>63</v>
      </c>
      <c r="C43" s="279" t="s">
        <v>64</v>
      </c>
    </row>
    <row r="44" spans="2:3" ht="25.5" x14ac:dyDescent="0.2">
      <c r="B44" s="282" t="s">
        <v>65</v>
      </c>
      <c r="C44" s="280" t="s">
        <v>66</v>
      </c>
    </row>
    <row r="45" spans="2:3" ht="25.5" x14ac:dyDescent="0.2">
      <c r="B45" s="282" t="s">
        <v>67</v>
      </c>
      <c r="C45" s="279" t="s">
        <v>68</v>
      </c>
    </row>
    <row r="46" spans="2:3" ht="25.5" x14ac:dyDescent="0.2">
      <c r="B46" s="280" t="s">
        <v>69</v>
      </c>
      <c r="C46" s="282" t="s">
        <v>70</v>
      </c>
    </row>
    <row r="47" spans="2:3" ht="25.5" x14ac:dyDescent="0.2">
      <c r="B47" s="280" t="s">
        <v>71</v>
      </c>
      <c r="C47" s="287" t="s">
        <v>72</v>
      </c>
    </row>
    <row r="48" spans="2:3" ht="48" customHeight="1" x14ac:dyDescent="0.2">
      <c r="B48" s="280" t="s">
        <v>73</v>
      </c>
      <c r="C48" s="286" t="s">
        <v>74</v>
      </c>
    </row>
    <row r="49" spans="2:3" ht="30" customHeight="1" x14ac:dyDescent="0.2">
      <c r="B49" s="282" t="s">
        <v>75</v>
      </c>
      <c r="C49" s="286" t="s">
        <v>76</v>
      </c>
    </row>
    <row r="50" spans="2:3" ht="25.5" x14ac:dyDescent="0.2">
      <c r="B50" s="282" t="s">
        <v>77</v>
      </c>
      <c r="C50" s="287" t="s">
        <v>78</v>
      </c>
    </row>
    <row r="51" spans="2:3" x14ac:dyDescent="0.2">
      <c r="B51" s="280" t="s">
        <v>79</v>
      </c>
      <c r="C51" s="285"/>
    </row>
    <row r="52" spans="2:3" ht="25.5" x14ac:dyDescent="0.2">
      <c r="B52" s="280" t="s">
        <v>80</v>
      </c>
      <c r="C52" s="283"/>
    </row>
    <row r="53" spans="2:3" x14ac:dyDescent="0.2">
      <c r="B53" s="102"/>
    </row>
  </sheetData>
  <mergeCells count="9">
    <mergeCell ref="B31:C31"/>
    <mergeCell ref="B32:C32"/>
    <mergeCell ref="B34:C34"/>
    <mergeCell ref="B2:C2"/>
    <mergeCell ref="B4:C4"/>
    <mergeCell ref="B5:C5"/>
    <mergeCell ref="B6:C6"/>
    <mergeCell ref="B7:C7"/>
    <mergeCell ref="B9:C9"/>
  </mergeCells>
  <pageMargins left="0.70866141732283472" right="0.70866141732283472" top="0.74803149606299213" bottom="0.74803149606299213" header="0.31496062992125984" footer="0.31496062992125984"/>
  <pageSetup paperSize="9" scale="29" fitToHeight="2"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52913-16EC-4F1C-A3E8-EC46F3DB8FD4}">
  <dimension ref="A1:BY342"/>
  <sheetViews>
    <sheetView tabSelected="1" zoomScale="70" zoomScaleNormal="70" workbookViewId="0">
      <selection activeCell="J11" sqref="J11:J16"/>
    </sheetView>
  </sheetViews>
  <sheetFormatPr baseColWidth="10" defaultColWidth="11.42578125" defaultRowHeight="15" x14ac:dyDescent="0.25"/>
  <cols>
    <col min="1" max="1" width="19.7109375" style="3" customWidth="1"/>
    <col min="2" max="2" width="37.7109375" style="3" customWidth="1"/>
    <col min="3" max="3" width="29.7109375" style="3" customWidth="1"/>
    <col min="4" max="6" width="9.7109375" style="3" customWidth="1"/>
    <col min="7" max="7" width="23.42578125" style="3" customWidth="1"/>
    <col min="8" max="8" width="16.7109375" style="3" hidden="1" customWidth="1"/>
    <col min="9" max="9" width="18" style="3" hidden="1" customWidth="1"/>
    <col min="10" max="10" width="55.5703125" style="3" customWidth="1"/>
    <col min="11" max="11" width="9.140625" style="3" customWidth="1"/>
    <col min="12" max="12" width="24" style="3" customWidth="1"/>
    <col min="13" max="13" width="35.28515625" style="3" customWidth="1"/>
    <col min="14" max="15" width="23.85546875" style="3" hidden="1" customWidth="1"/>
    <col min="16" max="16" width="37.42578125" style="3" customWidth="1"/>
    <col min="17" max="17" width="9.42578125" style="3" customWidth="1"/>
    <col min="18" max="18" width="12.7109375" style="6" customWidth="1"/>
    <col min="19" max="19" width="10.28515625" style="6" customWidth="1"/>
    <col min="20" max="20" width="14.140625" style="3" customWidth="1"/>
    <col min="21" max="21" width="7.28515625" style="3" customWidth="1"/>
    <col min="22" max="22" width="14.85546875" style="3" customWidth="1"/>
    <col min="23" max="23" width="6.42578125" style="3" bestFit="1" customWidth="1"/>
    <col min="24" max="24" width="13.5703125" style="6" customWidth="1"/>
    <col min="25" max="25" width="6.42578125" style="6" bestFit="1" customWidth="1"/>
    <col min="26" max="26" width="10.7109375" style="3" hidden="1" customWidth="1"/>
    <col min="27" max="27" width="19.28515625" style="7" customWidth="1"/>
    <col min="28" max="28" width="5.140625" style="3" customWidth="1"/>
    <col min="29" max="29" width="99.140625" style="3" customWidth="1"/>
    <col min="30" max="30" width="9.5703125" style="3" customWidth="1"/>
    <col min="31" max="31" width="58.42578125" style="3" customWidth="1"/>
    <col min="32" max="32" width="4.28515625" style="3" bestFit="1" customWidth="1"/>
    <col min="33" max="33" width="7.140625" style="6" customWidth="1"/>
    <col min="34" max="34" width="9.5703125" style="6" customWidth="1"/>
    <col min="35" max="35" width="7.140625" style="6" customWidth="1"/>
    <col min="36" max="36" width="9.5703125" style="6" customWidth="1"/>
    <col min="37" max="37" width="8.28515625" style="6" customWidth="1"/>
    <col min="38" max="38" width="14.140625" style="6" customWidth="1"/>
    <col min="39" max="39" width="12.28515625" style="6" customWidth="1"/>
    <col min="40" max="40" width="4.28515625" style="3" customWidth="1"/>
    <col min="41" max="42" width="4.28515625" style="3" bestFit="1" customWidth="1"/>
    <col min="43" max="43" width="28.85546875" style="3" customWidth="1"/>
    <col min="44" max="44" width="17.7109375" style="3" customWidth="1"/>
    <col min="45" max="45" width="9" style="3" customWidth="1"/>
    <col min="46" max="46" width="11.28515625" style="3" customWidth="1"/>
    <col min="47" max="47" width="12.5703125" style="3" bestFit="1" customWidth="1"/>
    <col min="48" max="48" width="8.7109375" style="3" customWidth="1"/>
    <col min="49" max="49" width="13.5703125" style="3" customWidth="1"/>
    <col min="50" max="50" width="18" style="3" customWidth="1"/>
    <col min="51" max="51" width="18.140625" style="3" bestFit="1" customWidth="1"/>
    <col min="52" max="52" width="21.7109375" style="3" customWidth="1"/>
    <col min="53" max="53" width="50.7109375" style="3"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customWidth="1"/>
    <col min="60" max="60" width="23.140625" style="3" customWidth="1"/>
    <col min="61" max="61" width="26.28515625" style="3" customWidth="1"/>
    <col min="62" max="62" width="35" style="3" customWidth="1"/>
    <col min="63" max="63" width="17" style="3" customWidth="1"/>
    <col min="64" max="67" width="9.7109375" style="4" customWidth="1"/>
    <col min="68" max="69" width="15.140625" style="92" customWidth="1"/>
    <col min="70" max="70" width="33.140625" style="3" customWidth="1"/>
    <col min="71" max="71" width="29.42578125" style="3" customWidth="1"/>
    <col min="72" max="72" width="17.85546875" style="3" customWidth="1"/>
    <col min="73" max="73" width="34.42578125" style="3" customWidth="1"/>
    <col min="74" max="74" width="27.7109375" style="3" customWidth="1"/>
    <col min="75" max="75" width="11.42578125" style="3"/>
    <col min="76" max="76" width="12.85546875" style="3" customWidth="1"/>
    <col min="77" max="16384" width="11.42578125" style="3"/>
  </cols>
  <sheetData>
    <row r="1" spans="1:77" ht="15.75" customHeight="1" x14ac:dyDescent="0.25">
      <c r="A1" s="979" t="s">
        <v>81</v>
      </c>
      <c r="B1" s="980"/>
      <c r="C1" s="980"/>
      <c r="D1" s="980"/>
      <c r="E1" s="980"/>
      <c r="F1" s="980"/>
      <c r="G1" s="981"/>
      <c r="J1" s="982"/>
      <c r="K1" s="4"/>
      <c r="L1" s="5"/>
      <c r="M1" s="5"/>
      <c r="N1" s="5"/>
      <c r="O1" s="5"/>
      <c r="P1" s="5"/>
      <c r="Q1" s="5"/>
      <c r="R1" s="59"/>
      <c r="S1" s="59"/>
      <c r="T1" s="5"/>
      <c r="U1" s="5"/>
      <c r="V1" s="5"/>
      <c r="W1" s="5"/>
      <c r="X1" s="59"/>
    </row>
    <row r="2" spans="1:77" ht="15" customHeight="1" x14ac:dyDescent="0.25">
      <c r="A2" s="109" t="s">
        <v>82</v>
      </c>
      <c r="B2" s="724">
        <v>2025</v>
      </c>
      <c r="C2" s="725"/>
      <c r="D2" s="727"/>
      <c r="E2" s="727"/>
      <c r="F2" s="727"/>
      <c r="G2" s="727"/>
      <c r="J2" s="982"/>
      <c r="K2" s="4"/>
      <c r="L2" s="5"/>
      <c r="M2" s="60" t="s">
        <v>83</v>
      </c>
      <c r="N2" s="5"/>
      <c r="O2" s="5"/>
      <c r="P2" s="5"/>
      <c r="Q2" s="5"/>
      <c r="R2" s="59"/>
      <c r="S2" s="59"/>
      <c r="T2" s="5"/>
      <c r="U2" s="5"/>
      <c r="V2" s="5"/>
      <c r="W2" s="5"/>
      <c r="X2" s="59"/>
      <c r="AD2" s="220"/>
      <c r="BR2" s="221"/>
      <c r="BS2" s="221"/>
    </row>
    <row r="3" spans="1:77" ht="15" customHeight="1" x14ac:dyDescent="0.25">
      <c r="A3" s="109" t="s">
        <v>84</v>
      </c>
      <c r="B3" s="726">
        <v>5</v>
      </c>
      <c r="C3" s="727"/>
      <c r="D3" s="727"/>
      <c r="E3" s="727"/>
      <c r="F3" s="727"/>
      <c r="G3" s="727"/>
      <c r="J3" s="982"/>
      <c r="K3" s="4"/>
      <c r="L3" s="5"/>
      <c r="M3" s="61" t="s">
        <v>85</v>
      </c>
      <c r="N3" s="5"/>
      <c r="O3" s="5"/>
      <c r="P3" s="5"/>
      <c r="Q3" s="5"/>
      <c r="R3" s="59"/>
      <c r="S3" s="59"/>
      <c r="T3" s="5"/>
      <c r="U3" s="5"/>
      <c r="V3" s="5"/>
      <c r="W3" s="5"/>
      <c r="X3" s="59"/>
      <c r="AD3" s="220"/>
      <c r="BR3" s="221"/>
      <c r="BS3" s="221"/>
    </row>
    <row r="4" spans="1:77" ht="35.25" customHeight="1" x14ac:dyDescent="0.25">
      <c r="A4" s="531" t="s">
        <v>86</v>
      </c>
      <c r="B4" s="983" t="s">
        <v>87</v>
      </c>
      <c r="C4" s="984"/>
      <c r="D4" s="984"/>
      <c r="E4" s="984"/>
      <c r="F4" s="984"/>
      <c r="G4" s="985"/>
      <c r="H4" s="65"/>
      <c r="I4" s="73"/>
      <c r="J4" s="982"/>
      <c r="K4" s="4"/>
      <c r="L4" s="67"/>
      <c r="M4" s="61" t="s">
        <v>88</v>
      </c>
      <c r="N4" s="5"/>
      <c r="Q4" s="5"/>
      <c r="R4" s="62"/>
      <c r="S4" s="59"/>
      <c r="T4" s="5"/>
      <c r="U4" s="5"/>
      <c r="V4" s="5"/>
      <c r="W4" s="5"/>
      <c r="X4" s="59"/>
      <c r="AD4" s="220"/>
      <c r="BJ4" s="289" t="s">
        <v>89</v>
      </c>
      <c r="BK4" s="290"/>
      <c r="BR4" s="221"/>
      <c r="BS4" s="221"/>
    </row>
    <row r="5" spans="1:77" x14ac:dyDescent="0.25">
      <c r="D5" s="21"/>
      <c r="H5" s="222"/>
      <c r="J5" s="68"/>
      <c r="K5" s="65"/>
      <c r="L5" s="85"/>
      <c r="M5" s="5"/>
      <c r="N5" s="5"/>
      <c r="O5" s="5"/>
      <c r="P5" s="67"/>
      <c r="Q5" s="5"/>
      <c r="R5" s="67"/>
      <c r="S5" s="59"/>
      <c r="T5" s="5"/>
      <c r="U5" s="5"/>
      <c r="V5" s="5"/>
      <c r="W5" s="5"/>
      <c r="X5" s="59"/>
      <c r="AC5" s="5"/>
      <c r="AE5" s="221"/>
      <c r="AQ5" s="4"/>
      <c r="AZ5" s="86"/>
      <c r="BA5" s="5"/>
      <c r="BJ5" s="67"/>
      <c r="BS5" s="67"/>
      <c r="BT5" s="5"/>
    </row>
    <row r="6" spans="1:77" ht="15.75" customHeight="1" x14ac:dyDescent="0.25">
      <c r="A6" s="986" t="s">
        <v>90</v>
      </c>
      <c r="B6" s="987"/>
      <c r="C6" s="987"/>
      <c r="D6" s="987"/>
      <c r="E6" s="987"/>
      <c r="F6" s="987"/>
      <c r="G6" s="988"/>
      <c r="H6" s="222"/>
      <c r="J6" s="68"/>
      <c r="K6" s="65"/>
      <c r="L6" s="85"/>
      <c r="M6" s="5"/>
      <c r="N6" s="5"/>
      <c r="O6" s="5"/>
      <c r="P6" s="67"/>
      <c r="Q6" s="5"/>
      <c r="R6" s="67"/>
      <c r="S6" s="59"/>
      <c r="T6" s="5"/>
      <c r="U6" s="5"/>
      <c r="V6" s="5"/>
      <c r="W6" s="5"/>
      <c r="X6" s="59"/>
      <c r="AC6" s="5"/>
      <c r="AE6" s="221"/>
      <c r="AQ6" s="4"/>
      <c r="AZ6" s="86"/>
      <c r="BA6" s="5"/>
      <c r="BJ6" s="67"/>
      <c r="BS6" s="67"/>
      <c r="BT6" s="5"/>
    </row>
    <row r="7" spans="1:77" x14ac:dyDescent="0.25">
      <c r="D7" s="21"/>
      <c r="H7" s="222"/>
      <c r="J7" s="68"/>
      <c r="K7" s="65"/>
      <c r="L7" s="85"/>
      <c r="M7" s="5"/>
      <c r="N7" s="5"/>
      <c r="O7" s="5"/>
      <c r="P7" s="67"/>
      <c r="Q7" s="5"/>
      <c r="R7" s="67"/>
      <c r="S7" s="59"/>
      <c r="T7" s="5"/>
      <c r="U7" s="5"/>
      <c r="V7" s="5"/>
      <c r="W7" s="5"/>
      <c r="X7" s="59"/>
      <c r="AC7" s="5"/>
      <c r="AE7" s="221"/>
      <c r="AG7" s="66"/>
      <c r="AH7" s="66"/>
      <c r="AI7" s="66"/>
      <c r="AJ7" s="66"/>
      <c r="AK7" s="66"/>
      <c r="AL7" s="66"/>
      <c r="AM7" s="66"/>
      <c r="AQ7" s="4"/>
      <c r="AZ7" s="86"/>
      <c r="BA7" s="5"/>
      <c r="BJ7" s="67"/>
      <c r="BS7" s="67"/>
      <c r="BT7" s="5"/>
    </row>
    <row r="8" spans="1:77" ht="15.75" customHeight="1" x14ac:dyDescent="0.25">
      <c r="A8" s="989" t="s">
        <v>91</v>
      </c>
      <c r="B8" s="989" t="s">
        <v>92</v>
      </c>
      <c r="C8" s="989" t="s">
        <v>93</v>
      </c>
      <c r="D8" s="992" t="s">
        <v>94</v>
      </c>
      <c r="E8" s="993"/>
      <c r="F8" s="993"/>
      <c r="G8" s="993"/>
      <c r="H8" s="993"/>
      <c r="I8" s="993"/>
      <c r="J8" s="993"/>
      <c r="K8" s="993"/>
      <c r="L8" s="993"/>
      <c r="M8" s="993"/>
      <c r="N8" s="993"/>
      <c r="O8" s="993"/>
      <c r="P8" s="993"/>
      <c r="Q8" s="994"/>
      <c r="R8" s="1004" t="s">
        <v>95</v>
      </c>
      <c r="S8" s="1004"/>
      <c r="T8" s="1004"/>
      <c r="U8" s="1004"/>
      <c r="V8" s="1004"/>
      <c r="W8" s="1004"/>
      <c r="X8" s="1004"/>
      <c r="Y8" s="1004"/>
      <c r="Z8" s="1004"/>
      <c r="AA8" s="1004"/>
      <c r="AB8" s="1005" t="s">
        <v>96</v>
      </c>
      <c r="AC8" s="1006"/>
      <c r="AD8" s="1006"/>
      <c r="AE8" s="1006"/>
      <c r="AF8" s="1006"/>
      <c r="AG8" s="1006"/>
      <c r="AH8" s="1006"/>
      <c r="AI8" s="1006"/>
      <c r="AJ8" s="1006"/>
      <c r="AK8" s="1006"/>
      <c r="AL8" s="1006"/>
      <c r="AM8" s="1006"/>
      <c r="AN8" s="1006"/>
      <c r="AO8" s="1006"/>
      <c r="AP8" s="1006"/>
      <c r="AQ8" s="1014" t="s">
        <v>97</v>
      </c>
      <c r="AR8" s="1016" t="s">
        <v>98</v>
      </c>
      <c r="AS8" s="1016"/>
      <c r="AT8" s="1016"/>
      <c r="AU8" s="1016"/>
      <c r="AV8" s="1016"/>
      <c r="AW8" s="1016"/>
      <c r="AX8" s="1016"/>
      <c r="AY8" s="1016"/>
      <c r="AZ8" s="1017"/>
      <c r="BA8" s="1010" t="s">
        <v>99</v>
      </c>
      <c r="BB8" s="1010"/>
      <c r="BC8" s="1010"/>
      <c r="BD8" s="1010"/>
      <c r="BE8" s="1010"/>
      <c r="BF8" s="1010"/>
      <c r="BG8" s="1010"/>
      <c r="BH8" s="1010"/>
      <c r="BI8" s="1010"/>
      <c r="BJ8" s="1011" t="s">
        <v>100</v>
      </c>
      <c r="BK8" s="1008"/>
      <c r="BL8" s="1008"/>
      <c r="BM8" s="1008"/>
      <c r="BN8" s="1008"/>
      <c r="BO8" s="1008"/>
      <c r="BP8" s="1008"/>
      <c r="BQ8" s="1018"/>
      <c r="BR8" s="1001"/>
      <c r="BS8" s="1002"/>
      <c r="BT8" s="1002"/>
      <c r="BU8" s="1003"/>
    </row>
    <row r="9" spans="1:77" ht="51" customHeight="1" x14ac:dyDescent="0.25">
      <c r="A9" s="990"/>
      <c r="B9" s="990"/>
      <c r="C9" s="990"/>
      <c r="D9" s="535"/>
      <c r="E9" s="536"/>
      <c r="F9" s="536"/>
      <c r="G9" s="536"/>
      <c r="H9" s="536"/>
      <c r="I9" s="536"/>
      <c r="J9" s="536"/>
      <c r="K9" s="536"/>
      <c r="L9" s="536"/>
      <c r="M9" s="536"/>
      <c r="N9" s="536"/>
      <c r="O9" s="536"/>
      <c r="P9" s="992" t="s">
        <v>101</v>
      </c>
      <c r="Q9" s="994"/>
      <c r="R9" s="1004" t="s">
        <v>102</v>
      </c>
      <c r="S9" s="1004"/>
      <c r="T9" s="1004" t="s">
        <v>103</v>
      </c>
      <c r="U9" s="1004"/>
      <c r="V9" s="1004"/>
      <c r="W9" s="1004"/>
      <c r="X9" s="1004"/>
      <c r="Y9" s="1004"/>
      <c r="Z9" s="1"/>
      <c r="AA9" s="245"/>
      <c r="AB9" s="1005"/>
      <c r="AC9" s="1006"/>
      <c r="AD9" s="1006"/>
      <c r="AE9" s="1006"/>
      <c r="AF9" s="533"/>
      <c r="AG9" s="1007"/>
      <c r="AH9" s="1007"/>
      <c r="AI9" s="1007"/>
      <c r="AJ9" s="1007"/>
      <c r="AK9" s="1007"/>
      <c r="AL9" s="1007"/>
      <c r="AM9" s="1007"/>
      <c r="AN9" s="1007"/>
      <c r="AO9" s="1007"/>
      <c r="AP9" s="1005"/>
      <c r="AQ9" s="1015"/>
      <c r="AR9" s="1008" t="s">
        <v>104</v>
      </c>
      <c r="AS9" s="1008"/>
      <c r="AT9" s="1008"/>
      <c r="AU9" s="1009" t="s">
        <v>105</v>
      </c>
      <c r="AV9" s="1009"/>
      <c r="AW9" s="1009"/>
      <c r="AX9" s="537"/>
      <c r="AY9" s="537"/>
      <c r="AZ9" s="538"/>
      <c r="BA9" s="246"/>
      <c r="BB9" s="247"/>
      <c r="BC9" s="247"/>
      <c r="BD9" s="1010" t="s">
        <v>106</v>
      </c>
      <c r="BE9" s="1010"/>
      <c r="BF9" s="1010"/>
      <c r="BG9" s="1010"/>
      <c r="BH9" s="247"/>
      <c r="BI9" s="247"/>
      <c r="BJ9" s="1011" t="s">
        <v>107</v>
      </c>
      <c r="BK9" s="1012"/>
      <c r="BL9" s="1012"/>
      <c r="BM9" s="1012"/>
      <c r="BN9" s="1012"/>
      <c r="BO9" s="1012"/>
      <c r="BP9" s="1012"/>
      <c r="BQ9" s="1013"/>
      <c r="BR9" s="539" t="s">
        <v>108</v>
      </c>
      <c r="BS9" s="1014" t="s">
        <v>109</v>
      </c>
      <c r="BT9" s="1014"/>
      <c r="BU9" s="1014"/>
    </row>
    <row r="10" spans="1:77" ht="203.25" customHeight="1" x14ac:dyDescent="0.25">
      <c r="A10" s="991"/>
      <c r="B10" s="991"/>
      <c r="C10" s="991"/>
      <c r="D10" s="995" t="s">
        <v>110</v>
      </c>
      <c r="E10" s="996"/>
      <c r="F10" s="997"/>
      <c r="G10" s="532" t="s">
        <v>111</v>
      </c>
      <c r="H10" s="540" t="s">
        <v>112</v>
      </c>
      <c r="I10" s="540" t="s">
        <v>113</v>
      </c>
      <c r="J10" s="532" t="s">
        <v>114</v>
      </c>
      <c r="K10" s="541" t="s">
        <v>115</v>
      </c>
      <c r="L10" s="532" t="s">
        <v>116</v>
      </c>
      <c r="M10" s="532" t="s">
        <v>117</v>
      </c>
      <c r="N10" s="540" t="s">
        <v>118</v>
      </c>
      <c r="O10" s="540" t="s">
        <v>119</v>
      </c>
      <c r="P10" s="532" t="s">
        <v>120</v>
      </c>
      <c r="Q10" s="532" t="s">
        <v>121</v>
      </c>
      <c r="R10" s="1019" t="s">
        <v>122</v>
      </c>
      <c r="S10" s="1019"/>
      <c r="T10" s="1019" t="s">
        <v>123</v>
      </c>
      <c r="U10" s="1019"/>
      <c r="V10" s="1019" t="s">
        <v>124</v>
      </c>
      <c r="W10" s="1019"/>
      <c r="X10" s="1019" t="s">
        <v>125</v>
      </c>
      <c r="Y10" s="1019"/>
      <c r="Z10" s="542"/>
      <c r="AA10" s="542" t="s">
        <v>126</v>
      </c>
      <c r="AB10" s="543" t="s">
        <v>127</v>
      </c>
      <c r="AC10" s="543" t="s">
        <v>128</v>
      </c>
      <c r="AD10" s="544" t="s">
        <v>129</v>
      </c>
      <c r="AE10" s="543" t="s">
        <v>130</v>
      </c>
      <c r="AF10" s="544" t="s">
        <v>131</v>
      </c>
      <c r="AG10" s="1020" t="s">
        <v>132</v>
      </c>
      <c r="AH10" s="1020"/>
      <c r="AI10" s="1021" t="s">
        <v>133</v>
      </c>
      <c r="AJ10" s="1021"/>
      <c r="AK10" s="544" t="s">
        <v>134</v>
      </c>
      <c r="AL10" s="543" t="s">
        <v>135</v>
      </c>
      <c r="AM10" s="543" t="s">
        <v>136</v>
      </c>
      <c r="AN10" s="544" t="s">
        <v>137</v>
      </c>
      <c r="AO10" s="544" t="s">
        <v>138</v>
      </c>
      <c r="AP10" s="250" t="s">
        <v>139</v>
      </c>
      <c r="AQ10" s="1015"/>
      <c r="AR10" s="251" t="s">
        <v>140</v>
      </c>
      <c r="AS10" s="1022" t="s">
        <v>141</v>
      </c>
      <c r="AT10" s="1023"/>
      <c r="AU10" s="542" t="s">
        <v>142</v>
      </c>
      <c r="AV10" s="1022" t="s">
        <v>143</v>
      </c>
      <c r="AW10" s="1023"/>
      <c r="AX10" s="542" t="s">
        <v>144</v>
      </c>
      <c r="AY10" s="545" t="s">
        <v>145</v>
      </c>
      <c r="AZ10" s="545" t="s">
        <v>146</v>
      </c>
      <c r="BA10" s="540" t="s">
        <v>147</v>
      </c>
      <c r="BB10" s="540" t="s">
        <v>148</v>
      </c>
      <c r="BC10" s="252" t="s">
        <v>149</v>
      </c>
      <c r="BD10" s="540" t="s">
        <v>150</v>
      </c>
      <c r="BE10" s="540" t="s">
        <v>151</v>
      </c>
      <c r="BF10" s="540" t="s">
        <v>152</v>
      </c>
      <c r="BG10" s="540" t="s">
        <v>153</v>
      </c>
      <c r="BH10" s="253" t="s">
        <v>154</v>
      </c>
      <c r="BI10" s="540" t="s">
        <v>155</v>
      </c>
      <c r="BJ10" s="545" t="s">
        <v>156</v>
      </c>
      <c r="BK10" s="545" t="s">
        <v>157</v>
      </c>
      <c r="BL10" s="545" t="s">
        <v>150</v>
      </c>
      <c r="BM10" s="545" t="s">
        <v>151</v>
      </c>
      <c r="BN10" s="545" t="s">
        <v>152</v>
      </c>
      <c r="BO10" s="545" t="s">
        <v>153</v>
      </c>
      <c r="BP10" s="545" t="s">
        <v>158</v>
      </c>
      <c r="BQ10" s="545" t="s">
        <v>159</v>
      </c>
      <c r="BR10" s="546" t="s">
        <v>160</v>
      </c>
      <c r="BS10" s="534" t="s">
        <v>161</v>
      </c>
      <c r="BT10" s="534" t="s">
        <v>162</v>
      </c>
      <c r="BU10" s="534" t="s">
        <v>163</v>
      </c>
    </row>
    <row r="11" spans="1:77" s="12" customFormat="1" ht="121.5" customHeight="1" x14ac:dyDescent="0.25">
      <c r="A11" s="818" t="s">
        <v>164</v>
      </c>
      <c r="B11" s="821" t="s">
        <v>165</v>
      </c>
      <c r="C11" s="1027" t="s">
        <v>166</v>
      </c>
      <c r="D11" s="827" t="s">
        <v>167</v>
      </c>
      <c r="E11" s="830" t="s">
        <v>168</v>
      </c>
      <c r="F11" s="833">
        <v>1</v>
      </c>
      <c r="G11" s="812" t="s">
        <v>169</v>
      </c>
      <c r="H11" s="774"/>
      <c r="I11" s="774"/>
      <c r="J11" s="800" t="str">
        <f>IF(D11="","",IF(D11="RG",[4]Árbol_GF!B22,IF(D11="RF",[4]Árbol_GF!B22,IF(I11="","",(CONCATENATE(I11," ",$M$2," ",G11," ",$M$3," ",O11," ",$M$4," ",N11))))))</f>
        <v>Posibilidad de afectación reputacional  por incumplimiento de compromisos Plan Distrital de Desarrollo y hallazgos administrativos debido a Incumplimiento de metas físicas de los proyectos de inversión al finalizar la vigencia</v>
      </c>
      <c r="K11" s="803" t="s">
        <v>170</v>
      </c>
      <c r="L11" s="762" t="s">
        <v>171</v>
      </c>
      <c r="M11" s="815" t="str">
        <f>CONCATENATE(" *",[4]Árbol_GF!C17," *",[4]Árbol_GF!E17," *",[4]Árbol_GF!G17)</f>
        <v xml:space="preserve"> *1 Metas/objetivos mal formulados *2. Baja gestión por parte del gerente del proyecto y/o responsables de meta *3. Disminución o baja asignación de recursos para la ejecución de los proyectos de la entidad</v>
      </c>
      <c r="N11" s="762"/>
      <c r="O11" s="762"/>
      <c r="P11" s="812" t="s">
        <v>172</v>
      </c>
      <c r="Q11" s="747">
        <v>0.95</v>
      </c>
      <c r="R11" s="744" t="s">
        <v>173</v>
      </c>
      <c r="S11" s="781">
        <f>IF(R11="Muy Alta",100%,IF(R11="Alta",80%,IF(R11="Media",60%,IF(R11="Baja",40%,IF(R11="Muy Baja",20%,"")))))</f>
        <v>0.6</v>
      </c>
      <c r="T11" s="744"/>
      <c r="U11" s="781" t="str">
        <f>IF(T11="Catastrófico",100%,IF(T11="Mayor",80%,IF(T11="Moderado",60%,IF(T11="Menor",40%,IF(T11="Leve",20%,"")))))</f>
        <v/>
      </c>
      <c r="V11" s="744" t="s">
        <v>174</v>
      </c>
      <c r="W11" s="781">
        <f>IF(V11="Catastrófico",100%,IF(V11="Mayor",80%,IF(V11="Moderado",60%,IF(V11="Menor",40%,IF(V11="Leve",20%,"")))))</f>
        <v>0.6</v>
      </c>
      <c r="X11" s="778" t="str">
        <f>IF(Y11=100%,"Catastrófico",IF(Y11=80%,"Mayor",IF(Y11=60%,"Moderado",IF(Y11=40%,"Menor",IF(Y11=20%,"Leve","")))))</f>
        <v>Moderado</v>
      </c>
      <c r="Y11" s="781">
        <f>IF(AND(U11="",W11=""),"",MAX(U11,W11))</f>
        <v>0.6</v>
      </c>
      <c r="Z11" s="781" t="str">
        <f>CONCATENATE(R11,X11)</f>
        <v>MediaModerado</v>
      </c>
      <c r="AA11" s="741" t="str">
        <f>IF(Z11="Muy AltaLeve","Alto",IF(Z11="Muy AltaMenor","Alto",IF(Z11="Muy AltaModerado","Alto",IF(Z11="Muy AltaMayor","Alto",IF(Z11="Muy AltaCatastrófico","Extremo",IF(Z11="AltaLeve","Moderado",IF(Z11="AltaMenor","Moderado",IF(Z11="AltaModerado","Alto",IF(Z11="AltaMayor","Alto",IF(Z11="AltaCatastrófico","Extremo",IF(Z11="MediaLeve","Moderado",IF(Z11="MediaMenor","Moderado",IF(Z11="MediaModerado","Moderado",IF(Z11="MediaMayor","Alto",IF(Z11="MediaCatastrófico","Extremo",IF(Z11="BajaLeve","Bajo",IF(Z11="BajaMenor","Moderado",IF(Z11="BajaModerado","Moderado",IF(Z11="BajaMayor","Alto",IF(Z11="BajaCatastrófico","Extremo",IF(Z11="Muy BajaLeve","Bajo",IF(Z11="Muy BajaMenor","Bajo",IF(Z11="Muy BajaModerado","Moderado",IF(Z11="Muy BajaMayor","Alto",IF(Z11="Muy BajaCatastrófico","Extremo","")))))))))))))))))))))))))</f>
        <v>Moderado</v>
      </c>
      <c r="AB11" s="49">
        <v>1</v>
      </c>
      <c r="AC11" s="292" t="s">
        <v>175</v>
      </c>
      <c r="AD11" s="293">
        <v>1</v>
      </c>
      <c r="AE11" s="292" t="s">
        <v>176</v>
      </c>
      <c r="AF11" s="16" t="str">
        <f t="shared" ref="AF11:AF58" si="0">IF(OR(AG11="Preventivo",AG11="Detectivo"),"Probabilidad",IF(AG11="Correctivo","Impacto",""))</f>
        <v>Probabilidad</v>
      </c>
      <c r="AG11" s="10" t="s">
        <v>177</v>
      </c>
      <c r="AH11" s="18">
        <f t="shared" ref="AH11:AH58" si="1">IF(AG11="","",IF(AG11="Preventivo",25%,IF(AG11="Detectivo",15%,IF(AG11="Correctivo",10%))))</f>
        <v>0.25</v>
      </c>
      <c r="AI11" s="10" t="s">
        <v>178</v>
      </c>
      <c r="AJ11" s="18">
        <f t="shared" ref="AJ11:AJ58" si="2">IF(AI11="Automático",25%,IF(AI11="Manual",15%,""))</f>
        <v>0.15</v>
      </c>
      <c r="AK11" s="19">
        <f t="shared" ref="AK11:AK58" si="3">IF(OR(AH11="",AJ11=""),"",AH11+AJ11)</f>
        <v>0.4</v>
      </c>
      <c r="AL11" s="20">
        <f>IFERROR(IF(AF11="Probabilidad",(S11-(+S11*AK11)),IF(AF11="Impacto",S11,"")),"")</f>
        <v>0.36</v>
      </c>
      <c r="AM11" s="20">
        <f>IFERROR(IF(AF11="Impacto",(Y11-(+Y11*AK11)),IF(AF11="Probabilidad",Y11,"")),"")</f>
        <v>0.6</v>
      </c>
      <c r="AN11" s="11" t="s">
        <v>179</v>
      </c>
      <c r="AO11" s="11" t="s">
        <v>180</v>
      </c>
      <c r="AP11" s="11" t="s">
        <v>181</v>
      </c>
      <c r="AQ11" s="744" t="s">
        <v>182</v>
      </c>
      <c r="AR11" s="738">
        <f>S11</f>
        <v>0.6</v>
      </c>
      <c r="AS11" s="738">
        <f>IF(AL11="","",MIN(AL11:AL16))</f>
        <v>2.7993599999999997E-2</v>
      </c>
      <c r="AT11" s="741" t="str">
        <f>IFERROR(IF(AS11="","",IF(AS11&lt;=0.2,"Muy Baja",IF(AS11&lt;=0.4,"Baja",IF(AS11&lt;=0.6,"Media",IF(AS11&lt;=0.8,"Alta","Muy Alta"))))),"")</f>
        <v>Muy Baja</v>
      </c>
      <c r="AU11" s="738">
        <f>Y11</f>
        <v>0.6</v>
      </c>
      <c r="AV11" s="738">
        <f>IF(AM11="","",MIN(AM11:AM16))</f>
        <v>0.6</v>
      </c>
      <c r="AW11" s="741" t="str">
        <f>IFERROR(IF(AV11="","",IF(AV11&lt;=0.2,"Leve",IF(AV11&lt;=0.4,"Menor",IF(AV11&lt;=0.6,"Moderado",IF(AV11&lt;=0.8,"Mayor","Catastrófico"))))),"")</f>
        <v>Moderado</v>
      </c>
      <c r="AX11" s="741" t="str">
        <f>AA11</f>
        <v>Moderado</v>
      </c>
      <c r="AY11" s="741" t="str">
        <f>IFERROR(IF(OR(AND(AT11="Muy Baja",AW11="Leve"),AND(AT11="Muy Baja",AW11="Menor"),AND(AT11="Baja",AW11="Leve")),"Bajo",IF(OR(AND(AT11="Muy baja",AW11="Moderado"),AND(AT11="Baja",AW11="Menor"),AND(AT11="Baja",AW11="Moderado"),AND(AT11="Media",AW11="Leve"),AND(AT11="Media",AW11="Menor"),AND(AT11="Media",AW11="Moderado"),AND(AT11="Alta",AW11="Leve"),AND(AT11="Alta",AW11="Menor")),"Moderado",IF(OR(AND(AT11="Muy Baja",AW11="Mayor"),AND(AT11="Baja",AW11="Mayor"),AND(AT11="Media",AW11="Mayor"),AND(AT11="Alta",AW11="Moderado"),AND(AT11="Alta",AW11="Mayor"),AND(AT11="Muy Alta",AW11="Leve"),AND(AT11="Muy Alta",AW11="Menor"),AND(AT11="Muy Alta",AW11="Moderado"),AND(AT11="Muy Alta",AW11="Mayor")),"Alto",IF(OR(AND(AT11="Muy Baja",AW11="Catastrófico"),AND(AT11="Baja",AW11="Catastrófico"),AND(AT11="Media",AW11="Catastrófico"),AND(AT11="Alta",AW11="Catastrófico"),AND(AT11="Muy Alta",AW11="Catastrófico")),"Extremo","")))),"")</f>
        <v>Moderado</v>
      </c>
      <c r="AZ11" s="744" t="s">
        <v>183</v>
      </c>
      <c r="BA11" s="97" t="s">
        <v>184</v>
      </c>
      <c r="BB11" s="97" t="s">
        <v>185</v>
      </c>
      <c r="BC11" s="110">
        <v>1</v>
      </c>
      <c r="BD11" s="108">
        <v>1</v>
      </c>
      <c r="BE11" s="108"/>
      <c r="BF11" s="108"/>
      <c r="BG11" s="108"/>
      <c r="BH11" s="97" t="s">
        <v>186</v>
      </c>
      <c r="BI11" s="97" t="s">
        <v>187</v>
      </c>
      <c r="BJ11" s="91"/>
      <c r="BK11" s="91"/>
      <c r="BL11" s="93"/>
      <c r="BM11" s="93"/>
      <c r="BN11" s="93"/>
      <c r="BO11" s="93"/>
      <c r="BP11" s="95" t="str">
        <f>IF(SUM(BL11:BO11)=0,"",SUM(BL11:BO11))</f>
        <v/>
      </c>
      <c r="BQ11" s="96" t="str">
        <f>IF(ISERROR(BP11/BC11),"",(BP11/BC11))</f>
        <v/>
      </c>
      <c r="BR11" s="1024"/>
      <c r="BS11" s="750"/>
      <c r="BT11" s="750"/>
      <c r="BU11" s="753"/>
      <c r="BW11" s="13"/>
      <c r="BX11" s="13"/>
      <c r="BY11" s="13"/>
    </row>
    <row r="12" spans="1:77" s="12" customFormat="1" ht="87.75" customHeight="1" x14ac:dyDescent="0.25">
      <c r="A12" s="819"/>
      <c r="B12" s="822"/>
      <c r="C12" s="1028"/>
      <c r="D12" s="828"/>
      <c r="E12" s="831"/>
      <c r="F12" s="834"/>
      <c r="G12" s="813"/>
      <c r="H12" s="775"/>
      <c r="I12" s="775"/>
      <c r="J12" s="801"/>
      <c r="K12" s="804"/>
      <c r="L12" s="763"/>
      <c r="M12" s="816"/>
      <c r="N12" s="763"/>
      <c r="O12" s="763"/>
      <c r="P12" s="813"/>
      <c r="Q12" s="748"/>
      <c r="R12" s="745"/>
      <c r="S12" s="782"/>
      <c r="T12" s="745"/>
      <c r="U12" s="782"/>
      <c r="V12" s="745"/>
      <c r="W12" s="782"/>
      <c r="X12" s="779"/>
      <c r="Y12" s="782"/>
      <c r="Z12" s="782"/>
      <c r="AA12" s="742"/>
      <c r="AB12" s="297">
        <v>2</v>
      </c>
      <c r="AC12" s="292" t="s">
        <v>188</v>
      </c>
      <c r="AD12" s="293">
        <v>1</v>
      </c>
      <c r="AE12" s="292" t="s">
        <v>189</v>
      </c>
      <c r="AF12" s="298" t="str">
        <f t="shared" si="0"/>
        <v>Probabilidad</v>
      </c>
      <c r="AG12" s="299" t="s">
        <v>177</v>
      </c>
      <c r="AH12" s="296">
        <f t="shared" si="1"/>
        <v>0.25</v>
      </c>
      <c r="AI12" s="299" t="s">
        <v>178</v>
      </c>
      <c r="AJ12" s="296">
        <f t="shared" si="2"/>
        <v>0.15</v>
      </c>
      <c r="AK12" s="300">
        <f t="shared" si="3"/>
        <v>0.4</v>
      </c>
      <c r="AL12" s="301">
        <f>IFERROR(IF(AND(AF11="Probabilidad",AF12="Probabilidad"),(AL11-(+AL11*AK12)),IF(AF12="Probabilidad",(S11-(+S11*AK12)),IF(AF12="Impacto",AL11,""))),"")</f>
        <v>0.216</v>
      </c>
      <c r="AM12" s="301">
        <f>IFERROR(IF(AND(AF11="Impacto",AF12="Impacto"),(AM11-(+AM11*AK12)),IF(AF12="Impacto",(Y11-(+Y11*AK12)),IF(AF12="Probabilidad",AM11,""))),"")</f>
        <v>0.6</v>
      </c>
      <c r="AN12" s="302" t="s">
        <v>179</v>
      </c>
      <c r="AO12" s="302" t="s">
        <v>180</v>
      </c>
      <c r="AP12" s="302" t="s">
        <v>181</v>
      </c>
      <c r="AQ12" s="745"/>
      <c r="AR12" s="739"/>
      <c r="AS12" s="739"/>
      <c r="AT12" s="742"/>
      <c r="AU12" s="739"/>
      <c r="AV12" s="739"/>
      <c r="AW12" s="742"/>
      <c r="AX12" s="742"/>
      <c r="AY12" s="742"/>
      <c r="AZ12" s="745"/>
      <c r="BA12" s="303" t="s">
        <v>190</v>
      </c>
      <c r="BB12" s="303" t="s">
        <v>191</v>
      </c>
      <c r="BC12" s="294">
        <v>4</v>
      </c>
      <c r="BD12" s="304">
        <v>1</v>
      </c>
      <c r="BE12" s="304">
        <v>1</v>
      </c>
      <c r="BF12" s="304">
        <v>1</v>
      </c>
      <c r="BG12" s="304">
        <v>1</v>
      </c>
      <c r="BH12" s="303" t="s">
        <v>186</v>
      </c>
      <c r="BI12" s="303" t="s">
        <v>187</v>
      </c>
      <c r="BJ12" s="305"/>
      <c r="BK12" s="305"/>
      <c r="BL12" s="306"/>
      <c r="BM12" s="306"/>
      <c r="BN12" s="306"/>
      <c r="BO12" s="306"/>
      <c r="BP12" s="307" t="str">
        <f>IF(SUM(BL12:BO12)=0,"",SUM(BL12:BO12))</f>
        <v/>
      </c>
      <c r="BQ12" s="308" t="str">
        <f>IF(ISERROR(BP12/BC12),"",(BP12/BC12))</f>
        <v/>
      </c>
      <c r="BR12" s="1025"/>
      <c r="BS12" s="751"/>
      <c r="BT12" s="751"/>
      <c r="BU12" s="754"/>
    </row>
    <row r="13" spans="1:77" s="12" customFormat="1" ht="88.5" customHeight="1" x14ac:dyDescent="0.25">
      <c r="A13" s="819"/>
      <c r="B13" s="822"/>
      <c r="C13" s="1028"/>
      <c r="D13" s="828"/>
      <c r="E13" s="831"/>
      <c r="F13" s="834"/>
      <c r="G13" s="813"/>
      <c r="H13" s="775"/>
      <c r="I13" s="775"/>
      <c r="J13" s="801"/>
      <c r="K13" s="804"/>
      <c r="L13" s="763"/>
      <c r="M13" s="816"/>
      <c r="N13" s="763"/>
      <c r="O13" s="763"/>
      <c r="P13" s="813"/>
      <c r="Q13" s="748"/>
      <c r="R13" s="745"/>
      <c r="S13" s="782"/>
      <c r="T13" s="745"/>
      <c r="U13" s="782"/>
      <c r="V13" s="745"/>
      <c r="W13" s="782"/>
      <c r="X13" s="779"/>
      <c r="Y13" s="782"/>
      <c r="Z13" s="782"/>
      <c r="AA13" s="742"/>
      <c r="AB13" s="297">
        <v>3</v>
      </c>
      <c r="AC13" s="309" t="s">
        <v>192</v>
      </c>
      <c r="AD13" s="310">
        <v>1</v>
      </c>
      <c r="AE13" s="309" t="s">
        <v>193</v>
      </c>
      <c r="AF13" s="298" t="str">
        <f t="shared" si="0"/>
        <v>Probabilidad</v>
      </c>
      <c r="AG13" s="299" t="s">
        <v>177</v>
      </c>
      <c r="AH13" s="296">
        <f t="shared" si="1"/>
        <v>0.25</v>
      </c>
      <c r="AI13" s="299" t="s">
        <v>178</v>
      </c>
      <c r="AJ13" s="296">
        <f t="shared" si="2"/>
        <v>0.15</v>
      </c>
      <c r="AK13" s="300">
        <f t="shared" si="3"/>
        <v>0.4</v>
      </c>
      <c r="AL13" s="301">
        <f>IFERROR(IF(AND(AF12="Probabilidad",AF13="Probabilidad"),(AL12-(+AL12*AK13)),IF(AND(AF12="Impacto",AF13="Probabilidad"),(AL11-(+AL11*AK13)),IF(AF13="Impacto",AL12,""))),"")</f>
        <v>0.12959999999999999</v>
      </c>
      <c r="AM13" s="301">
        <f>IFERROR(IF(AND(AF12="Impacto",AF13="Impacto"),(AM12-(+AM12*AK13)),IF(AND(AF12="Probabilidad",AF13="Impacto"),(AM11-(+AM11*AK13)),IF(AF13="Probabilidad",AM12,""))),"")</f>
        <v>0.6</v>
      </c>
      <c r="AN13" s="302" t="s">
        <v>179</v>
      </c>
      <c r="AO13" s="302" t="s">
        <v>180</v>
      </c>
      <c r="AP13" s="302" t="s">
        <v>181</v>
      </c>
      <c r="AQ13" s="745"/>
      <c r="AR13" s="739"/>
      <c r="AS13" s="739"/>
      <c r="AT13" s="742"/>
      <c r="AU13" s="739"/>
      <c r="AV13" s="739"/>
      <c r="AW13" s="742"/>
      <c r="AX13" s="742"/>
      <c r="AY13" s="742"/>
      <c r="AZ13" s="745"/>
      <c r="BA13" s="303"/>
      <c r="BB13" s="303"/>
      <c r="BC13" s="294" t="str">
        <f t="shared" ref="BC13:BC28" si="4">IF(SUM(BD13:BG13)=0,"",SUM(BD13:BG13))</f>
        <v/>
      </c>
      <c r="BD13" s="304"/>
      <c r="BE13" s="304"/>
      <c r="BF13" s="304"/>
      <c r="BG13" s="304"/>
      <c r="BH13" s="305"/>
      <c r="BI13" s="305"/>
      <c r="BJ13" s="305"/>
      <c r="BK13" s="305"/>
      <c r="BL13" s="306"/>
      <c r="BM13" s="306"/>
      <c r="BN13" s="306"/>
      <c r="BO13" s="306"/>
      <c r="BP13" s="307" t="str">
        <f t="shared" ref="BP13:BP28" si="5">IF(SUM(BL13:BO13)=0,"",SUM(BL13:BO13))</f>
        <v/>
      </c>
      <c r="BQ13" s="308" t="str">
        <f t="shared" ref="BQ13:BQ28" si="6">IF(ISERROR(BP13/BC13),"",(BP13/BC13))</f>
        <v/>
      </c>
      <c r="BR13" s="1025"/>
      <c r="BS13" s="751"/>
      <c r="BT13" s="751"/>
      <c r="BU13" s="754"/>
    </row>
    <row r="14" spans="1:77" s="12" customFormat="1" ht="84.75" customHeight="1" x14ac:dyDescent="0.25">
      <c r="A14" s="819"/>
      <c r="B14" s="822"/>
      <c r="C14" s="1028"/>
      <c r="D14" s="828"/>
      <c r="E14" s="831"/>
      <c r="F14" s="834"/>
      <c r="G14" s="813"/>
      <c r="H14" s="775"/>
      <c r="I14" s="775"/>
      <c r="J14" s="801"/>
      <c r="K14" s="804"/>
      <c r="L14" s="763"/>
      <c r="M14" s="816"/>
      <c r="N14" s="763"/>
      <c r="O14" s="763"/>
      <c r="P14" s="813"/>
      <c r="Q14" s="748"/>
      <c r="R14" s="745"/>
      <c r="S14" s="782"/>
      <c r="T14" s="745"/>
      <c r="U14" s="782"/>
      <c r="V14" s="745"/>
      <c r="W14" s="782"/>
      <c r="X14" s="779"/>
      <c r="Y14" s="782"/>
      <c r="Z14" s="782"/>
      <c r="AA14" s="742"/>
      <c r="AB14" s="297">
        <v>4</v>
      </c>
      <c r="AC14" s="292" t="s">
        <v>194</v>
      </c>
      <c r="AD14" s="293">
        <v>2.2999999999999998</v>
      </c>
      <c r="AE14" s="309" t="s">
        <v>195</v>
      </c>
      <c r="AF14" s="298" t="str">
        <f t="shared" si="0"/>
        <v>Probabilidad</v>
      </c>
      <c r="AG14" s="299" t="s">
        <v>177</v>
      </c>
      <c r="AH14" s="296">
        <f t="shared" si="1"/>
        <v>0.25</v>
      </c>
      <c r="AI14" s="299" t="s">
        <v>178</v>
      </c>
      <c r="AJ14" s="296">
        <f t="shared" si="2"/>
        <v>0.15</v>
      </c>
      <c r="AK14" s="300">
        <f t="shared" si="3"/>
        <v>0.4</v>
      </c>
      <c r="AL14" s="301">
        <f>IFERROR(IF(AND(AF13="Probabilidad",AF14="Probabilidad"),(AL13-(+AL13*AK14)),IF(AND(AF13="Impacto",AF14="Probabilidad"),(AL12-(+AL12*AK14)),IF(AF14="Impacto",AL13,""))),"")</f>
        <v>7.7759999999999996E-2</v>
      </c>
      <c r="AM14" s="301">
        <f>IFERROR(IF(AND(AF13="Impacto",AF14="Impacto"),(AM13-(+AM13*AK14)),IF(AND(AF13="Probabilidad",AF14="Impacto"),(AM12-(+AM12*AK14)),IF(AF14="Probabilidad",AM13,""))),"")</f>
        <v>0.6</v>
      </c>
      <c r="AN14" s="302" t="s">
        <v>179</v>
      </c>
      <c r="AO14" s="302" t="s">
        <v>180</v>
      </c>
      <c r="AP14" s="302" t="s">
        <v>181</v>
      </c>
      <c r="AQ14" s="745"/>
      <c r="AR14" s="739"/>
      <c r="AS14" s="739"/>
      <c r="AT14" s="742"/>
      <c r="AU14" s="739"/>
      <c r="AV14" s="739"/>
      <c r="AW14" s="742"/>
      <c r="AX14" s="742"/>
      <c r="AY14" s="742"/>
      <c r="AZ14" s="745"/>
      <c r="BA14" s="303"/>
      <c r="BB14" s="303"/>
      <c r="BC14" s="294" t="str">
        <f t="shared" si="4"/>
        <v/>
      </c>
      <c r="BD14" s="304"/>
      <c r="BE14" s="304"/>
      <c r="BF14" s="304"/>
      <c r="BG14" s="304"/>
      <c r="BH14" s="305"/>
      <c r="BI14" s="305"/>
      <c r="BJ14" s="305"/>
      <c r="BK14" s="305"/>
      <c r="BL14" s="306"/>
      <c r="BM14" s="306"/>
      <c r="BN14" s="306"/>
      <c r="BO14" s="306"/>
      <c r="BP14" s="307" t="str">
        <f t="shared" si="5"/>
        <v/>
      </c>
      <c r="BQ14" s="308" t="str">
        <f t="shared" si="6"/>
        <v/>
      </c>
      <c r="BR14" s="1025"/>
      <c r="BS14" s="751"/>
      <c r="BT14" s="751"/>
      <c r="BU14" s="754"/>
    </row>
    <row r="15" spans="1:77" s="12" customFormat="1" ht="93" customHeight="1" x14ac:dyDescent="0.25">
      <c r="A15" s="819"/>
      <c r="B15" s="822"/>
      <c r="C15" s="1028"/>
      <c r="D15" s="828"/>
      <c r="E15" s="831"/>
      <c r="F15" s="834"/>
      <c r="G15" s="813"/>
      <c r="H15" s="775"/>
      <c r="I15" s="775"/>
      <c r="J15" s="801"/>
      <c r="K15" s="804"/>
      <c r="L15" s="763"/>
      <c r="M15" s="816"/>
      <c r="N15" s="763"/>
      <c r="O15" s="763"/>
      <c r="P15" s="813"/>
      <c r="Q15" s="748"/>
      <c r="R15" s="745"/>
      <c r="S15" s="782"/>
      <c r="T15" s="745"/>
      <c r="U15" s="782"/>
      <c r="V15" s="745"/>
      <c r="W15" s="782"/>
      <c r="X15" s="779"/>
      <c r="Y15" s="782"/>
      <c r="Z15" s="782"/>
      <c r="AA15" s="742"/>
      <c r="AB15" s="297">
        <v>5</v>
      </c>
      <c r="AC15" s="292" t="s">
        <v>196</v>
      </c>
      <c r="AD15" s="293">
        <v>2.2999999999999998</v>
      </c>
      <c r="AE15" s="292" t="s">
        <v>197</v>
      </c>
      <c r="AF15" s="298" t="str">
        <f t="shared" si="0"/>
        <v>Probabilidad</v>
      </c>
      <c r="AG15" s="299" t="s">
        <v>177</v>
      </c>
      <c r="AH15" s="296">
        <f t="shared" si="1"/>
        <v>0.25</v>
      </c>
      <c r="AI15" s="299" t="s">
        <v>178</v>
      </c>
      <c r="AJ15" s="296">
        <f t="shared" si="2"/>
        <v>0.15</v>
      </c>
      <c r="AK15" s="300">
        <f t="shared" si="3"/>
        <v>0.4</v>
      </c>
      <c r="AL15" s="301">
        <f>IFERROR(IF(AND(AF14="Probabilidad",AF15="Probabilidad"),(AL14-(+AL14*AK15)),IF(AND(AF14="Impacto",AF15="Probabilidad"),(AL13-(+AL13*AK15)),IF(AF15="Impacto",AL14,""))),"")</f>
        <v>4.6655999999999996E-2</v>
      </c>
      <c r="AM15" s="301">
        <f>IFERROR(IF(AND(AF14="Impacto",AF15="Impacto"),(AM14-(+AM14*AK15)),IF(AND(AF14="Probabilidad",AF15="Impacto"),(AM13-(+AM13*AK15)),IF(AF15="Probabilidad",AM14,""))),"")</f>
        <v>0.6</v>
      </c>
      <c r="AN15" s="302" t="s">
        <v>179</v>
      </c>
      <c r="AO15" s="302" t="s">
        <v>180</v>
      </c>
      <c r="AP15" s="302" t="s">
        <v>181</v>
      </c>
      <c r="AQ15" s="745"/>
      <c r="AR15" s="739"/>
      <c r="AS15" s="739"/>
      <c r="AT15" s="742"/>
      <c r="AU15" s="739"/>
      <c r="AV15" s="739"/>
      <c r="AW15" s="742"/>
      <c r="AX15" s="742"/>
      <c r="AY15" s="742"/>
      <c r="AZ15" s="745"/>
      <c r="BA15" s="303"/>
      <c r="BB15" s="303"/>
      <c r="BC15" s="294" t="str">
        <f t="shared" si="4"/>
        <v/>
      </c>
      <c r="BD15" s="304"/>
      <c r="BE15" s="304"/>
      <c r="BF15" s="304"/>
      <c r="BG15" s="304"/>
      <c r="BH15" s="305"/>
      <c r="BI15" s="305"/>
      <c r="BJ15" s="305"/>
      <c r="BK15" s="305"/>
      <c r="BL15" s="306"/>
      <c r="BM15" s="306"/>
      <c r="BN15" s="306"/>
      <c r="BO15" s="306"/>
      <c r="BP15" s="307" t="str">
        <f t="shared" si="5"/>
        <v/>
      </c>
      <c r="BQ15" s="308" t="str">
        <f t="shared" si="6"/>
        <v/>
      </c>
      <c r="BR15" s="1025"/>
      <c r="BS15" s="751"/>
      <c r="BT15" s="751"/>
      <c r="BU15" s="754"/>
    </row>
    <row r="16" spans="1:77" s="12" customFormat="1" ht="95.25" customHeight="1" x14ac:dyDescent="0.25">
      <c r="A16" s="819"/>
      <c r="B16" s="822"/>
      <c r="C16" s="1028"/>
      <c r="D16" s="829"/>
      <c r="E16" s="832"/>
      <c r="F16" s="835"/>
      <c r="G16" s="814"/>
      <c r="H16" s="776"/>
      <c r="I16" s="776"/>
      <c r="J16" s="802"/>
      <c r="K16" s="805"/>
      <c r="L16" s="764"/>
      <c r="M16" s="817"/>
      <c r="N16" s="764"/>
      <c r="O16" s="764"/>
      <c r="P16" s="814"/>
      <c r="Q16" s="749"/>
      <c r="R16" s="746"/>
      <c r="S16" s="783"/>
      <c r="T16" s="746"/>
      <c r="U16" s="783"/>
      <c r="V16" s="746"/>
      <c r="W16" s="783"/>
      <c r="X16" s="780"/>
      <c r="Y16" s="783"/>
      <c r="Z16" s="783"/>
      <c r="AA16" s="743"/>
      <c r="AB16" s="315">
        <v>6</v>
      </c>
      <c r="AC16" s="292" t="s">
        <v>198</v>
      </c>
      <c r="AD16" s="293">
        <v>2.2999999999999998</v>
      </c>
      <c r="AE16" s="292" t="s">
        <v>199</v>
      </c>
      <c r="AF16" s="316" t="str">
        <f t="shared" si="0"/>
        <v>Probabilidad</v>
      </c>
      <c r="AG16" s="317" t="s">
        <v>177</v>
      </c>
      <c r="AH16" s="314">
        <f t="shared" si="1"/>
        <v>0.25</v>
      </c>
      <c r="AI16" s="317" t="s">
        <v>178</v>
      </c>
      <c r="AJ16" s="314">
        <f t="shared" si="2"/>
        <v>0.15</v>
      </c>
      <c r="AK16" s="318">
        <f t="shared" si="3"/>
        <v>0.4</v>
      </c>
      <c r="AL16" s="319">
        <f>IFERROR(IF(AND(AF15="Probabilidad",AF16="Probabilidad"),(AL15-(+AL15*AK16)),IF(AND(AF15="Impacto",AF16="Probabilidad"),(AL14-(+AL14*AK16)),IF(AF16="Impacto",AL15,""))),"")</f>
        <v>2.7993599999999997E-2</v>
      </c>
      <c r="AM16" s="319">
        <f>IFERROR(IF(AND(AF15="Impacto",AF16="Impacto"),(AM15-(+AM15*AK16)),IF(AND(AF15="Probabilidad",AF16="Impacto"),(AM14-(+AM14*AK16)),IF(AF16="Probabilidad",AM15,""))),"")</f>
        <v>0.6</v>
      </c>
      <c r="AN16" s="320" t="s">
        <v>179</v>
      </c>
      <c r="AO16" s="320" t="s">
        <v>180</v>
      </c>
      <c r="AP16" s="320" t="s">
        <v>181</v>
      </c>
      <c r="AQ16" s="746"/>
      <c r="AR16" s="740"/>
      <c r="AS16" s="740"/>
      <c r="AT16" s="743"/>
      <c r="AU16" s="740"/>
      <c r="AV16" s="740"/>
      <c r="AW16" s="743"/>
      <c r="AX16" s="743"/>
      <c r="AY16" s="743"/>
      <c r="AZ16" s="746"/>
      <c r="BA16" s="321"/>
      <c r="BB16" s="321"/>
      <c r="BC16" s="312" t="str">
        <f t="shared" si="4"/>
        <v/>
      </c>
      <c r="BD16" s="322"/>
      <c r="BE16" s="322"/>
      <c r="BF16" s="322"/>
      <c r="BG16" s="322"/>
      <c r="BH16" s="323"/>
      <c r="BI16" s="323"/>
      <c r="BJ16" s="323"/>
      <c r="BK16" s="323"/>
      <c r="BL16" s="324"/>
      <c r="BM16" s="324"/>
      <c r="BN16" s="324"/>
      <c r="BO16" s="324"/>
      <c r="BP16" s="325" t="str">
        <f t="shared" si="5"/>
        <v/>
      </c>
      <c r="BQ16" s="326" t="str">
        <f t="shared" si="6"/>
        <v/>
      </c>
      <c r="BR16" s="1026"/>
      <c r="BS16" s="752"/>
      <c r="BT16" s="752"/>
      <c r="BU16" s="755"/>
    </row>
    <row r="17" spans="1:73" s="12" customFormat="1" ht="103.5" customHeight="1" x14ac:dyDescent="0.25">
      <c r="A17" s="819"/>
      <c r="B17" s="822"/>
      <c r="C17" s="1028"/>
      <c r="D17" s="827" t="s">
        <v>167</v>
      </c>
      <c r="E17" s="830" t="s">
        <v>168</v>
      </c>
      <c r="F17" s="833">
        <v>2</v>
      </c>
      <c r="G17" s="762" t="s">
        <v>200</v>
      </c>
      <c r="H17" s="774"/>
      <c r="I17" s="774"/>
      <c r="J17" s="800" t="str">
        <f>IF(D17="","",IF(D17="RG",[4]Árbol_GF!B41,IF(D17="RF",[4]Árbol_GF!B41,IF(I17="","",(CONCATENATE(I17," ",$M$2," ",G17," ",$M$3," ",O17," ",$M$4," ",N17))))))</f>
        <v>Posibilidad de afectación reputacional  por bajo cumplimiento de iniciativas estratégicas debido a Incumplimiento de metas y objetivos del Plan Estratégico al finalizar su ejecución anual</v>
      </c>
      <c r="K17" s="803" t="s">
        <v>201</v>
      </c>
      <c r="L17" s="762" t="s">
        <v>171</v>
      </c>
      <c r="M17" s="815" t="str">
        <f>CONCATENATE(" *",[4]Árbol_GF!C36," *",[4]Árbol_GF!E36," *",[4]Árbol_GF!G36)</f>
        <v xml:space="preserve"> *1 Metas/objetivos mal formulados *2 Desarticulación o no cordinación de los involucrados *3. Baja gestión por parte de los responsables de indicadores y acciones</v>
      </c>
      <c r="N17" s="762"/>
      <c r="O17" s="762"/>
      <c r="P17" s="812" t="s">
        <v>202</v>
      </c>
      <c r="Q17" s="1030">
        <v>0.9</v>
      </c>
      <c r="R17" s="744" t="s">
        <v>173</v>
      </c>
      <c r="S17" s="781">
        <f>IF(R17="Muy Alta",100%,IF(R17="Alta",80%,IF(R17="Media",60%,IF(R17="Baja",40%,IF(R17="Muy Baja",20%,"")))))</f>
        <v>0.6</v>
      </c>
      <c r="T17" s="744"/>
      <c r="U17" s="781" t="str">
        <f>IF(T17="Catastrófico",100%,IF(T17="Mayor",80%,IF(T17="Moderado",60%,IF(T17="Menor",40%,IF(T17="Leve",20%,"")))))</f>
        <v/>
      </c>
      <c r="V17" s="744" t="s">
        <v>174</v>
      </c>
      <c r="W17" s="781">
        <f>IF(V17="Catastrófico",100%,IF(V17="Mayor",80%,IF(V17="Moderado",60%,IF(V17="Menor",40%,IF(V17="Leve",20%,"")))))</f>
        <v>0.6</v>
      </c>
      <c r="X17" s="778" t="str">
        <f>IF(Y17=100%,"Catastrófico",IF(Y17=80%,"Mayor",IF(Y17=60%,"Moderado",IF(Y17=40%,"Menor",IF(Y17=20%,"Leve","")))))</f>
        <v>Moderado</v>
      </c>
      <c r="Y17" s="781">
        <f>IF(AND(U17="",W17=""),"",MAX(U17,W17))</f>
        <v>0.6</v>
      </c>
      <c r="Z17" s="781" t="str">
        <f>CONCATENATE(R17,X17)</f>
        <v>MediaModerado</v>
      </c>
      <c r="AA17" s="741" t="str">
        <f>IF(Z17="Muy AltaLeve","Alto",IF(Z17="Muy AltaMenor","Alto",IF(Z17="Muy AltaModerado","Alto",IF(Z17="Muy AltaMayor","Alto",IF(Z17="Muy AltaCatastrófico","Extremo",IF(Z17="AltaLeve","Moderado",IF(Z17="AltaMenor","Moderado",IF(Z17="AltaModerado","Alto",IF(Z17="AltaMayor","Alto",IF(Z17="AltaCatastrófico","Extremo",IF(Z17="MediaLeve","Moderado",IF(Z17="MediaMenor","Moderado",IF(Z17="MediaModerado","Moderado",IF(Z17="MediaMayor","Alto",IF(Z17="MediaCatastrófico","Extremo",IF(Z17="BajaLeve","Bajo",IF(Z17="BajaMenor","Moderado",IF(Z17="BajaModerado","Moderado",IF(Z17="BajaMayor","Alto",IF(Z17="BajaCatastrófico","Extremo",IF(Z17="Muy BajaLeve","Bajo",IF(Z17="Muy BajaMenor","Bajo",IF(Z17="Muy BajaModerado","Moderado",IF(Z17="Muy BajaMayor","Alto",IF(Z17="Muy BajaCatastrófico","Extremo","")))))))))))))))))))))))))</f>
        <v>Moderado</v>
      </c>
      <c r="AB17" s="49">
        <v>1</v>
      </c>
      <c r="AC17" s="223" t="s">
        <v>203</v>
      </c>
      <c r="AD17" s="87">
        <v>1</v>
      </c>
      <c r="AE17" s="223" t="s">
        <v>204</v>
      </c>
      <c r="AF17" s="16" t="str">
        <f t="shared" si="0"/>
        <v>Probabilidad</v>
      </c>
      <c r="AG17" s="10" t="s">
        <v>177</v>
      </c>
      <c r="AH17" s="18">
        <f t="shared" si="1"/>
        <v>0.25</v>
      </c>
      <c r="AI17" s="10" t="s">
        <v>178</v>
      </c>
      <c r="AJ17" s="18">
        <f t="shared" si="2"/>
        <v>0.15</v>
      </c>
      <c r="AK17" s="19">
        <f t="shared" si="3"/>
        <v>0.4</v>
      </c>
      <c r="AL17" s="20">
        <f>IFERROR(IF(AF17="Probabilidad",(S17-(+S17*AK17)),IF(AF17="Impacto",S17,"")),"")</f>
        <v>0.36</v>
      </c>
      <c r="AM17" s="20">
        <f>IFERROR(IF(AF17="Impacto",(Y17-(+Y17*AK17)),IF(AF17="Probabilidad",Y17,"")),"")</f>
        <v>0.6</v>
      </c>
      <c r="AN17" s="11" t="s">
        <v>179</v>
      </c>
      <c r="AO17" s="11" t="s">
        <v>180</v>
      </c>
      <c r="AP17" s="11" t="s">
        <v>181</v>
      </c>
      <c r="AQ17" s="744" t="s">
        <v>205</v>
      </c>
      <c r="AR17" s="738">
        <f>S17</f>
        <v>0.6</v>
      </c>
      <c r="AS17" s="738">
        <f>IF(AL17="","",MIN(AL17:AL22))</f>
        <v>4.6655999999999996E-2</v>
      </c>
      <c r="AT17" s="741" t="str">
        <f>IFERROR(IF(AS17="","",IF(AS17&lt;=0.2,"Muy Baja",IF(AS17&lt;=0.4,"Baja",IF(AS17&lt;=0.6,"Media",IF(AS17&lt;=0.8,"Alta","Muy Alta"))))),"")</f>
        <v>Muy Baja</v>
      </c>
      <c r="AU17" s="738">
        <f>Y17</f>
        <v>0.6</v>
      </c>
      <c r="AV17" s="738">
        <f>IF(AM17="","",MIN(AM17:AM22))</f>
        <v>0.6</v>
      </c>
      <c r="AW17" s="741" t="str">
        <f>IFERROR(IF(AV17="","",IF(AV17&lt;=0.2,"Leve",IF(AV17&lt;=0.4,"Menor",IF(AV17&lt;=0.6,"Moderado",IF(AV17&lt;=0.8,"Mayor","Catastrófico"))))),"")</f>
        <v>Moderado</v>
      </c>
      <c r="AX17" s="741" t="str">
        <f>AA17</f>
        <v>Moderado</v>
      </c>
      <c r="AY17" s="741" t="str">
        <f>IFERROR(IF(OR(AND(AT17="Muy Baja",AW17="Leve"),AND(AT17="Muy Baja",AW17="Menor"),AND(AT17="Baja",AW17="Leve")),"Bajo",IF(OR(AND(AT17="Muy baja",AW17="Moderado"),AND(AT17="Baja",AW17="Menor"),AND(AT17="Baja",AW17="Moderado"),AND(AT17="Media",AW17="Leve"),AND(AT17="Media",AW17="Menor"),AND(AT17="Media",AW17="Moderado"),AND(AT17="Alta",AW17="Leve"),AND(AT17="Alta",AW17="Menor")),"Moderado",IF(OR(AND(AT17="Muy Baja",AW17="Mayor"),AND(AT17="Baja",AW17="Mayor"),AND(AT17="Media",AW17="Mayor"),AND(AT17="Alta",AW17="Moderado"),AND(AT17="Alta",AW17="Mayor"),AND(AT17="Muy Alta",AW17="Leve"),AND(AT17="Muy Alta",AW17="Menor"),AND(AT17="Muy Alta",AW17="Moderado"),AND(AT17="Muy Alta",AW17="Mayor")),"Alto",IF(OR(AND(AT17="Muy Baja",AW17="Catastrófico"),AND(AT17="Baja",AW17="Catastrófico"),AND(AT17="Media",AW17="Catastrófico"),AND(AT17="Alta",AW17="Catastrófico"),AND(AT17="Muy Alta",AW17="Catastrófico")),"Extremo","")))),"")</f>
        <v>Moderado</v>
      </c>
      <c r="AZ17" s="744" t="s">
        <v>183</v>
      </c>
      <c r="BA17" s="91" t="s">
        <v>206</v>
      </c>
      <c r="BB17" s="91" t="s">
        <v>207</v>
      </c>
      <c r="BC17" s="94">
        <v>4</v>
      </c>
      <c r="BD17" s="9">
        <v>1</v>
      </c>
      <c r="BE17" s="9">
        <v>1</v>
      </c>
      <c r="BF17" s="9">
        <v>1</v>
      </c>
      <c r="BG17" s="9">
        <v>1</v>
      </c>
      <c r="BH17" s="91" t="s">
        <v>186</v>
      </c>
      <c r="BI17" s="91" t="s">
        <v>208</v>
      </c>
      <c r="BJ17" s="91"/>
      <c r="BK17" s="91"/>
      <c r="BL17" s="93"/>
      <c r="BM17" s="93"/>
      <c r="BN17" s="93"/>
      <c r="BO17" s="93"/>
      <c r="BP17" s="95" t="str">
        <f t="shared" si="5"/>
        <v/>
      </c>
      <c r="BQ17" s="96" t="str">
        <f t="shared" si="6"/>
        <v/>
      </c>
      <c r="BR17" s="1024"/>
      <c r="BS17" s="756"/>
      <c r="BT17" s="756"/>
      <c r="BU17" s="759"/>
    </row>
    <row r="18" spans="1:73" s="12" customFormat="1" ht="70.5" x14ac:dyDescent="0.25">
      <c r="A18" s="819"/>
      <c r="B18" s="822"/>
      <c r="C18" s="1028"/>
      <c r="D18" s="828"/>
      <c r="E18" s="831"/>
      <c r="F18" s="834"/>
      <c r="G18" s="763"/>
      <c r="H18" s="775"/>
      <c r="I18" s="775"/>
      <c r="J18" s="801"/>
      <c r="K18" s="804"/>
      <c r="L18" s="763"/>
      <c r="M18" s="816"/>
      <c r="N18" s="763"/>
      <c r="O18" s="763"/>
      <c r="P18" s="813"/>
      <c r="Q18" s="1031"/>
      <c r="R18" s="745"/>
      <c r="S18" s="782"/>
      <c r="T18" s="745"/>
      <c r="U18" s="782"/>
      <c r="V18" s="745"/>
      <c r="W18" s="782"/>
      <c r="X18" s="779"/>
      <c r="Y18" s="782"/>
      <c r="Z18" s="782"/>
      <c r="AA18" s="742"/>
      <c r="AB18" s="297">
        <v>2</v>
      </c>
      <c r="AC18" s="327" t="s">
        <v>209</v>
      </c>
      <c r="AD18" s="293">
        <v>1</v>
      </c>
      <c r="AE18" s="327" t="s">
        <v>210</v>
      </c>
      <c r="AF18" s="328" t="str">
        <f>IF(OR(AG18="Preventivo",AG18="Detectivo"),"Probabilidad",IF(AG18="Correctivo","Impacto",""))</f>
        <v>Probabilidad</v>
      </c>
      <c r="AG18" s="299" t="s">
        <v>177</v>
      </c>
      <c r="AH18" s="296">
        <f t="shared" si="1"/>
        <v>0.25</v>
      </c>
      <c r="AI18" s="299" t="s">
        <v>178</v>
      </c>
      <c r="AJ18" s="296">
        <f t="shared" si="2"/>
        <v>0.15</v>
      </c>
      <c r="AK18" s="300">
        <f t="shared" si="3"/>
        <v>0.4</v>
      </c>
      <c r="AL18" s="329">
        <f>IFERROR(IF(AND(AF17="Probabilidad",AF18="Probabilidad"),(AL17-(+AL17*AK18)),IF(AF18="Probabilidad",(S17-(+S17*AK18)),IF(AF18="Impacto",AL17,""))),"")</f>
        <v>0.216</v>
      </c>
      <c r="AM18" s="329">
        <f>IFERROR(IF(AND(AF17="Impacto",AF18="Impacto"),(AM17-(+AM17*AK18)),IF(AF18="Impacto",(Y17-(+Y17*AK18)),IF(AF18="Probabilidad",AM17,""))),"")</f>
        <v>0.6</v>
      </c>
      <c r="AN18" s="302" t="s">
        <v>179</v>
      </c>
      <c r="AO18" s="302" t="s">
        <v>180</v>
      </c>
      <c r="AP18" s="302" t="s">
        <v>181</v>
      </c>
      <c r="AQ18" s="745"/>
      <c r="AR18" s="739"/>
      <c r="AS18" s="739"/>
      <c r="AT18" s="742"/>
      <c r="AU18" s="739"/>
      <c r="AV18" s="739"/>
      <c r="AW18" s="742"/>
      <c r="AX18" s="742"/>
      <c r="AY18" s="742"/>
      <c r="AZ18" s="745"/>
      <c r="BA18" s="305"/>
      <c r="BB18" s="305"/>
      <c r="BC18" s="308" t="str">
        <f t="shared" si="4"/>
        <v/>
      </c>
      <c r="BD18" s="295"/>
      <c r="BE18" s="295"/>
      <c r="BF18" s="295"/>
      <c r="BG18" s="295"/>
      <c r="BH18" s="305"/>
      <c r="BI18" s="305"/>
      <c r="BJ18" s="305"/>
      <c r="BK18" s="305"/>
      <c r="BL18" s="306"/>
      <c r="BM18" s="306"/>
      <c r="BN18" s="306"/>
      <c r="BO18" s="306"/>
      <c r="BP18" s="307" t="str">
        <f t="shared" si="5"/>
        <v/>
      </c>
      <c r="BQ18" s="330" t="str">
        <f t="shared" si="6"/>
        <v/>
      </c>
      <c r="BR18" s="1025"/>
      <c r="BS18" s="757"/>
      <c r="BT18" s="757"/>
      <c r="BU18" s="760"/>
    </row>
    <row r="19" spans="1:73" s="12" customFormat="1" ht="108" customHeight="1" x14ac:dyDescent="0.25">
      <c r="A19" s="819"/>
      <c r="B19" s="822"/>
      <c r="C19" s="1028"/>
      <c r="D19" s="828"/>
      <c r="E19" s="831"/>
      <c r="F19" s="834"/>
      <c r="G19" s="763"/>
      <c r="H19" s="775"/>
      <c r="I19" s="775"/>
      <c r="J19" s="801"/>
      <c r="K19" s="804"/>
      <c r="L19" s="763"/>
      <c r="M19" s="816"/>
      <c r="N19" s="763"/>
      <c r="O19" s="763"/>
      <c r="P19" s="813"/>
      <c r="Q19" s="1031"/>
      <c r="R19" s="745"/>
      <c r="S19" s="782"/>
      <c r="T19" s="745"/>
      <c r="U19" s="782"/>
      <c r="V19" s="745"/>
      <c r="W19" s="782"/>
      <c r="X19" s="779"/>
      <c r="Y19" s="782"/>
      <c r="Z19" s="782"/>
      <c r="AA19" s="742"/>
      <c r="AB19" s="297">
        <v>3</v>
      </c>
      <c r="AC19" s="327" t="s">
        <v>211</v>
      </c>
      <c r="AD19" s="293">
        <v>2.2999999999999998</v>
      </c>
      <c r="AE19" s="327" t="s">
        <v>212</v>
      </c>
      <c r="AF19" s="298" t="str">
        <f>IF(OR(AG19="Preventivo",AG19="Detectivo"),"Probabilidad",IF(AG19="Correctivo","Impacto",""))</f>
        <v>Probabilidad</v>
      </c>
      <c r="AG19" s="299" t="s">
        <v>177</v>
      </c>
      <c r="AH19" s="296">
        <f t="shared" si="1"/>
        <v>0.25</v>
      </c>
      <c r="AI19" s="299" t="s">
        <v>178</v>
      </c>
      <c r="AJ19" s="296">
        <f t="shared" si="2"/>
        <v>0.15</v>
      </c>
      <c r="AK19" s="300">
        <f t="shared" si="3"/>
        <v>0.4</v>
      </c>
      <c r="AL19" s="301">
        <f>IFERROR(IF(AND(AF18="Probabilidad",AF19="Probabilidad"),(AL18-(+AL18*AK19)),IF(AND(AF18="Impacto",AF19="Probabilidad"),(AL17-(+AL17*AK19)),IF(AF19="Impacto",AL18,""))),"")</f>
        <v>0.12959999999999999</v>
      </c>
      <c r="AM19" s="301">
        <f>IFERROR(IF(AND(AF18="Impacto",AF19="Impacto"),(AM18-(+AM18*AK19)),IF(AND(AF18="Probabilidad",AF19="Impacto"),(AM17-(+AM17*AK19)),IF(AF19="Probabilidad",AM18,""))),"")</f>
        <v>0.6</v>
      </c>
      <c r="AN19" s="302" t="s">
        <v>179</v>
      </c>
      <c r="AO19" s="302" t="s">
        <v>180</v>
      </c>
      <c r="AP19" s="302" t="s">
        <v>181</v>
      </c>
      <c r="AQ19" s="745"/>
      <c r="AR19" s="739"/>
      <c r="AS19" s="739"/>
      <c r="AT19" s="742"/>
      <c r="AU19" s="739"/>
      <c r="AV19" s="739"/>
      <c r="AW19" s="742"/>
      <c r="AX19" s="742"/>
      <c r="AY19" s="742"/>
      <c r="AZ19" s="745"/>
      <c r="BA19" s="305"/>
      <c r="BB19" s="305"/>
      <c r="BC19" s="308" t="str">
        <f t="shared" si="4"/>
        <v/>
      </c>
      <c r="BD19" s="295"/>
      <c r="BE19" s="295"/>
      <c r="BF19" s="295"/>
      <c r="BG19" s="295"/>
      <c r="BH19" s="305"/>
      <c r="BI19" s="305"/>
      <c r="BJ19" s="305"/>
      <c r="BK19" s="305"/>
      <c r="BL19" s="306"/>
      <c r="BM19" s="306"/>
      <c r="BN19" s="306"/>
      <c r="BO19" s="306"/>
      <c r="BP19" s="307" t="str">
        <f t="shared" si="5"/>
        <v/>
      </c>
      <c r="BQ19" s="330" t="str">
        <f t="shared" si="6"/>
        <v/>
      </c>
      <c r="BR19" s="1025"/>
      <c r="BS19" s="757"/>
      <c r="BT19" s="757"/>
      <c r="BU19" s="760"/>
    </row>
    <row r="20" spans="1:73" s="12" customFormat="1" ht="70.5" x14ac:dyDescent="0.25">
      <c r="A20" s="819"/>
      <c r="B20" s="822"/>
      <c r="C20" s="1028"/>
      <c r="D20" s="828"/>
      <c r="E20" s="831"/>
      <c r="F20" s="834"/>
      <c r="G20" s="763"/>
      <c r="H20" s="775"/>
      <c r="I20" s="775"/>
      <c r="J20" s="801"/>
      <c r="K20" s="804"/>
      <c r="L20" s="763"/>
      <c r="M20" s="816"/>
      <c r="N20" s="763"/>
      <c r="O20" s="763"/>
      <c r="P20" s="813"/>
      <c r="Q20" s="1031"/>
      <c r="R20" s="745"/>
      <c r="S20" s="782"/>
      <c r="T20" s="745"/>
      <c r="U20" s="782"/>
      <c r="V20" s="745"/>
      <c r="W20" s="782"/>
      <c r="X20" s="779"/>
      <c r="Y20" s="782"/>
      <c r="Z20" s="782"/>
      <c r="AA20" s="742"/>
      <c r="AB20" s="297">
        <v>4</v>
      </c>
      <c r="AC20" s="327" t="s">
        <v>213</v>
      </c>
      <c r="AD20" s="293">
        <v>2</v>
      </c>
      <c r="AE20" s="327" t="s">
        <v>214</v>
      </c>
      <c r="AF20" s="298" t="str">
        <f t="shared" si="0"/>
        <v>Probabilidad</v>
      </c>
      <c r="AG20" s="299" t="s">
        <v>177</v>
      </c>
      <c r="AH20" s="296">
        <f t="shared" si="1"/>
        <v>0.25</v>
      </c>
      <c r="AI20" s="299" t="s">
        <v>178</v>
      </c>
      <c r="AJ20" s="296">
        <f t="shared" si="2"/>
        <v>0.15</v>
      </c>
      <c r="AK20" s="300">
        <f t="shared" si="3"/>
        <v>0.4</v>
      </c>
      <c r="AL20" s="301">
        <f>IFERROR(IF(AND(AF19="Probabilidad",AF20="Probabilidad"),(AL19-(+AL19*AK20)),IF(AND(AF19="Impacto",AF20="Probabilidad"),(AL18-(+AL18*AK20)),IF(AF20="Impacto",AL19,""))),"")</f>
        <v>7.7759999999999996E-2</v>
      </c>
      <c r="AM20" s="301">
        <f>IFERROR(IF(AND(AF19="Impacto",AF20="Impacto"),(AM19-(+AM19*AK20)),IF(AND(AF19="Probabilidad",AF20="Impacto"),(AM18-(+AM18*AK20)),IF(AF20="Probabilidad",AM19,""))),"")</f>
        <v>0.6</v>
      </c>
      <c r="AN20" s="302" t="s">
        <v>179</v>
      </c>
      <c r="AO20" s="302" t="s">
        <v>180</v>
      </c>
      <c r="AP20" s="302" t="s">
        <v>181</v>
      </c>
      <c r="AQ20" s="745"/>
      <c r="AR20" s="739"/>
      <c r="AS20" s="739"/>
      <c r="AT20" s="742"/>
      <c r="AU20" s="739"/>
      <c r="AV20" s="739"/>
      <c r="AW20" s="742"/>
      <c r="AX20" s="742"/>
      <c r="AY20" s="742"/>
      <c r="AZ20" s="745"/>
      <c r="BA20" s="305"/>
      <c r="BB20" s="305"/>
      <c r="BC20" s="308" t="str">
        <f t="shared" si="4"/>
        <v/>
      </c>
      <c r="BD20" s="295"/>
      <c r="BE20" s="295"/>
      <c r="BF20" s="295"/>
      <c r="BG20" s="295"/>
      <c r="BH20" s="305"/>
      <c r="BI20" s="305"/>
      <c r="BJ20" s="305"/>
      <c r="BK20" s="305"/>
      <c r="BL20" s="306"/>
      <c r="BM20" s="306"/>
      <c r="BN20" s="306"/>
      <c r="BO20" s="306"/>
      <c r="BP20" s="307" t="str">
        <f t="shared" si="5"/>
        <v/>
      </c>
      <c r="BQ20" s="330" t="str">
        <f t="shared" si="6"/>
        <v/>
      </c>
      <c r="BR20" s="1025"/>
      <c r="BS20" s="757"/>
      <c r="BT20" s="757"/>
      <c r="BU20" s="760"/>
    </row>
    <row r="21" spans="1:73" s="12" customFormat="1" ht="70.5" x14ac:dyDescent="0.25">
      <c r="A21" s="819"/>
      <c r="B21" s="822"/>
      <c r="C21" s="1028"/>
      <c r="D21" s="828"/>
      <c r="E21" s="831"/>
      <c r="F21" s="834"/>
      <c r="G21" s="763"/>
      <c r="H21" s="775"/>
      <c r="I21" s="775"/>
      <c r="J21" s="801"/>
      <c r="K21" s="804"/>
      <c r="L21" s="763"/>
      <c r="M21" s="816"/>
      <c r="N21" s="763"/>
      <c r="O21" s="763"/>
      <c r="P21" s="813"/>
      <c r="Q21" s="1031"/>
      <c r="R21" s="745"/>
      <c r="S21" s="782"/>
      <c r="T21" s="745"/>
      <c r="U21" s="782"/>
      <c r="V21" s="745"/>
      <c r="W21" s="782"/>
      <c r="X21" s="779"/>
      <c r="Y21" s="782"/>
      <c r="Z21" s="782"/>
      <c r="AA21" s="742"/>
      <c r="AB21" s="297">
        <v>5</v>
      </c>
      <c r="AC21" s="331" t="s">
        <v>215</v>
      </c>
      <c r="AD21" s="293">
        <v>2</v>
      </c>
      <c r="AE21" s="327" t="s">
        <v>216</v>
      </c>
      <c r="AF21" s="298" t="str">
        <f t="shared" si="0"/>
        <v>Probabilidad</v>
      </c>
      <c r="AG21" s="299" t="s">
        <v>177</v>
      </c>
      <c r="AH21" s="296">
        <f t="shared" si="1"/>
        <v>0.25</v>
      </c>
      <c r="AI21" s="299" t="s">
        <v>178</v>
      </c>
      <c r="AJ21" s="296">
        <f t="shared" si="2"/>
        <v>0.15</v>
      </c>
      <c r="AK21" s="300">
        <f t="shared" si="3"/>
        <v>0.4</v>
      </c>
      <c r="AL21" s="301">
        <f>IFERROR(IF(AND(AF20="Probabilidad",AF21="Probabilidad"),(AL20-(+AL20*AK21)),IF(AND(AF20="Impacto",AF21="Probabilidad"),(AL19-(+AL19*AK21)),IF(AF21="Impacto",AL20,""))),"")</f>
        <v>4.6655999999999996E-2</v>
      </c>
      <c r="AM21" s="301">
        <f>IFERROR(IF(AND(AF20="Impacto",AF21="Impacto"),(AM20-(+AM20*AK21)),IF(AND(AF20="Probabilidad",AF21="Impacto"),(AM19-(+AM19*AK21)),IF(AF21="Probabilidad",AM20,""))),"")</f>
        <v>0.6</v>
      </c>
      <c r="AN21" s="302" t="s">
        <v>179</v>
      </c>
      <c r="AO21" s="302" t="s">
        <v>180</v>
      </c>
      <c r="AP21" s="302" t="s">
        <v>181</v>
      </c>
      <c r="AQ21" s="745"/>
      <c r="AR21" s="739"/>
      <c r="AS21" s="739"/>
      <c r="AT21" s="742"/>
      <c r="AU21" s="739"/>
      <c r="AV21" s="739"/>
      <c r="AW21" s="742"/>
      <c r="AX21" s="742"/>
      <c r="AY21" s="742"/>
      <c r="AZ21" s="745"/>
      <c r="BA21" s="305"/>
      <c r="BB21" s="305"/>
      <c r="BC21" s="308" t="str">
        <f t="shared" si="4"/>
        <v/>
      </c>
      <c r="BD21" s="295"/>
      <c r="BE21" s="295"/>
      <c r="BF21" s="295"/>
      <c r="BG21" s="295"/>
      <c r="BH21" s="305"/>
      <c r="BI21" s="305"/>
      <c r="BJ21" s="305"/>
      <c r="BK21" s="305"/>
      <c r="BL21" s="306"/>
      <c r="BM21" s="306"/>
      <c r="BN21" s="306"/>
      <c r="BO21" s="306"/>
      <c r="BP21" s="307" t="str">
        <f t="shared" si="5"/>
        <v/>
      </c>
      <c r="BQ21" s="330" t="str">
        <f t="shared" si="6"/>
        <v/>
      </c>
      <c r="BR21" s="1025"/>
      <c r="BS21" s="757"/>
      <c r="BT21" s="757"/>
      <c r="BU21" s="760"/>
    </row>
    <row r="22" spans="1:73" s="12" customFormat="1" x14ac:dyDescent="0.25">
      <c r="A22" s="819"/>
      <c r="B22" s="822"/>
      <c r="C22" s="1028"/>
      <c r="D22" s="829"/>
      <c r="E22" s="832"/>
      <c r="F22" s="835"/>
      <c r="G22" s="764"/>
      <c r="H22" s="776"/>
      <c r="I22" s="776"/>
      <c r="J22" s="802"/>
      <c r="K22" s="805"/>
      <c r="L22" s="764"/>
      <c r="M22" s="817"/>
      <c r="N22" s="764"/>
      <c r="O22" s="764"/>
      <c r="P22" s="814"/>
      <c r="Q22" s="1032"/>
      <c r="R22" s="746"/>
      <c r="S22" s="783"/>
      <c r="T22" s="746"/>
      <c r="U22" s="783"/>
      <c r="V22" s="746"/>
      <c r="W22" s="783"/>
      <c r="X22" s="780"/>
      <c r="Y22" s="783"/>
      <c r="Z22" s="783"/>
      <c r="AA22" s="743"/>
      <c r="AB22" s="315"/>
      <c r="AC22" s="332"/>
      <c r="AD22" s="313"/>
      <c r="AE22" s="332"/>
      <c r="AF22" s="316" t="str">
        <f t="shared" si="0"/>
        <v/>
      </c>
      <c r="AG22" s="317"/>
      <c r="AH22" s="314" t="str">
        <f t="shared" si="1"/>
        <v/>
      </c>
      <c r="AI22" s="317"/>
      <c r="AJ22" s="314" t="str">
        <f t="shared" si="2"/>
        <v/>
      </c>
      <c r="AK22" s="318" t="str">
        <f t="shared" si="3"/>
        <v/>
      </c>
      <c r="AL22" s="319" t="str">
        <f>IFERROR(IF(AND(AF21="Probabilidad",AF22="Probabilidad"),(AL21-(+AL21*AK22)),IF(AND(AF21="Impacto",AF22="Probabilidad"),(AL20-(+AL20*AK22)),IF(AF22="Impacto",AL21,""))),"")</f>
        <v/>
      </c>
      <c r="AM22" s="319" t="str">
        <f>IFERROR(IF(AND(AF21="Impacto",AF22="Impacto"),(AM21-(+AM21*AK22)),IF(AND(AF21="Probabilidad",AF22="Impacto"),(AM20-(+AM20*AK22)),IF(AF22="Probabilidad",AM21,""))),"")</f>
        <v/>
      </c>
      <c r="AN22" s="320"/>
      <c r="AO22" s="320"/>
      <c r="AP22" s="320"/>
      <c r="AQ22" s="746"/>
      <c r="AR22" s="740"/>
      <c r="AS22" s="740"/>
      <c r="AT22" s="743"/>
      <c r="AU22" s="740"/>
      <c r="AV22" s="740"/>
      <c r="AW22" s="743"/>
      <c r="AX22" s="743"/>
      <c r="AY22" s="743"/>
      <c r="AZ22" s="746"/>
      <c r="BA22" s="323"/>
      <c r="BB22" s="323"/>
      <c r="BC22" s="326" t="str">
        <f t="shared" si="4"/>
        <v/>
      </c>
      <c r="BD22" s="313"/>
      <c r="BE22" s="313"/>
      <c r="BF22" s="313"/>
      <c r="BG22" s="313"/>
      <c r="BH22" s="323"/>
      <c r="BI22" s="323"/>
      <c r="BJ22" s="323"/>
      <c r="BK22" s="323"/>
      <c r="BL22" s="324"/>
      <c r="BM22" s="324"/>
      <c r="BN22" s="324"/>
      <c r="BO22" s="324"/>
      <c r="BP22" s="325" t="str">
        <f t="shared" si="5"/>
        <v/>
      </c>
      <c r="BQ22" s="333" t="str">
        <f t="shared" si="6"/>
        <v/>
      </c>
      <c r="BR22" s="1026"/>
      <c r="BS22" s="758"/>
      <c r="BT22" s="758"/>
      <c r="BU22" s="761"/>
    </row>
    <row r="23" spans="1:73" s="12" customFormat="1" ht="70.5" x14ac:dyDescent="0.25">
      <c r="A23" s="819"/>
      <c r="B23" s="822"/>
      <c r="C23" s="1028"/>
      <c r="D23" s="827" t="s">
        <v>167</v>
      </c>
      <c r="E23" s="830" t="s">
        <v>168</v>
      </c>
      <c r="F23" s="833">
        <v>3</v>
      </c>
      <c r="G23" s="762" t="s">
        <v>217</v>
      </c>
      <c r="H23" s="774"/>
      <c r="I23" s="774"/>
      <c r="J23" s="800" t="str">
        <f>IF(D23="","",IF(D23="RG",[4]Árbol_GF!B59,IF(D23="RF",[4]Árbol_GF!B59,IF(I23="","",(CONCATENATE(I23," ",$M$2," ",G23," ",$M$3," ",O23," ",$M$4," ",N23))))))</f>
        <v>Posibilidad de afectación reputacional  por percepción interna negativa de la implementación de la gestión de calidad debido a Presentar no conformidades mayores en auditoría externa de certificación y/o seguimiento</v>
      </c>
      <c r="K23" s="803" t="s">
        <v>201</v>
      </c>
      <c r="L23" s="762" t="s">
        <v>171</v>
      </c>
      <c r="M23" s="815" t="str">
        <f>CONCATENATE(" *",[4]Árbol_GF!C54," *",[4]Árbol_GF!E54," *",[4]Árbol_GF!G54)</f>
        <v xml:space="preserve"> *1 Falta de conocimiento de los temas (Desconocimiento de la norma técnica) *2 Fallas en el seguimiento (En cuanto a la norma técnica) *3 Falta de compromiso o desinterés (en la implementación)</v>
      </c>
      <c r="N23" s="762"/>
      <c r="O23" s="762"/>
      <c r="P23" s="812" t="s">
        <v>218</v>
      </c>
      <c r="Q23" s="809">
        <v>1</v>
      </c>
      <c r="R23" s="744" t="s">
        <v>219</v>
      </c>
      <c r="S23" s="781">
        <f>IF(R23="Muy Alta",100%,IF(R23="Alta",80%,IF(R23="Media",60%,IF(R23="Baja",40%,IF(R23="Muy Baja",20%,"")))))</f>
        <v>0.4</v>
      </c>
      <c r="T23" s="744"/>
      <c r="U23" s="781" t="str">
        <f>IF(T23="Catastrófico",100%,IF(T23="Mayor",80%,IF(T23="Moderado",60%,IF(T23="Menor",40%,IF(T23="Leve",20%,"")))))</f>
        <v/>
      </c>
      <c r="V23" s="744" t="s">
        <v>220</v>
      </c>
      <c r="W23" s="781">
        <f>IF(V23="Catastrófico",100%,IF(V23="Mayor",80%,IF(V23="Moderado",60%,IF(V23="Menor",40%,IF(V23="Leve",20%,"")))))</f>
        <v>0.4</v>
      </c>
      <c r="X23" s="778" t="str">
        <f>IF(Y23=100%,"Catastrófico",IF(Y23=80%,"Mayor",IF(Y23=60%,"Moderado",IF(Y23=40%,"Menor",IF(Y23=20%,"Leve","")))))</f>
        <v>Menor</v>
      </c>
      <c r="Y23" s="781">
        <f>IF(AND(U23="",W23=""),"",MAX(U23,W23))</f>
        <v>0.4</v>
      </c>
      <c r="Z23" s="781" t="str">
        <f>CONCATENATE(R23,X23)</f>
        <v>BajaMenor</v>
      </c>
      <c r="AA23" s="741" t="str">
        <f>IF(Z23="Muy AltaLeve","Alto",IF(Z23="Muy AltaMenor","Alto",IF(Z23="Muy AltaModerado","Alto",IF(Z23="Muy AltaMayor","Alto",IF(Z23="Muy AltaCatastrófico","Extremo",IF(Z23="AltaLeve","Moderado",IF(Z23="AltaMenor","Moderado",IF(Z23="AltaModerado","Alto",IF(Z23="AltaMayor","Alto",IF(Z23="AltaCatastrófico","Extremo",IF(Z23="MediaLeve","Moderado",IF(Z23="MediaMenor","Moderado",IF(Z23="MediaModerado","Moderado",IF(Z23="MediaMayor","Alto",IF(Z23="MediaCatastrófico","Extremo",IF(Z23="BajaLeve","Bajo",IF(Z23="BajaMenor","Moderado",IF(Z23="BajaModerado","Moderado",IF(Z23="BajaMayor","Alto",IF(Z23="BajaCatastrófico","Extremo",IF(Z23="Muy BajaLeve","Bajo",IF(Z23="Muy BajaMenor","Bajo",IF(Z23="Muy BajaModerado","Moderado",IF(Z23="Muy BajaMayor","Alto",IF(Z23="Muy BajaCatastrófico","Extremo","")))))))))))))))))))))))))</f>
        <v>Moderado</v>
      </c>
      <c r="AB23" s="49">
        <v>1</v>
      </c>
      <c r="AC23" s="223" t="s">
        <v>221</v>
      </c>
      <c r="AD23" s="87">
        <v>2</v>
      </c>
      <c r="AE23" s="223" t="s">
        <v>222</v>
      </c>
      <c r="AF23" s="16" t="str">
        <f t="shared" si="0"/>
        <v>Probabilidad</v>
      </c>
      <c r="AG23" s="10" t="s">
        <v>177</v>
      </c>
      <c r="AH23" s="18">
        <f t="shared" si="1"/>
        <v>0.25</v>
      </c>
      <c r="AI23" s="10" t="s">
        <v>178</v>
      </c>
      <c r="AJ23" s="18">
        <f t="shared" si="2"/>
        <v>0.15</v>
      </c>
      <c r="AK23" s="19">
        <f t="shared" si="3"/>
        <v>0.4</v>
      </c>
      <c r="AL23" s="20">
        <f>IFERROR(IF(AF23="Probabilidad",(S23-(+S23*AK23)),IF(AF23="Impacto",S23,"")),"")</f>
        <v>0.24</v>
      </c>
      <c r="AM23" s="20">
        <f>IFERROR(IF(AF23="Impacto",(Y23-(+Y23*AK23)),IF(AF23="Probabilidad",Y23,"")),"")</f>
        <v>0.4</v>
      </c>
      <c r="AN23" s="11" t="s">
        <v>179</v>
      </c>
      <c r="AO23" s="11" t="s">
        <v>180</v>
      </c>
      <c r="AP23" s="11" t="s">
        <v>181</v>
      </c>
      <c r="AQ23" s="744" t="s">
        <v>223</v>
      </c>
      <c r="AR23" s="738">
        <f>S23</f>
        <v>0.4</v>
      </c>
      <c r="AS23" s="738">
        <f>IF(AL23="","",MIN(AL23:AL28))</f>
        <v>8.6399999999999991E-2</v>
      </c>
      <c r="AT23" s="741" t="str">
        <f>IFERROR(IF(AS23="","",IF(AS23&lt;=0.2,"Muy Baja",IF(AS23&lt;=0.4,"Baja",IF(AS23&lt;=0.6,"Media",IF(AS23&lt;=0.8,"Alta","Muy Alta"))))),"")</f>
        <v>Muy Baja</v>
      </c>
      <c r="AU23" s="738">
        <f>Y23</f>
        <v>0.4</v>
      </c>
      <c r="AV23" s="738">
        <f>IF(AM23="","",MIN(AM23:AM28))</f>
        <v>0.4</v>
      </c>
      <c r="AW23" s="741" t="str">
        <f>IFERROR(IF(AV23="","",IF(AV23&lt;=0.2,"Leve",IF(AV23&lt;=0.4,"Menor",IF(AV23&lt;=0.6,"Moderado",IF(AV23&lt;=0.8,"Mayor","Catastrófico"))))),"")</f>
        <v>Menor</v>
      </c>
      <c r="AX23" s="741" t="str">
        <f>AA23</f>
        <v>Moderado</v>
      </c>
      <c r="AY23" s="741" t="str">
        <f>IFERROR(IF(OR(AND(AT23="Muy Baja",AW23="Leve"),AND(AT23="Muy Baja",AW23="Menor"),AND(AT23="Baja",AW23="Leve")),"Bajo",IF(OR(AND(AT23="Muy baja",AW23="Moderado"),AND(AT23="Baja",AW23="Menor"),AND(AT23="Baja",AW23="Moderado"),AND(AT23="Media",AW23="Leve"),AND(AT23="Media",AW23="Menor"),AND(AT23="Media",AW23="Moderado"),AND(AT23="Alta",AW23="Leve"),AND(AT23="Alta",AW23="Menor")),"Moderado",IF(OR(AND(AT23="Muy Baja",AW23="Mayor"),AND(AT23="Baja",AW23="Mayor"),AND(AT23="Media",AW23="Mayor"),AND(AT23="Alta",AW23="Moderado"),AND(AT23="Alta",AW23="Mayor"),AND(AT23="Muy Alta",AW23="Leve"),AND(AT23="Muy Alta",AW23="Menor"),AND(AT23="Muy Alta",AW23="Moderado"),AND(AT23="Muy Alta",AW23="Mayor")),"Alto",IF(OR(AND(AT23="Muy Baja",AW23="Catastrófico"),AND(AT23="Baja",AW23="Catastrófico"),AND(AT23="Media",AW23="Catastrófico"),AND(AT23="Alta",AW23="Catastrófico"),AND(AT23="Muy Alta",AW23="Catastrófico")),"Extremo","")))),"")</f>
        <v>Bajo</v>
      </c>
      <c r="AZ23" s="744" t="s">
        <v>224</v>
      </c>
      <c r="BA23" s="112"/>
      <c r="BB23" s="91"/>
      <c r="BC23" s="94" t="str">
        <f t="shared" si="4"/>
        <v/>
      </c>
      <c r="BD23" s="9"/>
      <c r="BE23" s="9"/>
      <c r="BF23" s="9"/>
      <c r="BG23" s="9"/>
      <c r="BH23" s="91"/>
      <c r="BI23" s="91"/>
      <c r="BJ23" s="91"/>
      <c r="BK23" s="91"/>
      <c r="BL23" s="93"/>
      <c r="BM23" s="93"/>
      <c r="BN23" s="93"/>
      <c r="BO23" s="93"/>
      <c r="BP23" s="95" t="str">
        <f t="shared" si="5"/>
        <v/>
      </c>
      <c r="BQ23" s="96" t="str">
        <f t="shared" si="6"/>
        <v/>
      </c>
      <c r="BR23" s="1024"/>
      <c r="BS23" s="756"/>
      <c r="BT23" s="756"/>
      <c r="BU23" s="759"/>
    </row>
    <row r="24" spans="1:73" s="12" customFormat="1" ht="70.5" x14ac:dyDescent="0.25">
      <c r="A24" s="819"/>
      <c r="B24" s="822"/>
      <c r="C24" s="1028"/>
      <c r="D24" s="828"/>
      <c r="E24" s="831"/>
      <c r="F24" s="834"/>
      <c r="G24" s="763"/>
      <c r="H24" s="775"/>
      <c r="I24" s="775"/>
      <c r="J24" s="801"/>
      <c r="K24" s="804"/>
      <c r="L24" s="763"/>
      <c r="M24" s="816"/>
      <c r="N24" s="763"/>
      <c r="O24" s="763"/>
      <c r="P24" s="813"/>
      <c r="Q24" s="810"/>
      <c r="R24" s="745"/>
      <c r="S24" s="782"/>
      <c r="T24" s="745"/>
      <c r="U24" s="782"/>
      <c r="V24" s="745"/>
      <c r="W24" s="782"/>
      <c r="X24" s="779"/>
      <c r="Y24" s="782"/>
      <c r="Z24" s="782"/>
      <c r="AA24" s="742"/>
      <c r="AB24" s="297">
        <v>2</v>
      </c>
      <c r="AC24" s="327" t="s">
        <v>225</v>
      </c>
      <c r="AD24" s="293">
        <v>3</v>
      </c>
      <c r="AE24" s="327" t="s">
        <v>226</v>
      </c>
      <c r="AF24" s="298" t="str">
        <f t="shared" si="0"/>
        <v>Probabilidad</v>
      </c>
      <c r="AG24" s="299" t="s">
        <v>177</v>
      </c>
      <c r="AH24" s="296">
        <f t="shared" si="1"/>
        <v>0.25</v>
      </c>
      <c r="AI24" s="299" t="s">
        <v>178</v>
      </c>
      <c r="AJ24" s="296">
        <f t="shared" si="2"/>
        <v>0.15</v>
      </c>
      <c r="AK24" s="300">
        <f t="shared" si="3"/>
        <v>0.4</v>
      </c>
      <c r="AL24" s="301">
        <f>IFERROR(IF(AND(AF23="Probabilidad",AF24="Probabilidad"),(AL23-(+AL23*AK24)),IF(AF24="Probabilidad",(S23-(+S23*AK24)),IF(AF24="Impacto",AL23,""))),"")</f>
        <v>0.14399999999999999</v>
      </c>
      <c r="AM24" s="301">
        <f>IFERROR(IF(AND(AF23="Impacto",AF24="Impacto"),(AM23-(+AM23*AK24)),IF(AF24="Impacto",(Y23-(+Y23*AK24)),IF(AF24="Probabilidad",AM23,""))),"")</f>
        <v>0.4</v>
      </c>
      <c r="AN24" s="302" t="s">
        <v>179</v>
      </c>
      <c r="AO24" s="302" t="s">
        <v>180</v>
      </c>
      <c r="AP24" s="302" t="s">
        <v>181</v>
      </c>
      <c r="AQ24" s="745"/>
      <c r="AR24" s="739"/>
      <c r="AS24" s="739"/>
      <c r="AT24" s="742"/>
      <c r="AU24" s="739"/>
      <c r="AV24" s="739"/>
      <c r="AW24" s="742"/>
      <c r="AX24" s="742"/>
      <c r="AY24" s="742"/>
      <c r="AZ24" s="745"/>
      <c r="BA24" s="334"/>
      <c r="BB24" s="305"/>
      <c r="BC24" s="308" t="str">
        <f t="shared" si="4"/>
        <v/>
      </c>
      <c r="BD24" s="295"/>
      <c r="BE24" s="295"/>
      <c r="BF24" s="295"/>
      <c r="BG24" s="295"/>
      <c r="BH24" s="305"/>
      <c r="BI24" s="305"/>
      <c r="BJ24" s="305"/>
      <c r="BK24" s="305"/>
      <c r="BL24" s="306"/>
      <c r="BM24" s="306"/>
      <c r="BN24" s="306"/>
      <c r="BO24" s="306"/>
      <c r="BP24" s="307" t="str">
        <f t="shared" si="5"/>
        <v/>
      </c>
      <c r="BQ24" s="330" t="str">
        <f t="shared" si="6"/>
        <v/>
      </c>
      <c r="BR24" s="1025"/>
      <c r="BS24" s="757"/>
      <c r="BT24" s="757"/>
      <c r="BU24" s="760"/>
    </row>
    <row r="25" spans="1:73" s="12" customFormat="1" ht="70.5" x14ac:dyDescent="0.25">
      <c r="A25" s="819"/>
      <c r="B25" s="822"/>
      <c r="C25" s="1028"/>
      <c r="D25" s="828"/>
      <c r="E25" s="831"/>
      <c r="F25" s="834"/>
      <c r="G25" s="763"/>
      <c r="H25" s="775"/>
      <c r="I25" s="775"/>
      <c r="J25" s="801"/>
      <c r="K25" s="804"/>
      <c r="L25" s="763"/>
      <c r="M25" s="816"/>
      <c r="N25" s="763"/>
      <c r="O25" s="763"/>
      <c r="P25" s="813"/>
      <c r="Q25" s="810"/>
      <c r="R25" s="745"/>
      <c r="S25" s="782"/>
      <c r="T25" s="745"/>
      <c r="U25" s="782"/>
      <c r="V25" s="745"/>
      <c r="W25" s="782"/>
      <c r="X25" s="779"/>
      <c r="Y25" s="782"/>
      <c r="Z25" s="782"/>
      <c r="AA25" s="742"/>
      <c r="AB25" s="297">
        <v>3</v>
      </c>
      <c r="AC25" s="327" t="s">
        <v>227</v>
      </c>
      <c r="AD25" s="293">
        <v>3</v>
      </c>
      <c r="AE25" s="327" t="s">
        <v>228</v>
      </c>
      <c r="AF25" s="298" t="str">
        <f t="shared" si="0"/>
        <v>Probabilidad</v>
      </c>
      <c r="AG25" s="299" t="s">
        <v>177</v>
      </c>
      <c r="AH25" s="296">
        <f t="shared" si="1"/>
        <v>0.25</v>
      </c>
      <c r="AI25" s="299" t="s">
        <v>178</v>
      </c>
      <c r="AJ25" s="296">
        <f t="shared" si="2"/>
        <v>0.15</v>
      </c>
      <c r="AK25" s="300">
        <f t="shared" si="3"/>
        <v>0.4</v>
      </c>
      <c r="AL25" s="301">
        <f>IFERROR(IF(AND(AF24="Probabilidad",AF25="Probabilidad"),(AL24-(+AL24*AK25)),IF(AND(AF24="Impacto",AF25="Probabilidad"),(AL23-(+AL23*AK25)),IF(AF25="Impacto",AL24,""))),"")</f>
        <v>8.6399999999999991E-2</v>
      </c>
      <c r="AM25" s="301">
        <f>IFERROR(IF(AND(AF24="Impacto",AF25="Impacto"),(AM24-(+AM24*AK25)),IF(AND(AF24="Probabilidad",AF25="Impacto"),(AM23-(+AM23*AK25)),IF(AF25="Probabilidad",AM24,""))),"")</f>
        <v>0.4</v>
      </c>
      <c r="AN25" s="302" t="s">
        <v>179</v>
      </c>
      <c r="AO25" s="302" t="s">
        <v>180</v>
      </c>
      <c r="AP25" s="302" t="s">
        <v>181</v>
      </c>
      <c r="AQ25" s="745"/>
      <c r="AR25" s="739"/>
      <c r="AS25" s="739"/>
      <c r="AT25" s="742"/>
      <c r="AU25" s="739"/>
      <c r="AV25" s="739"/>
      <c r="AW25" s="742"/>
      <c r="AX25" s="742"/>
      <c r="AY25" s="742"/>
      <c r="AZ25" s="745"/>
      <c r="BA25" s="334"/>
      <c r="BB25" s="305"/>
      <c r="BC25" s="308" t="str">
        <f t="shared" si="4"/>
        <v/>
      </c>
      <c r="BD25" s="295"/>
      <c r="BE25" s="295"/>
      <c r="BF25" s="295"/>
      <c r="BG25" s="295"/>
      <c r="BH25" s="305"/>
      <c r="BI25" s="305"/>
      <c r="BJ25" s="305"/>
      <c r="BK25" s="305"/>
      <c r="BL25" s="306"/>
      <c r="BM25" s="306"/>
      <c r="BN25" s="306"/>
      <c r="BO25" s="306"/>
      <c r="BP25" s="307" t="str">
        <f t="shared" si="5"/>
        <v/>
      </c>
      <c r="BQ25" s="330" t="str">
        <f t="shared" si="6"/>
        <v/>
      </c>
      <c r="BR25" s="1025"/>
      <c r="BS25" s="757"/>
      <c r="BT25" s="757"/>
      <c r="BU25" s="760"/>
    </row>
    <row r="26" spans="1:73" s="12" customFormat="1" x14ac:dyDescent="0.25">
      <c r="A26" s="819"/>
      <c r="B26" s="822"/>
      <c r="C26" s="1028"/>
      <c r="D26" s="828"/>
      <c r="E26" s="831"/>
      <c r="F26" s="834"/>
      <c r="G26" s="763"/>
      <c r="H26" s="775"/>
      <c r="I26" s="775"/>
      <c r="J26" s="801"/>
      <c r="K26" s="804"/>
      <c r="L26" s="763"/>
      <c r="M26" s="816"/>
      <c r="N26" s="763"/>
      <c r="O26" s="763"/>
      <c r="P26" s="813"/>
      <c r="Q26" s="810"/>
      <c r="R26" s="745"/>
      <c r="S26" s="782"/>
      <c r="T26" s="745"/>
      <c r="U26" s="782"/>
      <c r="V26" s="745"/>
      <c r="W26" s="782"/>
      <c r="X26" s="779"/>
      <c r="Y26" s="782"/>
      <c r="Z26" s="782"/>
      <c r="AA26" s="742"/>
      <c r="AB26" s="297"/>
      <c r="AC26" s="331"/>
      <c r="AD26" s="293"/>
      <c r="AE26" s="327"/>
      <c r="AF26" s="298" t="str">
        <f t="shared" si="0"/>
        <v/>
      </c>
      <c r="AG26" s="299"/>
      <c r="AH26" s="296" t="str">
        <f t="shared" si="1"/>
        <v/>
      </c>
      <c r="AI26" s="299"/>
      <c r="AJ26" s="296" t="str">
        <f t="shared" si="2"/>
        <v/>
      </c>
      <c r="AK26" s="300" t="str">
        <f t="shared" si="3"/>
        <v/>
      </c>
      <c r="AL26" s="301" t="str">
        <f>IFERROR(IF(AND(AF25="Probabilidad",AF26="Probabilidad"),(AL25-(+AL25*AK26)),IF(AND(AF25="Impacto",AF26="Probabilidad"),(AL24-(+AL24*AK26)),IF(AF26="Impacto",AL25,""))),"")</f>
        <v/>
      </c>
      <c r="AM26" s="301" t="str">
        <f>IFERROR(IF(AND(AF25="Impacto",AF26="Impacto"),(AM25-(+AM25*AK26)),IF(AND(AF25="Probabilidad",AF26="Impacto"),(AM24-(+AM24*AK26)),IF(AF26="Probabilidad",AM25,""))),"")</f>
        <v/>
      </c>
      <c r="AN26" s="302"/>
      <c r="AO26" s="302"/>
      <c r="AP26" s="302"/>
      <c r="AQ26" s="745"/>
      <c r="AR26" s="739"/>
      <c r="AS26" s="739"/>
      <c r="AT26" s="742"/>
      <c r="AU26" s="739"/>
      <c r="AV26" s="739"/>
      <c r="AW26" s="742"/>
      <c r="AX26" s="742"/>
      <c r="AY26" s="742"/>
      <c r="AZ26" s="745"/>
      <c r="BA26" s="334"/>
      <c r="BB26" s="305"/>
      <c r="BC26" s="308" t="str">
        <f t="shared" si="4"/>
        <v/>
      </c>
      <c r="BD26" s="295"/>
      <c r="BE26" s="295"/>
      <c r="BF26" s="295"/>
      <c r="BG26" s="295"/>
      <c r="BH26" s="305"/>
      <c r="BI26" s="305"/>
      <c r="BJ26" s="305"/>
      <c r="BK26" s="305"/>
      <c r="BL26" s="306"/>
      <c r="BM26" s="306"/>
      <c r="BN26" s="306"/>
      <c r="BO26" s="306"/>
      <c r="BP26" s="307" t="str">
        <f t="shared" si="5"/>
        <v/>
      </c>
      <c r="BQ26" s="330" t="str">
        <f t="shared" si="6"/>
        <v/>
      </c>
      <c r="BR26" s="1025"/>
      <c r="BS26" s="757"/>
      <c r="BT26" s="757"/>
      <c r="BU26" s="760"/>
    </row>
    <row r="27" spans="1:73" s="12" customFormat="1" x14ac:dyDescent="0.25">
      <c r="A27" s="819"/>
      <c r="B27" s="822"/>
      <c r="C27" s="1028"/>
      <c r="D27" s="828"/>
      <c r="E27" s="831"/>
      <c r="F27" s="834"/>
      <c r="G27" s="763"/>
      <c r="H27" s="775"/>
      <c r="I27" s="775"/>
      <c r="J27" s="801"/>
      <c r="K27" s="804"/>
      <c r="L27" s="763"/>
      <c r="M27" s="816"/>
      <c r="N27" s="763"/>
      <c r="O27" s="763"/>
      <c r="P27" s="813"/>
      <c r="Q27" s="810"/>
      <c r="R27" s="745"/>
      <c r="S27" s="782"/>
      <c r="T27" s="745"/>
      <c r="U27" s="782"/>
      <c r="V27" s="745"/>
      <c r="W27" s="782"/>
      <c r="X27" s="779"/>
      <c r="Y27" s="782"/>
      <c r="Z27" s="782"/>
      <c r="AA27" s="742"/>
      <c r="AB27" s="297"/>
      <c r="AC27" s="327"/>
      <c r="AD27" s="295"/>
      <c r="AE27" s="327"/>
      <c r="AF27" s="298" t="str">
        <f t="shared" si="0"/>
        <v/>
      </c>
      <c r="AG27" s="299"/>
      <c r="AH27" s="296" t="str">
        <f t="shared" si="1"/>
        <v/>
      </c>
      <c r="AI27" s="299"/>
      <c r="AJ27" s="296" t="str">
        <f t="shared" si="2"/>
        <v/>
      </c>
      <c r="AK27" s="300" t="str">
        <f t="shared" si="3"/>
        <v/>
      </c>
      <c r="AL27" s="301" t="str">
        <f>IFERROR(IF(AND(AF26="Probabilidad",AF27="Probabilidad"),(AL26-(+AL26*AK27)),IF(AND(AF26="Impacto",AF27="Probabilidad"),(AL25-(+AL25*AK27)),IF(AF27="Impacto",AL26,""))),"")</f>
        <v/>
      </c>
      <c r="AM27" s="301" t="str">
        <f>IFERROR(IF(AND(AF26="Impacto",AF27="Impacto"),(AM26-(+AM26*AK27)),IF(AND(AF26="Probabilidad",AF27="Impacto"),(AM25-(+AM25*AK27)),IF(AF27="Probabilidad",AM26,""))),"")</f>
        <v/>
      </c>
      <c r="AN27" s="302"/>
      <c r="AO27" s="302"/>
      <c r="AP27" s="302"/>
      <c r="AQ27" s="745"/>
      <c r="AR27" s="739"/>
      <c r="AS27" s="739"/>
      <c r="AT27" s="742"/>
      <c r="AU27" s="739"/>
      <c r="AV27" s="739"/>
      <c r="AW27" s="742"/>
      <c r="AX27" s="742"/>
      <c r="AY27" s="742"/>
      <c r="AZ27" s="745"/>
      <c r="BA27" s="334"/>
      <c r="BB27" s="305"/>
      <c r="BC27" s="308" t="str">
        <f t="shared" si="4"/>
        <v/>
      </c>
      <c r="BD27" s="295"/>
      <c r="BE27" s="295"/>
      <c r="BF27" s="295"/>
      <c r="BG27" s="295"/>
      <c r="BH27" s="305"/>
      <c r="BI27" s="305"/>
      <c r="BJ27" s="305"/>
      <c r="BK27" s="305"/>
      <c r="BL27" s="306"/>
      <c r="BM27" s="306"/>
      <c r="BN27" s="306"/>
      <c r="BO27" s="306"/>
      <c r="BP27" s="307" t="str">
        <f t="shared" si="5"/>
        <v/>
      </c>
      <c r="BQ27" s="330" t="str">
        <f t="shared" si="6"/>
        <v/>
      </c>
      <c r="BR27" s="1025"/>
      <c r="BS27" s="757"/>
      <c r="BT27" s="757"/>
      <c r="BU27" s="760"/>
    </row>
    <row r="28" spans="1:73" s="12" customFormat="1" x14ac:dyDescent="0.25">
      <c r="A28" s="820"/>
      <c r="B28" s="823"/>
      <c r="C28" s="1029"/>
      <c r="D28" s="829"/>
      <c r="E28" s="832"/>
      <c r="F28" s="835"/>
      <c r="G28" s="764"/>
      <c r="H28" s="776"/>
      <c r="I28" s="776"/>
      <c r="J28" s="802"/>
      <c r="K28" s="805"/>
      <c r="L28" s="764"/>
      <c r="M28" s="817"/>
      <c r="N28" s="764"/>
      <c r="O28" s="764"/>
      <c r="P28" s="814"/>
      <c r="Q28" s="811"/>
      <c r="R28" s="746"/>
      <c r="S28" s="783"/>
      <c r="T28" s="746"/>
      <c r="U28" s="783"/>
      <c r="V28" s="746"/>
      <c r="W28" s="783"/>
      <c r="X28" s="780"/>
      <c r="Y28" s="783"/>
      <c r="Z28" s="783"/>
      <c r="AA28" s="743"/>
      <c r="AB28" s="315"/>
      <c r="AC28" s="332"/>
      <c r="AD28" s="313"/>
      <c r="AE28" s="332"/>
      <c r="AF28" s="316" t="str">
        <f t="shared" si="0"/>
        <v/>
      </c>
      <c r="AG28" s="317"/>
      <c r="AH28" s="314" t="str">
        <f t="shared" si="1"/>
        <v/>
      </c>
      <c r="AI28" s="317"/>
      <c r="AJ28" s="314" t="str">
        <f t="shared" si="2"/>
        <v/>
      </c>
      <c r="AK28" s="318" t="str">
        <f t="shared" si="3"/>
        <v/>
      </c>
      <c r="AL28" s="319" t="str">
        <f>IFERROR(IF(AND(AF27="Probabilidad",AF28="Probabilidad"),(AL27-(+AL27*AK28)),IF(AND(AF27="Impacto",AF28="Probabilidad"),(AL26-(+AL26*AK28)),IF(AF28="Impacto",AL27,""))),"")</f>
        <v/>
      </c>
      <c r="AM28" s="319" t="str">
        <f>IFERROR(IF(AND(AF27="Impacto",AF28="Impacto"),(AM27-(+AM27*AK28)),IF(AND(AF27="Probabilidad",AF28="Impacto"),(AM26-(+AM26*AK28)),IF(AF28="Probabilidad",AM27,""))),"")</f>
        <v/>
      </c>
      <c r="AN28" s="320"/>
      <c r="AO28" s="320"/>
      <c r="AP28" s="320"/>
      <c r="AQ28" s="746"/>
      <c r="AR28" s="740"/>
      <c r="AS28" s="740"/>
      <c r="AT28" s="743"/>
      <c r="AU28" s="740"/>
      <c r="AV28" s="740"/>
      <c r="AW28" s="743"/>
      <c r="AX28" s="743"/>
      <c r="AY28" s="743"/>
      <c r="AZ28" s="746"/>
      <c r="BA28" s="335"/>
      <c r="BB28" s="323"/>
      <c r="BC28" s="326" t="str">
        <f t="shared" si="4"/>
        <v/>
      </c>
      <c r="BD28" s="313"/>
      <c r="BE28" s="313"/>
      <c r="BF28" s="313"/>
      <c r="BG28" s="313"/>
      <c r="BH28" s="323"/>
      <c r="BI28" s="323"/>
      <c r="BJ28" s="323"/>
      <c r="BK28" s="323"/>
      <c r="BL28" s="324"/>
      <c r="BM28" s="324"/>
      <c r="BN28" s="324"/>
      <c r="BO28" s="324"/>
      <c r="BP28" s="325" t="str">
        <f t="shared" si="5"/>
        <v/>
      </c>
      <c r="BQ28" s="333" t="str">
        <f t="shared" si="6"/>
        <v/>
      </c>
      <c r="BR28" s="1026"/>
      <c r="BS28" s="758"/>
      <c r="BT28" s="758"/>
      <c r="BU28" s="761"/>
    </row>
    <row r="29" spans="1:73" s="12" customFormat="1" ht="83.25" customHeight="1" x14ac:dyDescent="0.25">
      <c r="A29" s="818" t="s">
        <v>229</v>
      </c>
      <c r="B29" s="821" t="s">
        <v>165</v>
      </c>
      <c r="C29" s="824" t="s">
        <v>230</v>
      </c>
      <c r="D29" s="827" t="s">
        <v>167</v>
      </c>
      <c r="E29" s="830" t="s">
        <v>231</v>
      </c>
      <c r="F29" s="833">
        <v>1</v>
      </c>
      <c r="G29" s="812" t="s">
        <v>232</v>
      </c>
      <c r="H29" s="774"/>
      <c r="I29" s="774"/>
      <c r="J29" s="800" t="s">
        <v>233</v>
      </c>
      <c r="K29" s="803" t="s">
        <v>170</v>
      </c>
      <c r="L29" s="762" t="s">
        <v>171</v>
      </c>
      <c r="M29" s="815" t="s">
        <v>234</v>
      </c>
      <c r="N29" s="762"/>
      <c r="O29" s="762"/>
      <c r="P29" s="812" t="s">
        <v>235</v>
      </c>
      <c r="Q29" s="747">
        <v>1</v>
      </c>
      <c r="R29" s="744" t="s">
        <v>173</v>
      </c>
      <c r="S29" s="781">
        <f>IF(R29="Muy Alta",100%,IF(R29="Alta",80%,IF(R29="Media",60%,IF(R29="Baja",40%,IF(R29="Muy Baja",20%,"")))))</f>
        <v>0.6</v>
      </c>
      <c r="T29" s="744" t="s">
        <v>220</v>
      </c>
      <c r="U29" s="781">
        <f>IF(T29="Catastrófico",100%,IF(T29="Mayor",80%,IF(T29="Moderado",60%,IF(T29="Menor",40%,IF(T29="Leve",20%,"")))))</f>
        <v>0.4</v>
      </c>
      <c r="V29" s="744" t="s">
        <v>174</v>
      </c>
      <c r="W29" s="781">
        <f>IF(V29="Catastrófico",100%,IF(V29="Mayor",80%,IF(V29="Moderado",60%,IF(V29="Menor",40%,IF(V29="Leve",20%,"")))))</f>
        <v>0.6</v>
      </c>
      <c r="X29" s="778" t="str">
        <f>IF(Y29=100%,"Catastrófico",IF(Y29=80%,"Mayor",IF(Y29=60%,"Moderado",IF(Y29=40%,"Menor",IF(Y29=20%,"Leve","")))))</f>
        <v>Moderado</v>
      </c>
      <c r="Y29" s="781">
        <f>IF(AND(U29="",W29=""),"",MAX(U29,W29))</f>
        <v>0.6</v>
      </c>
      <c r="Z29" s="781" t="str">
        <f>CONCATENATE(R29,X29)</f>
        <v>MediaModerado</v>
      </c>
      <c r="AA29" s="785" t="str">
        <f>IF(Z29="Muy AltaLeve","Alto",IF(Z29="Muy AltaMenor","Alto",IF(Z29="Muy AltaModerado","Alto",IF(Z29="Muy AltaMayor","Alto",IF(Z29="Muy AltaCatastrófico","Extremo",IF(Z29="AltaLeve","Moderado",IF(Z29="AltaMenor","Moderado",IF(Z29="AltaModerado","Alto",IF(Z29="AltaMayor","Alto",IF(Z29="AltaCatastrófico","Extremo",IF(Z29="MediaLeve","Moderado",IF(Z29="MediaMenor","Moderado",IF(Z29="MediaModerado","Moderado",IF(Z29="MediaMayor","Alto",IF(Z29="MediaCatastrófico","Extremo",IF(Z29="BajaLeve","Bajo",IF(Z29="BajaMenor","Moderado",IF(Z29="BajaModerado","Moderado",IF(Z29="BajaMayor","Alto",IF(Z29="BajaCatastrófico","Extremo",IF(Z29="Muy BajaLeve","Bajo",IF(Z29="Muy BajaMenor","Bajo",IF(Z29="Muy BajaModerado","Moderado",IF(Z29="Muy BajaMayor","Alto",IF(Z29="Muy BajaCatastrófico","Extremo","")))))))))))))))))))))))))</f>
        <v>Moderado</v>
      </c>
      <c r="AB29" s="49">
        <v>1</v>
      </c>
      <c r="AC29" s="9" t="s">
        <v>236</v>
      </c>
      <c r="AD29" s="9" t="s">
        <v>237</v>
      </c>
      <c r="AE29" s="9" t="s">
        <v>238</v>
      </c>
      <c r="AF29" s="16" t="str">
        <f t="shared" si="0"/>
        <v>Probabilidad</v>
      </c>
      <c r="AG29" s="10" t="s">
        <v>177</v>
      </c>
      <c r="AH29" s="18">
        <f t="shared" si="1"/>
        <v>0.25</v>
      </c>
      <c r="AI29" s="10" t="s">
        <v>178</v>
      </c>
      <c r="AJ29" s="18">
        <f t="shared" si="2"/>
        <v>0.15</v>
      </c>
      <c r="AK29" s="19">
        <f t="shared" si="3"/>
        <v>0.4</v>
      </c>
      <c r="AL29" s="20">
        <f>IFERROR(IF(AF29="Probabilidad",(S29-(+S29*AK29)),IF(AF29="Impacto",S29,"")),"")</f>
        <v>0.36</v>
      </c>
      <c r="AM29" s="20">
        <f>IFERROR(IF(AF29="Impacto",(Y29-(+Y29*AK29)),IF(AF29="Probabilidad",Y29,"")),"")</f>
        <v>0.6</v>
      </c>
      <c r="AN29" s="11" t="s">
        <v>179</v>
      </c>
      <c r="AO29" s="11" t="s">
        <v>180</v>
      </c>
      <c r="AP29" s="11" t="s">
        <v>181</v>
      </c>
      <c r="AQ29" s="774" t="s">
        <v>239</v>
      </c>
      <c r="AR29" s="738">
        <f>S29</f>
        <v>0.6</v>
      </c>
      <c r="AS29" s="738">
        <f>IF(AL29="","",MIN(AL29:AL34))</f>
        <v>2.7993599999999997E-2</v>
      </c>
      <c r="AT29" s="741" t="str">
        <f>IFERROR(IF(AS29="","",IF(AS29&lt;=0.2,"Muy Baja",IF(AS29&lt;=0.4,"Baja",IF(AS29&lt;=0.6,"Media",IF(AS29&lt;=0.8,"Alta","Muy Alta"))))),"")</f>
        <v>Muy Baja</v>
      </c>
      <c r="AU29" s="738">
        <f>Y29</f>
        <v>0.6</v>
      </c>
      <c r="AV29" s="738">
        <f>IF(AM29="","",MIN(AM29:AM34))</f>
        <v>0.6</v>
      </c>
      <c r="AW29" s="741" t="str">
        <f>IFERROR(IF(AV29="","",IF(AV29&lt;=0.2,"Leve",IF(AV29&lt;=0.4,"Menor",IF(AV29&lt;=0.6,"Moderado",IF(AV29&lt;=0.8,"Mayor","Catastrófico"))))),"")</f>
        <v>Moderado</v>
      </c>
      <c r="AX29" s="741" t="str">
        <f>AA29</f>
        <v>Moderado</v>
      </c>
      <c r="AY29" s="741" t="str">
        <f>IFERROR(IF(OR(AND(AT29="Muy Baja",AW29="Leve"),AND(AT29="Muy Baja",AW29="Menor"),AND(AT29="Baja",AW29="Leve")),"Bajo",IF(OR(AND(AT29="Muy baja",AW29="Moderado"),AND(AT29="Baja",AW29="Menor"),AND(AT29="Baja",AW29="Moderado"),AND(AT29="Media",AW29="Leve"),AND(AT29="Media",AW29="Menor"),AND(AT29="Media",AW29="Moderado"),AND(AT29="Alta",AW29="Leve"),AND(AT29="Alta",AW29="Menor")),"Moderado",IF(OR(AND(AT29="Muy Baja",AW29="Mayor"),AND(AT29="Baja",AW29="Mayor"),AND(AT29="Media",AW29="Mayor"),AND(AT29="Alta",AW29="Moderado"),AND(AT29="Alta",AW29="Mayor"),AND(AT29="Muy Alta",AW29="Leve"),AND(AT29="Muy Alta",AW29="Menor"),AND(AT29="Muy Alta",AW29="Moderado"),AND(AT29="Muy Alta",AW29="Mayor")),"Alto",IF(OR(AND(AT29="Muy Baja",AW29="Catastrófico"),AND(AT29="Baja",AW29="Catastrófico"),AND(AT29="Media",AW29="Catastrófico"),AND(AT29="Alta",AW29="Catastrófico"),AND(AT29="Muy Alta",AW29="Catastrófico")),"Extremo","")))),"")</f>
        <v>Moderado</v>
      </c>
      <c r="AZ29" s="744" t="s">
        <v>183</v>
      </c>
      <c r="BA29" s="97" t="s">
        <v>240</v>
      </c>
      <c r="BB29" s="97" t="s">
        <v>241</v>
      </c>
      <c r="BC29" s="110">
        <f>IF(SUM(BD29:BG29)=0,"",SUM(BD29:BG29))</f>
        <v>2</v>
      </c>
      <c r="BD29" s="108"/>
      <c r="BE29" s="108">
        <v>1</v>
      </c>
      <c r="BF29" s="108"/>
      <c r="BG29" s="108">
        <v>1</v>
      </c>
      <c r="BH29" s="91" t="s">
        <v>242</v>
      </c>
      <c r="BI29" s="91" t="s">
        <v>243</v>
      </c>
      <c r="BJ29" s="91"/>
      <c r="BK29" s="91"/>
      <c r="BL29" s="93"/>
      <c r="BM29" s="93"/>
      <c r="BN29" s="93"/>
      <c r="BO29" s="93"/>
      <c r="BP29" s="95" t="str">
        <f>IF(SUM(BL29:BO29)=0,"",SUM(BL29:BO29))</f>
        <v/>
      </c>
      <c r="BQ29" s="96" t="str">
        <f>IF(ISERROR(BP29/BC29),"",(BP29/BC29))</f>
        <v/>
      </c>
      <c r="BR29" s="747"/>
      <c r="BS29" s="750"/>
      <c r="BT29" s="750"/>
      <c r="BU29" s="753"/>
    </row>
    <row r="30" spans="1:73" s="12" customFormat="1" ht="70.5" x14ac:dyDescent="0.25">
      <c r="A30" s="819"/>
      <c r="B30" s="822"/>
      <c r="C30" s="825"/>
      <c r="D30" s="828"/>
      <c r="E30" s="831"/>
      <c r="F30" s="834"/>
      <c r="G30" s="813"/>
      <c r="H30" s="775"/>
      <c r="I30" s="775"/>
      <c r="J30" s="801"/>
      <c r="K30" s="804"/>
      <c r="L30" s="763"/>
      <c r="M30" s="816"/>
      <c r="N30" s="763"/>
      <c r="O30" s="763"/>
      <c r="P30" s="813"/>
      <c r="Q30" s="748"/>
      <c r="R30" s="745"/>
      <c r="S30" s="782"/>
      <c r="T30" s="745"/>
      <c r="U30" s="782"/>
      <c r="V30" s="745"/>
      <c r="W30" s="782"/>
      <c r="X30" s="779"/>
      <c r="Y30" s="782"/>
      <c r="Z30" s="782"/>
      <c r="AA30" s="786"/>
      <c r="AB30" s="297">
        <v>2</v>
      </c>
      <c r="AC30" s="293" t="s">
        <v>244</v>
      </c>
      <c r="AD30" s="293" t="s">
        <v>237</v>
      </c>
      <c r="AE30" s="295" t="s">
        <v>245</v>
      </c>
      <c r="AF30" s="298" t="str">
        <f t="shared" si="0"/>
        <v>Probabilidad</v>
      </c>
      <c r="AG30" s="299" t="s">
        <v>177</v>
      </c>
      <c r="AH30" s="296">
        <f t="shared" si="1"/>
        <v>0.25</v>
      </c>
      <c r="AI30" s="299" t="s">
        <v>178</v>
      </c>
      <c r="AJ30" s="296">
        <f t="shared" si="2"/>
        <v>0.15</v>
      </c>
      <c r="AK30" s="300">
        <f t="shared" si="3"/>
        <v>0.4</v>
      </c>
      <c r="AL30" s="301">
        <f>IFERROR(IF(AND(AF29="Probabilidad",AF30="Probabilidad"),(AL29-(+AL29*AK30)),IF(AF30="Probabilidad",(S29-(+S29*AK30)),IF(AF30="Impacto",AL29,""))),"")</f>
        <v>0.216</v>
      </c>
      <c r="AM30" s="301">
        <f>IFERROR(IF(AND(AF29="Impacto",AF30="Impacto"),(AM29-(+AM29*AK30)),IF(AF30="Impacto",(Y29-(+Y29*AK30)),IF(AF30="Probabilidad",AM29,""))),"")</f>
        <v>0.6</v>
      </c>
      <c r="AN30" s="302" t="s">
        <v>179</v>
      </c>
      <c r="AO30" s="302" t="s">
        <v>180</v>
      </c>
      <c r="AP30" s="302" t="s">
        <v>181</v>
      </c>
      <c r="AQ30" s="775"/>
      <c r="AR30" s="739"/>
      <c r="AS30" s="739"/>
      <c r="AT30" s="742"/>
      <c r="AU30" s="739"/>
      <c r="AV30" s="739"/>
      <c r="AW30" s="742"/>
      <c r="AX30" s="742"/>
      <c r="AY30" s="742"/>
      <c r="AZ30" s="745"/>
      <c r="BA30" s="303" t="s">
        <v>246</v>
      </c>
      <c r="BB30" s="303" t="s">
        <v>247</v>
      </c>
      <c r="BC30" s="294">
        <f t="shared" ref="BC30:BC58" si="7">IF(SUM(BD30:BG30)=0,"",SUM(BD30:BG30))</f>
        <v>4</v>
      </c>
      <c r="BD30" s="304">
        <v>1</v>
      </c>
      <c r="BE30" s="304">
        <v>1</v>
      </c>
      <c r="BF30" s="304">
        <v>1</v>
      </c>
      <c r="BG30" s="304">
        <v>1</v>
      </c>
      <c r="BH30" s="305" t="s">
        <v>242</v>
      </c>
      <c r="BI30" s="305" t="s">
        <v>248</v>
      </c>
      <c r="BJ30" s="305"/>
      <c r="BK30" s="305"/>
      <c r="BL30" s="306"/>
      <c r="BM30" s="306"/>
      <c r="BN30" s="306"/>
      <c r="BO30" s="306"/>
      <c r="BP30" s="307" t="str">
        <f>IF(SUM(BL30:BO30)=0,"",SUM(BL30:BO30))</f>
        <v/>
      </c>
      <c r="BQ30" s="308" t="str">
        <f>IF(ISERROR(BP30/BC30),"",(BP30/BC30))</f>
        <v/>
      </c>
      <c r="BR30" s="748"/>
      <c r="BS30" s="751"/>
      <c r="BT30" s="751"/>
      <c r="BU30" s="754"/>
    </row>
    <row r="31" spans="1:73" s="12" customFormat="1" ht="70.5" x14ac:dyDescent="0.25">
      <c r="A31" s="819"/>
      <c r="B31" s="822"/>
      <c r="C31" s="825"/>
      <c r="D31" s="828"/>
      <c r="E31" s="831"/>
      <c r="F31" s="834"/>
      <c r="G31" s="813"/>
      <c r="H31" s="775"/>
      <c r="I31" s="775"/>
      <c r="J31" s="801"/>
      <c r="K31" s="804"/>
      <c r="L31" s="763"/>
      <c r="M31" s="816"/>
      <c r="N31" s="763"/>
      <c r="O31" s="763"/>
      <c r="P31" s="813"/>
      <c r="Q31" s="748"/>
      <c r="R31" s="745"/>
      <c r="S31" s="782"/>
      <c r="T31" s="745"/>
      <c r="U31" s="782"/>
      <c r="V31" s="745"/>
      <c r="W31" s="782"/>
      <c r="X31" s="779"/>
      <c r="Y31" s="782"/>
      <c r="Z31" s="782"/>
      <c r="AA31" s="786"/>
      <c r="AB31" s="297">
        <v>3</v>
      </c>
      <c r="AC31" s="293" t="s">
        <v>249</v>
      </c>
      <c r="AD31" s="293" t="s">
        <v>237</v>
      </c>
      <c r="AE31" s="293" t="s">
        <v>250</v>
      </c>
      <c r="AF31" s="298" t="str">
        <f t="shared" si="0"/>
        <v>Probabilidad</v>
      </c>
      <c r="AG31" s="299" t="s">
        <v>177</v>
      </c>
      <c r="AH31" s="296">
        <f t="shared" si="1"/>
        <v>0.25</v>
      </c>
      <c r="AI31" s="299" t="s">
        <v>178</v>
      </c>
      <c r="AJ31" s="296">
        <f t="shared" si="2"/>
        <v>0.15</v>
      </c>
      <c r="AK31" s="300">
        <f t="shared" si="3"/>
        <v>0.4</v>
      </c>
      <c r="AL31" s="301">
        <f>IFERROR(IF(AND(AF30="Probabilidad",AF31="Probabilidad"),(AL30-(+AL30*AK31)),IF(AND(AF30="Impacto",AF31="Probabilidad"),(AL29-(+AL29*AK31)),IF(AF31="Impacto",AL30,""))),"")</f>
        <v>0.12959999999999999</v>
      </c>
      <c r="AM31" s="301">
        <f>IFERROR(IF(AND(AF30="Impacto",AF31="Impacto"),(AM30-(+AM30*AK31)),IF(AND(AF30="Probabilidad",AF31="Impacto"),(AM29-(+AM29*AK31)),IF(AF31="Probabilidad",AM30,""))),"")</f>
        <v>0.6</v>
      </c>
      <c r="AN31" s="302" t="s">
        <v>179</v>
      </c>
      <c r="AO31" s="302" t="s">
        <v>180</v>
      </c>
      <c r="AP31" s="302" t="s">
        <v>181</v>
      </c>
      <c r="AQ31" s="775"/>
      <c r="AR31" s="739"/>
      <c r="AS31" s="739"/>
      <c r="AT31" s="742"/>
      <c r="AU31" s="739"/>
      <c r="AV31" s="739"/>
      <c r="AW31" s="742"/>
      <c r="AX31" s="742"/>
      <c r="AY31" s="742"/>
      <c r="AZ31" s="745"/>
      <c r="BA31" s="303"/>
      <c r="BB31" s="303"/>
      <c r="BC31" s="294" t="str">
        <f t="shared" si="7"/>
        <v/>
      </c>
      <c r="BD31" s="304"/>
      <c r="BE31" s="304"/>
      <c r="BF31" s="304"/>
      <c r="BG31" s="304"/>
      <c r="BH31" s="305"/>
      <c r="BI31" s="305"/>
      <c r="BJ31" s="305"/>
      <c r="BK31" s="305"/>
      <c r="BL31" s="306"/>
      <c r="BM31" s="306"/>
      <c r="BN31" s="306"/>
      <c r="BO31" s="306"/>
      <c r="BP31" s="307" t="str">
        <f t="shared" ref="BP31:BP58" si="8">IF(SUM(BL31:BO31)=0,"",SUM(BL31:BO31))</f>
        <v/>
      </c>
      <c r="BQ31" s="308" t="str">
        <f t="shared" ref="BQ31:BQ58" si="9">IF(ISERROR(BP31/BC31),"",(BP31/BC31))</f>
        <v/>
      </c>
      <c r="BR31" s="748"/>
      <c r="BS31" s="751"/>
      <c r="BT31" s="751"/>
      <c r="BU31" s="754"/>
    </row>
    <row r="32" spans="1:73" s="12" customFormat="1" ht="75" x14ac:dyDescent="0.25">
      <c r="A32" s="819"/>
      <c r="B32" s="822"/>
      <c r="C32" s="825"/>
      <c r="D32" s="828"/>
      <c r="E32" s="831"/>
      <c r="F32" s="834"/>
      <c r="G32" s="813"/>
      <c r="H32" s="775"/>
      <c r="I32" s="775"/>
      <c r="J32" s="801"/>
      <c r="K32" s="804"/>
      <c r="L32" s="763"/>
      <c r="M32" s="816"/>
      <c r="N32" s="763"/>
      <c r="O32" s="763"/>
      <c r="P32" s="813"/>
      <c r="Q32" s="748"/>
      <c r="R32" s="745"/>
      <c r="S32" s="782"/>
      <c r="T32" s="745"/>
      <c r="U32" s="782"/>
      <c r="V32" s="745"/>
      <c r="W32" s="782"/>
      <c r="X32" s="779"/>
      <c r="Y32" s="782"/>
      <c r="Z32" s="782"/>
      <c r="AA32" s="786"/>
      <c r="AB32" s="297">
        <v>4</v>
      </c>
      <c r="AC32" s="295" t="s">
        <v>251</v>
      </c>
      <c r="AD32" s="295" t="s">
        <v>237</v>
      </c>
      <c r="AE32" s="295" t="s">
        <v>252</v>
      </c>
      <c r="AF32" s="298" t="str">
        <f t="shared" si="0"/>
        <v>Probabilidad</v>
      </c>
      <c r="AG32" s="299" t="s">
        <v>177</v>
      </c>
      <c r="AH32" s="296">
        <f t="shared" si="1"/>
        <v>0.25</v>
      </c>
      <c r="AI32" s="299" t="s">
        <v>178</v>
      </c>
      <c r="AJ32" s="296">
        <f t="shared" si="2"/>
        <v>0.15</v>
      </c>
      <c r="AK32" s="300">
        <f t="shared" si="3"/>
        <v>0.4</v>
      </c>
      <c r="AL32" s="301">
        <f>IFERROR(IF(AND(AF31="Probabilidad",AF32="Probabilidad"),(AL31-(+AL31*AK32)),IF(AND(AF31="Impacto",AF32="Probabilidad"),(AL30-(+AL30*AK32)),IF(AF32="Impacto",AL31,""))),"")</f>
        <v>7.7759999999999996E-2</v>
      </c>
      <c r="AM32" s="301">
        <f>IFERROR(IF(AND(AF31="Impacto",AF32="Impacto"),(AM31-(+AM31*AK32)),IF(AND(AF31="Probabilidad",AF32="Impacto"),(AM30-(+AM30*AK32)),IF(AF32="Probabilidad",AM31,""))),"")</f>
        <v>0.6</v>
      </c>
      <c r="AN32" s="302" t="s">
        <v>179</v>
      </c>
      <c r="AO32" s="302" t="s">
        <v>180</v>
      </c>
      <c r="AP32" s="302" t="s">
        <v>181</v>
      </c>
      <c r="AQ32" s="775"/>
      <c r="AR32" s="739"/>
      <c r="AS32" s="739"/>
      <c r="AT32" s="742"/>
      <c r="AU32" s="739"/>
      <c r="AV32" s="739"/>
      <c r="AW32" s="742"/>
      <c r="AX32" s="742"/>
      <c r="AY32" s="742"/>
      <c r="AZ32" s="745"/>
      <c r="BA32" s="303"/>
      <c r="BB32" s="303"/>
      <c r="BC32" s="294" t="str">
        <f t="shared" si="7"/>
        <v/>
      </c>
      <c r="BD32" s="304"/>
      <c r="BE32" s="304"/>
      <c r="BF32" s="304"/>
      <c r="BG32" s="304"/>
      <c r="BH32" s="305"/>
      <c r="BI32" s="305"/>
      <c r="BJ32" s="305"/>
      <c r="BK32" s="305"/>
      <c r="BL32" s="306"/>
      <c r="BM32" s="306"/>
      <c r="BN32" s="306"/>
      <c r="BO32" s="306"/>
      <c r="BP32" s="307" t="str">
        <f t="shared" si="8"/>
        <v/>
      </c>
      <c r="BQ32" s="308" t="str">
        <f t="shared" si="9"/>
        <v/>
      </c>
      <c r="BR32" s="748"/>
      <c r="BS32" s="751"/>
      <c r="BT32" s="751"/>
      <c r="BU32" s="754"/>
    </row>
    <row r="33" spans="1:73" s="12" customFormat="1" ht="135" x14ac:dyDescent="0.25">
      <c r="A33" s="819"/>
      <c r="B33" s="822"/>
      <c r="C33" s="825"/>
      <c r="D33" s="828"/>
      <c r="E33" s="831"/>
      <c r="F33" s="834"/>
      <c r="G33" s="813"/>
      <c r="H33" s="775"/>
      <c r="I33" s="775"/>
      <c r="J33" s="801"/>
      <c r="K33" s="804"/>
      <c r="L33" s="763"/>
      <c r="M33" s="816"/>
      <c r="N33" s="763"/>
      <c r="O33" s="763"/>
      <c r="P33" s="813"/>
      <c r="Q33" s="748"/>
      <c r="R33" s="745"/>
      <c r="S33" s="782"/>
      <c r="T33" s="745"/>
      <c r="U33" s="782"/>
      <c r="V33" s="745"/>
      <c r="W33" s="782"/>
      <c r="X33" s="779"/>
      <c r="Y33" s="782"/>
      <c r="Z33" s="782"/>
      <c r="AA33" s="786"/>
      <c r="AB33" s="297">
        <v>5</v>
      </c>
      <c r="AC33" s="293" t="s">
        <v>253</v>
      </c>
      <c r="AD33" s="293" t="s">
        <v>237</v>
      </c>
      <c r="AE33" s="295" t="s">
        <v>254</v>
      </c>
      <c r="AF33" s="298" t="str">
        <f t="shared" si="0"/>
        <v>Probabilidad</v>
      </c>
      <c r="AG33" s="299" t="s">
        <v>177</v>
      </c>
      <c r="AH33" s="296">
        <f t="shared" si="1"/>
        <v>0.25</v>
      </c>
      <c r="AI33" s="299" t="s">
        <v>178</v>
      </c>
      <c r="AJ33" s="296">
        <f t="shared" si="2"/>
        <v>0.15</v>
      </c>
      <c r="AK33" s="300">
        <f t="shared" si="3"/>
        <v>0.4</v>
      </c>
      <c r="AL33" s="301">
        <f>IFERROR(IF(AND(AF32="Probabilidad",AF33="Probabilidad"),(AL32-(+AL32*AK33)),IF(AND(AF32="Impacto",AF33="Probabilidad"),(AL31-(+AL31*AK33)),IF(AF33="Impacto",AL32,""))),"")</f>
        <v>4.6655999999999996E-2</v>
      </c>
      <c r="AM33" s="301">
        <f>IFERROR(IF(AND(AF32="Impacto",AF33="Impacto"),(AM32-(+AM32*AK33)),IF(AND(AF32="Probabilidad",AF33="Impacto"),(AM31-(+AM31*AK33)),IF(AF33="Probabilidad",AM32,""))),"")</f>
        <v>0.6</v>
      </c>
      <c r="AN33" s="302" t="s">
        <v>179</v>
      </c>
      <c r="AO33" s="302" t="s">
        <v>180</v>
      </c>
      <c r="AP33" s="302" t="s">
        <v>181</v>
      </c>
      <c r="AQ33" s="775"/>
      <c r="AR33" s="739"/>
      <c r="AS33" s="739"/>
      <c r="AT33" s="742"/>
      <c r="AU33" s="739"/>
      <c r="AV33" s="739"/>
      <c r="AW33" s="742"/>
      <c r="AX33" s="742"/>
      <c r="AY33" s="742"/>
      <c r="AZ33" s="745"/>
      <c r="BA33" s="303"/>
      <c r="BB33" s="303"/>
      <c r="BC33" s="294" t="str">
        <f t="shared" si="7"/>
        <v/>
      </c>
      <c r="BD33" s="304"/>
      <c r="BE33" s="304"/>
      <c r="BF33" s="304"/>
      <c r="BG33" s="304"/>
      <c r="BH33" s="305"/>
      <c r="BI33" s="305"/>
      <c r="BJ33" s="305"/>
      <c r="BK33" s="305"/>
      <c r="BL33" s="306"/>
      <c r="BM33" s="306"/>
      <c r="BN33" s="306"/>
      <c r="BO33" s="306"/>
      <c r="BP33" s="307" t="str">
        <f t="shared" si="8"/>
        <v/>
      </c>
      <c r="BQ33" s="308" t="str">
        <f t="shared" si="9"/>
        <v/>
      </c>
      <c r="BR33" s="748"/>
      <c r="BS33" s="751"/>
      <c r="BT33" s="751"/>
      <c r="BU33" s="754"/>
    </row>
    <row r="34" spans="1:73" s="12" customFormat="1" ht="70.5" x14ac:dyDescent="0.25">
      <c r="A34" s="819"/>
      <c r="B34" s="822"/>
      <c r="C34" s="825"/>
      <c r="D34" s="829"/>
      <c r="E34" s="832"/>
      <c r="F34" s="835"/>
      <c r="G34" s="814"/>
      <c r="H34" s="776"/>
      <c r="I34" s="776"/>
      <c r="J34" s="802"/>
      <c r="K34" s="805"/>
      <c r="L34" s="764"/>
      <c r="M34" s="817"/>
      <c r="N34" s="764"/>
      <c r="O34" s="764"/>
      <c r="P34" s="814"/>
      <c r="Q34" s="749"/>
      <c r="R34" s="746"/>
      <c r="S34" s="783"/>
      <c r="T34" s="746"/>
      <c r="U34" s="783"/>
      <c r="V34" s="746"/>
      <c r="W34" s="783"/>
      <c r="X34" s="780"/>
      <c r="Y34" s="783"/>
      <c r="Z34" s="783"/>
      <c r="AA34" s="787"/>
      <c r="AB34" s="315">
        <v>6</v>
      </c>
      <c r="AC34" s="313" t="s">
        <v>255</v>
      </c>
      <c r="AD34" s="313" t="s">
        <v>256</v>
      </c>
      <c r="AE34" s="313" t="s">
        <v>257</v>
      </c>
      <c r="AF34" s="316" t="str">
        <f t="shared" si="0"/>
        <v>Probabilidad</v>
      </c>
      <c r="AG34" s="317" t="s">
        <v>177</v>
      </c>
      <c r="AH34" s="314">
        <f t="shared" si="1"/>
        <v>0.25</v>
      </c>
      <c r="AI34" s="317" t="s">
        <v>178</v>
      </c>
      <c r="AJ34" s="314">
        <f t="shared" si="2"/>
        <v>0.15</v>
      </c>
      <c r="AK34" s="318">
        <f t="shared" si="3"/>
        <v>0.4</v>
      </c>
      <c r="AL34" s="319">
        <f>IFERROR(IF(AND(AF33="Probabilidad",AF34="Probabilidad"),(AL33-(+AL33*AK34)),IF(AND(AF33="Impacto",AF34="Probabilidad"),(AL32-(+AL32*AK34)),IF(AF34="Impacto",AL33,""))),"")</f>
        <v>2.7993599999999997E-2</v>
      </c>
      <c r="AM34" s="319">
        <f>IFERROR(IF(AND(AF33="Impacto",AF34="Impacto"),(AM33-(+AM33*AK34)),IF(AND(AF33="Probabilidad",AF34="Impacto"),(AM32-(+AM32*AK34)),IF(AF34="Probabilidad",AM33,""))),"")</f>
        <v>0.6</v>
      </c>
      <c r="AN34" s="320" t="s">
        <v>179</v>
      </c>
      <c r="AO34" s="320" t="s">
        <v>180</v>
      </c>
      <c r="AP34" s="320" t="s">
        <v>181</v>
      </c>
      <c r="AQ34" s="776"/>
      <c r="AR34" s="740"/>
      <c r="AS34" s="740"/>
      <c r="AT34" s="743"/>
      <c r="AU34" s="740"/>
      <c r="AV34" s="740"/>
      <c r="AW34" s="743"/>
      <c r="AX34" s="743"/>
      <c r="AY34" s="743"/>
      <c r="AZ34" s="746"/>
      <c r="BA34" s="321"/>
      <c r="BB34" s="321"/>
      <c r="BC34" s="312" t="str">
        <f t="shared" si="7"/>
        <v/>
      </c>
      <c r="BD34" s="322"/>
      <c r="BE34" s="322"/>
      <c r="BF34" s="322"/>
      <c r="BG34" s="322"/>
      <c r="BH34" s="323"/>
      <c r="BI34" s="323"/>
      <c r="BJ34" s="323"/>
      <c r="BK34" s="323"/>
      <c r="BL34" s="324"/>
      <c r="BM34" s="324"/>
      <c r="BN34" s="324"/>
      <c r="BO34" s="324"/>
      <c r="BP34" s="325" t="str">
        <f t="shared" si="8"/>
        <v/>
      </c>
      <c r="BQ34" s="326" t="str">
        <f t="shared" si="9"/>
        <v/>
      </c>
      <c r="BR34" s="749"/>
      <c r="BS34" s="752"/>
      <c r="BT34" s="752"/>
      <c r="BU34" s="755"/>
    </row>
    <row r="35" spans="1:73" s="12" customFormat="1" ht="72.75" customHeight="1" x14ac:dyDescent="0.25">
      <c r="A35" s="819"/>
      <c r="B35" s="822"/>
      <c r="C35" s="825"/>
      <c r="D35" s="827" t="s">
        <v>167</v>
      </c>
      <c r="E35" s="830" t="s">
        <v>231</v>
      </c>
      <c r="F35" s="833">
        <v>2</v>
      </c>
      <c r="G35" s="762" t="s">
        <v>258</v>
      </c>
      <c r="H35" s="774"/>
      <c r="I35" s="774"/>
      <c r="J35" s="800" t="s">
        <v>259</v>
      </c>
      <c r="K35" s="803" t="s">
        <v>201</v>
      </c>
      <c r="L35" s="762" t="s">
        <v>260</v>
      </c>
      <c r="M35" s="815" t="s">
        <v>261</v>
      </c>
      <c r="N35" s="762"/>
      <c r="O35" s="762"/>
      <c r="P35" s="812" t="s">
        <v>262</v>
      </c>
      <c r="Q35" s="747">
        <v>1</v>
      </c>
      <c r="R35" s="744" t="s">
        <v>173</v>
      </c>
      <c r="S35" s="781">
        <f>IF(R35="Muy Alta",100%,IF(R35="Alta",80%,IF(R35="Media",60%,IF(R35="Baja",40%,IF(R35="Muy Baja",20%,"")))))</f>
        <v>0.6</v>
      </c>
      <c r="T35" s="744" t="s">
        <v>220</v>
      </c>
      <c r="U35" s="781">
        <f>IF(T35="Catastrófico",100%,IF(T35="Mayor",80%,IF(T35="Moderado",60%,IF(T35="Menor",40%,IF(T35="Leve",20%,"")))))</f>
        <v>0.4</v>
      </c>
      <c r="V35" s="744" t="s">
        <v>263</v>
      </c>
      <c r="W35" s="781">
        <f>IF(V35="Catastrófico",100%,IF(V35="Mayor",80%,IF(V35="Moderado",60%,IF(V35="Menor",40%,IF(V35="Leve",20%,"")))))</f>
        <v>0.2</v>
      </c>
      <c r="X35" s="778" t="str">
        <f>IF(Y35=100%,"Catastrófico",IF(Y35=80%,"Mayor",IF(Y35=60%,"Moderado",IF(Y35=40%,"Menor",IF(Y35=20%,"Leve","")))))</f>
        <v>Menor</v>
      </c>
      <c r="Y35" s="781">
        <f>IF(AND(U35="",W35=""),"",MAX(U35,W35))</f>
        <v>0.4</v>
      </c>
      <c r="Z35" s="781" t="str">
        <f>CONCATENATE(R35,X35)</f>
        <v>MediaMenor</v>
      </c>
      <c r="AA35" s="741" t="str">
        <f>IF(Z35="Muy AltaLeve","Alto",IF(Z35="Muy AltaMenor","Alto",IF(Z35="Muy AltaModerado","Alto",IF(Z35="Muy AltaMayor","Alto",IF(Z35="Muy AltaCatastrófico","Extremo",IF(Z35="AltaLeve","Moderado",IF(Z35="AltaMenor","Moderado",IF(Z35="AltaModerado","Alto",IF(Z35="AltaMayor","Alto",IF(Z35="AltaCatastrófico","Extremo",IF(Z35="MediaLeve","Moderado",IF(Z35="MediaMenor","Moderado",IF(Z35="MediaModerado","Moderado",IF(Z35="MediaMayor","Alto",IF(Z35="MediaCatastrófico","Extremo",IF(Z35="BajaLeve","Bajo",IF(Z35="BajaMenor","Moderado",IF(Z35="BajaModerado","Moderado",IF(Z35="BajaMayor","Alto",IF(Z35="BajaCatastrófico","Extremo",IF(Z35="Muy BajaLeve","Bajo",IF(Z35="Muy BajaMenor","Bajo",IF(Z35="Muy BajaModerado","Moderado",IF(Z35="Muy BajaMayor","Alto",IF(Z35="Muy BajaCatastrófico","Extremo","")))))))))))))))))))))))))</f>
        <v>Moderado</v>
      </c>
      <c r="AB35" s="49">
        <v>1</v>
      </c>
      <c r="AC35" s="14" t="s">
        <v>264</v>
      </c>
      <c r="AD35" s="14" t="s">
        <v>265</v>
      </c>
      <c r="AE35" s="14" t="s">
        <v>266</v>
      </c>
      <c r="AF35" s="16" t="str">
        <f t="shared" si="0"/>
        <v>Probabilidad</v>
      </c>
      <c r="AG35" s="10" t="s">
        <v>177</v>
      </c>
      <c r="AH35" s="18">
        <f t="shared" si="1"/>
        <v>0.25</v>
      </c>
      <c r="AI35" s="10" t="s">
        <v>178</v>
      </c>
      <c r="AJ35" s="18">
        <f t="shared" si="2"/>
        <v>0.15</v>
      </c>
      <c r="AK35" s="19">
        <f t="shared" si="3"/>
        <v>0.4</v>
      </c>
      <c r="AL35" s="20">
        <f>IFERROR(IF(AF35="Probabilidad",(S35-(+S35*AK35)),IF(AF35="Impacto",S35,"")),"")</f>
        <v>0.36</v>
      </c>
      <c r="AM35" s="20">
        <f>IFERROR(IF(AF35="Impacto",(Y35-(+Y35*AK35)),IF(AF35="Probabilidad",Y35,"")),"")</f>
        <v>0.4</v>
      </c>
      <c r="AN35" s="11" t="s">
        <v>179</v>
      </c>
      <c r="AO35" s="11" t="s">
        <v>180</v>
      </c>
      <c r="AP35" s="11" t="s">
        <v>181</v>
      </c>
      <c r="AQ35" s="774" t="s">
        <v>267</v>
      </c>
      <c r="AR35" s="738">
        <f>S35</f>
        <v>0.6</v>
      </c>
      <c r="AS35" s="738">
        <f>IF(AL35="","",MIN(AL35:AL40))</f>
        <v>0.12959999999999999</v>
      </c>
      <c r="AT35" s="741" t="str">
        <f>IFERROR(IF(AS35="","",IF(AS35&lt;=0.2,"Muy Baja",IF(AS35&lt;=0.4,"Baja",IF(AS35&lt;=0.6,"Media",IF(AS35&lt;=0.8,"Alta","Muy Alta"))))),"")</f>
        <v>Muy Baja</v>
      </c>
      <c r="AU35" s="738">
        <f>Y35</f>
        <v>0.4</v>
      </c>
      <c r="AV35" s="738">
        <f>IF(AM35="","",MIN(AM35:AM40))</f>
        <v>0.4</v>
      </c>
      <c r="AW35" s="741" t="str">
        <f>IFERROR(IF(AV35="","",IF(AV35&lt;=0.2,"Leve",IF(AV35&lt;=0.4,"Menor",IF(AV35&lt;=0.6,"Moderado",IF(AV35&lt;=0.8,"Mayor","Catastrófico"))))),"")</f>
        <v>Menor</v>
      </c>
      <c r="AX35" s="741" t="str">
        <f>AA35</f>
        <v>Moderado</v>
      </c>
      <c r="AY35" s="741" t="str">
        <f>IFERROR(IF(OR(AND(AT35="Muy Baja",AW35="Leve"),AND(AT35="Muy Baja",AW35="Menor"),AND(AT35="Baja",AW35="Leve")),"Bajo",IF(OR(AND(AT35="Muy baja",AW35="Moderado"),AND(AT35="Baja",AW35="Menor"),AND(AT35="Baja",AW35="Moderado"),AND(AT35="Media",AW35="Leve"),AND(AT35="Media",AW35="Menor"),AND(AT35="Media",AW35="Moderado"),AND(AT35="Alta",AW35="Leve"),AND(AT35="Alta",AW35="Menor")),"Moderado",IF(OR(AND(AT35="Muy Baja",AW35="Mayor"),AND(AT35="Baja",AW35="Mayor"),AND(AT35="Media",AW35="Mayor"),AND(AT35="Alta",AW35="Moderado"),AND(AT35="Alta",AW35="Mayor"),AND(AT35="Muy Alta",AW35="Leve"),AND(AT35="Muy Alta",AW35="Menor"),AND(AT35="Muy Alta",AW35="Moderado"),AND(AT35="Muy Alta",AW35="Mayor")),"Alto",IF(OR(AND(AT35="Muy Baja",AW35="Catastrófico"),AND(AT35="Baja",AW35="Catastrófico"),AND(AT35="Media",AW35="Catastrófico"),AND(AT35="Alta",AW35="Catastrófico"),AND(AT35="Muy Alta",AW35="Catastrófico")),"Extremo","")))),"")</f>
        <v>Bajo</v>
      </c>
      <c r="AZ35" s="744" t="s">
        <v>224</v>
      </c>
      <c r="BA35" s="91"/>
      <c r="BB35" s="91"/>
      <c r="BC35" s="94" t="str">
        <f t="shared" si="7"/>
        <v/>
      </c>
      <c r="BD35" s="9"/>
      <c r="BE35" s="9"/>
      <c r="BF35" s="9"/>
      <c r="BG35" s="9"/>
      <c r="BH35" s="91"/>
      <c r="BI35" s="91"/>
      <c r="BJ35" s="91"/>
      <c r="BK35" s="91"/>
      <c r="BL35" s="93"/>
      <c r="BM35" s="93"/>
      <c r="BN35" s="93"/>
      <c r="BO35" s="93"/>
      <c r="BP35" s="95" t="str">
        <f t="shared" si="8"/>
        <v/>
      </c>
      <c r="BQ35" s="96" t="str">
        <f t="shared" si="9"/>
        <v/>
      </c>
      <c r="BR35" s="747"/>
      <c r="BS35" s="756"/>
      <c r="BT35" s="756"/>
      <c r="BU35" s="759"/>
    </row>
    <row r="36" spans="1:73" s="12" customFormat="1" ht="70.5" x14ac:dyDescent="0.25">
      <c r="A36" s="819"/>
      <c r="B36" s="822"/>
      <c r="C36" s="825"/>
      <c r="D36" s="828"/>
      <c r="E36" s="831"/>
      <c r="F36" s="834"/>
      <c r="G36" s="763"/>
      <c r="H36" s="775"/>
      <c r="I36" s="775"/>
      <c r="J36" s="801"/>
      <c r="K36" s="804"/>
      <c r="L36" s="763"/>
      <c r="M36" s="816"/>
      <c r="N36" s="763"/>
      <c r="O36" s="763"/>
      <c r="P36" s="813"/>
      <c r="Q36" s="748"/>
      <c r="R36" s="745"/>
      <c r="S36" s="782"/>
      <c r="T36" s="745"/>
      <c r="U36" s="782"/>
      <c r="V36" s="745"/>
      <c r="W36" s="782"/>
      <c r="X36" s="779"/>
      <c r="Y36" s="782"/>
      <c r="Z36" s="782"/>
      <c r="AA36" s="742"/>
      <c r="AB36" s="297">
        <v>2</v>
      </c>
      <c r="AC36" s="295" t="s">
        <v>268</v>
      </c>
      <c r="AD36" s="295" t="s">
        <v>265</v>
      </c>
      <c r="AE36" s="295" t="s">
        <v>269</v>
      </c>
      <c r="AF36" s="328" t="str">
        <f>IF(OR(AG36="Preventivo",AG36="Detectivo"),"Probabilidad",IF(AG36="Correctivo","Impacto",""))</f>
        <v>Probabilidad</v>
      </c>
      <c r="AG36" s="302" t="s">
        <v>177</v>
      </c>
      <c r="AH36" s="296">
        <f t="shared" si="1"/>
        <v>0.25</v>
      </c>
      <c r="AI36" s="302" t="s">
        <v>178</v>
      </c>
      <c r="AJ36" s="296">
        <f t="shared" si="2"/>
        <v>0.15</v>
      </c>
      <c r="AK36" s="300">
        <f t="shared" si="3"/>
        <v>0.4</v>
      </c>
      <c r="AL36" s="329">
        <f>IFERROR(IF(AND(AF35="Probabilidad",AF36="Probabilidad"),(AL35-(+AL35*AK36)),IF(AF36="Probabilidad",(S35-(+S35*AK36)),IF(AF36="Impacto",AL35,""))),"")</f>
        <v>0.216</v>
      </c>
      <c r="AM36" s="329">
        <f>IFERROR(IF(AND(AF35="Impacto",AF36="Impacto"),(AM35-(+AM35*AK36)),IF(AF36="Impacto",(Y35-(+Y35*AK36)),IF(AF36="Probabilidad",AM35,""))),"")</f>
        <v>0.4</v>
      </c>
      <c r="AN36" s="302" t="s">
        <v>179</v>
      </c>
      <c r="AO36" s="302" t="s">
        <v>180</v>
      </c>
      <c r="AP36" s="302" t="s">
        <v>181</v>
      </c>
      <c r="AQ36" s="775"/>
      <c r="AR36" s="739"/>
      <c r="AS36" s="739"/>
      <c r="AT36" s="742"/>
      <c r="AU36" s="739"/>
      <c r="AV36" s="739"/>
      <c r="AW36" s="742"/>
      <c r="AX36" s="742"/>
      <c r="AY36" s="742"/>
      <c r="AZ36" s="745"/>
      <c r="BA36" s="305"/>
      <c r="BB36" s="305"/>
      <c r="BC36" s="308" t="str">
        <f t="shared" si="7"/>
        <v/>
      </c>
      <c r="BD36" s="295"/>
      <c r="BE36" s="295"/>
      <c r="BF36" s="295"/>
      <c r="BG36" s="295"/>
      <c r="BH36" s="305"/>
      <c r="BI36" s="305"/>
      <c r="BJ36" s="305"/>
      <c r="BK36" s="305"/>
      <c r="BL36" s="306"/>
      <c r="BM36" s="306"/>
      <c r="BN36" s="306"/>
      <c r="BO36" s="306"/>
      <c r="BP36" s="307" t="str">
        <f t="shared" si="8"/>
        <v/>
      </c>
      <c r="BQ36" s="330" t="str">
        <f t="shared" si="9"/>
        <v/>
      </c>
      <c r="BR36" s="748"/>
      <c r="BS36" s="757"/>
      <c r="BT36" s="757"/>
      <c r="BU36" s="760"/>
    </row>
    <row r="37" spans="1:73" s="12" customFormat="1" ht="75" x14ac:dyDescent="0.25">
      <c r="A37" s="819"/>
      <c r="B37" s="822"/>
      <c r="C37" s="825"/>
      <c r="D37" s="828"/>
      <c r="E37" s="831"/>
      <c r="F37" s="834"/>
      <c r="G37" s="763"/>
      <c r="H37" s="775"/>
      <c r="I37" s="775"/>
      <c r="J37" s="801"/>
      <c r="K37" s="804"/>
      <c r="L37" s="763"/>
      <c r="M37" s="816"/>
      <c r="N37" s="763"/>
      <c r="O37" s="763"/>
      <c r="P37" s="813"/>
      <c r="Q37" s="748"/>
      <c r="R37" s="745"/>
      <c r="S37" s="782"/>
      <c r="T37" s="745"/>
      <c r="U37" s="782"/>
      <c r="V37" s="745"/>
      <c r="W37" s="782"/>
      <c r="X37" s="779"/>
      <c r="Y37" s="782"/>
      <c r="Z37" s="782"/>
      <c r="AA37" s="742"/>
      <c r="AB37" s="297">
        <v>3</v>
      </c>
      <c r="AC37" s="293" t="s">
        <v>270</v>
      </c>
      <c r="AD37" s="293" t="s">
        <v>271</v>
      </c>
      <c r="AE37" s="295" t="s">
        <v>272</v>
      </c>
      <c r="AF37" s="298" t="str">
        <f>IF(OR(AG37="Preventivo",AG37="Detectivo"),"Probabilidad",IF(AG37="Correctivo","Impacto",""))</f>
        <v>Probabilidad</v>
      </c>
      <c r="AG37" s="299" t="s">
        <v>177</v>
      </c>
      <c r="AH37" s="296">
        <f t="shared" si="1"/>
        <v>0.25</v>
      </c>
      <c r="AI37" s="299" t="s">
        <v>178</v>
      </c>
      <c r="AJ37" s="296">
        <f t="shared" si="2"/>
        <v>0.15</v>
      </c>
      <c r="AK37" s="300">
        <f t="shared" si="3"/>
        <v>0.4</v>
      </c>
      <c r="AL37" s="301">
        <f>IFERROR(IF(AND(AF36="Probabilidad",AF37="Probabilidad"),(AL36-(+AL36*AK37)),IF(AND(AF36="Impacto",AF37="Probabilidad"),(AL35-(+AL35*AK37)),IF(AF37="Impacto",AL36,""))),"")</f>
        <v>0.12959999999999999</v>
      </c>
      <c r="AM37" s="301">
        <f>IFERROR(IF(AND(AF36="Impacto",AF37="Impacto"),(AM36-(+AM36*AK37)),IF(AND(AF36="Probabilidad",AF37="Impacto"),(AM35-(+AM35*AK37)),IF(AF37="Probabilidad",AM36,""))),"")</f>
        <v>0.4</v>
      </c>
      <c r="AN37" s="302" t="s">
        <v>179</v>
      </c>
      <c r="AO37" s="302" t="s">
        <v>180</v>
      </c>
      <c r="AP37" s="302" t="s">
        <v>181</v>
      </c>
      <c r="AQ37" s="775"/>
      <c r="AR37" s="739"/>
      <c r="AS37" s="739"/>
      <c r="AT37" s="742"/>
      <c r="AU37" s="739"/>
      <c r="AV37" s="739"/>
      <c r="AW37" s="742"/>
      <c r="AX37" s="742"/>
      <c r="AY37" s="742"/>
      <c r="AZ37" s="745"/>
      <c r="BA37" s="305"/>
      <c r="BB37" s="305"/>
      <c r="BC37" s="308" t="str">
        <f t="shared" si="7"/>
        <v/>
      </c>
      <c r="BD37" s="295"/>
      <c r="BE37" s="295"/>
      <c r="BF37" s="295"/>
      <c r="BG37" s="295"/>
      <c r="BH37" s="305"/>
      <c r="BI37" s="305"/>
      <c r="BJ37" s="305"/>
      <c r="BK37" s="305"/>
      <c r="BL37" s="306"/>
      <c r="BM37" s="306"/>
      <c r="BN37" s="306"/>
      <c r="BO37" s="306"/>
      <c r="BP37" s="307" t="str">
        <f t="shared" si="8"/>
        <v/>
      </c>
      <c r="BQ37" s="330" t="str">
        <f t="shared" si="9"/>
        <v/>
      </c>
      <c r="BR37" s="748"/>
      <c r="BS37" s="757"/>
      <c r="BT37" s="757"/>
      <c r="BU37" s="760"/>
    </row>
    <row r="38" spans="1:73" s="12" customFormat="1" x14ac:dyDescent="0.25">
      <c r="A38" s="819"/>
      <c r="B38" s="822"/>
      <c r="C38" s="825"/>
      <c r="D38" s="828"/>
      <c r="E38" s="831"/>
      <c r="F38" s="834"/>
      <c r="G38" s="763"/>
      <c r="H38" s="775"/>
      <c r="I38" s="775"/>
      <c r="J38" s="801"/>
      <c r="K38" s="804"/>
      <c r="L38" s="763"/>
      <c r="M38" s="816"/>
      <c r="N38" s="763"/>
      <c r="O38" s="763"/>
      <c r="P38" s="813"/>
      <c r="Q38" s="748"/>
      <c r="R38" s="745"/>
      <c r="S38" s="782"/>
      <c r="T38" s="745"/>
      <c r="U38" s="782"/>
      <c r="V38" s="745"/>
      <c r="W38" s="782"/>
      <c r="X38" s="779"/>
      <c r="Y38" s="782"/>
      <c r="Z38" s="782"/>
      <c r="AA38" s="742"/>
      <c r="AB38" s="297">
        <v>4</v>
      </c>
      <c r="AC38" s="295"/>
      <c r="AD38" s="295"/>
      <c r="AE38" s="295"/>
      <c r="AF38" s="298" t="str">
        <f t="shared" si="0"/>
        <v/>
      </c>
      <c r="AG38" s="299"/>
      <c r="AH38" s="296" t="str">
        <f t="shared" si="1"/>
        <v/>
      </c>
      <c r="AI38" s="299"/>
      <c r="AJ38" s="296" t="str">
        <f t="shared" si="2"/>
        <v/>
      </c>
      <c r="AK38" s="300" t="str">
        <f t="shared" si="3"/>
        <v/>
      </c>
      <c r="AL38" s="301" t="str">
        <f>IFERROR(IF(AND(AF37="Probabilidad",AF38="Probabilidad"),(AL37-(+AL37*AK38)),IF(AND(AF37="Impacto",AF38="Probabilidad"),(AL36-(+AL36*AK38)),IF(AF38="Impacto",AL37,""))),"")</f>
        <v/>
      </c>
      <c r="AM38" s="301" t="str">
        <f>IFERROR(IF(AND(AF37="Impacto",AF38="Impacto"),(AM37-(+AM37*AK38)),IF(AND(AF37="Probabilidad",AF38="Impacto"),(AM36-(+AM36*AK38)),IF(AF38="Probabilidad",AM37,""))),"")</f>
        <v/>
      </c>
      <c r="AN38" s="302"/>
      <c r="AO38" s="302"/>
      <c r="AP38" s="302"/>
      <c r="AQ38" s="775"/>
      <c r="AR38" s="739"/>
      <c r="AS38" s="739"/>
      <c r="AT38" s="742"/>
      <c r="AU38" s="739"/>
      <c r="AV38" s="739"/>
      <c r="AW38" s="742"/>
      <c r="AX38" s="742"/>
      <c r="AY38" s="742"/>
      <c r="AZ38" s="745"/>
      <c r="BA38" s="305"/>
      <c r="BB38" s="305"/>
      <c r="BC38" s="308" t="str">
        <f t="shared" si="7"/>
        <v/>
      </c>
      <c r="BD38" s="295"/>
      <c r="BE38" s="295"/>
      <c r="BF38" s="295"/>
      <c r="BG38" s="295"/>
      <c r="BH38" s="305"/>
      <c r="BI38" s="305"/>
      <c r="BJ38" s="305"/>
      <c r="BK38" s="305"/>
      <c r="BL38" s="306"/>
      <c r="BM38" s="306"/>
      <c r="BN38" s="306"/>
      <c r="BO38" s="306"/>
      <c r="BP38" s="307" t="str">
        <f t="shared" si="8"/>
        <v/>
      </c>
      <c r="BQ38" s="330" t="str">
        <f t="shared" si="9"/>
        <v/>
      </c>
      <c r="BR38" s="748"/>
      <c r="BS38" s="757"/>
      <c r="BT38" s="757"/>
      <c r="BU38" s="760"/>
    </row>
    <row r="39" spans="1:73" s="12" customFormat="1" x14ac:dyDescent="0.25">
      <c r="A39" s="819"/>
      <c r="B39" s="822"/>
      <c r="C39" s="825"/>
      <c r="D39" s="828"/>
      <c r="E39" s="831"/>
      <c r="F39" s="834"/>
      <c r="G39" s="763"/>
      <c r="H39" s="775"/>
      <c r="I39" s="775"/>
      <c r="J39" s="801"/>
      <c r="K39" s="804"/>
      <c r="L39" s="763"/>
      <c r="M39" s="816"/>
      <c r="N39" s="763"/>
      <c r="O39" s="763"/>
      <c r="P39" s="813"/>
      <c r="Q39" s="748"/>
      <c r="R39" s="745"/>
      <c r="S39" s="782"/>
      <c r="T39" s="745"/>
      <c r="U39" s="782"/>
      <c r="V39" s="745"/>
      <c r="W39" s="782"/>
      <c r="X39" s="779"/>
      <c r="Y39" s="782"/>
      <c r="Z39" s="782"/>
      <c r="AA39" s="742"/>
      <c r="AB39" s="297">
        <v>5</v>
      </c>
      <c r="AC39" s="336"/>
      <c r="AD39" s="336"/>
      <c r="AE39" s="295"/>
      <c r="AF39" s="298" t="str">
        <f t="shared" si="0"/>
        <v/>
      </c>
      <c r="AG39" s="299"/>
      <c r="AH39" s="296" t="str">
        <f t="shared" si="1"/>
        <v/>
      </c>
      <c r="AI39" s="299"/>
      <c r="AJ39" s="296" t="str">
        <f t="shared" si="2"/>
        <v/>
      </c>
      <c r="AK39" s="300" t="str">
        <f t="shared" si="3"/>
        <v/>
      </c>
      <c r="AL39" s="301" t="str">
        <f>IFERROR(IF(AND(AF38="Probabilidad",AF39="Probabilidad"),(AL38-(+AL38*AK39)),IF(AND(AF38="Impacto",AF39="Probabilidad"),(AL37-(+AL37*AK39)),IF(AF39="Impacto",AL38,""))),"")</f>
        <v/>
      </c>
      <c r="AM39" s="301" t="str">
        <f>IFERROR(IF(AND(AF38="Impacto",AF39="Impacto"),(AM38-(+AM38*AK39)),IF(AND(AF38="Probabilidad",AF39="Impacto"),(AM37-(+AM37*AK39)),IF(AF39="Probabilidad",AM38,""))),"")</f>
        <v/>
      </c>
      <c r="AN39" s="302"/>
      <c r="AO39" s="302"/>
      <c r="AP39" s="302"/>
      <c r="AQ39" s="775"/>
      <c r="AR39" s="739"/>
      <c r="AS39" s="739"/>
      <c r="AT39" s="742"/>
      <c r="AU39" s="739"/>
      <c r="AV39" s="739"/>
      <c r="AW39" s="742"/>
      <c r="AX39" s="742"/>
      <c r="AY39" s="742"/>
      <c r="AZ39" s="745"/>
      <c r="BA39" s="305"/>
      <c r="BB39" s="305"/>
      <c r="BC39" s="308" t="str">
        <f t="shared" si="7"/>
        <v/>
      </c>
      <c r="BD39" s="295"/>
      <c r="BE39" s="295"/>
      <c r="BF39" s="295"/>
      <c r="BG39" s="295"/>
      <c r="BH39" s="305"/>
      <c r="BI39" s="305"/>
      <c r="BJ39" s="305"/>
      <c r="BK39" s="305"/>
      <c r="BL39" s="306"/>
      <c r="BM39" s="306"/>
      <c r="BN39" s="306"/>
      <c r="BO39" s="306"/>
      <c r="BP39" s="307" t="str">
        <f t="shared" si="8"/>
        <v/>
      </c>
      <c r="BQ39" s="330" t="str">
        <f t="shared" si="9"/>
        <v/>
      </c>
      <c r="BR39" s="748"/>
      <c r="BS39" s="757"/>
      <c r="BT39" s="757"/>
      <c r="BU39" s="760"/>
    </row>
    <row r="40" spans="1:73" s="12" customFormat="1" x14ac:dyDescent="0.25">
      <c r="A40" s="819"/>
      <c r="B40" s="822"/>
      <c r="C40" s="825"/>
      <c r="D40" s="829"/>
      <c r="E40" s="832"/>
      <c r="F40" s="835"/>
      <c r="G40" s="764"/>
      <c r="H40" s="776"/>
      <c r="I40" s="776"/>
      <c r="J40" s="802"/>
      <c r="K40" s="805"/>
      <c r="L40" s="764"/>
      <c r="M40" s="817"/>
      <c r="N40" s="764"/>
      <c r="O40" s="764"/>
      <c r="P40" s="814"/>
      <c r="Q40" s="749"/>
      <c r="R40" s="746"/>
      <c r="S40" s="783"/>
      <c r="T40" s="746"/>
      <c r="U40" s="783"/>
      <c r="V40" s="746"/>
      <c r="W40" s="783"/>
      <c r="X40" s="780"/>
      <c r="Y40" s="783"/>
      <c r="Z40" s="783"/>
      <c r="AA40" s="743"/>
      <c r="AB40" s="315">
        <v>6</v>
      </c>
      <c r="AC40" s="313"/>
      <c r="AD40" s="313"/>
      <c r="AE40" s="313"/>
      <c r="AF40" s="316" t="str">
        <f t="shared" si="0"/>
        <v/>
      </c>
      <c r="AG40" s="317"/>
      <c r="AH40" s="314" t="str">
        <f t="shared" si="1"/>
        <v/>
      </c>
      <c r="AI40" s="317"/>
      <c r="AJ40" s="314" t="str">
        <f t="shared" si="2"/>
        <v/>
      </c>
      <c r="AK40" s="318" t="str">
        <f t="shared" si="3"/>
        <v/>
      </c>
      <c r="AL40" s="319" t="str">
        <f>IFERROR(IF(AND(AF39="Probabilidad",AF40="Probabilidad"),(AL39-(+AL39*AK40)),IF(AND(AF39="Impacto",AF40="Probabilidad"),(AL38-(+AL38*AK40)),IF(AF40="Impacto",AL39,""))),"")</f>
        <v/>
      </c>
      <c r="AM40" s="319" t="str">
        <f>IFERROR(IF(AND(AF39="Impacto",AF40="Impacto"),(AM39-(+AM39*AK40)),IF(AND(AF39="Probabilidad",AF40="Impacto"),(AM38-(+AM38*AK40)),IF(AF40="Probabilidad",AM39,""))),"")</f>
        <v/>
      </c>
      <c r="AN40" s="320"/>
      <c r="AO40" s="320"/>
      <c r="AP40" s="320"/>
      <c r="AQ40" s="776"/>
      <c r="AR40" s="740"/>
      <c r="AS40" s="740"/>
      <c r="AT40" s="743"/>
      <c r="AU40" s="740"/>
      <c r="AV40" s="740"/>
      <c r="AW40" s="743"/>
      <c r="AX40" s="743"/>
      <c r="AY40" s="743"/>
      <c r="AZ40" s="746"/>
      <c r="BA40" s="323"/>
      <c r="BB40" s="323"/>
      <c r="BC40" s="326" t="str">
        <f t="shared" si="7"/>
        <v/>
      </c>
      <c r="BD40" s="313"/>
      <c r="BE40" s="313"/>
      <c r="BF40" s="313"/>
      <c r="BG40" s="313"/>
      <c r="BH40" s="323"/>
      <c r="BI40" s="323"/>
      <c r="BJ40" s="323"/>
      <c r="BK40" s="323"/>
      <c r="BL40" s="324"/>
      <c r="BM40" s="324"/>
      <c r="BN40" s="324"/>
      <c r="BO40" s="324"/>
      <c r="BP40" s="325" t="str">
        <f t="shared" si="8"/>
        <v/>
      </c>
      <c r="BQ40" s="333" t="str">
        <f t="shared" si="9"/>
        <v/>
      </c>
      <c r="BR40" s="749"/>
      <c r="BS40" s="758"/>
      <c r="BT40" s="758"/>
      <c r="BU40" s="761"/>
    </row>
    <row r="41" spans="1:73" s="12" customFormat="1" ht="89.25" customHeight="1" x14ac:dyDescent="0.25">
      <c r="A41" s="819"/>
      <c r="B41" s="822"/>
      <c r="C41" s="825"/>
      <c r="D41" s="827" t="s">
        <v>167</v>
      </c>
      <c r="E41" s="830" t="s">
        <v>231</v>
      </c>
      <c r="F41" s="833">
        <v>3</v>
      </c>
      <c r="G41" s="762" t="s">
        <v>258</v>
      </c>
      <c r="H41" s="774"/>
      <c r="I41" s="774"/>
      <c r="J41" s="800" t="s">
        <v>273</v>
      </c>
      <c r="K41" s="803" t="s">
        <v>170</v>
      </c>
      <c r="L41" s="762" t="s">
        <v>260</v>
      </c>
      <c r="M41" s="815" t="s">
        <v>274</v>
      </c>
      <c r="N41" s="762"/>
      <c r="O41" s="762"/>
      <c r="P41" s="812" t="s">
        <v>275</v>
      </c>
      <c r="Q41" s="747">
        <v>1</v>
      </c>
      <c r="R41" s="788" t="s">
        <v>173</v>
      </c>
      <c r="S41" s="791">
        <f>IF(R41="Muy Alta",100%,IF(R41="Alta",80%,IF(R41="Media",60%,IF(R41="Baja",40%,IF(R41="Muy Baja",20%,"")))))</f>
        <v>0.6</v>
      </c>
      <c r="T41" s="788" t="s">
        <v>220</v>
      </c>
      <c r="U41" s="791">
        <f>IF(T41="Catastrófico",100%,IF(T41="Mayor",80%,IF(T41="Moderado",60%,IF(T41="Menor",40%,IF(T41="Leve",20%,"")))))</f>
        <v>0.4</v>
      </c>
      <c r="V41" s="788" t="s">
        <v>263</v>
      </c>
      <c r="W41" s="791">
        <f>IF(V41="Catastrófico",100%,IF(V41="Mayor",80%,IF(V41="Moderado",60%,IF(V41="Menor",40%,IF(V41="Leve",20%,"")))))</f>
        <v>0.2</v>
      </c>
      <c r="X41" s="794" t="str">
        <f>IF(Y41=100%,"Catastrófico",IF(Y41=80%,"Mayor",IF(Y41=60%,"Moderado",IF(Y41=40%,"Menor",IF(Y41=20%,"Leve","")))))</f>
        <v>Menor</v>
      </c>
      <c r="Y41" s="791">
        <f>IF(AND(U41="",W41=""),"",MAX(U41,W41))</f>
        <v>0.4</v>
      </c>
      <c r="Z41" s="797" t="str">
        <f>CONCATENATE(R41,X41)</f>
        <v>MediaMenor</v>
      </c>
      <c r="AA41" s="771" t="str">
        <f>IF(Z41="Muy AltaLeve","Alto",IF(Z41="Muy AltaMenor","Alto",IF(Z41="Muy AltaModerado","Alto",IF(Z41="Muy AltaMayor","Alto",IF(Z41="Muy AltaCatastrófico","Extremo",IF(Z41="AltaLeve","Moderado",IF(Z41="AltaMenor","Moderado",IF(Z41="AltaModerado","Alto",IF(Z41="AltaMayor","Alto",IF(Z41="AltaCatastrófico","Extremo",IF(Z41="MediaLeve","Moderado",IF(Z41="MediaMenor","Moderado",IF(Z41="MediaModerado","Moderado",IF(Z41="MediaMayor","Alto",IF(Z41="MediaCatastrófico","Extremo",IF(Z41="BajaLeve","Bajo",IF(Z41="BajaMenor","Moderado",IF(Z41="BajaModerado","Moderado",IF(Z41="BajaMayor","Alto",IF(Z41="BajaCatastrófico","Extremo",IF(Z41="Muy BajaLeve","Bajo",IF(Z41="Muy BajaMenor","Bajo",IF(Z41="Muy BajaModerado","Moderado",IF(Z41="Muy BajaMayor","Alto",IF(Z41="Muy BajaCatastrófico","Extremo","")))))))))))))))))))))))))</f>
        <v>Moderado</v>
      </c>
      <c r="AB41" s="49">
        <v>1</v>
      </c>
      <c r="AC41" s="87" t="s">
        <v>268</v>
      </c>
      <c r="AD41" s="87" t="s">
        <v>237</v>
      </c>
      <c r="AE41" s="14" t="s">
        <v>269</v>
      </c>
      <c r="AF41" s="16" t="str">
        <f t="shared" si="0"/>
        <v>Probabilidad</v>
      </c>
      <c r="AG41" s="10" t="s">
        <v>177</v>
      </c>
      <c r="AH41" s="18">
        <f t="shared" si="1"/>
        <v>0.25</v>
      </c>
      <c r="AI41" s="10" t="s">
        <v>178</v>
      </c>
      <c r="AJ41" s="18">
        <f t="shared" si="2"/>
        <v>0.15</v>
      </c>
      <c r="AK41" s="19">
        <f t="shared" si="3"/>
        <v>0.4</v>
      </c>
      <c r="AL41" s="20">
        <f>IFERROR(IF(AF41="Probabilidad",(S41-(+S41*AK41)),IF(AF41="Impacto",S41,"")),"")</f>
        <v>0.36</v>
      </c>
      <c r="AM41" s="20">
        <f>IFERROR(IF(AF41="Impacto",(Y41-(+Y41*AK41)),IF(AF41="Probabilidad",Y41,"")),"")</f>
        <v>0.4</v>
      </c>
      <c r="AN41" s="11" t="s">
        <v>179</v>
      </c>
      <c r="AO41" s="11" t="s">
        <v>180</v>
      </c>
      <c r="AP41" s="11" t="s">
        <v>181</v>
      </c>
      <c r="AQ41" s="774" t="s">
        <v>276</v>
      </c>
      <c r="AR41" s="768">
        <f>S41</f>
        <v>0.6</v>
      </c>
      <c r="AS41" s="768">
        <f>IF(AL41="","",MIN(AL41:AL46))</f>
        <v>0.12959999999999999</v>
      </c>
      <c r="AT41" s="771" t="str">
        <f>IFERROR(IF(AS41="","",IF(AS41&lt;=0.2,"Muy Baja",IF(AS41&lt;=0.4,"Baja",IF(AS41&lt;=0.6,"Media",IF(AS41&lt;=0.8,"Alta","Muy Alta"))))),"")</f>
        <v>Muy Baja</v>
      </c>
      <c r="AU41" s="768">
        <f>Y41</f>
        <v>0.4</v>
      </c>
      <c r="AV41" s="768">
        <f>IF(AM41="","",MIN(AM41:AM46))</f>
        <v>0.22500000000000003</v>
      </c>
      <c r="AW41" s="771" t="str">
        <f>IFERROR(IF(AV41="","",IF(AV41&lt;=0.2,"Leve",IF(AV41&lt;=0.4,"Menor",IF(AV41&lt;=0.6,"Moderado",IF(AV41&lt;=0.8,"Mayor","Catastrófico"))))),"")</f>
        <v>Menor</v>
      </c>
      <c r="AX41" s="771" t="str">
        <f>AA41</f>
        <v>Moderado</v>
      </c>
      <c r="AY41" s="771" t="str">
        <f>IFERROR(IF(OR(AND(AT41="Muy Baja",AW41="Leve"),AND(AT41="Muy Baja",AW41="Menor"),AND(AT41="Baja",AW41="Leve")),"Bajo",IF(OR(AND(AT41="Muy baja",AW41="Moderado"),AND(AT41="Baja",AW41="Menor"),AND(AT41="Baja",AW41="Moderado"),AND(AT41="Media",AW41="Leve"),AND(AT41="Media",AW41="Menor"),AND(AT41="Media",AW41="Moderado"),AND(AT41="Alta",AW41="Leve"),AND(AT41="Alta",AW41="Menor")),"Moderado",IF(OR(AND(AT41="Muy Baja",AW41="Mayor"),AND(AT41="Baja",AW41="Mayor"),AND(AT41="Media",AW41="Mayor"),AND(AT41="Alta",AW41="Moderado"),AND(AT41="Alta",AW41="Mayor"),AND(AT41="Muy Alta",AW41="Leve"),AND(AT41="Muy Alta",AW41="Menor"),AND(AT41="Muy Alta",AW41="Moderado"),AND(AT41="Muy Alta",AW41="Mayor")),"Alto",IF(OR(AND(AT41="Muy Baja",AW41="Catastrófico"),AND(AT41="Baja",AW41="Catastrófico"),AND(AT41="Media",AW41="Catastrófico"),AND(AT41="Alta",AW41="Catastrófico"),AND(AT41="Muy Alta",AW41="Catastrófico")),"Extremo","")))),"")</f>
        <v>Bajo</v>
      </c>
      <c r="AZ41" s="774" t="s">
        <v>224</v>
      </c>
      <c r="BA41" s="112"/>
      <c r="BB41" s="91"/>
      <c r="BC41" s="94" t="str">
        <f t="shared" si="7"/>
        <v/>
      </c>
      <c r="BD41" s="9"/>
      <c r="BE41" s="9"/>
      <c r="BF41" s="9"/>
      <c r="BG41" s="9"/>
      <c r="BH41" s="91"/>
      <c r="BI41" s="91"/>
      <c r="BJ41" s="91"/>
      <c r="BK41" s="91"/>
      <c r="BL41" s="93"/>
      <c r="BM41" s="93"/>
      <c r="BN41" s="93"/>
      <c r="BO41" s="93"/>
      <c r="BP41" s="95" t="str">
        <f t="shared" si="8"/>
        <v/>
      </c>
      <c r="BQ41" s="96" t="str">
        <f t="shared" si="9"/>
        <v/>
      </c>
      <c r="BR41" s="747"/>
      <c r="BS41" s="762"/>
      <c r="BT41" s="762"/>
      <c r="BU41" s="765"/>
    </row>
    <row r="42" spans="1:73" s="12" customFormat="1" ht="75" x14ac:dyDescent="0.25">
      <c r="A42" s="819"/>
      <c r="B42" s="822"/>
      <c r="C42" s="825"/>
      <c r="D42" s="828"/>
      <c r="E42" s="831"/>
      <c r="F42" s="834"/>
      <c r="G42" s="763"/>
      <c r="H42" s="775"/>
      <c r="I42" s="775"/>
      <c r="J42" s="801"/>
      <c r="K42" s="804"/>
      <c r="L42" s="763"/>
      <c r="M42" s="816"/>
      <c r="N42" s="763"/>
      <c r="O42" s="763"/>
      <c r="P42" s="813"/>
      <c r="Q42" s="748"/>
      <c r="R42" s="789"/>
      <c r="S42" s="792"/>
      <c r="T42" s="789"/>
      <c r="U42" s="792"/>
      <c r="V42" s="789"/>
      <c r="W42" s="792"/>
      <c r="X42" s="795"/>
      <c r="Y42" s="792"/>
      <c r="Z42" s="798"/>
      <c r="AA42" s="772"/>
      <c r="AB42" s="297">
        <v>2</v>
      </c>
      <c r="AC42" s="293" t="s">
        <v>277</v>
      </c>
      <c r="AD42" s="293" t="s">
        <v>237</v>
      </c>
      <c r="AE42" s="295" t="s">
        <v>272</v>
      </c>
      <c r="AF42" s="298" t="str">
        <f t="shared" si="0"/>
        <v>Probabilidad</v>
      </c>
      <c r="AG42" s="299" t="s">
        <v>177</v>
      </c>
      <c r="AH42" s="296">
        <f t="shared" si="1"/>
        <v>0.25</v>
      </c>
      <c r="AI42" s="299" t="s">
        <v>178</v>
      </c>
      <c r="AJ42" s="296">
        <f t="shared" si="2"/>
        <v>0.15</v>
      </c>
      <c r="AK42" s="300">
        <f t="shared" si="3"/>
        <v>0.4</v>
      </c>
      <c r="AL42" s="301">
        <f>IFERROR(IF(AND(AF41="Probabilidad",AF42="Probabilidad"),(AL41-(+AL41*AK42)),IF(AF42="Probabilidad",(S41-(+S41*AK42)),IF(AF42="Impacto",AL41,""))),"")</f>
        <v>0.216</v>
      </c>
      <c r="AM42" s="301">
        <f>IFERROR(IF(AND(AF41="Impacto",AF42="Impacto"),(AM41-(+AM41*AK42)),IF(AF42="Impacto",(Y41-(+Y41*AK42)),IF(AF42="Probabilidad",AM41,""))),"")</f>
        <v>0.4</v>
      </c>
      <c r="AN42" s="302" t="s">
        <v>179</v>
      </c>
      <c r="AO42" s="302" t="s">
        <v>180</v>
      </c>
      <c r="AP42" s="302" t="s">
        <v>181</v>
      </c>
      <c r="AQ42" s="775"/>
      <c r="AR42" s="769"/>
      <c r="AS42" s="769"/>
      <c r="AT42" s="772"/>
      <c r="AU42" s="769"/>
      <c r="AV42" s="769"/>
      <c r="AW42" s="772"/>
      <c r="AX42" s="772"/>
      <c r="AY42" s="772"/>
      <c r="AZ42" s="775"/>
      <c r="BA42" s="334"/>
      <c r="BB42" s="305"/>
      <c r="BC42" s="308" t="str">
        <f t="shared" si="7"/>
        <v/>
      </c>
      <c r="BD42" s="295"/>
      <c r="BE42" s="295"/>
      <c r="BF42" s="295"/>
      <c r="BG42" s="295"/>
      <c r="BH42" s="305"/>
      <c r="BI42" s="305"/>
      <c r="BJ42" s="305"/>
      <c r="BK42" s="305"/>
      <c r="BL42" s="306"/>
      <c r="BM42" s="306"/>
      <c r="BN42" s="306"/>
      <c r="BO42" s="306"/>
      <c r="BP42" s="307" t="str">
        <f t="shared" si="8"/>
        <v/>
      </c>
      <c r="BQ42" s="330" t="str">
        <f t="shared" si="9"/>
        <v/>
      </c>
      <c r="BR42" s="748"/>
      <c r="BS42" s="763"/>
      <c r="BT42" s="763"/>
      <c r="BU42" s="766"/>
    </row>
    <row r="43" spans="1:73" s="12" customFormat="1" ht="75" x14ac:dyDescent="0.25">
      <c r="A43" s="819"/>
      <c r="B43" s="822"/>
      <c r="C43" s="825"/>
      <c r="D43" s="828"/>
      <c r="E43" s="831"/>
      <c r="F43" s="834"/>
      <c r="G43" s="763"/>
      <c r="H43" s="775"/>
      <c r="I43" s="775"/>
      <c r="J43" s="801"/>
      <c r="K43" s="804"/>
      <c r="L43" s="763"/>
      <c r="M43" s="816"/>
      <c r="N43" s="763"/>
      <c r="O43" s="763"/>
      <c r="P43" s="813"/>
      <c r="Q43" s="748"/>
      <c r="R43" s="789"/>
      <c r="S43" s="792"/>
      <c r="T43" s="789"/>
      <c r="U43" s="792"/>
      <c r="V43" s="789"/>
      <c r="W43" s="792"/>
      <c r="X43" s="795"/>
      <c r="Y43" s="792"/>
      <c r="Z43" s="798"/>
      <c r="AA43" s="772"/>
      <c r="AB43" s="297">
        <v>3</v>
      </c>
      <c r="AC43" s="293" t="s">
        <v>278</v>
      </c>
      <c r="AD43" s="293" t="s">
        <v>265</v>
      </c>
      <c r="AE43" s="295" t="s">
        <v>279</v>
      </c>
      <c r="AF43" s="298" t="str">
        <f t="shared" si="0"/>
        <v>Probabilidad</v>
      </c>
      <c r="AG43" s="299" t="s">
        <v>177</v>
      </c>
      <c r="AH43" s="296">
        <f t="shared" si="1"/>
        <v>0.25</v>
      </c>
      <c r="AI43" s="299" t="s">
        <v>178</v>
      </c>
      <c r="AJ43" s="296">
        <f t="shared" si="2"/>
        <v>0.15</v>
      </c>
      <c r="AK43" s="300">
        <f t="shared" si="3"/>
        <v>0.4</v>
      </c>
      <c r="AL43" s="301">
        <f>IFERROR(IF(AND(AF42="Probabilidad",AF43="Probabilidad"),(AL42-(+AL42*AK43)),IF(AND(AF42="Impacto",AF43="Probabilidad"),(AL41-(+AL41*AK43)),IF(AF43="Impacto",AL42,""))),"")</f>
        <v>0.12959999999999999</v>
      </c>
      <c r="AM43" s="301">
        <f>IFERROR(IF(AND(AF42="Impacto",AF43="Impacto"),(AM42-(+AM42*AK43)),IF(AND(AF42="Probabilidad",AF43="Impacto"),(AM41-(+AM41*AK43)),IF(AF43="Probabilidad",AM42,""))),"")</f>
        <v>0.4</v>
      </c>
      <c r="AN43" s="302" t="s">
        <v>179</v>
      </c>
      <c r="AO43" s="302" t="s">
        <v>180</v>
      </c>
      <c r="AP43" s="302" t="s">
        <v>181</v>
      </c>
      <c r="AQ43" s="775"/>
      <c r="AR43" s="769"/>
      <c r="AS43" s="769"/>
      <c r="AT43" s="772"/>
      <c r="AU43" s="769"/>
      <c r="AV43" s="769"/>
      <c r="AW43" s="772"/>
      <c r="AX43" s="772"/>
      <c r="AY43" s="772"/>
      <c r="AZ43" s="775"/>
      <c r="BA43" s="334"/>
      <c r="BB43" s="305"/>
      <c r="BC43" s="308" t="str">
        <f t="shared" si="7"/>
        <v/>
      </c>
      <c r="BD43" s="295"/>
      <c r="BE43" s="295"/>
      <c r="BF43" s="295"/>
      <c r="BG43" s="295"/>
      <c r="BH43" s="305"/>
      <c r="BI43" s="305"/>
      <c r="BJ43" s="305"/>
      <c r="BK43" s="305"/>
      <c r="BL43" s="306"/>
      <c r="BM43" s="306"/>
      <c r="BN43" s="306"/>
      <c r="BO43" s="306"/>
      <c r="BP43" s="307" t="str">
        <f t="shared" si="8"/>
        <v/>
      </c>
      <c r="BQ43" s="330" t="str">
        <f t="shared" si="9"/>
        <v/>
      </c>
      <c r="BR43" s="748"/>
      <c r="BS43" s="763"/>
      <c r="BT43" s="763"/>
      <c r="BU43" s="766"/>
    </row>
    <row r="44" spans="1:73" s="12" customFormat="1" ht="70.5" x14ac:dyDescent="0.25">
      <c r="A44" s="819"/>
      <c r="B44" s="822"/>
      <c r="C44" s="825"/>
      <c r="D44" s="828"/>
      <c r="E44" s="831"/>
      <c r="F44" s="834"/>
      <c r="G44" s="763"/>
      <c r="H44" s="775"/>
      <c r="I44" s="775"/>
      <c r="J44" s="801"/>
      <c r="K44" s="804"/>
      <c r="L44" s="763"/>
      <c r="M44" s="816"/>
      <c r="N44" s="763"/>
      <c r="O44" s="763"/>
      <c r="P44" s="813"/>
      <c r="Q44" s="748"/>
      <c r="R44" s="789"/>
      <c r="S44" s="792"/>
      <c r="T44" s="789"/>
      <c r="U44" s="792"/>
      <c r="V44" s="789"/>
      <c r="W44" s="792"/>
      <c r="X44" s="795"/>
      <c r="Y44" s="792"/>
      <c r="Z44" s="798"/>
      <c r="AA44" s="772"/>
      <c r="AB44" s="297">
        <v>4</v>
      </c>
      <c r="AC44" s="293" t="s">
        <v>280</v>
      </c>
      <c r="AD44" s="293" t="s">
        <v>265</v>
      </c>
      <c r="AE44" s="295" t="s">
        <v>281</v>
      </c>
      <c r="AF44" s="298" t="str">
        <f t="shared" si="0"/>
        <v>Impacto</v>
      </c>
      <c r="AG44" s="299" t="s">
        <v>282</v>
      </c>
      <c r="AH44" s="296">
        <f t="shared" si="1"/>
        <v>0.1</v>
      </c>
      <c r="AI44" s="299" t="s">
        <v>178</v>
      </c>
      <c r="AJ44" s="296">
        <f t="shared" si="2"/>
        <v>0.15</v>
      </c>
      <c r="AK44" s="300">
        <f t="shared" si="3"/>
        <v>0.25</v>
      </c>
      <c r="AL44" s="301">
        <f>IFERROR(IF(AND(AF43="Probabilidad",AF44="Probabilidad"),(AL43-(+AL43*AK44)),IF(AND(AF43="Impacto",AF44="Probabilidad"),(AL42-(+AL42*AK44)),IF(AF44="Impacto",AL43,""))),"")</f>
        <v>0.12959999999999999</v>
      </c>
      <c r="AM44" s="301">
        <f>IFERROR(IF(AND(AF43="Impacto",AF44="Impacto"),(AM43-(+AM43*AK44)),IF(AND(AF43="Probabilidad",AF44="Impacto"),(AM42-(+AM42*AK44)),IF(AF44="Probabilidad",AM43,""))),"")</f>
        <v>0.30000000000000004</v>
      </c>
      <c r="AN44" s="302" t="s">
        <v>179</v>
      </c>
      <c r="AO44" s="302" t="s">
        <v>180</v>
      </c>
      <c r="AP44" s="302" t="s">
        <v>181</v>
      </c>
      <c r="AQ44" s="775"/>
      <c r="AR44" s="769"/>
      <c r="AS44" s="769"/>
      <c r="AT44" s="772"/>
      <c r="AU44" s="769"/>
      <c r="AV44" s="769"/>
      <c r="AW44" s="772"/>
      <c r="AX44" s="772"/>
      <c r="AY44" s="772"/>
      <c r="AZ44" s="775"/>
      <c r="BA44" s="334"/>
      <c r="BB44" s="305"/>
      <c r="BC44" s="308" t="str">
        <f t="shared" si="7"/>
        <v/>
      </c>
      <c r="BD44" s="295"/>
      <c r="BE44" s="295"/>
      <c r="BF44" s="295"/>
      <c r="BG44" s="295"/>
      <c r="BH44" s="305"/>
      <c r="BI44" s="305"/>
      <c r="BJ44" s="305"/>
      <c r="BK44" s="305"/>
      <c r="BL44" s="306"/>
      <c r="BM44" s="306"/>
      <c r="BN44" s="306"/>
      <c r="BO44" s="306"/>
      <c r="BP44" s="307" t="str">
        <f t="shared" si="8"/>
        <v/>
      </c>
      <c r="BQ44" s="330" t="str">
        <f t="shared" si="9"/>
        <v/>
      </c>
      <c r="BR44" s="748"/>
      <c r="BS44" s="763"/>
      <c r="BT44" s="763"/>
      <c r="BU44" s="766"/>
    </row>
    <row r="45" spans="1:73" s="12" customFormat="1" ht="70.5" x14ac:dyDescent="0.25">
      <c r="A45" s="819"/>
      <c r="B45" s="822"/>
      <c r="C45" s="825"/>
      <c r="D45" s="828"/>
      <c r="E45" s="831"/>
      <c r="F45" s="834"/>
      <c r="G45" s="763"/>
      <c r="H45" s="775"/>
      <c r="I45" s="775"/>
      <c r="J45" s="801"/>
      <c r="K45" s="804"/>
      <c r="L45" s="763"/>
      <c r="M45" s="816"/>
      <c r="N45" s="763"/>
      <c r="O45" s="763"/>
      <c r="P45" s="813"/>
      <c r="Q45" s="748"/>
      <c r="R45" s="789"/>
      <c r="S45" s="792"/>
      <c r="T45" s="789"/>
      <c r="U45" s="792"/>
      <c r="V45" s="789"/>
      <c r="W45" s="792"/>
      <c r="X45" s="795"/>
      <c r="Y45" s="792"/>
      <c r="Z45" s="798"/>
      <c r="AA45" s="772"/>
      <c r="AB45" s="297">
        <v>5</v>
      </c>
      <c r="AC45" s="295" t="s">
        <v>283</v>
      </c>
      <c r="AD45" s="295" t="s">
        <v>265</v>
      </c>
      <c r="AE45" s="51" t="s">
        <v>284</v>
      </c>
      <c r="AF45" s="298" t="str">
        <f t="shared" si="0"/>
        <v>Impacto</v>
      </c>
      <c r="AG45" s="299" t="s">
        <v>282</v>
      </c>
      <c r="AH45" s="296">
        <f t="shared" si="1"/>
        <v>0.1</v>
      </c>
      <c r="AI45" s="299" t="s">
        <v>178</v>
      </c>
      <c r="AJ45" s="296">
        <f t="shared" si="2"/>
        <v>0.15</v>
      </c>
      <c r="AK45" s="300">
        <f t="shared" si="3"/>
        <v>0.25</v>
      </c>
      <c r="AL45" s="301">
        <f>IFERROR(IF(AND(AF44="Probabilidad",AF45="Probabilidad"),(AL44-(+AL44*AK45)),IF(AND(AF44="Impacto",AF45="Probabilidad"),(AL43-(+AL43*AK45)),IF(AF45="Impacto",AL44,""))),"")</f>
        <v>0.12959999999999999</v>
      </c>
      <c r="AM45" s="301">
        <f>IFERROR(IF(AND(AF44="Impacto",AF45="Impacto"),(AM44-(+AM44*AK45)),IF(AND(AF44="Probabilidad",AF45="Impacto"),(AM43-(+AM43*AK45)),IF(AF45="Probabilidad",AM44,""))),"")</f>
        <v>0.22500000000000003</v>
      </c>
      <c r="AN45" s="302" t="s">
        <v>179</v>
      </c>
      <c r="AO45" s="302" t="s">
        <v>180</v>
      </c>
      <c r="AP45" s="302" t="s">
        <v>181</v>
      </c>
      <c r="AQ45" s="775"/>
      <c r="AR45" s="769"/>
      <c r="AS45" s="769"/>
      <c r="AT45" s="772"/>
      <c r="AU45" s="769"/>
      <c r="AV45" s="769"/>
      <c r="AW45" s="772"/>
      <c r="AX45" s="772"/>
      <c r="AY45" s="772"/>
      <c r="AZ45" s="775"/>
      <c r="BA45" s="334"/>
      <c r="BB45" s="305"/>
      <c r="BC45" s="308" t="str">
        <f t="shared" si="7"/>
        <v/>
      </c>
      <c r="BD45" s="295"/>
      <c r="BE45" s="295"/>
      <c r="BF45" s="295"/>
      <c r="BG45" s="295"/>
      <c r="BH45" s="305"/>
      <c r="BI45" s="305"/>
      <c r="BJ45" s="305"/>
      <c r="BK45" s="305"/>
      <c r="BL45" s="306"/>
      <c r="BM45" s="306"/>
      <c r="BN45" s="306"/>
      <c r="BO45" s="306"/>
      <c r="BP45" s="307" t="str">
        <f t="shared" si="8"/>
        <v/>
      </c>
      <c r="BQ45" s="330" t="str">
        <f t="shared" si="9"/>
        <v/>
      </c>
      <c r="BR45" s="748"/>
      <c r="BS45" s="763"/>
      <c r="BT45" s="763"/>
      <c r="BU45" s="766"/>
    </row>
    <row r="46" spans="1:73" s="12" customFormat="1" x14ac:dyDescent="0.25">
      <c r="A46" s="819"/>
      <c r="B46" s="822"/>
      <c r="C46" s="825"/>
      <c r="D46" s="829"/>
      <c r="E46" s="832"/>
      <c r="F46" s="835"/>
      <c r="G46" s="764"/>
      <c r="H46" s="776"/>
      <c r="I46" s="776"/>
      <c r="J46" s="802"/>
      <c r="K46" s="805"/>
      <c r="L46" s="764"/>
      <c r="M46" s="817"/>
      <c r="N46" s="764"/>
      <c r="O46" s="764"/>
      <c r="P46" s="814"/>
      <c r="Q46" s="749"/>
      <c r="R46" s="790"/>
      <c r="S46" s="793"/>
      <c r="T46" s="790"/>
      <c r="U46" s="793"/>
      <c r="V46" s="790"/>
      <c r="W46" s="793"/>
      <c r="X46" s="796"/>
      <c r="Y46" s="793"/>
      <c r="Z46" s="799"/>
      <c r="AA46" s="773"/>
      <c r="AB46" s="315">
        <v>6</v>
      </c>
      <c r="AC46" s="313"/>
      <c r="AD46" s="313"/>
      <c r="AE46" s="313"/>
      <c r="AF46" s="316" t="str">
        <f t="shared" si="0"/>
        <v/>
      </c>
      <c r="AG46" s="317"/>
      <c r="AH46" s="314" t="str">
        <f t="shared" si="1"/>
        <v/>
      </c>
      <c r="AI46" s="317"/>
      <c r="AJ46" s="314" t="str">
        <f t="shared" si="2"/>
        <v/>
      </c>
      <c r="AK46" s="318" t="str">
        <f t="shared" si="3"/>
        <v/>
      </c>
      <c r="AL46" s="319" t="str">
        <f>IFERROR(IF(AND(AF45="Probabilidad",AF46="Probabilidad"),(AL45-(+AL45*AK46)),IF(AND(AF45="Impacto",AF46="Probabilidad"),(AL44-(+AL44*AK46)),IF(AF46="Impacto",AL45,""))),"")</f>
        <v/>
      </c>
      <c r="AM46" s="319" t="str">
        <f>IFERROR(IF(AND(AF45="Impacto",AF46="Impacto"),(AM45-(+AM45*AK46)),IF(AND(AF45="Probabilidad",AF46="Impacto"),(AM44-(+AM44*AK46)),IF(AF46="Probabilidad",AM45,""))),"")</f>
        <v/>
      </c>
      <c r="AN46" s="320"/>
      <c r="AO46" s="320"/>
      <c r="AP46" s="320"/>
      <c r="AQ46" s="776"/>
      <c r="AR46" s="770"/>
      <c r="AS46" s="770"/>
      <c r="AT46" s="773"/>
      <c r="AU46" s="770"/>
      <c r="AV46" s="770"/>
      <c r="AW46" s="773"/>
      <c r="AX46" s="773"/>
      <c r="AY46" s="773"/>
      <c r="AZ46" s="776"/>
      <c r="BA46" s="335"/>
      <c r="BB46" s="323"/>
      <c r="BC46" s="326" t="str">
        <f t="shared" si="7"/>
        <v/>
      </c>
      <c r="BD46" s="313"/>
      <c r="BE46" s="313"/>
      <c r="BF46" s="313"/>
      <c r="BG46" s="313"/>
      <c r="BH46" s="323"/>
      <c r="BI46" s="323"/>
      <c r="BJ46" s="323"/>
      <c r="BK46" s="323"/>
      <c r="BL46" s="324"/>
      <c r="BM46" s="324"/>
      <c r="BN46" s="324"/>
      <c r="BO46" s="324"/>
      <c r="BP46" s="325" t="str">
        <f t="shared" si="8"/>
        <v/>
      </c>
      <c r="BQ46" s="333" t="str">
        <f t="shared" si="9"/>
        <v/>
      </c>
      <c r="BR46" s="749"/>
      <c r="BS46" s="764"/>
      <c r="BT46" s="764"/>
      <c r="BU46" s="767"/>
    </row>
    <row r="47" spans="1:73" s="12" customFormat="1" ht="75" customHeight="1" x14ac:dyDescent="0.25">
      <c r="A47" s="819"/>
      <c r="B47" s="822"/>
      <c r="C47" s="825"/>
      <c r="D47" s="827" t="s">
        <v>167</v>
      </c>
      <c r="E47" s="830" t="s">
        <v>231</v>
      </c>
      <c r="F47" s="833">
        <v>4</v>
      </c>
      <c r="G47" s="762" t="s">
        <v>285</v>
      </c>
      <c r="H47" s="774"/>
      <c r="I47" s="774"/>
      <c r="J47" s="800" t="s">
        <v>286</v>
      </c>
      <c r="K47" s="803" t="s">
        <v>170</v>
      </c>
      <c r="L47" s="762" t="s">
        <v>260</v>
      </c>
      <c r="M47" s="815" t="s">
        <v>287</v>
      </c>
      <c r="N47" s="762"/>
      <c r="O47" s="762"/>
      <c r="P47" s="812" t="s">
        <v>288</v>
      </c>
      <c r="Q47" s="809">
        <v>1</v>
      </c>
      <c r="R47" s="744" t="s">
        <v>289</v>
      </c>
      <c r="S47" s="781">
        <f>IF(R47="Muy Alta",100%,IF(R47="Alta",80%,IF(R47="Media",60%,IF(R47="Baja",40%,IF(R47="Muy Baja",20%,"")))))</f>
        <v>0.8</v>
      </c>
      <c r="T47" s="744" t="s">
        <v>220</v>
      </c>
      <c r="U47" s="781">
        <f>IF(T47="Catastrófico",100%,IF(T47="Mayor",80%,IF(T47="Moderado",60%,IF(T47="Menor",40%,IF(T47="Leve",20%,"")))))</f>
        <v>0.4</v>
      </c>
      <c r="V47" s="744" t="s">
        <v>263</v>
      </c>
      <c r="W47" s="781">
        <f>IF(V47="Catastrófico",100%,IF(V47="Mayor",80%,IF(V47="Moderado",60%,IF(V47="Menor",40%,IF(V47="Leve",20%,"")))))</f>
        <v>0.2</v>
      </c>
      <c r="X47" s="778" t="str">
        <f>IF(Y47=100%,"Catastrófico",IF(Y47=80%,"Mayor",IF(Y47=60%,"Moderado",IF(Y47=40%,"Menor",IF(Y47=20%,"Leve","")))))</f>
        <v>Menor</v>
      </c>
      <c r="Y47" s="781">
        <f>IF(AND(U47="",W47=""),"",MAX(U47,W47))</f>
        <v>0.4</v>
      </c>
      <c r="Z47" s="781" t="str">
        <f>CONCATENATE(R47,X47)</f>
        <v>AltaMenor</v>
      </c>
      <c r="AA47" s="741" t="str">
        <f>IF(Z47="Muy AltaLeve","Alto",IF(Z47="Muy AltaMenor","Alto",IF(Z47="Muy AltaModerado","Alto",IF(Z47="Muy AltaMayor","Alto",IF(Z47="Muy AltaCatastrófico","Extremo",IF(Z47="AltaLeve","Moderado",IF(Z47="AltaMenor","Moderado",IF(Z47="AltaModerado","Alto",IF(Z47="AltaMayor","Alto",IF(Z47="AltaCatastrófico","Extremo",IF(Z47="MediaLeve","Moderado",IF(Z47="MediaMenor","Moderado",IF(Z47="MediaModerado","Moderado",IF(Z47="MediaMayor","Alto",IF(Z47="MediaCatastrófico","Extremo",IF(Z47="BajaLeve","Bajo",IF(Z47="BajaMenor","Moderado",IF(Z47="BajaModerado","Moderado",IF(Z47="BajaMayor","Alto",IF(Z47="BajaCatastrófico","Extremo",IF(Z47="Muy BajaLeve","Bajo",IF(Z47="Muy BajaMenor","Bajo",IF(Z47="Muy BajaModerado","Moderado",IF(Z47="Muy BajaMayor","Alto",IF(Z47="Muy BajaCatastrófico","Extremo","")))))))))))))))))))))))))</f>
        <v>Moderado</v>
      </c>
      <c r="AB47" s="49">
        <v>1</v>
      </c>
      <c r="AC47" s="224" t="s">
        <v>290</v>
      </c>
      <c r="AD47" s="9" t="s">
        <v>291</v>
      </c>
      <c r="AE47" s="9" t="s">
        <v>292</v>
      </c>
      <c r="AF47" s="16" t="str">
        <f t="shared" si="0"/>
        <v>Impacto</v>
      </c>
      <c r="AG47" s="10" t="s">
        <v>282</v>
      </c>
      <c r="AH47" s="18">
        <f t="shared" si="1"/>
        <v>0.1</v>
      </c>
      <c r="AI47" s="10" t="s">
        <v>178</v>
      </c>
      <c r="AJ47" s="18">
        <f t="shared" si="2"/>
        <v>0.15</v>
      </c>
      <c r="AK47" s="19">
        <f t="shared" si="3"/>
        <v>0.25</v>
      </c>
      <c r="AL47" s="20">
        <f>IFERROR(IF(AF47="Probabilidad",(S47-(+S47*AK47)),IF(AF47="Impacto",S47,"")),"")</f>
        <v>0.8</v>
      </c>
      <c r="AM47" s="20">
        <f>IFERROR(IF(AF47="Impacto",(Y47-(+Y47*AK47)),IF(AF47="Probabilidad",Y47,"")),"")</f>
        <v>0.30000000000000004</v>
      </c>
      <c r="AN47" s="11" t="s">
        <v>179</v>
      </c>
      <c r="AO47" s="11" t="s">
        <v>180</v>
      </c>
      <c r="AP47" s="11" t="s">
        <v>181</v>
      </c>
      <c r="AQ47" s="784" t="s">
        <v>293</v>
      </c>
      <c r="AR47" s="738">
        <f>S47</f>
        <v>0.8</v>
      </c>
      <c r="AS47" s="738">
        <f>IF(AL47="","",MIN(AL47:AL52))</f>
        <v>0.48</v>
      </c>
      <c r="AT47" s="741" t="str">
        <f>IFERROR(IF(AS47="","",IF(AS47&lt;=0.2,"Muy Baja",IF(AS47&lt;=0.4,"Baja",IF(AS47&lt;=0.6,"Media",IF(AS47&lt;=0.8,"Alta","Muy Alta"))))),"")</f>
        <v>Media</v>
      </c>
      <c r="AU47" s="738">
        <f>Y47</f>
        <v>0.4</v>
      </c>
      <c r="AV47" s="738">
        <f>IF(AM47="","",MIN(AM47:AM52))</f>
        <v>0.16875000000000001</v>
      </c>
      <c r="AW47" s="741" t="str">
        <f>IFERROR(IF(AV47="","",IF(AV47&lt;=0.2,"Leve",IF(AV47&lt;=0.4,"Menor",IF(AV47&lt;=0.6,"Moderado",IF(AV47&lt;=0.8,"Mayor","Catastrófico"))))),"")</f>
        <v>Leve</v>
      </c>
      <c r="AX47" s="741" t="str">
        <f>AA47</f>
        <v>Moderado</v>
      </c>
      <c r="AY47" s="741" t="str">
        <f>IFERROR(IF(OR(AND(AT47="Muy Baja",AW47="Leve"),AND(AT47="Muy Baja",AW47="Menor"),AND(AT47="Baja",AW47="Leve")),"Bajo",IF(OR(AND(AT47="Muy baja",AW47="Moderado"),AND(AT47="Baja",AW47="Menor"),AND(AT47="Baja",AW47="Moderado"),AND(AT47="Media",AW47="Leve"),AND(AT47="Media",AW47="Menor"),AND(AT47="Media",AW47="Moderado"),AND(AT47="Alta",AW47="Leve"),AND(AT47="Alta",AW47="Menor")),"Moderado",IF(OR(AND(AT47="Muy Baja",AW47="Mayor"),AND(AT47="Baja",AW47="Mayor"),AND(AT47="Media",AW47="Mayor"),AND(AT47="Alta",AW47="Moderado"),AND(AT47="Alta",AW47="Mayor"),AND(AT47="Muy Alta",AW47="Leve"),AND(AT47="Muy Alta",AW47="Menor"),AND(AT47="Muy Alta",AW47="Moderado"),AND(AT47="Muy Alta",AW47="Mayor")),"Alto",IF(OR(AND(AT47="Muy Baja",AW47="Catastrófico"),AND(AT47="Baja",AW47="Catastrófico"),AND(AT47="Media",AW47="Catastrófico"),AND(AT47="Alta",AW47="Catastrófico"),AND(AT47="Muy Alta",AW47="Catastrófico")),"Extremo","")))),"")</f>
        <v>Moderado</v>
      </c>
      <c r="AZ47" s="777" t="s">
        <v>183</v>
      </c>
      <c r="BA47" s="91" t="s">
        <v>294</v>
      </c>
      <c r="BB47" s="91" t="s">
        <v>295</v>
      </c>
      <c r="BC47" s="94">
        <f t="shared" si="7"/>
        <v>1</v>
      </c>
      <c r="BD47" s="9"/>
      <c r="BE47" s="9">
        <v>1</v>
      </c>
      <c r="BF47" s="9"/>
      <c r="BG47" s="9"/>
      <c r="BH47" s="91" t="s">
        <v>242</v>
      </c>
      <c r="BI47" s="91" t="s">
        <v>243</v>
      </c>
      <c r="BJ47" s="91"/>
      <c r="BK47" s="91"/>
      <c r="BL47" s="93"/>
      <c r="BM47" s="93"/>
      <c r="BN47" s="93"/>
      <c r="BO47" s="93"/>
      <c r="BP47" s="95" t="str">
        <f t="shared" si="8"/>
        <v/>
      </c>
      <c r="BQ47" s="96" t="str">
        <f t="shared" si="9"/>
        <v/>
      </c>
      <c r="BR47" s="747"/>
      <c r="BS47" s="756"/>
      <c r="BT47" s="756"/>
      <c r="BU47" s="759"/>
    </row>
    <row r="48" spans="1:73" s="12" customFormat="1" ht="70.5" x14ac:dyDescent="0.25">
      <c r="A48" s="819"/>
      <c r="B48" s="822"/>
      <c r="C48" s="825"/>
      <c r="D48" s="828"/>
      <c r="E48" s="831"/>
      <c r="F48" s="834"/>
      <c r="G48" s="763"/>
      <c r="H48" s="775"/>
      <c r="I48" s="775"/>
      <c r="J48" s="801"/>
      <c r="K48" s="804"/>
      <c r="L48" s="763"/>
      <c r="M48" s="816"/>
      <c r="N48" s="763"/>
      <c r="O48" s="763"/>
      <c r="P48" s="813"/>
      <c r="Q48" s="810"/>
      <c r="R48" s="745"/>
      <c r="S48" s="782"/>
      <c r="T48" s="745"/>
      <c r="U48" s="782"/>
      <c r="V48" s="745"/>
      <c r="W48" s="782"/>
      <c r="X48" s="779"/>
      <c r="Y48" s="782"/>
      <c r="Z48" s="782"/>
      <c r="AA48" s="742"/>
      <c r="AB48" s="297">
        <v>2</v>
      </c>
      <c r="AC48" s="288" t="s">
        <v>296</v>
      </c>
      <c r="AD48" s="295" t="s">
        <v>291</v>
      </c>
      <c r="AE48" s="295" t="s">
        <v>297</v>
      </c>
      <c r="AF48" s="298" t="str">
        <f t="shared" si="0"/>
        <v>Impacto</v>
      </c>
      <c r="AG48" s="299" t="s">
        <v>282</v>
      </c>
      <c r="AH48" s="296">
        <f t="shared" si="1"/>
        <v>0.1</v>
      </c>
      <c r="AI48" s="299" t="s">
        <v>178</v>
      </c>
      <c r="AJ48" s="296">
        <f t="shared" si="2"/>
        <v>0.15</v>
      </c>
      <c r="AK48" s="300">
        <f t="shared" si="3"/>
        <v>0.25</v>
      </c>
      <c r="AL48" s="301">
        <f>IFERROR(IF(AND(AF47="Probabilidad",AF48="Probabilidad"),(AL47-(+AL47*AK48)),IF(AF48="Probabilidad",(S47-(+S47*AK48)),IF(AF48="Impacto",AL47,""))),"")</f>
        <v>0.8</v>
      </c>
      <c r="AM48" s="301">
        <f>IFERROR(IF(AND(AF47="Impacto",AF48="Impacto"),(AM47-(+AM47*AK48)),IF(AF48="Impacto",(Y47-(+Y47*AK48)),IF(AF48="Probabilidad",AM47,""))),"")</f>
        <v>0.22500000000000003</v>
      </c>
      <c r="AN48" s="302" t="s">
        <v>179</v>
      </c>
      <c r="AO48" s="302" t="s">
        <v>180</v>
      </c>
      <c r="AP48" s="302" t="s">
        <v>181</v>
      </c>
      <c r="AQ48" s="775"/>
      <c r="AR48" s="739"/>
      <c r="AS48" s="739"/>
      <c r="AT48" s="742"/>
      <c r="AU48" s="739"/>
      <c r="AV48" s="739"/>
      <c r="AW48" s="742"/>
      <c r="AX48" s="742"/>
      <c r="AY48" s="742"/>
      <c r="AZ48" s="745"/>
      <c r="BA48" s="303" t="s">
        <v>298</v>
      </c>
      <c r="BB48" s="303" t="s">
        <v>247</v>
      </c>
      <c r="BC48" s="308">
        <f t="shared" si="7"/>
        <v>4</v>
      </c>
      <c r="BD48" s="295">
        <v>1</v>
      </c>
      <c r="BE48" s="295">
        <v>1</v>
      </c>
      <c r="BF48" s="295">
        <v>1</v>
      </c>
      <c r="BG48" s="295">
        <v>1</v>
      </c>
      <c r="BH48" s="305" t="s">
        <v>242</v>
      </c>
      <c r="BI48" s="305" t="s">
        <v>248</v>
      </c>
      <c r="BJ48" s="305"/>
      <c r="BK48" s="305"/>
      <c r="BL48" s="306"/>
      <c r="BM48" s="306"/>
      <c r="BN48" s="306"/>
      <c r="BO48" s="306"/>
      <c r="BP48" s="307" t="str">
        <f t="shared" si="8"/>
        <v/>
      </c>
      <c r="BQ48" s="330" t="str">
        <f t="shared" si="9"/>
        <v/>
      </c>
      <c r="BR48" s="748"/>
      <c r="BS48" s="757"/>
      <c r="BT48" s="757"/>
      <c r="BU48" s="760"/>
    </row>
    <row r="49" spans="1:73" s="12" customFormat="1" ht="70.5" x14ac:dyDescent="0.25">
      <c r="A49" s="819"/>
      <c r="B49" s="822"/>
      <c r="C49" s="825"/>
      <c r="D49" s="828"/>
      <c r="E49" s="831"/>
      <c r="F49" s="834"/>
      <c r="G49" s="763"/>
      <c r="H49" s="775"/>
      <c r="I49" s="775"/>
      <c r="J49" s="801"/>
      <c r="K49" s="804"/>
      <c r="L49" s="763"/>
      <c r="M49" s="816"/>
      <c r="N49" s="763"/>
      <c r="O49" s="763"/>
      <c r="P49" s="813"/>
      <c r="Q49" s="810"/>
      <c r="R49" s="745"/>
      <c r="S49" s="782"/>
      <c r="T49" s="745"/>
      <c r="U49" s="782"/>
      <c r="V49" s="745"/>
      <c r="W49" s="782"/>
      <c r="X49" s="779"/>
      <c r="Y49" s="782"/>
      <c r="Z49" s="782"/>
      <c r="AA49" s="742"/>
      <c r="AB49" s="297">
        <v>3</v>
      </c>
      <c r="AC49" s="221" t="s">
        <v>299</v>
      </c>
      <c r="AD49" s="219" t="s">
        <v>291</v>
      </c>
      <c r="AE49" s="295" t="s">
        <v>300</v>
      </c>
      <c r="AF49" s="298" t="str">
        <f t="shared" si="0"/>
        <v>Impacto</v>
      </c>
      <c r="AG49" s="299" t="s">
        <v>282</v>
      </c>
      <c r="AH49" s="296">
        <f t="shared" si="1"/>
        <v>0.1</v>
      </c>
      <c r="AI49" s="299" t="s">
        <v>178</v>
      </c>
      <c r="AJ49" s="296">
        <f t="shared" si="2"/>
        <v>0.15</v>
      </c>
      <c r="AK49" s="300">
        <f t="shared" si="3"/>
        <v>0.25</v>
      </c>
      <c r="AL49" s="301">
        <f>IFERROR(IF(AND(AF48="Probabilidad",AF49="Probabilidad"),(AL48-(+AL48*AK49)),IF(AND(AF48="Impacto",AF49="Probabilidad"),(AL47-(+AL47*AK49)),IF(AF49="Impacto",AL48,""))),"")</f>
        <v>0.8</v>
      </c>
      <c r="AM49" s="301">
        <f>IFERROR(IF(AND(AF48="Impacto",AF49="Impacto"),(AM48-(+AM48*AK49)),IF(AND(AF48="Probabilidad",AF49="Impacto"),(AM47-(+AM47*AK49)),IF(AF49="Probabilidad",AM48,""))),"")</f>
        <v>0.16875000000000001</v>
      </c>
      <c r="AN49" s="302" t="s">
        <v>179</v>
      </c>
      <c r="AO49" s="302" t="s">
        <v>180</v>
      </c>
      <c r="AP49" s="302" t="s">
        <v>181</v>
      </c>
      <c r="AQ49" s="775"/>
      <c r="AR49" s="739"/>
      <c r="AS49" s="739"/>
      <c r="AT49" s="742"/>
      <c r="AU49" s="739"/>
      <c r="AV49" s="739"/>
      <c r="AW49" s="742"/>
      <c r="AX49" s="742"/>
      <c r="AY49" s="742"/>
      <c r="AZ49" s="745"/>
      <c r="BA49" s="305"/>
      <c r="BB49" s="305"/>
      <c r="BC49" s="308" t="str">
        <f t="shared" si="7"/>
        <v/>
      </c>
      <c r="BD49" s="295"/>
      <c r="BE49" s="295"/>
      <c r="BF49" s="295"/>
      <c r="BG49" s="295"/>
      <c r="BH49" s="305"/>
      <c r="BI49" s="305"/>
      <c r="BJ49" s="305"/>
      <c r="BK49" s="305"/>
      <c r="BL49" s="306"/>
      <c r="BM49" s="306"/>
      <c r="BN49" s="306"/>
      <c r="BO49" s="306"/>
      <c r="BP49" s="307" t="str">
        <f t="shared" si="8"/>
        <v/>
      </c>
      <c r="BQ49" s="330" t="str">
        <f t="shared" si="9"/>
        <v/>
      </c>
      <c r="BR49" s="748"/>
      <c r="BS49" s="757"/>
      <c r="BT49" s="757"/>
      <c r="BU49" s="760"/>
    </row>
    <row r="50" spans="1:73" s="12" customFormat="1" ht="70.5" x14ac:dyDescent="0.25">
      <c r="A50" s="819"/>
      <c r="B50" s="822"/>
      <c r="C50" s="825"/>
      <c r="D50" s="828"/>
      <c r="E50" s="831"/>
      <c r="F50" s="834"/>
      <c r="G50" s="763"/>
      <c r="H50" s="775"/>
      <c r="I50" s="775"/>
      <c r="J50" s="801"/>
      <c r="K50" s="804"/>
      <c r="L50" s="763"/>
      <c r="M50" s="816"/>
      <c r="N50" s="763"/>
      <c r="O50" s="763"/>
      <c r="P50" s="813"/>
      <c r="Q50" s="810"/>
      <c r="R50" s="745"/>
      <c r="S50" s="782"/>
      <c r="T50" s="745"/>
      <c r="U50" s="782"/>
      <c r="V50" s="745"/>
      <c r="W50" s="782"/>
      <c r="X50" s="779"/>
      <c r="Y50" s="782"/>
      <c r="Z50" s="782"/>
      <c r="AA50" s="742"/>
      <c r="AB50" s="297">
        <v>4</v>
      </c>
      <c r="AC50" s="288" t="s">
        <v>301</v>
      </c>
      <c r="AD50" s="295" t="s">
        <v>302</v>
      </c>
      <c r="AE50" s="295" t="s">
        <v>300</v>
      </c>
      <c r="AF50" s="298" t="str">
        <f t="shared" si="0"/>
        <v>Probabilidad</v>
      </c>
      <c r="AG50" s="299" t="s">
        <v>177</v>
      </c>
      <c r="AH50" s="296">
        <f t="shared" si="1"/>
        <v>0.25</v>
      </c>
      <c r="AI50" s="299" t="s">
        <v>178</v>
      </c>
      <c r="AJ50" s="296">
        <f t="shared" si="2"/>
        <v>0.15</v>
      </c>
      <c r="AK50" s="300">
        <f t="shared" si="3"/>
        <v>0.4</v>
      </c>
      <c r="AL50" s="301">
        <f>IFERROR(IF(AND(AF49="Probabilidad",AF50="Probabilidad"),(AL49-(+AL49*AK50)),IF(AND(AF49="Impacto",AF50="Probabilidad"),(AL48-(+AL48*AK50)),IF(AF50="Impacto",AL49,""))),"")</f>
        <v>0.48</v>
      </c>
      <c r="AM50" s="301">
        <f>IFERROR(IF(AND(AF49="Impacto",AF50="Impacto"),(AM49-(+AM49*AK50)),IF(AND(AF49="Probabilidad",AF50="Impacto"),(AM48-(+AM48*AK50)),IF(AF50="Probabilidad",AM49,""))),"")</f>
        <v>0.16875000000000001</v>
      </c>
      <c r="AN50" s="302" t="s">
        <v>179</v>
      </c>
      <c r="AO50" s="302" t="s">
        <v>180</v>
      </c>
      <c r="AP50" s="302" t="s">
        <v>181</v>
      </c>
      <c r="AQ50" s="775"/>
      <c r="AR50" s="739"/>
      <c r="AS50" s="739"/>
      <c r="AT50" s="742"/>
      <c r="AU50" s="739"/>
      <c r="AV50" s="739"/>
      <c r="AW50" s="742"/>
      <c r="AX50" s="742"/>
      <c r="AY50" s="742"/>
      <c r="AZ50" s="745"/>
      <c r="BA50" s="305"/>
      <c r="BB50" s="305"/>
      <c r="BC50" s="308" t="str">
        <f t="shared" si="7"/>
        <v/>
      </c>
      <c r="BD50" s="295"/>
      <c r="BE50" s="295"/>
      <c r="BF50" s="295"/>
      <c r="BG50" s="295"/>
      <c r="BH50" s="305"/>
      <c r="BI50" s="305"/>
      <c r="BJ50" s="305"/>
      <c r="BK50" s="305"/>
      <c r="BL50" s="306"/>
      <c r="BM50" s="306"/>
      <c r="BN50" s="306"/>
      <c r="BO50" s="306"/>
      <c r="BP50" s="307" t="str">
        <f t="shared" si="8"/>
        <v/>
      </c>
      <c r="BQ50" s="330" t="str">
        <f t="shared" si="9"/>
        <v/>
      </c>
      <c r="BR50" s="748"/>
      <c r="BS50" s="757"/>
      <c r="BT50" s="757"/>
      <c r="BU50" s="760"/>
    </row>
    <row r="51" spans="1:73" s="12" customFormat="1" x14ac:dyDescent="0.25">
      <c r="A51" s="819"/>
      <c r="B51" s="822"/>
      <c r="C51" s="825"/>
      <c r="D51" s="828"/>
      <c r="E51" s="831"/>
      <c r="F51" s="834"/>
      <c r="G51" s="763"/>
      <c r="H51" s="775"/>
      <c r="I51" s="775"/>
      <c r="J51" s="801"/>
      <c r="K51" s="804"/>
      <c r="L51" s="763"/>
      <c r="M51" s="816"/>
      <c r="N51" s="763"/>
      <c r="O51" s="763"/>
      <c r="P51" s="813"/>
      <c r="Q51" s="810"/>
      <c r="R51" s="745"/>
      <c r="S51" s="782"/>
      <c r="T51" s="745"/>
      <c r="U51" s="782"/>
      <c r="V51" s="745"/>
      <c r="W51" s="782"/>
      <c r="X51" s="779"/>
      <c r="Y51" s="782"/>
      <c r="Z51" s="782"/>
      <c r="AA51" s="742"/>
      <c r="AB51" s="297">
        <v>5</v>
      </c>
      <c r="AC51" s="295"/>
      <c r="AD51" s="295"/>
      <c r="AE51" s="295"/>
      <c r="AF51" s="337" t="str">
        <f t="shared" si="0"/>
        <v/>
      </c>
      <c r="AG51" s="338"/>
      <c r="AH51" s="339" t="str">
        <f t="shared" si="1"/>
        <v/>
      </c>
      <c r="AI51" s="338"/>
      <c r="AJ51" s="339" t="str">
        <f t="shared" si="2"/>
        <v/>
      </c>
      <c r="AK51" s="340" t="str">
        <f t="shared" si="3"/>
        <v/>
      </c>
      <c r="AL51" s="341" t="str">
        <f>IFERROR(IF(AND(AF50="Probabilidad",AF51="Probabilidad"),(AL50-(+AL50*AK51)),IF(AND(AF50="Impacto",AF51="Probabilidad"),(AL49-(+AL49*AK51)),IF(AF51="Impacto",AL50,""))),"")</f>
        <v/>
      </c>
      <c r="AM51" s="341" t="str">
        <f>IFERROR(IF(AND(AF50="Impacto",AF51="Impacto"),(AM50-(+AM50*AK51)),IF(AND(AF50="Probabilidad",AF51="Impacto"),(AM49-(+AM49*AK51)),IF(AF51="Probabilidad",AM50,""))),"")</f>
        <v/>
      </c>
      <c r="AN51" s="338"/>
      <c r="AO51" s="338"/>
      <c r="AP51" s="338"/>
      <c r="AQ51" s="775"/>
      <c r="AR51" s="739"/>
      <c r="AS51" s="739"/>
      <c r="AT51" s="742"/>
      <c r="AU51" s="739"/>
      <c r="AV51" s="739"/>
      <c r="AW51" s="742"/>
      <c r="AX51" s="742"/>
      <c r="AY51" s="742"/>
      <c r="AZ51" s="745"/>
      <c r="BA51" s="305"/>
      <c r="BB51" s="305"/>
      <c r="BC51" s="308" t="str">
        <f t="shared" si="7"/>
        <v/>
      </c>
      <c r="BD51" s="295"/>
      <c r="BE51" s="295"/>
      <c r="BF51" s="295"/>
      <c r="BG51" s="295"/>
      <c r="BH51" s="305"/>
      <c r="BI51" s="305"/>
      <c r="BJ51" s="305"/>
      <c r="BK51" s="305"/>
      <c r="BL51" s="306"/>
      <c r="BM51" s="306"/>
      <c r="BN51" s="306"/>
      <c r="BO51" s="306"/>
      <c r="BP51" s="307" t="str">
        <f t="shared" si="8"/>
        <v/>
      </c>
      <c r="BQ51" s="330" t="str">
        <f t="shared" si="9"/>
        <v/>
      </c>
      <c r="BR51" s="748"/>
      <c r="BS51" s="757"/>
      <c r="BT51" s="757"/>
      <c r="BU51" s="760"/>
    </row>
    <row r="52" spans="1:73" s="12" customFormat="1" x14ac:dyDescent="0.25">
      <c r="A52" s="819"/>
      <c r="B52" s="822"/>
      <c r="C52" s="825"/>
      <c r="D52" s="829"/>
      <c r="E52" s="832"/>
      <c r="F52" s="835"/>
      <c r="G52" s="764"/>
      <c r="H52" s="776"/>
      <c r="I52" s="776"/>
      <c r="J52" s="802"/>
      <c r="K52" s="805"/>
      <c r="L52" s="764"/>
      <c r="M52" s="817"/>
      <c r="N52" s="764"/>
      <c r="O52" s="764"/>
      <c r="P52" s="814"/>
      <c r="Q52" s="811"/>
      <c r="R52" s="746"/>
      <c r="S52" s="783"/>
      <c r="T52" s="746"/>
      <c r="U52" s="783"/>
      <c r="V52" s="746"/>
      <c r="W52" s="783"/>
      <c r="X52" s="780"/>
      <c r="Y52" s="783"/>
      <c r="Z52" s="783"/>
      <c r="AA52" s="743"/>
      <c r="AB52" s="315">
        <v>6</v>
      </c>
      <c r="AC52" s="313"/>
      <c r="AD52" s="313"/>
      <c r="AE52" s="313"/>
      <c r="AF52" s="316" t="str">
        <f t="shared" si="0"/>
        <v/>
      </c>
      <c r="AG52" s="317"/>
      <c r="AH52" s="314" t="str">
        <f t="shared" si="1"/>
        <v/>
      </c>
      <c r="AI52" s="317"/>
      <c r="AJ52" s="314" t="str">
        <f t="shared" si="2"/>
        <v/>
      </c>
      <c r="AK52" s="318" t="str">
        <f t="shared" si="3"/>
        <v/>
      </c>
      <c r="AL52" s="301" t="str">
        <f>IFERROR(IF(AND(AF51="Probabilidad",AF52="Probabilidad"),(AL51-(+AL51*AK52)),IF(AND(AF51="Impacto",AF52="Probabilidad"),(AL50-(+AL50*AK52)),IF(AF52="Impacto",AL51,""))),"")</f>
        <v/>
      </c>
      <c r="AM52" s="301" t="str">
        <f>IFERROR(IF(AND(AF51="Impacto",AF52="Impacto"),(AM51-(+AM51*AK52)),IF(AND(AF51="Probabilidad",AF52="Impacto"),(AM50-(+AM50*AK52)),IF(AF52="Probabilidad",AM51,""))),"")</f>
        <v/>
      </c>
      <c r="AN52" s="320"/>
      <c r="AO52" s="320"/>
      <c r="AP52" s="320"/>
      <c r="AQ52" s="776"/>
      <c r="AR52" s="740"/>
      <c r="AS52" s="740"/>
      <c r="AT52" s="743"/>
      <c r="AU52" s="740"/>
      <c r="AV52" s="740"/>
      <c r="AW52" s="743"/>
      <c r="AX52" s="743"/>
      <c r="AY52" s="743"/>
      <c r="AZ52" s="746"/>
      <c r="BA52" s="323"/>
      <c r="BB52" s="323"/>
      <c r="BC52" s="326" t="str">
        <f t="shared" si="7"/>
        <v/>
      </c>
      <c r="BD52" s="313"/>
      <c r="BE52" s="313"/>
      <c r="BF52" s="313"/>
      <c r="BG52" s="313"/>
      <c r="BH52" s="323"/>
      <c r="BI52" s="323"/>
      <c r="BJ52" s="323"/>
      <c r="BK52" s="323"/>
      <c r="BL52" s="324"/>
      <c r="BM52" s="324"/>
      <c r="BN52" s="324"/>
      <c r="BO52" s="324"/>
      <c r="BP52" s="325" t="str">
        <f t="shared" si="8"/>
        <v/>
      </c>
      <c r="BQ52" s="333" t="str">
        <f t="shared" si="9"/>
        <v/>
      </c>
      <c r="BR52" s="749"/>
      <c r="BS52" s="758"/>
      <c r="BT52" s="758"/>
      <c r="BU52" s="761"/>
    </row>
    <row r="53" spans="1:73" s="12" customFormat="1" ht="69" customHeight="1" x14ac:dyDescent="0.25">
      <c r="A53" s="819"/>
      <c r="B53" s="822"/>
      <c r="C53" s="825"/>
      <c r="D53" s="827" t="s">
        <v>167</v>
      </c>
      <c r="E53" s="830" t="s">
        <v>231</v>
      </c>
      <c r="F53" s="833">
        <v>5</v>
      </c>
      <c r="G53" s="762" t="s">
        <v>285</v>
      </c>
      <c r="H53" s="774"/>
      <c r="I53" s="774"/>
      <c r="J53" s="800" t="s">
        <v>303</v>
      </c>
      <c r="K53" s="803" t="s">
        <v>201</v>
      </c>
      <c r="L53" s="762" t="s">
        <v>260</v>
      </c>
      <c r="M53" s="785" t="s">
        <v>304</v>
      </c>
      <c r="N53" s="762"/>
      <c r="O53" s="762"/>
      <c r="P53" s="806" t="s">
        <v>305</v>
      </c>
      <c r="Q53" s="809">
        <v>1</v>
      </c>
      <c r="R53" s="744" t="s">
        <v>173</v>
      </c>
      <c r="S53" s="781">
        <f>IF(R53="Muy Alta",100%,IF(R53="Alta",80%,IF(R53="Media",60%,IF(R53="Baja",40%,IF(R53="Muy Baja",20%,"")))))</f>
        <v>0.6</v>
      </c>
      <c r="T53" s="744" t="s">
        <v>220</v>
      </c>
      <c r="U53" s="781">
        <f>IF(T53="Catastrófico",100%,IF(T53="Mayor",80%,IF(T53="Moderado",60%,IF(T53="Menor",40%,IF(T53="Leve",20%,"")))))</f>
        <v>0.4</v>
      </c>
      <c r="V53" s="744" t="s">
        <v>220</v>
      </c>
      <c r="W53" s="781">
        <f>IF(V53="Catastrófico",100%,IF(V53="Mayor",80%,IF(V53="Moderado",60%,IF(V53="Menor",40%,IF(V53="Leve",20%,"")))))</f>
        <v>0.4</v>
      </c>
      <c r="X53" s="778" t="str">
        <f>IF(Y53=100%,"Catastrófico",IF(Y53=80%,"Mayor",IF(Y53=60%,"Moderado",IF(Y53=40%,"Menor",IF(Y53=20%,"Leve","")))))</f>
        <v>Menor</v>
      </c>
      <c r="Y53" s="781">
        <f>IF(AND(U53="",W53=""),"",MAX(U53,W53))</f>
        <v>0.4</v>
      </c>
      <c r="Z53" s="781" t="str">
        <f>CONCATENATE(R53,X53)</f>
        <v>MediaMenor</v>
      </c>
      <c r="AA53" s="741" t="str">
        <f>IF(Z53="Muy AltaLeve","Alto",IF(Z53="Muy AltaMenor","Alto",IF(Z53="Muy AltaModerado","Alto",IF(Z53="Muy AltaMayor","Alto",IF(Z53="Muy AltaCatastrófico","Extremo",IF(Z53="AltaLeve","Moderado",IF(Z53="AltaMenor","Moderado",IF(Z53="AltaModerado","Alto",IF(Z53="AltaMayor","Alto",IF(Z53="AltaCatastrófico","Extremo",IF(Z53="MediaLeve","Moderado",IF(Z53="MediaMenor","Moderado",IF(Z53="MediaModerado","Moderado",IF(Z53="MediaMayor","Alto",IF(Z53="MediaCatastrófico","Extremo",IF(Z53="BajaLeve","Bajo",IF(Z53="BajaMenor","Moderado",IF(Z53="BajaModerado","Moderado",IF(Z53="BajaMayor","Alto",IF(Z53="BajaCatastrófico","Extremo",IF(Z53="Muy BajaLeve","Bajo",IF(Z53="Muy BajaMenor","Bajo",IF(Z53="Muy BajaModerado","Moderado",IF(Z53="Muy BajaMayor","Alto",IF(Z53="Muy BajaCatastrófico","Extremo","")))))))))))))))))))))))))</f>
        <v>Moderado</v>
      </c>
      <c r="AB53" s="49">
        <v>1</v>
      </c>
      <c r="AC53" s="221" t="s">
        <v>306</v>
      </c>
      <c r="AD53" s="14" t="s">
        <v>256</v>
      </c>
      <c r="AE53" s="9" t="s">
        <v>307</v>
      </c>
      <c r="AF53" s="17" t="str">
        <f t="shared" si="0"/>
        <v>Probabilidad</v>
      </c>
      <c r="AG53" s="10" t="s">
        <v>177</v>
      </c>
      <c r="AH53" s="18">
        <f t="shared" si="1"/>
        <v>0.25</v>
      </c>
      <c r="AI53" s="10" t="s">
        <v>178</v>
      </c>
      <c r="AJ53" s="18">
        <f t="shared" si="2"/>
        <v>0.15</v>
      </c>
      <c r="AK53" s="19">
        <f t="shared" si="3"/>
        <v>0.4</v>
      </c>
      <c r="AL53" s="20">
        <f>IFERROR(IF(AF53="Probabilidad",(S53-(+S53*AK53)),IF(AF53="Impacto",S53,"")),"")</f>
        <v>0.36</v>
      </c>
      <c r="AM53" s="20">
        <f>IFERROR(IF(AF53="Impacto",(Y53-(+Y53*AK53)),IF(AF53="Probabilidad",Y53,"")),"")</f>
        <v>0.4</v>
      </c>
      <c r="AN53" s="11" t="s">
        <v>179</v>
      </c>
      <c r="AO53" s="11" t="s">
        <v>180</v>
      </c>
      <c r="AP53" s="11" t="s">
        <v>181</v>
      </c>
      <c r="AQ53" s="784" t="s">
        <v>308</v>
      </c>
      <c r="AR53" s="738">
        <f>S53</f>
        <v>0.6</v>
      </c>
      <c r="AS53" s="738">
        <f>IF(AL53="","",MIN(AL53:AL58))</f>
        <v>0.12959999999999999</v>
      </c>
      <c r="AT53" s="741" t="str">
        <f>IFERROR(IF(AS53="","",IF(AS53&lt;=0.2,"Muy Baja",IF(AS53&lt;=0.4,"Baja",IF(AS53&lt;=0.6,"Media",IF(AS53&lt;=0.8,"Alta","Muy Alta"))))),"")</f>
        <v>Muy Baja</v>
      </c>
      <c r="AU53" s="738">
        <f>Y53</f>
        <v>0.4</v>
      </c>
      <c r="AV53" s="738">
        <f>IF(AM53="","",MIN(AM53:AM58))</f>
        <v>0.4</v>
      </c>
      <c r="AW53" s="741" t="str">
        <f>IFERROR(IF(AV53="","",IF(AV53&lt;=0.2,"Leve",IF(AV53&lt;=0.4,"Menor",IF(AV53&lt;=0.6,"Moderado",IF(AV53&lt;=0.8,"Mayor","Catastrófico"))))),"")</f>
        <v>Menor</v>
      </c>
      <c r="AX53" s="741" t="str">
        <f>AA53</f>
        <v>Moderado</v>
      </c>
      <c r="AY53" s="741" t="str">
        <f>IFERROR(IF(OR(AND(AT53="Muy Baja",AW53="Leve"),AND(AT53="Muy Baja",AW53="Menor"),AND(AT53="Baja",AW53="Leve")),"Bajo",IF(OR(AND(AT53="Muy baja",AW53="Moderado"),AND(AT53="Baja",AW53="Menor"),AND(AT53="Baja",AW53="Moderado"),AND(AT53="Media",AW53="Leve"),AND(AT53="Media",AW53="Menor"),AND(AT53="Media",AW53="Moderado"),AND(AT53="Alta",AW53="Leve"),AND(AT53="Alta",AW53="Menor")),"Moderado",IF(OR(AND(AT53="Muy Baja",AW53="Mayor"),AND(AT53="Baja",AW53="Mayor"),AND(AT53="Media",AW53="Mayor"),AND(AT53="Alta",AW53="Moderado"),AND(AT53="Alta",AW53="Mayor"),AND(AT53="Muy Alta",AW53="Leve"),AND(AT53="Muy Alta",AW53="Menor"),AND(AT53="Muy Alta",AW53="Moderado"),AND(AT53="Muy Alta",AW53="Mayor")),"Alto",IF(OR(AND(AT53="Muy Baja",AW53="Catastrófico"),AND(AT53="Baja",AW53="Catastrófico"),AND(AT53="Media",AW53="Catastrófico"),AND(AT53="Alta",AW53="Catastrófico"),AND(AT53="Muy Alta",AW53="Catastrófico")),"Extremo","")))),"")</f>
        <v>Bajo</v>
      </c>
      <c r="AZ53" s="744" t="s">
        <v>224</v>
      </c>
      <c r="BA53" s="91"/>
      <c r="BB53" s="91"/>
      <c r="BC53" s="94" t="str">
        <f t="shared" si="7"/>
        <v/>
      </c>
      <c r="BD53" s="9"/>
      <c r="BE53" s="9"/>
      <c r="BF53" s="9"/>
      <c r="BG53" s="9"/>
      <c r="BH53" s="91"/>
      <c r="BI53" s="91"/>
      <c r="BJ53" s="91"/>
      <c r="BK53" s="91"/>
      <c r="BL53" s="93"/>
      <c r="BM53" s="93"/>
      <c r="BN53" s="93"/>
      <c r="BO53" s="93"/>
      <c r="BP53" s="95" t="str">
        <f t="shared" si="8"/>
        <v/>
      </c>
      <c r="BQ53" s="96" t="str">
        <f t="shared" si="9"/>
        <v/>
      </c>
      <c r="BR53" s="747"/>
      <c r="BS53" s="756"/>
      <c r="BT53" s="756"/>
      <c r="BU53" s="759"/>
    </row>
    <row r="54" spans="1:73" s="12" customFormat="1" ht="70.5" x14ac:dyDescent="0.25">
      <c r="A54" s="819"/>
      <c r="B54" s="822"/>
      <c r="C54" s="825"/>
      <c r="D54" s="828"/>
      <c r="E54" s="831"/>
      <c r="F54" s="834"/>
      <c r="G54" s="763"/>
      <c r="H54" s="775"/>
      <c r="I54" s="775"/>
      <c r="J54" s="801"/>
      <c r="K54" s="804"/>
      <c r="L54" s="763"/>
      <c r="M54" s="786"/>
      <c r="N54" s="763"/>
      <c r="O54" s="763"/>
      <c r="P54" s="807"/>
      <c r="Q54" s="810"/>
      <c r="R54" s="745"/>
      <c r="S54" s="782"/>
      <c r="T54" s="745"/>
      <c r="U54" s="782"/>
      <c r="V54" s="745"/>
      <c r="W54" s="782"/>
      <c r="X54" s="779"/>
      <c r="Y54" s="782"/>
      <c r="Z54" s="782"/>
      <c r="AA54" s="742"/>
      <c r="AB54" s="297">
        <v>2</v>
      </c>
      <c r="AC54" s="288" t="s">
        <v>309</v>
      </c>
      <c r="AD54" s="295" t="s">
        <v>256</v>
      </c>
      <c r="AE54" s="295" t="s">
        <v>307</v>
      </c>
      <c r="AF54" s="298" t="str">
        <f t="shared" si="0"/>
        <v>Probabilidad</v>
      </c>
      <c r="AG54" s="299" t="s">
        <v>177</v>
      </c>
      <c r="AH54" s="296">
        <f t="shared" si="1"/>
        <v>0.25</v>
      </c>
      <c r="AI54" s="299" t="s">
        <v>178</v>
      </c>
      <c r="AJ54" s="296">
        <f t="shared" si="2"/>
        <v>0.15</v>
      </c>
      <c r="AK54" s="300">
        <f t="shared" si="3"/>
        <v>0.4</v>
      </c>
      <c r="AL54" s="301">
        <f>IFERROR(IF(AND(AF53="Probabilidad",AF54="Probabilidad"),(AL53-(+AL53*AK54)),IF(AF54="Probabilidad",(S53-(+S53*AK54)),IF(AF54="Impacto",AL53,""))),"")</f>
        <v>0.216</v>
      </c>
      <c r="AM54" s="301">
        <f>IFERROR(IF(AND(AF53="Impacto",AF54="Impacto"),(AM53-(+AM53*AK54)),IF(AF54="Impacto",(Y53-(+Y53*AK54)),IF(AF54="Probabilidad",AM53,""))),"")</f>
        <v>0.4</v>
      </c>
      <c r="AN54" s="302" t="s">
        <v>179</v>
      </c>
      <c r="AO54" s="302" t="s">
        <v>180</v>
      </c>
      <c r="AP54" s="302" t="s">
        <v>181</v>
      </c>
      <c r="AQ54" s="775"/>
      <c r="AR54" s="739"/>
      <c r="AS54" s="739"/>
      <c r="AT54" s="742"/>
      <c r="AU54" s="739"/>
      <c r="AV54" s="739"/>
      <c r="AW54" s="742"/>
      <c r="AX54" s="742"/>
      <c r="AY54" s="742"/>
      <c r="AZ54" s="745"/>
      <c r="BA54" s="305"/>
      <c r="BB54" s="305"/>
      <c r="BC54" s="308" t="str">
        <f t="shared" si="7"/>
        <v/>
      </c>
      <c r="BD54" s="295"/>
      <c r="BE54" s="295"/>
      <c r="BF54" s="295"/>
      <c r="BG54" s="295"/>
      <c r="BH54" s="305"/>
      <c r="BI54" s="305"/>
      <c r="BJ54" s="305"/>
      <c r="BK54" s="305"/>
      <c r="BL54" s="306"/>
      <c r="BM54" s="306"/>
      <c r="BN54" s="306"/>
      <c r="BO54" s="306"/>
      <c r="BP54" s="307" t="str">
        <f t="shared" si="8"/>
        <v/>
      </c>
      <c r="BQ54" s="330" t="str">
        <f t="shared" si="9"/>
        <v/>
      </c>
      <c r="BR54" s="748"/>
      <c r="BS54" s="757"/>
      <c r="BT54" s="757"/>
      <c r="BU54" s="760"/>
    </row>
    <row r="55" spans="1:73" s="12" customFormat="1" ht="70.5" x14ac:dyDescent="0.25">
      <c r="A55" s="819"/>
      <c r="B55" s="822"/>
      <c r="C55" s="825"/>
      <c r="D55" s="828"/>
      <c r="E55" s="831"/>
      <c r="F55" s="834"/>
      <c r="G55" s="763"/>
      <c r="H55" s="775"/>
      <c r="I55" s="775"/>
      <c r="J55" s="801"/>
      <c r="K55" s="804"/>
      <c r="L55" s="763"/>
      <c r="M55" s="786"/>
      <c r="N55" s="763"/>
      <c r="O55" s="763"/>
      <c r="P55" s="807"/>
      <c r="Q55" s="810"/>
      <c r="R55" s="745"/>
      <c r="S55" s="782"/>
      <c r="T55" s="745"/>
      <c r="U55" s="782"/>
      <c r="V55" s="745"/>
      <c r="W55" s="782"/>
      <c r="X55" s="779"/>
      <c r="Y55" s="782"/>
      <c r="Z55" s="782"/>
      <c r="AA55" s="742"/>
      <c r="AB55" s="297">
        <v>3</v>
      </c>
      <c r="AC55" s="288" t="s">
        <v>310</v>
      </c>
      <c r="AD55" s="295" t="s">
        <v>256</v>
      </c>
      <c r="AE55" s="51" t="s">
        <v>307</v>
      </c>
      <c r="AF55" s="298" t="str">
        <f t="shared" si="0"/>
        <v>Probabilidad</v>
      </c>
      <c r="AG55" s="299" t="s">
        <v>177</v>
      </c>
      <c r="AH55" s="296">
        <f t="shared" si="1"/>
        <v>0.25</v>
      </c>
      <c r="AI55" s="299" t="s">
        <v>178</v>
      </c>
      <c r="AJ55" s="296">
        <f t="shared" si="2"/>
        <v>0.15</v>
      </c>
      <c r="AK55" s="300">
        <f t="shared" si="3"/>
        <v>0.4</v>
      </c>
      <c r="AL55" s="301">
        <f>IFERROR(IF(AND(AF54="Probabilidad",AF55="Probabilidad"),(AL54-(+AL54*AK55)),IF(AND(AF54="Impacto",AF55="Probabilidad"),(AL53-(+AL53*AK55)),IF(AF55="Impacto",AL54,""))),"")</f>
        <v>0.12959999999999999</v>
      </c>
      <c r="AM55" s="301">
        <f>IFERROR(IF(AND(AF54="Impacto",AF55="Impacto"),(AM54-(+AM54*AK55)),IF(AND(AF54="Probabilidad",AF55="Impacto"),(AM53-(+AM53*AK55)),IF(AF55="Probabilidad",AM54,""))),"")</f>
        <v>0.4</v>
      </c>
      <c r="AN55" s="302" t="s">
        <v>179</v>
      </c>
      <c r="AO55" s="302" t="s">
        <v>180</v>
      </c>
      <c r="AP55" s="302" t="s">
        <v>181</v>
      </c>
      <c r="AQ55" s="775"/>
      <c r="AR55" s="739"/>
      <c r="AS55" s="739"/>
      <c r="AT55" s="742"/>
      <c r="AU55" s="739"/>
      <c r="AV55" s="739"/>
      <c r="AW55" s="742"/>
      <c r="AX55" s="742"/>
      <c r="AY55" s="742"/>
      <c r="AZ55" s="745"/>
      <c r="BA55" s="305"/>
      <c r="BB55" s="305"/>
      <c r="BC55" s="308" t="str">
        <f t="shared" si="7"/>
        <v/>
      </c>
      <c r="BD55" s="295"/>
      <c r="BE55" s="295"/>
      <c r="BF55" s="295"/>
      <c r="BG55" s="295"/>
      <c r="BH55" s="305"/>
      <c r="BI55" s="305"/>
      <c r="BJ55" s="305"/>
      <c r="BK55" s="305"/>
      <c r="BL55" s="306"/>
      <c r="BM55" s="306"/>
      <c r="BN55" s="306"/>
      <c r="BO55" s="306"/>
      <c r="BP55" s="307" t="str">
        <f t="shared" si="8"/>
        <v/>
      </c>
      <c r="BQ55" s="330" t="str">
        <f t="shared" si="9"/>
        <v/>
      </c>
      <c r="BR55" s="748"/>
      <c r="BS55" s="757"/>
      <c r="BT55" s="757"/>
      <c r="BU55" s="760"/>
    </row>
    <row r="56" spans="1:73" s="12" customFormat="1" x14ac:dyDescent="0.25">
      <c r="A56" s="819"/>
      <c r="B56" s="822"/>
      <c r="C56" s="825"/>
      <c r="D56" s="828"/>
      <c r="E56" s="831"/>
      <c r="F56" s="834"/>
      <c r="G56" s="763"/>
      <c r="H56" s="775"/>
      <c r="I56" s="775"/>
      <c r="J56" s="801"/>
      <c r="K56" s="804"/>
      <c r="L56" s="763"/>
      <c r="M56" s="786"/>
      <c r="N56" s="763"/>
      <c r="O56" s="763"/>
      <c r="P56" s="807"/>
      <c r="Q56" s="810"/>
      <c r="R56" s="745"/>
      <c r="S56" s="782"/>
      <c r="T56" s="745"/>
      <c r="U56" s="782"/>
      <c r="V56" s="745"/>
      <c r="W56" s="782"/>
      <c r="X56" s="779"/>
      <c r="Y56" s="782"/>
      <c r="Z56" s="782"/>
      <c r="AA56" s="742"/>
      <c r="AB56" s="297">
        <v>4</v>
      </c>
      <c r="AC56" s="295"/>
      <c r="AD56" s="295"/>
      <c r="AE56" s="295"/>
      <c r="AF56" s="298" t="str">
        <f t="shared" si="0"/>
        <v/>
      </c>
      <c r="AG56" s="299"/>
      <c r="AH56" s="296" t="str">
        <f t="shared" si="1"/>
        <v/>
      </c>
      <c r="AI56" s="299"/>
      <c r="AJ56" s="296" t="str">
        <f t="shared" si="2"/>
        <v/>
      </c>
      <c r="AK56" s="300" t="str">
        <f t="shared" si="3"/>
        <v/>
      </c>
      <c r="AL56" s="301" t="str">
        <f>IFERROR(IF(AND(AF55="Probabilidad",AF56="Probabilidad"),(AL55-(+AL55*AK56)),IF(AND(AF55="Impacto",AF56="Probabilidad"),(AL54-(+AL54*AK56)),IF(AF56="Impacto",AL55,""))),"")</f>
        <v/>
      </c>
      <c r="AM56" s="301" t="str">
        <f>IFERROR(IF(AND(AF55="Impacto",AF56="Impacto"),(AM55-(+AM55*AK56)),IF(AND(AF55="Probabilidad",AF56="Impacto"),(AM54-(+AM54*AK56)),IF(AF56="Probabilidad",AM55,""))),"")</f>
        <v/>
      </c>
      <c r="AN56" s="302"/>
      <c r="AO56" s="302"/>
      <c r="AP56" s="302"/>
      <c r="AQ56" s="775"/>
      <c r="AR56" s="739"/>
      <c r="AS56" s="739"/>
      <c r="AT56" s="742"/>
      <c r="AU56" s="739"/>
      <c r="AV56" s="739"/>
      <c r="AW56" s="742"/>
      <c r="AX56" s="742"/>
      <c r="AY56" s="742"/>
      <c r="AZ56" s="745"/>
      <c r="BA56" s="305"/>
      <c r="BB56" s="305"/>
      <c r="BC56" s="308" t="str">
        <f t="shared" si="7"/>
        <v/>
      </c>
      <c r="BD56" s="295"/>
      <c r="BE56" s="295"/>
      <c r="BF56" s="295"/>
      <c r="BG56" s="295"/>
      <c r="BH56" s="305"/>
      <c r="BI56" s="305"/>
      <c r="BJ56" s="305"/>
      <c r="BK56" s="305"/>
      <c r="BL56" s="306"/>
      <c r="BM56" s="306"/>
      <c r="BN56" s="306"/>
      <c r="BO56" s="306"/>
      <c r="BP56" s="307" t="str">
        <f t="shared" si="8"/>
        <v/>
      </c>
      <c r="BQ56" s="330" t="str">
        <f t="shared" si="9"/>
        <v/>
      </c>
      <c r="BR56" s="748"/>
      <c r="BS56" s="757"/>
      <c r="BT56" s="757"/>
      <c r="BU56" s="760"/>
    </row>
    <row r="57" spans="1:73" s="12" customFormat="1" x14ac:dyDescent="0.25">
      <c r="A57" s="819"/>
      <c r="B57" s="822"/>
      <c r="C57" s="825"/>
      <c r="D57" s="828"/>
      <c r="E57" s="831"/>
      <c r="F57" s="834"/>
      <c r="G57" s="763"/>
      <c r="H57" s="775"/>
      <c r="I57" s="775"/>
      <c r="J57" s="801"/>
      <c r="K57" s="804"/>
      <c r="L57" s="763"/>
      <c r="M57" s="786"/>
      <c r="N57" s="763"/>
      <c r="O57" s="763"/>
      <c r="P57" s="807"/>
      <c r="Q57" s="810"/>
      <c r="R57" s="745"/>
      <c r="S57" s="782"/>
      <c r="T57" s="745"/>
      <c r="U57" s="782"/>
      <c r="V57" s="745"/>
      <c r="W57" s="782"/>
      <c r="X57" s="779"/>
      <c r="Y57" s="782"/>
      <c r="Z57" s="782"/>
      <c r="AA57" s="742"/>
      <c r="AB57" s="297">
        <v>5</v>
      </c>
      <c r="AC57" s="295"/>
      <c r="AD57" s="295"/>
      <c r="AE57" s="295"/>
      <c r="AF57" s="298" t="str">
        <f t="shared" si="0"/>
        <v/>
      </c>
      <c r="AG57" s="299"/>
      <c r="AH57" s="296" t="str">
        <f t="shared" si="1"/>
        <v/>
      </c>
      <c r="AI57" s="299"/>
      <c r="AJ57" s="296" t="str">
        <f t="shared" si="2"/>
        <v/>
      </c>
      <c r="AK57" s="300" t="str">
        <f t="shared" si="3"/>
        <v/>
      </c>
      <c r="AL57" s="301" t="str">
        <f>IFERROR(IF(AND(AF56="Probabilidad",AF57="Probabilidad"),(AL56-(+AL56*AK57)),IF(AND(AF56="Impacto",AF57="Probabilidad"),(AL55-(+AL55*AK57)),IF(AF57="Impacto",AL56,""))),"")</f>
        <v/>
      </c>
      <c r="AM57" s="301" t="str">
        <f>IFERROR(IF(AND(AF56="Impacto",AF57="Impacto"),(AM56-(+AM56*AK57)),IF(AND(AF56="Probabilidad",AF57="Impacto"),(AM55-(+AM55*AK57)),IF(AF57="Probabilidad",AM56,""))),"")</f>
        <v/>
      </c>
      <c r="AN57" s="302"/>
      <c r="AO57" s="302"/>
      <c r="AP57" s="302"/>
      <c r="AQ57" s="775"/>
      <c r="AR57" s="739"/>
      <c r="AS57" s="739"/>
      <c r="AT57" s="742"/>
      <c r="AU57" s="739"/>
      <c r="AV57" s="739"/>
      <c r="AW57" s="742"/>
      <c r="AX57" s="742"/>
      <c r="AY57" s="742"/>
      <c r="AZ57" s="745"/>
      <c r="BA57" s="305"/>
      <c r="BB57" s="305"/>
      <c r="BC57" s="308" t="str">
        <f t="shared" si="7"/>
        <v/>
      </c>
      <c r="BD57" s="295"/>
      <c r="BE57" s="295"/>
      <c r="BF57" s="295"/>
      <c r="BG57" s="295"/>
      <c r="BH57" s="305"/>
      <c r="BI57" s="305"/>
      <c r="BJ57" s="305"/>
      <c r="BK57" s="305"/>
      <c r="BL57" s="306"/>
      <c r="BM57" s="306"/>
      <c r="BN57" s="306"/>
      <c r="BO57" s="306"/>
      <c r="BP57" s="307" t="str">
        <f t="shared" si="8"/>
        <v/>
      </c>
      <c r="BQ57" s="330" t="str">
        <f t="shared" si="9"/>
        <v/>
      </c>
      <c r="BR57" s="748"/>
      <c r="BS57" s="757"/>
      <c r="BT57" s="757"/>
      <c r="BU57" s="760"/>
    </row>
    <row r="58" spans="1:73" s="12" customFormat="1" x14ac:dyDescent="0.25">
      <c r="A58" s="820"/>
      <c r="B58" s="823"/>
      <c r="C58" s="826"/>
      <c r="D58" s="829"/>
      <c r="E58" s="832"/>
      <c r="F58" s="835"/>
      <c r="G58" s="764"/>
      <c r="H58" s="776"/>
      <c r="I58" s="776"/>
      <c r="J58" s="802"/>
      <c r="K58" s="805"/>
      <c r="L58" s="764"/>
      <c r="M58" s="787"/>
      <c r="N58" s="764"/>
      <c r="O58" s="764"/>
      <c r="P58" s="808"/>
      <c r="Q58" s="811"/>
      <c r="R58" s="746"/>
      <c r="S58" s="783"/>
      <c r="T58" s="746"/>
      <c r="U58" s="783"/>
      <c r="V58" s="746"/>
      <c r="W58" s="783"/>
      <c r="X58" s="780"/>
      <c r="Y58" s="783"/>
      <c r="Z58" s="783"/>
      <c r="AA58" s="743"/>
      <c r="AB58" s="315">
        <v>6</v>
      </c>
      <c r="AC58" s="313"/>
      <c r="AD58" s="313"/>
      <c r="AE58" s="313"/>
      <c r="AF58" s="547" t="str">
        <f t="shared" si="0"/>
        <v/>
      </c>
      <c r="AG58" s="548"/>
      <c r="AH58" s="314" t="str">
        <f t="shared" si="1"/>
        <v/>
      </c>
      <c r="AI58" s="548"/>
      <c r="AJ58" s="314" t="str">
        <f t="shared" si="2"/>
        <v/>
      </c>
      <c r="AK58" s="318" t="str">
        <f t="shared" si="3"/>
        <v/>
      </c>
      <c r="AL58" s="301" t="str">
        <f>IFERROR(IF(AND(AF57="Probabilidad",AF58="Probabilidad"),(AL57-(+AL57*AK58)),IF(AND(AF57="Impacto",AF58="Probabilidad"),(AL56-(+AL56*AK58)),IF(AF58="Impacto",AL57,""))),"")</f>
        <v/>
      </c>
      <c r="AM58" s="301" t="str">
        <f>IFERROR(IF(AND(AF57="Impacto",AF58="Impacto"),(AM57-(+AM57*AK58)),IF(AND(AF57="Probabilidad",AF58="Impacto"),(AM56-(+AM56*AK58)),IF(AF58="Probabilidad",AM57,""))),"")</f>
        <v/>
      </c>
      <c r="AN58" s="320"/>
      <c r="AO58" s="320"/>
      <c r="AP58" s="320"/>
      <c r="AQ58" s="776"/>
      <c r="AR58" s="740"/>
      <c r="AS58" s="740"/>
      <c r="AT58" s="743"/>
      <c r="AU58" s="740"/>
      <c r="AV58" s="740"/>
      <c r="AW58" s="743"/>
      <c r="AX58" s="743"/>
      <c r="AY58" s="743"/>
      <c r="AZ58" s="746"/>
      <c r="BA58" s="323"/>
      <c r="BB58" s="323"/>
      <c r="BC58" s="326" t="str">
        <f t="shared" si="7"/>
        <v/>
      </c>
      <c r="BD58" s="313"/>
      <c r="BE58" s="313"/>
      <c r="BF58" s="313"/>
      <c r="BG58" s="313"/>
      <c r="BH58" s="323"/>
      <c r="BI58" s="323"/>
      <c r="BJ58" s="323"/>
      <c r="BK58" s="323"/>
      <c r="BL58" s="324"/>
      <c r="BM58" s="324"/>
      <c r="BN58" s="324"/>
      <c r="BO58" s="324"/>
      <c r="BP58" s="325" t="str">
        <f t="shared" si="8"/>
        <v/>
      </c>
      <c r="BQ58" s="333" t="str">
        <f t="shared" si="9"/>
        <v/>
      </c>
      <c r="BR58" s="749"/>
      <c r="BS58" s="758"/>
      <c r="BT58" s="758"/>
      <c r="BU58" s="761"/>
    </row>
    <row r="59" spans="1:73" ht="70.5" customHeight="1" x14ac:dyDescent="0.25">
      <c r="A59" s="839" t="s">
        <v>311</v>
      </c>
      <c r="B59" s="842" t="s">
        <v>165</v>
      </c>
      <c r="C59" s="845" t="s">
        <v>312</v>
      </c>
      <c r="D59" s="974" t="s">
        <v>167</v>
      </c>
      <c r="E59" s="936" t="s">
        <v>313</v>
      </c>
      <c r="F59" s="851">
        <v>1</v>
      </c>
      <c r="G59" s="750" t="s">
        <v>314</v>
      </c>
      <c r="H59" s="744"/>
      <c r="I59" s="744"/>
      <c r="J59" s="800" t="s">
        <v>315</v>
      </c>
      <c r="K59" s="744" t="s">
        <v>201</v>
      </c>
      <c r="L59" s="750" t="s">
        <v>171</v>
      </c>
      <c r="M59" s="815" t="s">
        <v>316</v>
      </c>
      <c r="N59" s="756"/>
      <c r="O59" s="756"/>
      <c r="P59" s="750" t="s">
        <v>317</v>
      </c>
      <c r="Q59" s="1024">
        <v>1</v>
      </c>
      <c r="R59" s="744" t="s">
        <v>219</v>
      </c>
      <c r="S59" s="781">
        <f>IF(R59="Muy Alta",100%,IF(R59="Alta",80%,IF(R59="Media",60%,IF(R59="Baja",40%,IF(R59="Muy Baja",20%,"")))))</f>
        <v>0.4</v>
      </c>
      <c r="T59" s="744"/>
      <c r="U59" s="781" t="str">
        <f>IF(T59="Catastrófico",100%,IF(T59="Mayor",80%,IF(T59="Moderado",60%,IF(T59="Menor",40%,IF(T59="Leve",20%,"")))))</f>
        <v/>
      </c>
      <c r="V59" s="744" t="s">
        <v>263</v>
      </c>
      <c r="W59" s="781">
        <f>IF(V59="Catastrófico",100%,IF(V59="Mayor",80%,IF(V59="Moderado",60%,IF(V59="Menor",40%,IF(V59="Leve",20%,"")))))</f>
        <v>0.2</v>
      </c>
      <c r="X59" s="778" t="str">
        <f>IF(Y59=100%,"Catastrófico",IF(Y59=80%,"Mayor",IF(Y59=60%,"Moderado",IF(Y59=40%,"Menor",IF(Y59=20%,"Leve","")))))</f>
        <v>Leve</v>
      </c>
      <c r="Y59" s="781">
        <f>IF(AND(U59="",W59=""),"",MAX(U59,W59))</f>
        <v>0.2</v>
      </c>
      <c r="Z59" s="781" t="str">
        <f>CONCATENATE(R59,X59)</f>
        <v>BajaLeve</v>
      </c>
      <c r="AA59" s="741" t="str">
        <f>IF(Z59="Muy AltaLeve","Alto",IF(Z59="Muy AltaMenor","Alto",IF(Z59="Muy AltaModerado","Alto",IF(Z59="Muy AltaMayor","Alto",IF(Z59="Muy AltaCatastrófico","Extremo",IF(Z59="AltaLeve","Moderado",IF(Z59="AltaMenor","Moderado",IF(Z59="AltaModerado","Alto",IF(Z59="AltaMayor","Alto",IF(Z59="AltaCatastrófico","Extremo",IF(Z59="MediaLeve","Moderado",IF(Z59="MediaMenor","Moderado",IF(Z59="MediaModerado","Moderado",IF(Z59="MediaMayor","Alto",IF(Z59="MediaCatastrófico","Extremo",IF(Z59="BajaLeve","Bajo",IF(Z59="BajaMenor","Moderado",IF(Z59="BajaModerado","Moderado",IF(Z59="BajaMayor","Alto",IF(Z59="BajaCatastrófico","Extremo",IF(Z59="Muy BajaLeve","Bajo",IF(Z59="Muy BajaMenor","Bajo",IF(Z59="Muy BajaModerado","Moderado",IF(Z59="Muy BajaMayor","Alto",IF(Z59="Muy BajaCatastrófico","Extremo","")))))))))))))))))))))))))</f>
        <v>Bajo</v>
      </c>
      <c r="AB59" s="49">
        <v>1</v>
      </c>
      <c r="AC59" s="87" t="s">
        <v>318</v>
      </c>
      <c r="AD59" s="87" t="s">
        <v>237</v>
      </c>
      <c r="AE59" s="87" t="s">
        <v>319</v>
      </c>
      <c r="AF59" s="16" t="str">
        <f t="shared" ref="AF59:AF122" si="10">IF(OR(AG59="Preventivo",AG59="Detectivo"),"Probabilidad",IF(AG59="Correctivo","Impacto",""))</f>
        <v>Probabilidad</v>
      </c>
      <c r="AG59" s="11" t="s">
        <v>177</v>
      </c>
      <c r="AH59" s="18">
        <f t="shared" ref="AH59:AH122" si="11">IF(AG59="","",IF(AG59="Preventivo",25%,IF(AG59="Detectivo",15%,IF(AG59="Correctivo",10%))))</f>
        <v>0.25</v>
      </c>
      <c r="AI59" s="11" t="s">
        <v>178</v>
      </c>
      <c r="AJ59" s="18">
        <f t="shared" ref="AJ59:AJ122" si="12">IF(AI59="Automático",25%,IF(AI59="Manual",15%,""))</f>
        <v>0.15</v>
      </c>
      <c r="AK59" s="19">
        <f t="shared" ref="AK59:AK122" si="13">IF(OR(AH59="",AJ59=""),"",AH59+AJ59)</f>
        <v>0.4</v>
      </c>
      <c r="AL59" s="20">
        <f>IFERROR(IF(AF59="Probabilidad",(S59-(+S59*AK59)),IF(AF59="Impacto",S59,"")),"")</f>
        <v>0.24</v>
      </c>
      <c r="AM59" s="20">
        <f>IFERROR(IF(AF59="Impacto",(Y59-(+Y59*AK59)),IF(AF59="Probabilidad",Y59,"")),"")</f>
        <v>0.2</v>
      </c>
      <c r="AN59" s="11" t="s">
        <v>179</v>
      </c>
      <c r="AO59" s="11" t="s">
        <v>180</v>
      </c>
      <c r="AP59" s="11" t="s">
        <v>181</v>
      </c>
      <c r="AQ59" s="744" t="s">
        <v>320</v>
      </c>
      <c r="AR59" s="738">
        <f>S59</f>
        <v>0.4</v>
      </c>
      <c r="AS59" s="738">
        <f>IF(AL59="","",MIN(AL59:AL64))</f>
        <v>8.6399999999999991E-2</v>
      </c>
      <c r="AT59" s="741" t="str">
        <f>IFERROR(IF(AS59="","",IF(AS59&lt;=0.2,"Muy Baja",IF(AS59&lt;=0.4,"Baja",IF(AS59&lt;=0.6,"Media",IF(AS59&lt;=0.8,"Alta","Muy Alta"))))),"")</f>
        <v>Muy Baja</v>
      </c>
      <c r="AU59" s="738">
        <f>Y59</f>
        <v>0.2</v>
      </c>
      <c r="AV59" s="738">
        <f>IF(AM59="","",MIN(AM59:AM64))</f>
        <v>0.2</v>
      </c>
      <c r="AW59" s="741" t="str">
        <f>IFERROR(IF(AV59="","",IF(AV59&lt;=0.2,"Leve",IF(AV59&lt;=0.4,"Menor",IF(AV59&lt;=0.6,"Moderado",IF(AV59&lt;=0.8,"Mayor","Catastrófico"))))),"")</f>
        <v>Leve</v>
      </c>
      <c r="AX59" s="741" t="str">
        <f>AA59</f>
        <v>Bajo</v>
      </c>
      <c r="AY59" s="741" t="str">
        <f>IFERROR(IF(OR(AND(AT59="Muy Baja",AW59="Leve"),AND(AT59="Muy Baja",AW59="Menor"),AND(AT59="Baja",AW59="Leve")),"Bajo",IF(OR(AND(AT59="Muy baja",AW59="Moderado"),AND(AT59="Baja",AW59="Menor"),AND(AT59="Baja",AW59="Moderado"),AND(AT59="Media",AW59="Leve"),AND(AT59="Media",AW59="Menor"),AND(AT59="Media",AW59="Moderado"),AND(AT59="Alta",AW59="Leve"),AND(AT59="Alta",AW59="Menor")),"Moderado",IF(OR(AND(AT59="Muy Baja",AW59="Mayor"),AND(AT59="Baja",AW59="Mayor"),AND(AT59="Media",AW59="Mayor"),AND(AT59="Alta",AW59="Moderado"),AND(AT59="Alta",AW59="Mayor"),AND(AT59="Muy Alta",AW59="Leve"),AND(AT59="Muy Alta",AW59="Menor"),AND(AT59="Muy Alta",AW59="Moderado"),AND(AT59="Muy Alta",AW59="Mayor")),"Alto",IF(OR(AND(AT59="Muy Baja",AW59="Catastrófico"),AND(AT59="Baja",AW59="Catastrófico"),AND(AT59="Media",AW59="Catastrófico"),AND(AT59="Alta",AW59="Catastrófico"),AND(AT59="Muy Alta",AW59="Catastrófico")),"Extremo","")))),"")</f>
        <v>Bajo</v>
      </c>
      <c r="AZ59" s="744" t="s">
        <v>224</v>
      </c>
      <c r="BA59" s="97"/>
      <c r="BB59" s="97"/>
      <c r="BC59" s="110" t="str">
        <f>IF(SUM(BD59:BG59)=0,"",SUM(BD59:BG59))</f>
        <v/>
      </c>
      <c r="BD59" s="108"/>
      <c r="BE59" s="108"/>
      <c r="BF59" s="108"/>
      <c r="BG59" s="108"/>
      <c r="BH59" s="91"/>
      <c r="BI59" s="91"/>
      <c r="BJ59" s="91"/>
      <c r="BK59" s="91"/>
      <c r="BL59" s="93"/>
      <c r="BM59" s="93"/>
      <c r="BN59" s="93"/>
      <c r="BO59" s="93"/>
      <c r="BP59" s="95" t="str">
        <f>IF(SUM(BL59:BO59)=0,"",SUM(BL59:BO59))</f>
        <v/>
      </c>
      <c r="BQ59" s="96" t="str">
        <f>IF(ISERROR(BP59/BC59),"",(BP59/BC59))</f>
        <v/>
      </c>
      <c r="BR59" s="1024"/>
      <c r="BS59" s="750"/>
      <c r="BT59" s="750"/>
      <c r="BU59" s="753"/>
    </row>
    <row r="60" spans="1:73" ht="70.5" x14ac:dyDescent="0.25">
      <c r="A60" s="840"/>
      <c r="B60" s="843"/>
      <c r="C60" s="846"/>
      <c r="D60" s="975"/>
      <c r="E60" s="937"/>
      <c r="F60" s="852"/>
      <c r="G60" s="751"/>
      <c r="H60" s="745"/>
      <c r="I60" s="745"/>
      <c r="J60" s="801"/>
      <c r="K60" s="745"/>
      <c r="L60" s="751"/>
      <c r="M60" s="816"/>
      <c r="N60" s="757"/>
      <c r="O60" s="757"/>
      <c r="P60" s="751"/>
      <c r="Q60" s="1025"/>
      <c r="R60" s="745"/>
      <c r="S60" s="782"/>
      <c r="T60" s="745"/>
      <c r="U60" s="782"/>
      <c r="V60" s="745"/>
      <c r="W60" s="782"/>
      <c r="X60" s="779"/>
      <c r="Y60" s="782"/>
      <c r="Z60" s="782"/>
      <c r="AA60" s="742"/>
      <c r="AB60" s="297">
        <v>2</v>
      </c>
      <c r="AC60" s="293" t="s">
        <v>321</v>
      </c>
      <c r="AD60" s="293" t="s">
        <v>265</v>
      </c>
      <c r="AE60" s="293" t="s">
        <v>322</v>
      </c>
      <c r="AF60" s="298" t="str">
        <f t="shared" si="10"/>
        <v>Probabilidad</v>
      </c>
      <c r="AG60" s="302" t="s">
        <v>177</v>
      </c>
      <c r="AH60" s="296">
        <f t="shared" si="11"/>
        <v>0.25</v>
      </c>
      <c r="AI60" s="302" t="s">
        <v>178</v>
      </c>
      <c r="AJ60" s="296">
        <f t="shared" si="12"/>
        <v>0.15</v>
      </c>
      <c r="AK60" s="300">
        <f t="shared" si="13"/>
        <v>0.4</v>
      </c>
      <c r="AL60" s="301">
        <f>IFERROR(IF(AND(AF59="Probabilidad",AF60="Probabilidad"),(AL59-(+AL59*AK60)),IF(AF60="Probabilidad",(S59-(+S59*AK60)),IF(AF60="Impacto",AL59,""))),"")</f>
        <v>0.14399999999999999</v>
      </c>
      <c r="AM60" s="301">
        <f>IFERROR(IF(AND(AF59="Impacto",AF60="Impacto"),(AM59-(+AM59*AK60)),IF(AF60="Impacto",(Y59-(+Y59*AK60)),IF(AF60="Probabilidad",AM59,""))),"")</f>
        <v>0.2</v>
      </c>
      <c r="AN60" s="302" t="s">
        <v>179</v>
      </c>
      <c r="AO60" s="302" t="s">
        <v>180</v>
      </c>
      <c r="AP60" s="302" t="s">
        <v>181</v>
      </c>
      <c r="AQ60" s="745"/>
      <c r="AR60" s="739"/>
      <c r="AS60" s="739"/>
      <c r="AT60" s="742"/>
      <c r="AU60" s="739"/>
      <c r="AV60" s="739"/>
      <c r="AW60" s="742"/>
      <c r="AX60" s="742"/>
      <c r="AY60" s="742"/>
      <c r="AZ60" s="745"/>
      <c r="BA60" s="303"/>
      <c r="BB60" s="303"/>
      <c r="BC60" s="294" t="str">
        <f t="shared" ref="BC60:BC76" si="14">IF(SUM(BD60:BG60)=0,"",SUM(BD60:BG60))</f>
        <v/>
      </c>
      <c r="BD60" s="304"/>
      <c r="BE60" s="304"/>
      <c r="BF60" s="304"/>
      <c r="BG60" s="304"/>
      <c r="BH60" s="305"/>
      <c r="BI60" s="305"/>
      <c r="BJ60" s="305"/>
      <c r="BK60" s="305"/>
      <c r="BL60" s="306"/>
      <c r="BM60" s="306"/>
      <c r="BN60" s="306"/>
      <c r="BO60" s="306"/>
      <c r="BP60" s="307" t="str">
        <f>IF(SUM(BL60:BO60)=0,"",SUM(BL60:BO60))</f>
        <v/>
      </c>
      <c r="BQ60" s="308" t="str">
        <f>IF(ISERROR(BP60/BC60),"",(BP60/BC60))</f>
        <v/>
      </c>
      <c r="BR60" s="1025"/>
      <c r="BS60" s="751"/>
      <c r="BT60" s="751"/>
      <c r="BU60" s="754"/>
    </row>
    <row r="61" spans="1:73" ht="70.5" x14ac:dyDescent="0.25">
      <c r="A61" s="840"/>
      <c r="B61" s="843"/>
      <c r="C61" s="846"/>
      <c r="D61" s="975"/>
      <c r="E61" s="937"/>
      <c r="F61" s="852"/>
      <c r="G61" s="751"/>
      <c r="H61" s="745"/>
      <c r="I61" s="745"/>
      <c r="J61" s="801"/>
      <c r="K61" s="745"/>
      <c r="L61" s="751"/>
      <c r="M61" s="816"/>
      <c r="N61" s="757"/>
      <c r="O61" s="757"/>
      <c r="P61" s="751"/>
      <c r="Q61" s="1025"/>
      <c r="R61" s="745"/>
      <c r="S61" s="782"/>
      <c r="T61" s="745"/>
      <c r="U61" s="782"/>
      <c r="V61" s="745"/>
      <c r="W61" s="782"/>
      <c r="X61" s="779"/>
      <c r="Y61" s="782"/>
      <c r="Z61" s="782"/>
      <c r="AA61" s="742"/>
      <c r="AB61" s="297">
        <v>3</v>
      </c>
      <c r="AC61" s="293" t="s">
        <v>323</v>
      </c>
      <c r="AD61" s="293" t="s">
        <v>265</v>
      </c>
      <c r="AE61" s="293" t="s">
        <v>324</v>
      </c>
      <c r="AF61" s="298" t="str">
        <f t="shared" si="10"/>
        <v>Probabilidad</v>
      </c>
      <c r="AG61" s="302" t="s">
        <v>177</v>
      </c>
      <c r="AH61" s="296">
        <f t="shared" si="11"/>
        <v>0.25</v>
      </c>
      <c r="AI61" s="302" t="s">
        <v>178</v>
      </c>
      <c r="AJ61" s="296">
        <f t="shared" si="12"/>
        <v>0.15</v>
      </c>
      <c r="AK61" s="300">
        <f t="shared" si="13"/>
        <v>0.4</v>
      </c>
      <c r="AL61" s="301">
        <f>IFERROR(IF(AND(AF60="Probabilidad",AF61="Probabilidad"),(AL60-(+AL60*AK61)),IF(AND(AF60="Impacto",AF61="Probabilidad"),(AL59-(+AL59*AK61)),IF(AF61="Impacto",AL60,""))),"")</f>
        <v>8.6399999999999991E-2</v>
      </c>
      <c r="AM61" s="301">
        <f>IFERROR(IF(AND(AF60="Impacto",AF61="Impacto"),(AM60-(+AM60*AK61)),IF(AND(AF60="Probabilidad",AF61="Impacto"),(AM59-(+AM59*AK61)),IF(AF61="Probabilidad",AM60,""))),"")</f>
        <v>0.2</v>
      </c>
      <c r="AN61" s="302" t="s">
        <v>179</v>
      </c>
      <c r="AO61" s="302" t="s">
        <v>180</v>
      </c>
      <c r="AP61" s="302" t="s">
        <v>181</v>
      </c>
      <c r="AQ61" s="745"/>
      <c r="AR61" s="739"/>
      <c r="AS61" s="739"/>
      <c r="AT61" s="742"/>
      <c r="AU61" s="739"/>
      <c r="AV61" s="739"/>
      <c r="AW61" s="742"/>
      <c r="AX61" s="742"/>
      <c r="AY61" s="742"/>
      <c r="AZ61" s="745"/>
      <c r="BA61" s="303"/>
      <c r="BB61" s="303"/>
      <c r="BC61" s="294" t="str">
        <f t="shared" si="14"/>
        <v/>
      </c>
      <c r="BD61" s="304"/>
      <c r="BE61" s="304"/>
      <c r="BF61" s="304"/>
      <c r="BG61" s="304"/>
      <c r="BH61" s="305"/>
      <c r="BI61" s="305"/>
      <c r="BJ61" s="305"/>
      <c r="BK61" s="305"/>
      <c r="BL61" s="306"/>
      <c r="BM61" s="306"/>
      <c r="BN61" s="306"/>
      <c r="BO61" s="306"/>
      <c r="BP61" s="307" t="str">
        <f t="shared" ref="BP61:BP76" si="15">IF(SUM(BL61:BO61)=0,"",SUM(BL61:BO61))</f>
        <v/>
      </c>
      <c r="BQ61" s="308" t="str">
        <f t="shared" ref="BQ61:BQ76" si="16">IF(ISERROR(BP61/BC61),"",(BP61/BC61))</f>
        <v/>
      </c>
      <c r="BR61" s="1025"/>
      <c r="BS61" s="751"/>
      <c r="BT61" s="751"/>
      <c r="BU61" s="754"/>
    </row>
    <row r="62" spans="1:73" x14ac:dyDescent="0.25">
      <c r="A62" s="840"/>
      <c r="B62" s="843"/>
      <c r="C62" s="846"/>
      <c r="D62" s="975"/>
      <c r="E62" s="937"/>
      <c r="F62" s="852"/>
      <c r="G62" s="751"/>
      <c r="H62" s="745"/>
      <c r="I62" s="745"/>
      <c r="J62" s="801"/>
      <c r="K62" s="745"/>
      <c r="L62" s="751"/>
      <c r="M62" s="816"/>
      <c r="N62" s="757"/>
      <c r="O62" s="757"/>
      <c r="P62" s="751"/>
      <c r="Q62" s="1025"/>
      <c r="R62" s="745"/>
      <c r="S62" s="782"/>
      <c r="T62" s="745"/>
      <c r="U62" s="782"/>
      <c r="V62" s="745"/>
      <c r="W62" s="782"/>
      <c r="X62" s="779"/>
      <c r="Y62" s="782"/>
      <c r="Z62" s="782"/>
      <c r="AA62" s="742"/>
      <c r="AB62" s="297">
        <v>4</v>
      </c>
      <c r="AC62" s="295"/>
      <c r="AD62" s="295"/>
      <c r="AE62" s="295"/>
      <c r="AF62" s="298" t="str">
        <f t="shared" si="10"/>
        <v/>
      </c>
      <c r="AG62" s="299"/>
      <c r="AH62" s="296" t="str">
        <f t="shared" si="11"/>
        <v/>
      </c>
      <c r="AI62" s="299"/>
      <c r="AJ62" s="296" t="str">
        <f t="shared" si="12"/>
        <v/>
      </c>
      <c r="AK62" s="300" t="str">
        <f t="shared" si="13"/>
        <v/>
      </c>
      <c r="AL62" s="301" t="str">
        <f>IFERROR(IF(AND(AF61="Probabilidad",AF62="Probabilidad"),(AL61-(+AL61*AK62)),IF(AND(AF61="Impacto",AF62="Probabilidad"),(AL60-(+AL60*AK62)),IF(AF62="Impacto",AL61,""))),"")</f>
        <v/>
      </c>
      <c r="AM62" s="301" t="str">
        <f>IFERROR(IF(AND(AF61="Impacto",AF62="Impacto"),(AM61-(+AM61*AK62)),IF(AND(AF61="Probabilidad",AF62="Impacto"),(AM60-(+AM60*AK62)),IF(AF62="Probabilidad",AM61,""))),"")</f>
        <v/>
      </c>
      <c r="AN62" s="302"/>
      <c r="AO62" s="302"/>
      <c r="AP62" s="302"/>
      <c r="AQ62" s="745"/>
      <c r="AR62" s="739"/>
      <c r="AS62" s="739"/>
      <c r="AT62" s="742"/>
      <c r="AU62" s="739"/>
      <c r="AV62" s="739"/>
      <c r="AW62" s="742"/>
      <c r="AX62" s="742"/>
      <c r="AY62" s="742"/>
      <c r="AZ62" s="745"/>
      <c r="BA62" s="303"/>
      <c r="BB62" s="303"/>
      <c r="BC62" s="294" t="str">
        <f t="shared" si="14"/>
        <v/>
      </c>
      <c r="BD62" s="304"/>
      <c r="BE62" s="304"/>
      <c r="BF62" s="304"/>
      <c r="BG62" s="304"/>
      <c r="BH62" s="305"/>
      <c r="BI62" s="305"/>
      <c r="BJ62" s="305"/>
      <c r="BK62" s="305"/>
      <c r="BL62" s="306"/>
      <c r="BM62" s="306"/>
      <c r="BN62" s="306"/>
      <c r="BO62" s="306"/>
      <c r="BP62" s="307" t="str">
        <f t="shared" si="15"/>
        <v/>
      </c>
      <c r="BQ62" s="308" t="str">
        <f t="shared" si="16"/>
        <v/>
      </c>
      <c r="BR62" s="1025"/>
      <c r="BS62" s="751"/>
      <c r="BT62" s="751"/>
      <c r="BU62" s="754"/>
    </row>
    <row r="63" spans="1:73" x14ac:dyDescent="0.25">
      <c r="A63" s="840"/>
      <c r="B63" s="843"/>
      <c r="C63" s="846"/>
      <c r="D63" s="975"/>
      <c r="E63" s="937"/>
      <c r="F63" s="852"/>
      <c r="G63" s="751"/>
      <c r="H63" s="745"/>
      <c r="I63" s="745"/>
      <c r="J63" s="801"/>
      <c r="K63" s="745"/>
      <c r="L63" s="751"/>
      <c r="M63" s="816"/>
      <c r="N63" s="757"/>
      <c r="O63" s="757"/>
      <c r="P63" s="751"/>
      <c r="Q63" s="1025"/>
      <c r="R63" s="745"/>
      <c r="S63" s="782"/>
      <c r="T63" s="745"/>
      <c r="U63" s="782"/>
      <c r="V63" s="745"/>
      <c r="W63" s="782"/>
      <c r="X63" s="779"/>
      <c r="Y63" s="782"/>
      <c r="Z63" s="782"/>
      <c r="AA63" s="742"/>
      <c r="AB63" s="297">
        <v>5</v>
      </c>
      <c r="AC63" s="342"/>
      <c r="AD63" s="342"/>
      <c r="AE63" s="295"/>
      <c r="AF63" s="298" t="str">
        <f t="shared" si="10"/>
        <v/>
      </c>
      <c r="AG63" s="299"/>
      <c r="AH63" s="296" t="str">
        <f t="shared" si="11"/>
        <v/>
      </c>
      <c r="AI63" s="299"/>
      <c r="AJ63" s="296" t="str">
        <f t="shared" si="12"/>
        <v/>
      </c>
      <c r="AK63" s="300" t="str">
        <f t="shared" si="13"/>
        <v/>
      </c>
      <c r="AL63" s="301" t="str">
        <f>IFERROR(IF(AND(AF62="Probabilidad",AF63="Probabilidad"),(AL62-(+AL62*AK63)),IF(AND(AF62="Impacto",AF63="Probabilidad"),(AL61-(+AL61*AK63)),IF(AF63="Impacto",AL62,""))),"")</f>
        <v/>
      </c>
      <c r="AM63" s="301" t="str">
        <f>IFERROR(IF(AND(AF62="Impacto",AF63="Impacto"),(AM62-(+AM62*AK63)),IF(AND(AF62="Probabilidad",AF63="Impacto"),(AM61-(+AM61*AK63)),IF(AF63="Probabilidad",AM62,""))),"")</f>
        <v/>
      </c>
      <c r="AN63" s="302"/>
      <c r="AO63" s="302"/>
      <c r="AP63" s="302"/>
      <c r="AQ63" s="745"/>
      <c r="AR63" s="739"/>
      <c r="AS63" s="739"/>
      <c r="AT63" s="742"/>
      <c r="AU63" s="739"/>
      <c r="AV63" s="739"/>
      <c r="AW63" s="742"/>
      <c r="AX63" s="742"/>
      <c r="AY63" s="742"/>
      <c r="AZ63" s="745"/>
      <c r="BA63" s="303"/>
      <c r="BB63" s="303"/>
      <c r="BC63" s="294" t="str">
        <f t="shared" si="14"/>
        <v/>
      </c>
      <c r="BD63" s="304"/>
      <c r="BE63" s="304"/>
      <c r="BF63" s="304"/>
      <c r="BG63" s="304"/>
      <c r="BH63" s="305"/>
      <c r="BI63" s="305"/>
      <c r="BJ63" s="305"/>
      <c r="BK63" s="305"/>
      <c r="BL63" s="306"/>
      <c r="BM63" s="306"/>
      <c r="BN63" s="306"/>
      <c r="BO63" s="306"/>
      <c r="BP63" s="307" t="str">
        <f t="shared" si="15"/>
        <v/>
      </c>
      <c r="BQ63" s="308" t="str">
        <f t="shared" si="16"/>
        <v/>
      </c>
      <c r="BR63" s="1025"/>
      <c r="BS63" s="751"/>
      <c r="BT63" s="751"/>
      <c r="BU63" s="754"/>
    </row>
    <row r="64" spans="1:73" ht="15.75" thickBot="1" x14ac:dyDescent="0.3">
      <c r="A64" s="840"/>
      <c r="B64" s="843"/>
      <c r="C64" s="846"/>
      <c r="D64" s="976"/>
      <c r="E64" s="938"/>
      <c r="F64" s="853"/>
      <c r="G64" s="752"/>
      <c r="H64" s="746"/>
      <c r="I64" s="746"/>
      <c r="J64" s="802"/>
      <c r="K64" s="746"/>
      <c r="L64" s="752"/>
      <c r="M64" s="817"/>
      <c r="N64" s="758"/>
      <c r="O64" s="758"/>
      <c r="P64" s="752"/>
      <c r="Q64" s="1026"/>
      <c r="R64" s="746"/>
      <c r="S64" s="783"/>
      <c r="T64" s="746"/>
      <c r="U64" s="783"/>
      <c r="V64" s="746"/>
      <c r="W64" s="783"/>
      <c r="X64" s="780"/>
      <c r="Y64" s="783"/>
      <c r="Z64" s="783"/>
      <c r="AA64" s="743"/>
      <c r="AB64" s="315">
        <v>6</v>
      </c>
      <c r="AC64" s="313"/>
      <c r="AD64" s="313"/>
      <c r="AE64" s="313"/>
      <c r="AF64" s="316" t="str">
        <f t="shared" si="10"/>
        <v/>
      </c>
      <c r="AG64" s="317"/>
      <c r="AH64" s="314" t="str">
        <f t="shared" si="11"/>
        <v/>
      </c>
      <c r="AI64" s="317"/>
      <c r="AJ64" s="314" t="str">
        <f t="shared" si="12"/>
        <v/>
      </c>
      <c r="AK64" s="318" t="str">
        <f t="shared" si="13"/>
        <v/>
      </c>
      <c r="AL64" s="319" t="str">
        <f>IFERROR(IF(AND(AF63="Probabilidad",AF64="Probabilidad"),(AL63-(+AL63*AK64)),IF(AND(AF63="Impacto",AF64="Probabilidad"),(AL62-(+AL62*AK64)),IF(AF64="Impacto",AL63,""))),"")</f>
        <v/>
      </c>
      <c r="AM64" s="319" t="str">
        <f>IFERROR(IF(AND(AF63="Impacto",AF64="Impacto"),(AM63-(+AM63*AK64)),IF(AND(AF63="Probabilidad",AF64="Impacto"),(AM62-(+AM62*AK64)),IF(AF64="Probabilidad",AM63,""))),"")</f>
        <v/>
      </c>
      <c r="AN64" s="320"/>
      <c r="AO64" s="320"/>
      <c r="AP64" s="320"/>
      <c r="AQ64" s="746"/>
      <c r="AR64" s="740"/>
      <c r="AS64" s="740"/>
      <c r="AT64" s="743"/>
      <c r="AU64" s="740"/>
      <c r="AV64" s="740"/>
      <c r="AW64" s="743"/>
      <c r="AX64" s="743"/>
      <c r="AY64" s="743"/>
      <c r="AZ64" s="746"/>
      <c r="BA64" s="321"/>
      <c r="BB64" s="321"/>
      <c r="BC64" s="312" t="str">
        <f t="shared" si="14"/>
        <v/>
      </c>
      <c r="BD64" s="322"/>
      <c r="BE64" s="322"/>
      <c r="BF64" s="322"/>
      <c r="BG64" s="322"/>
      <c r="BH64" s="323"/>
      <c r="BI64" s="323"/>
      <c r="BJ64" s="323"/>
      <c r="BK64" s="323"/>
      <c r="BL64" s="324"/>
      <c r="BM64" s="324"/>
      <c r="BN64" s="324"/>
      <c r="BO64" s="324"/>
      <c r="BP64" s="325" t="str">
        <f t="shared" si="15"/>
        <v/>
      </c>
      <c r="BQ64" s="326" t="str">
        <f t="shared" si="16"/>
        <v/>
      </c>
      <c r="BR64" s="1026"/>
      <c r="BS64" s="752"/>
      <c r="BT64" s="752"/>
      <c r="BU64" s="755"/>
    </row>
    <row r="65" spans="1:73" ht="70.5" x14ac:dyDescent="0.25">
      <c r="A65" s="840"/>
      <c r="B65" s="843"/>
      <c r="C65" s="846"/>
      <c r="D65" s="974" t="s">
        <v>167</v>
      </c>
      <c r="E65" s="936" t="s">
        <v>313</v>
      </c>
      <c r="F65" s="851">
        <v>2</v>
      </c>
      <c r="G65" s="750" t="s">
        <v>325</v>
      </c>
      <c r="H65" s="744"/>
      <c r="I65" s="744"/>
      <c r="J65" s="800" t="s">
        <v>326</v>
      </c>
      <c r="K65" s="744" t="s">
        <v>170</v>
      </c>
      <c r="L65" s="750" t="s">
        <v>327</v>
      </c>
      <c r="M65" s="815" t="s">
        <v>328</v>
      </c>
      <c r="N65" s="756"/>
      <c r="O65" s="756"/>
      <c r="P65" s="750" t="s">
        <v>329</v>
      </c>
      <c r="Q65" s="1024">
        <v>0.9</v>
      </c>
      <c r="R65" s="744" t="s">
        <v>219</v>
      </c>
      <c r="S65" s="781">
        <f>IF(R65="Muy Alta",100%,IF(R65="Alta",80%,IF(R65="Media",60%,IF(R65="Baja",40%,IF(R65="Muy Baja",20%,"")))))</f>
        <v>0.4</v>
      </c>
      <c r="T65" s="744"/>
      <c r="U65" s="781" t="str">
        <f>IF(T65="Catastrófico",100%,IF(T65="Mayor",80%,IF(T65="Moderado",60%,IF(T65="Menor",40%,IF(T65="Leve",20%,"")))))</f>
        <v/>
      </c>
      <c r="V65" s="744" t="s">
        <v>220</v>
      </c>
      <c r="W65" s="781">
        <f>IF(V65="Catastrófico",100%,IF(V65="Mayor",80%,IF(V65="Moderado",60%,IF(V65="Menor",40%,IF(V65="Leve",20%,"")))))</f>
        <v>0.4</v>
      </c>
      <c r="X65" s="778" t="str">
        <f>IF(Y65=100%,"Catastrófico",IF(Y65=80%,"Mayor",IF(Y65=60%,"Moderado",IF(Y65=40%,"Menor",IF(Y65=20%,"Leve","")))))</f>
        <v>Menor</v>
      </c>
      <c r="Y65" s="781">
        <f>IF(AND(U65="",W65=""),"",MAX(U65,W65))</f>
        <v>0.4</v>
      </c>
      <c r="Z65" s="781" t="str">
        <f>CONCATENATE(R65,X65)</f>
        <v>BajaMenor</v>
      </c>
      <c r="AA65" s="741" t="str">
        <f>IF(Z65="Muy AltaLeve","Alto",IF(Z65="Muy AltaMenor","Alto",IF(Z65="Muy AltaModerado","Alto",IF(Z65="Muy AltaMayor","Alto",IF(Z65="Muy AltaCatastrófico","Extremo",IF(Z65="AltaLeve","Moderado",IF(Z65="AltaMenor","Moderado",IF(Z65="AltaModerado","Alto",IF(Z65="AltaMayor","Alto",IF(Z65="AltaCatastrófico","Extremo",IF(Z65="MediaLeve","Moderado",IF(Z65="MediaMenor","Moderado",IF(Z65="MediaModerado","Moderado",IF(Z65="MediaMayor","Alto",IF(Z65="MediaCatastrófico","Extremo",IF(Z65="BajaLeve","Bajo",IF(Z65="BajaMenor","Moderado",IF(Z65="BajaModerado","Moderado",IF(Z65="BajaMayor","Alto",IF(Z65="BajaCatastrófico","Extremo",IF(Z65="Muy BajaLeve","Bajo",IF(Z65="Muy BajaMenor","Bajo",IF(Z65="Muy BajaModerado","Moderado",IF(Z65="Muy BajaMayor","Alto",IF(Z65="Muy BajaCatastrófico","Extremo","")))))))))))))))))))))))))</f>
        <v>Moderado</v>
      </c>
      <c r="AB65" s="49">
        <v>1</v>
      </c>
      <c r="AC65" s="14" t="s">
        <v>330</v>
      </c>
      <c r="AD65" s="14" t="s">
        <v>237</v>
      </c>
      <c r="AE65" s="14" t="s">
        <v>331</v>
      </c>
      <c r="AF65" s="16" t="str">
        <f t="shared" si="10"/>
        <v>Probabilidad</v>
      </c>
      <c r="AG65" s="11" t="s">
        <v>177</v>
      </c>
      <c r="AH65" s="18">
        <f t="shared" si="11"/>
        <v>0.25</v>
      </c>
      <c r="AI65" s="11" t="s">
        <v>178</v>
      </c>
      <c r="AJ65" s="18">
        <f t="shared" si="12"/>
        <v>0.15</v>
      </c>
      <c r="AK65" s="19">
        <f t="shared" si="13"/>
        <v>0.4</v>
      </c>
      <c r="AL65" s="20">
        <f>IFERROR(IF(AF65="Probabilidad",(S65-(+S65*AK65)),IF(AF65="Impacto",S65,"")),"")</f>
        <v>0.24</v>
      </c>
      <c r="AM65" s="20">
        <f>IFERROR(IF(AF65="Impacto",(Y65-(+Y65*AK65)),IF(AF65="Probabilidad",Y65,"")),"")</f>
        <v>0.4</v>
      </c>
      <c r="AN65" s="11" t="s">
        <v>179</v>
      </c>
      <c r="AO65" s="11" t="s">
        <v>180</v>
      </c>
      <c r="AP65" s="11" t="s">
        <v>181</v>
      </c>
      <c r="AQ65" s="744" t="s">
        <v>332</v>
      </c>
      <c r="AR65" s="738">
        <f>S65</f>
        <v>0.4</v>
      </c>
      <c r="AS65" s="738">
        <f>IF(AL65="","",MIN(AL65:AL70))</f>
        <v>0.10079999999999999</v>
      </c>
      <c r="AT65" s="741" t="str">
        <f>IFERROR(IF(AS65="","",IF(AS65&lt;=0.2,"Muy Baja",IF(AS65&lt;=0.4,"Baja",IF(AS65&lt;=0.6,"Media",IF(AS65&lt;=0.8,"Alta","Muy Alta"))))),"")</f>
        <v>Muy Baja</v>
      </c>
      <c r="AU65" s="738">
        <f>Y65</f>
        <v>0.4</v>
      </c>
      <c r="AV65" s="738">
        <f>IF(AM65="","",MIN(AM65:AM70))</f>
        <v>0.4</v>
      </c>
      <c r="AW65" s="741" t="str">
        <f>IFERROR(IF(AV65="","",IF(AV65&lt;=0.2,"Leve",IF(AV65&lt;=0.4,"Menor",IF(AV65&lt;=0.6,"Moderado",IF(AV65&lt;=0.8,"Mayor","Catastrófico"))))),"")</f>
        <v>Menor</v>
      </c>
      <c r="AX65" s="741" t="str">
        <f>AA65</f>
        <v>Moderado</v>
      </c>
      <c r="AY65" s="741" t="str">
        <f>IFERROR(IF(OR(AND(AT65="Muy Baja",AW65="Leve"),AND(AT65="Muy Baja",AW65="Menor"),AND(AT65="Baja",AW65="Leve")),"Bajo",IF(OR(AND(AT65="Muy baja",AW65="Moderado"),AND(AT65="Baja",AW65="Menor"),AND(AT65="Baja",AW65="Moderado"),AND(AT65="Media",AW65="Leve"),AND(AT65="Media",AW65="Menor"),AND(AT65="Media",AW65="Moderado"),AND(AT65="Alta",AW65="Leve"),AND(AT65="Alta",AW65="Menor")),"Moderado",IF(OR(AND(AT65="Muy Baja",AW65="Mayor"),AND(AT65="Baja",AW65="Mayor"),AND(AT65="Media",AW65="Mayor"),AND(AT65="Alta",AW65="Moderado"),AND(AT65="Alta",AW65="Mayor"),AND(AT65="Muy Alta",AW65="Leve"),AND(AT65="Muy Alta",AW65="Menor"),AND(AT65="Muy Alta",AW65="Moderado"),AND(AT65="Muy Alta",AW65="Mayor")),"Alto",IF(OR(AND(AT65="Muy Baja",AW65="Catastrófico"),AND(AT65="Baja",AW65="Catastrófico"),AND(AT65="Media",AW65="Catastrófico"),AND(AT65="Alta",AW65="Catastrófico"),AND(AT65="Muy Alta",AW65="Catastrófico")),"Extremo","")))),"")</f>
        <v>Bajo</v>
      </c>
      <c r="AZ65" s="744" t="s">
        <v>224</v>
      </c>
      <c r="BA65" s="91"/>
      <c r="BB65" s="91"/>
      <c r="BC65" s="94" t="str">
        <f t="shared" si="14"/>
        <v/>
      </c>
      <c r="BD65" s="9"/>
      <c r="BE65" s="9"/>
      <c r="BF65" s="9"/>
      <c r="BG65" s="9"/>
      <c r="BH65" s="91"/>
      <c r="BI65" s="91"/>
      <c r="BJ65" s="91"/>
      <c r="BK65" s="91"/>
      <c r="BL65" s="93"/>
      <c r="BM65" s="93"/>
      <c r="BN65" s="93"/>
      <c r="BO65" s="93"/>
      <c r="BP65" s="95" t="str">
        <f t="shared" si="15"/>
        <v/>
      </c>
      <c r="BQ65" s="96" t="str">
        <f t="shared" si="16"/>
        <v/>
      </c>
      <c r="BR65" s="1024"/>
      <c r="BS65" s="756"/>
      <c r="BT65" s="756"/>
      <c r="BU65" s="759"/>
    </row>
    <row r="66" spans="1:73" ht="70.5" x14ac:dyDescent="0.25">
      <c r="A66" s="840"/>
      <c r="B66" s="843"/>
      <c r="C66" s="846"/>
      <c r="D66" s="975"/>
      <c r="E66" s="937"/>
      <c r="F66" s="852"/>
      <c r="G66" s="751"/>
      <c r="H66" s="745"/>
      <c r="I66" s="745"/>
      <c r="J66" s="801"/>
      <c r="K66" s="745"/>
      <c r="L66" s="751"/>
      <c r="M66" s="816"/>
      <c r="N66" s="757"/>
      <c r="O66" s="757"/>
      <c r="P66" s="751"/>
      <c r="Q66" s="1025"/>
      <c r="R66" s="745"/>
      <c r="S66" s="782"/>
      <c r="T66" s="745"/>
      <c r="U66" s="782"/>
      <c r="V66" s="745"/>
      <c r="W66" s="782"/>
      <c r="X66" s="779"/>
      <c r="Y66" s="782"/>
      <c r="Z66" s="782"/>
      <c r="AA66" s="742"/>
      <c r="AB66" s="297">
        <v>2</v>
      </c>
      <c r="AC66" s="295" t="s">
        <v>333</v>
      </c>
      <c r="AD66" s="295" t="s">
        <v>265</v>
      </c>
      <c r="AE66" s="295" t="s">
        <v>334</v>
      </c>
      <c r="AF66" s="328" t="str">
        <f>IF(OR(AG66="Preventivo",AG66="Detectivo"),"Probabilidad",IF(AG66="Correctivo","Impacto",""))</f>
        <v>Probabilidad</v>
      </c>
      <c r="AG66" s="302" t="s">
        <v>335</v>
      </c>
      <c r="AH66" s="296">
        <f t="shared" si="11"/>
        <v>0.15</v>
      </c>
      <c r="AI66" s="302" t="s">
        <v>178</v>
      </c>
      <c r="AJ66" s="296">
        <f t="shared" si="12"/>
        <v>0.15</v>
      </c>
      <c r="AK66" s="300">
        <f t="shared" si="13"/>
        <v>0.3</v>
      </c>
      <c r="AL66" s="329">
        <f>IFERROR(IF(AND(AF65="Probabilidad",AF66="Probabilidad"),(AL65-(+AL65*AK66)),IF(AF66="Probabilidad",(S65-(+S65*AK66)),IF(AF66="Impacto",AL65,""))),"")</f>
        <v>0.16799999999999998</v>
      </c>
      <c r="AM66" s="329">
        <f>IFERROR(IF(AND(AF65="Impacto",AF66="Impacto"),(AM65-(+AM65*AK66)),IF(AF66="Impacto",(Y65-(+Y65*AK66)),IF(AF66="Probabilidad",AM65,""))),"")</f>
        <v>0.4</v>
      </c>
      <c r="AN66" s="302" t="s">
        <v>179</v>
      </c>
      <c r="AO66" s="302" t="s">
        <v>180</v>
      </c>
      <c r="AP66" s="302" t="s">
        <v>181</v>
      </c>
      <c r="AQ66" s="745"/>
      <c r="AR66" s="739"/>
      <c r="AS66" s="739"/>
      <c r="AT66" s="742"/>
      <c r="AU66" s="739"/>
      <c r="AV66" s="739"/>
      <c r="AW66" s="742"/>
      <c r="AX66" s="742"/>
      <c r="AY66" s="742"/>
      <c r="AZ66" s="745"/>
      <c r="BA66" s="305"/>
      <c r="BB66" s="305"/>
      <c r="BC66" s="308" t="str">
        <f t="shared" si="14"/>
        <v/>
      </c>
      <c r="BD66" s="295"/>
      <c r="BE66" s="295"/>
      <c r="BF66" s="295"/>
      <c r="BG66" s="295"/>
      <c r="BH66" s="305"/>
      <c r="BI66" s="305"/>
      <c r="BJ66" s="305"/>
      <c r="BK66" s="305"/>
      <c r="BL66" s="306"/>
      <c r="BM66" s="306"/>
      <c r="BN66" s="306"/>
      <c r="BO66" s="306"/>
      <c r="BP66" s="307" t="str">
        <f t="shared" si="15"/>
        <v/>
      </c>
      <c r="BQ66" s="330" t="str">
        <f t="shared" si="16"/>
        <v/>
      </c>
      <c r="BR66" s="1025"/>
      <c r="BS66" s="757"/>
      <c r="BT66" s="757"/>
      <c r="BU66" s="760"/>
    </row>
    <row r="67" spans="1:73" ht="70.5" x14ac:dyDescent="0.25">
      <c r="A67" s="840"/>
      <c r="B67" s="843"/>
      <c r="C67" s="846"/>
      <c r="D67" s="975"/>
      <c r="E67" s="937"/>
      <c r="F67" s="852"/>
      <c r="G67" s="751"/>
      <c r="H67" s="745"/>
      <c r="I67" s="745"/>
      <c r="J67" s="801"/>
      <c r="K67" s="745"/>
      <c r="L67" s="751"/>
      <c r="M67" s="816"/>
      <c r="N67" s="757"/>
      <c r="O67" s="757"/>
      <c r="P67" s="751"/>
      <c r="Q67" s="1025"/>
      <c r="R67" s="745"/>
      <c r="S67" s="782"/>
      <c r="T67" s="745"/>
      <c r="U67" s="782"/>
      <c r="V67" s="745"/>
      <c r="W67" s="782"/>
      <c r="X67" s="779"/>
      <c r="Y67" s="782"/>
      <c r="Z67" s="782"/>
      <c r="AA67" s="742"/>
      <c r="AB67" s="297">
        <v>3</v>
      </c>
      <c r="AC67" s="293" t="s">
        <v>336</v>
      </c>
      <c r="AD67" s="293" t="s">
        <v>302</v>
      </c>
      <c r="AE67" s="295" t="s">
        <v>337</v>
      </c>
      <c r="AF67" s="298" t="str">
        <f>IF(OR(AG67="Preventivo",AG67="Detectivo"),"Probabilidad",IF(AG67="Correctivo","Impacto",""))</f>
        <v>Probabilidad</v>
      </c>
      <c r="AG67" s="302" t="s">
        <v>177</v>
      </c>
      <c r="AH67" s="296">
        <f t="shared" si="11"/>
        <v>0.25</v>
      </c>
      <c r="AI67" s="302" t="s">
        <v>178</v>
      </c>
      <c r="AJ67" s="296">
        <f t="shared" si="12"/>
        <v>0.15</v>
      </c>
      <c r="AK67" s="300">
        <f t="shared" si="13"/>
        <v>0.4</v>
      </c>
      <c r="AL67" s="301">
        <f>IFERROR(IF(AND(AF66="Probabilidad",AF67="Probabilidad"),(AL66-(+AL66*AK67)),IF(AND(AF66="Impacto",AF67="Probabilidad"),(AL65-(+AL65*AK67)),IF(AF67="Impacto",AL66,""))),"")</f>
        <v>0.10079999999999999</v>
      </c>
      <c r="AM67" s="301">
        <f>IFERROR(IF(AND(AF66="Impacto",AF67="Impacto"),(AM66-(+AM66*AK67)),IF(AND(AF66="Probabilidad",AF67="Impacto"),(AM65-(+AM65*AK67)),IF(AF67="Probabilidad",AM66,""))),"")</f>
        <v>0.4</v>
      </c>
      <c r="AN67" s="302" t="s">
        <v>179</v>
      </c>
      <c r="AO67" s="302" t="s">
        <v>180</v>
      </c>
      <c r="AP67" s="302" t="s">
        <v>181</v>
      </c>
      <c r="AQ67" s="745"/>
      <c r="AR67" s="739"/>
      <c r="AS67" s="739"/>
      <c r="AT67" s="742"/>
      <c r="AU67" s="739"/>
      <c r="AV67" s="739"/>
      <c r="AW67" s="742"/>
      <c r="AX67" s="742"/>
      <c r="AY67" s="742"/>
      <c r="AZ67" s="745"/>
      <c r="BA67" s="305"/>
      <c r="BB67" s="305"/>
      <c r="BC67" s="308" t="str">
        <f t="shared" si="14"/>
        <v/>
      </c>
      <c r="BD67" s="295"/>
      <c r="BE67" s="295"/>
      <c r="BF67" s="295"/>
      <c r="BG67" s="295"/>
      <c r="BH67" s="305"/>
      <c r="BI67" s="305"/>
      <c r="BJ67" s="305"/>
      <c r="BK67" s="305"/>
      <c r="BL67" s="306"/>
      <c r="BM67" s="306"/>
      <c r="BN67" s="306"/>
      <c r="BO67" s="306"/>
      <c r="BP67" s="307" t="str">
        <f t="shared" si="15"/>
        <v/>
      </c>
      <c r="BQ67" s="330" t="str">
        <f t="shared" si="16"/>
        <v/>
      </c>
      <c r="BR67" s="1025"/>
      <c r="BS67" s="757"/>
      <c r="BT67" s="757"/>
      <c r="BU67" s="760"/>
    </row>
    <row r="68" spans="1:73" x14ac:dyDescent="0.25">
      <c r="A68" s="840"/>
      <c r="B68" s="843"/>
      <c r="C68" s="846"/>
      <c r="D68" s="975"/>
      <c r="E68" s="937"/>
      <c r="F68" s="852"/>
      <c r="G68" s="751"/>
      <c r="H68" s="745"/>
      <c r="I68" s="745"/>
      <c r="J68" s="801"/>
      <c r="K68" s="745"/>
      <c r="L68" s="751"/>
      <c r="M68" s="816"/>
      <c r="N68" s="757"/>
      <c r="O68" s="757"/>
      <c r="P68" s="751"/>
      <c r="Q68" s="1025"/>
      <c r="R68" s="745"/>
      <c r="S68" s="782"/>
      <c r="T68" s="745"/>
      <c r="U68" s="782"/>
      <c r="V68" s="745"/>
      <c r="W68" s="782"/>
      <c r="X68" s="779"/>
      <c r="Y68" s="782"/>
      <c r="Z68" s="782"/>
      <c r="AA68" s="742"/>
      <c r="AB68" s="297">
        <v>4</v>
      </c>
      <c r="AC68" s="295"/>
      <c r="AD68" s="295"/>
      <c r="AE68" s="295"/>
      <c r="AF68" s="298" t="str">
        <f t="shared" si="10"/>
        <v/>
      </c>
      <c r="AG68" s="299"/>
      <c r="AH68" s="296" t="str">
        <f t="shared" si="11"/>
        <v/>
      </c>
      <c r="AI68" s="299"/>
      <c r="AJ68" s="296" t="str">
        <f t="shared" si="12"/>
        <v/>
      </c>
      <c r="AK68" s="300" t="str">
        <f t="shared" si="13"/>
        <v/>
      </c>
      <c r="AL68" s="301" t="str">
        <f>IFERROR(IF(AND(AF67="Probabilidad",AF68="Probabilidad"),(AL67-(+AL67*AK68)),IF(AND(AF67="Impacto",AF68="Probabilidad"),(AL66-(+AL66*AK68)),IF(AF68="Impacto",AL67,""))),"")</f>
        <v/>
      </c>
      <c r="AM68" s="301" t="str">
        <f>IFERROR(IF(AND(AF67="Impacto",AF68="Impacto"),(AM67-(+AM67*AK68)),IF(AND(AF67="Probabilidad",AF68="Impacto"),(AM66-(+AM66*AK68)),IF(AF68="Probabilidad",AM67,""))),"")</f>
        <v/>
      </c>
      <c r="AN68" s="302"/>
      <c r="AO68" s="302"/>
      <c r="AP68" s="302"/>
      <c r="AQ68" s="745"/>
      <c r="AR68" s="739"/>
      <c r="AS68" s="739"/>
      <c r="AT68" s="742"/>
      <c r="AU68" s="739"/>
      <c r="AV68" s="739"/>
      <c r="AW68" s="742"/>
      <c r="AX68" s="742"/>
      <c r="AY68" s="742"/>
      <c r="AZ68" s="745"/>
      <c r="BA68" s="305"/>
      <c r="BB68" s="305"/>
      <c r="BC68" s="308" t="str">
        <f t="shared" si="14"/>
        <v/>
      </c>
      <c r="BD68" s="295"/>
      <c r="BE68" s="295"/>
      <c r="BF68" s="295"/>
      <c r="BG68" s="295"/>
      <c r="BH68" s="305"/>
      <c r="BI68" s="305"/>
      <c r="BJ68" s="305"/>
      <c r="BK68" s="305"/>
      <c r="BL68" s="306"/>
      <c r="BM68" s="306"/>
      <c r="BN68" s="306"/>
      <c r="BO68" s="306"/>
      <c r="BP68" s="307" t="str">
        <f t="shared" si="15"/>
        <v/>
      </c>
      <c r="BQ68" s="330" t="str">
        <f t="shared" si="16"/>
        <v/>
      </c>
      <c r="BR68" s="1025"/>
      <c r="BS68" s="757"/>
      <c r="BT68" s="757"/>
      <c r="BU68" s="760"/>
    </row>
    <row r="69" spans="1:73" x14ac:dyDescent="0.25">
      <c r="A69" s="840"/>
      <c r="B69" s="843"/>
      <c r="C69" s="846"/>
      <c r="D69" s="975"/>
      <c r="E69" s="937"/>
      <c r="F69" s="852"/>
      <c r="G69" s="751"/>
      <c r="H69" s="745"/>
      <c r="I69" s="745"/>
      <c r="J69" s="801"/>
      <c r="K69" s="745"/>
      <c r="L69" s="751"/>
      <c r="M69" s="816"/>
      <c r="N69" s="757"/>
      <c r="O69" s="757"/>
      <c r="P69" s="751"/>
      <c r="Q69" s="1025"/>
      <c r="R69" s="745"/>
      <c r="S69" s="782"/>
      <c r="T69" s="745"/>
      <c r="U69" s="782"/>
      <c r="V69" s="745"/>
      <c r="W69" s="782"/>
      <c r="X69" s="779"/>
      <c r="Y69" s="782"/>
      <c r="Z69" s="782"/>
      <c r="AA69" s="742"/>
      <c r="AB69" s="297">
        <v>5</v>
      </c>
      <c r="AC69" s="336"/>
      <c r="AD69" s="336"/>
      <c r="AE69" s="295"/>
      <c r="AF69" s="298" t="str">
        <f t="shared" si="10"/>
        <v/>
      </c>
      <c r="AG69" s="299"/>
      <c r="AH69" s="296" t="str">
        <f t="shared" si="11"/>
        <v/>
      </c>
      <c r="AI69" s="299"/>
      <c r="AJ69" s="296" t="str">
        <f t="shared" si="12"/>
        <v/>
      </c>
      <c r="AK69" s="300" t="str">
        <f t="shared" si="13"/>
        <v/>
      </c>
      <c r="AL69" s="301" t="str">
        <f>IFERROR(IF(AND(AF68="Probabilidad",AF69="Probabilidad"),(AL68-(+AL68*AK69)),IF(AND(AF68="Impacto",AF69="Probabilidad"),(AL67-(+AL67*AK69)),IF(AF69="Impacto",AL68,""))),"")</f>
        <v/>
      </c>
      <c r="AM69" s="301" t="str">
        <f>IFERROR(IF(AND(AF68="Impacto",AF69="Impacto"),(AM68-(+AM68*AK69)),IF(AND(AF68="Probabilidad",AF69="Impacto"),(AM67-(+AM67*AK69)),IF(AF69="Probabilidad",AM68,""))),"")</f>
        <v/>
      </c>
      <c r="AN69" s="302"/>
      <c r="AO69" s="302"/>
      <c r="AP69" s="302"/>
      <c r="AQ69" s="745"/>
      <c r="AR69" s="739"/>
      <c r="AS69" s="739"/>
      <c r="AT69" s="742"/>
      <c r="AU69" s="739"/>
      <c r="AV69" s="739"/>
      <c r="AW69" s="742"/>
      <c r="AX69" s="742"/>
      <c r="AY69" s="742"/>
      <c r="AZ69" s="745"/>
      <c r="BA69" s="305"/>
      <c r="BB69" s="305"/>
      <c r="BC69" s="308" t="str">
        <f t="shared" si="14"/>
        <v/>
      </c>
      <c r="BD69" s="295"/>
      <c r="BE69" s="295"/>
      <c r="BF69" s="295"/>
      <c r="BG69" s="295"/>
      <c r="BH69" s="305"/>
      <c r="BI69" s="305"/>
      <c r="BJ69" s="305"/>
      <c r="BK69" s="305"/>
      <c r="BL69" s="306"/>
      <c r="BM69" s="306"/>
      <c r="BN69" s="306"/>
      <c r="BO69" s="306"/>
      <c r="BP69" s="307" t="str">
        <f t="shared" si="15"/>
        <v/>
      </c>
      <c r="BQ69" s="330" t="str">
        <f t="shared" si="16"/>
        <v/>
      </c>
      <c r="BR69" s="1025"/>
      <c r="BS69" s="757"/>
      <c r="BT69" s="757"/>
      <c r="BU69" s="760"/>
    </row>
    <row r="70" spans="1:73" x14ac:dyDescent="0.25">
      <c r="A70" s="840"/>
      <c r="B70" s="843"/>
      <c r="C70" s="846"/>
      <c r="D70" s="976"/>
      <c r="E70" s="938"/>
      <c r="F70" s="853"/>
      <c r="G70" s="752"/>
      <c r="H70" s="746"/>
      <c r="I70" s="746"/>
      <c r="J70" s="802"/>
      <c r="K70" s="746"/>
      <c r="L70" s="752"/>
      <c r="M70" s="817"/>
      <c r="N70" s="758"/>
      <c r="O70" s="758"/>
      <c r="P70" s="752"/>
      <c r="Q70" s="1026"/>
      <c r="R70" s="746"/>
      <c r="S70" s="783"/>
      <c r="T70" s="746"/>
      <c r="U70" s="783"/>
      <c r="V70" s="746"/>
      <c r="W70" s="783"/>
      <c r="X70" s="780"/>
      <c r="Y70" s="783"/>
      <c r="Z70" s="783"/>
      <c r="AA70" s="743"/>
      <c r="AB70" s="315">
        <v>6</v>
      </c>
      <c r="AC70" s="313"/>
      <c r="AD70" s="313"/>
      <c r="AE70" s="313"/>
      <c r="AF70" s="316" t="str">
        <f t="shared" si="10"/>
        <v/>
      </c>
      <c r="AG70" s="317"/>
      <c r="AH70" s="314" t="str">
        <f t="shared" si="11"/>
        <v/>
      </c>
      <c r="AI70" s="317"/>
      <c r="AJ70" s="314" t="str">
        <f t="shared" si="12"/>
        <v/>
      </c>
      <c r="AK70" s="318" t="str">
        <f t="shared" si="13"/>
        <v/>
      </c>
      <c r="AL70" s="319" t="str">
        <f>IFERROR(IF(AND(AF69="Probabilidad",AF70="Probabilidad"),(AL69-(+AL69*AK70)),IF(AND(AF69="Impacto",AF70="Probabilidad"),(AL68-(+AL68*AK70)),IF(AF70="Impacto",AL69,""))),"")</f>
        <v/>
      </c>
      <c r="AM70" s="319" t="str">
        <f>IFERROR(IF(AND(AF69="Impacto",AF70="Impacto"),(AM69-(+AM69*AK70)),IF(AND(AF69="Probabilidad",AF70="Impacto"),(AM68-(+AM68*AK70)),IF(AF70="Probabilidad",AM69,""))),"")</f>
        <v/>
      </c>
      <c r="AN70" s="320"/>
      <c r="AO70" s="320"/>
      <c r="AP70" s="320"/>
      <c r="AQ70" s="746"/>
      <c r="AR70" s="740"/>
      <c r="AS70" s="740"/>
      <c r="AT70" s="743"/>
      <c r="AU70" s="740"/>
      <c r="AV70" s="740"/>
      <c r="AW70" s="743"/>
      <c r="AX70" s="743"/>
      <c r="AY70" s="743"/>
      <c r="AZ70" s="746"/>
      <c r="BA70" s="323"/>
      <c r="BB70" s="323"/>
      <c r="BC70" s="326" t="str">
        <f t="shared" si="14"/>
        <v/>
      </c>
      <c r="BD70" s="313"/>
      <c r="BE70" s="313"/>
      <c r="BF70" s="313"/>
      <c r="BG70" s="313"/>
      <c r="BH70" s="323"/>
      <c r="BI70" s="323"/>
      <c r="BJ70" s="323"/>
      <c r="BK70" s="323"/>
      <c r="BL70" s="324"/>
      <c r="BM70" s="324"/>
      <c r="BN70" s="324"/>
      <c r="BO70" s="324"/>
      <c r="BP70" s="325" t="str">
        <f t="shared" si="15"/>
        <v/>
      </c>
      <c r="BQ70" s="333" t="str">
        <f t="shared" si="16"/>
        <v/>
      </c>
      <c r="BR70" s="1026"/>
      <c r="BS70" s="758"/>
      <c r="BT70" s="758"/>
      <c r="BU70" s="761"/>
    </row>
    <row r="71" spans="1:73" ht="70.5" x14ac:dyDescent="0.25">
      <c r="A71" s="840"/>
      <c r="B71" s="843"/>
      <c r="C71" s="846"/>
      <c r="D71" s="974" t="s">
        <v>167</v>
      </c>
      <c r="E71" s="936" t="s">
        <v>313</v>
      </c>
      <c r="F71" s="851">
        <v>3</v>
      </c>
      <c r="G71" s="750" t="s">
        <v>338</v>
      </c>
      <c r="H71" s="744"/>
      <c r="I71" s="744"/>
      <c r="J71" s="800" t="s">
        <v>339</v>
      </c>
      <c r="K71" s="744" t="s">
        <v>170</v>
      </c>
      <c r="L71" s="750" t="s">
        <v>260</v>
      </c>
      <c r="M71" s="815" t="s">
        <v>340</v>
      </c>
      <c r="N71" s="756"/>
      <c r="O71" s="756"/>
      <c r="P71" s="750" t="s">
        <v>341</v>
      </c>
      <c r="Q71" s="1024">
        <v>0.9</v>
      </c>
      <c r="R71" s="744" t="s">
        <v>219</v>
      </c>
      <c r="S71" s="781">
        <f>IF(R71="Muy Alta",100%,IF(R71="Alta",80%,IF(R71="Media",60%,IF(R71="Baja",40%,IF(R71="Muy Baja",20%,"")))))</f>
        <v>0.4</v>
      </c>
      <c r="T71" s="744"/>
      <c r="U71" s="781" t="str">
        <f>IF(T71="Catastrófico",100%,IF(T71="Mayor",80%,IF(T71="Moderado",60%,IF(T71="Menor",40%,IF(T71="Leve",20%,"")))))</f>
        <v/>
      </c>
      <c r="V71" s="744" t="s">
        <v>263</v>
      </c>
      <c r="W71" s="781">
        <f>IF(V71="Catastrófico",100%,IF(V71="Mayor",80%,IF(V71="Moderado",60%,IF(V71="Menor",40%,IF(V71="Leve",20%,"")))))</f>
        <v>0.2</v>
      </c>
      <c r="X71" s="778" t="str">
        <f>IF(Y71=100%,"Catastrófico",IF(Y71=80%,"Mayor",IF(Y71=60%,"Moderado",IF(Y71=40%,"Menor",IF(Y71=20%,"Leve","")))))</f>
        <v>Leve</v>
      </c>
      <c r="Y71" s="781">
        <f>IF(AND(U71="",W71=""),"",MAX(U71,W71))</f>
        <v>0.2</v>
      </c>
      <c r="Z71" s="781" t="str">
        <f>CONCATENATE(R71,X71)</f>
        <v>BajaLeve</v>
      </c>
      <c r="AA71" s="741" t="str">
        <f>IF(Z71="Muy AltaLeve","Alto",IF(Z71="Muy AltaMenor","Alto",IF(Z71="Muy AltaModerado","Alto",IF(Z71="Muy AltaMayor","Alto",IF(Z71="Muy AltaCatastrófico","Extremo",IF(Z71="AltaLeve","Moderado",IF(Z71="AltaMenor","Moderado",IF(Z71="AltaModerado","Alto",IF(Z71="AltaMayor","Alto",IF(Z71="AltaCatastrófico","Extremo",IF(Z71="MediaLeve","Moderado",IF(Z71="MediaMenor","Moderado",IF(Z71="MediaModerado","Moderado",IF(Z71="MediaMayor","Alto",IF(Z71="MediaCatastrófico","Extremo",IF(Z71="BajaLeve","Bajo",IF(Z71="BajaMenor","Moderado",IF(Z71="BajaModerado","Moderado",IF(Z71="BajaMayor","Alto",IF(Z71="BajaCatastrófico","Extremo",IF(Z71="Muy BajaLeve","Bajo",IF(Z71="Muy BajaMenor","Bajo",IF(Z71="Muy BajaModerado","Moderado",IF(Z71="Muy BajaMayor","Alto",IF(Z71="Muy BajaCatastrófico","Extremo","")))))))))))))))))))))))))</f>
        <v>Bajo</v>
      </c>
      <c r="AB71" s="49">
        <v>1</v>
      </c>
      <c r="AC71" s="293" t="s">
        <v>342</v>
      </c>
      <c r="AD71" s="210" t="s">
        <v>237</v>
      </c>
      <c r="AE71" s="14" t="s">
        <v>343</v>
      </c>
      <c r="AF71" s="16" t="str">
        <f t="shared" si="10"/>
        <v>Probabilidad</v>
      </c>
      <c r="AG71" s="10" t="s">
        <v>177</v>
      </c>
      <c r="AH71" s="18">
        <f t="shared" si="11"/>
        <v>0.25</v>
      </c>
      <c r="AI71" s="10" t="s">
        <v>178</v>
      </c>
      <c r="AJ71" s="18">
        <f t="shared" si="12"/>
        <v>0.15</v>
      </c>
      <c r="AK71" s="19">
        <f t="shared" si="13"/>
        <v>0.4</v>
      </c>
      <c r="AL71" s="20">
        <f>IFERROR(IF(AF71="Probabilidad",(S71-(+S71*AK71)),IF(AF71="Impacto",S71,"")),"")</f>
        <v>0.24</v>
      </c>
      <c r="AM71" s="20">
        <f>IFERROR(IF(AF71="Impacto",(Y71-(+Y71*AK71)),IF(AF71="Probabilidad",Y71,"")),"")</f>
        <v>0.2</v>
      </c>
      <c r="AN71" s="11" t="s">
        <v>179</v>
      </c>
      <c r="AO71" s="11" t="s">
        <v>180</v>
      </c>
      <c r="AP71" s="11" t="s">
        <v>181</v>
      </c>
      <c r="AQ71" s="744" t="s">
        <v>344</v>
      </c>
      <c r="AR71" s="738">
        <f>S71</f>
        <v>0.4</v>
      </c>
      <c r="AS71" s="738">
        <f>IF(AL71="","",MIN(AL71:AL76))</f>
        <v>2.1772799999999995E-2</v>
      </c>
      <c r="AT71" s="741" t="str">
        <f>IFERROR(IF(AS71="","",IF(AS71&lt;=0.2,"Muy Baja",IF(AS71&lt;=0.4,"Baja",IF(AS71&lt;=0.6,"Media",IF(AS71&lt;=0.8,"Alta","Muy Alta"))))),"")</f>
        <v>Muy Baja</v>
      </c>
      <c r="AU71" s="738">
        <f>Y71</f>
        <v>0.2</v>
      </c>
      <c r="AV71" s="738">
        <f>IF(AM71="","",MIN(AM71:AM76))</f>
        <v>0.2</v>
      </c>
      <c r="AW71" s="741" t="str">
        <f>IFERROR(IF(AV71="","",IF(AV71&lt;=0.2,"Leve",IF(AV71&lt;=0.4,"Menor",IF(AV71&lt;=0.6,"Moderado",IF(AV71&lt;=0.8,"Mayor","Catastrófico"))))),"")</f>
        <v>Leve</v>
      </c>
      <c r="AX71" s="741" t="str">
        <f>AA71</f>
        <v>Bajo</v>
      </c>
      <c r="AY71" s="741" t="str">
        <f>IFERROR(IF(OR(AND(AT71="Muy Baja",AW71="Leve"),AND(AT71="Muy Baja",AW71="Menor"),AND(AT71="Baja",AW71="Leve")),"Bajo",IF(OR(AND(AT71="Muy baja",AW71="Moderado"),AND(AT71="Baja",AW71="Menor"),AND(AT71="Baja",AW71="Moderado"),AND(AT71="Media",AW71="Leve"),AND(AT71="Media",AW71="Menor"),AND(AT71="Media",AW71="Moderado"),AND(AT71="Alta",AW71="Leve"),AND(AT71="Alta",AW71="Menor")),"Moderado",IF(OR(AND(AT71="Muy Baja",AW71="Mayor"),AND(AT71="Baja",AW71="Mayor"),AND(AT71="Media",AW71="Mayor"),AND(AT71="Alta",AW71="Moderado"),AND(AT71="Alta",AW71="Mayor"),AND(AT71="Muy Alta",AW71="Leve"),AND(AT71="Muy Alta",AW71="Menor"),AND(AT71="Muy Alta",AW71="Moderado"),AND(AT71="Muy Alta",AW71="Mayor")),"Alto",IF(OR(AND(AT71="Muy Baja",AW71="Catastrófico"),AND(AT71="Baja",AW71="Catastrófico"),AND(AT71="Media",AW71="Catastrófico"),AND(AT71="Alta",AW71="Catastrófico"),AND(AT71="Muy Alta",AW71="Catastrófico")),"Extremo","")))),"")</f>
        <v>Bajo</v>
      </c>
      <c r="AZ71" s="744" t="s">
        <v>224</v>
      </c>
      <c r="BA71" s="112"/>
      <c r="BB71" s="91"/>
      <c r="BC71" s="94" t="str">
        <f t="shared" si="14"/>
        <v/>
      </c>
      <c r="BD71" s="9"/>
      <c r="BE71" s="9"/>
      <c r="BF71" s="9"/>
      <c r="BG71" s="9"/>
      <c r="BH71" s="91"/>
      <c r="BI71" s="91"/>
      <c r="BJ71" s="91"/>
      <c r="BK71" s="91"/>
      <c r="BL71" s="93"/>
      <c r="BM71" s="93"/>
      <c r="BN71" s="93"/>
      <c r="BO71" s="93"/>
      <c r="BP71" s="95" t="str">
        <f t="shared" si="15"/>
        <v/>
      </c>
      <c r="BQ71" s="96" t="str">
        <f t="shared" si="16"/>
        <v/>
      </c>
      <c r="BR71" s="1024"/>
      <c r="BS71" s="756"/>
      <c r="BT71" s="756"/>
      <c r="BU71" s="759"/>
    </row>
    <row r="72" spans="1:73" ht="70.5" x14ac:dyDescent="0.25">
      <c r="A72" s="840"/>
      <c r="B72" s="843"/>
      <c r="C72" s="846"/>
      <c r="D72" s="975"/>
      <c r="E72" s="937"/>
      <c r="F72" s="852"/>
      <c r="G72" s="751"/>
      <c r="H72" s="745"/>
      <c r="I72" s="745"/>
      <c r="J72" s="801"/>
      <c r="K72" s="745"/>
      <c r="L72" s="751"/>
      <c r="M72" s="816"/>
      <c r="N72" s="757"/>
      <c r="O72" s="757"/>
      <c r="P72" s="751"/>
      <c r="Q72" s="1025"/>
      <c r="R72" s="745"/>
      <c r="S72" s="782"/>
      <c r="T72" s="745"/>
      <c r="U72" s="782"/>
      <c r="V72" s="745"/>
      <c r="W72" s="782"/>
      <c r="X72" s="779"/>
      <c r="Y72" s="782"/>
      <c r="Z72" s="782"/>
      <c r="AA72" s="742"/>
      <c r="AB72" s="297">
        <v>2</v>
      </c>
      <c r="AC72" s="293" t="s">
        <v>345</v>
      </c>
      <c r="AD72" s="293" t="s">
        <v>237</v>
      </c>
      <c r="AE72" s="295" t="s">
        <v>346</v>
      </c>
      <c r="AF72" s="298" t="str">
        <f t="shared" si="10"/>
        <v>Probabilidad</v>
      </c>
      <c r="AG72" s="299" t="s">
        <v>177</v>
      </c>
      <c r="AH72" s="296">
        <f t="shared" si="11"/>
        <v>0.25</v>
      </c>
      <c r="AI72" s="299" t="s">
        <v>178</v>
      </c>
      <c r="AJ72" s="296">
        <f t="shared" si="12"/>
        <v>0.15</v>
      </c>
      <c r="AK72" s="300">
        <f t="shared" si="13"/>
        <v>0.4</v>
      </c>
      <c r="AL72" s="301">
        <f>IFERROR(IF(AND(AF71="Probabilidad",AF72="Probabilidad"),(AL71-(+AL71*AK72)),IF(AF72="Probabilidad",(S71-(+S71*AK72)),IF(AF72="Impacto",AL71,""))),"")</f>
        <v>0.14399999999999999</v>
      </c>
      <c r="AM72" s="301">
        <f>IFERROR(IF(AND(AF71="Impacto",AF72="Impacto"),(AM71-(+AM71*AK72)),IF(AF72="Impacto",(Y71-(+Y71*AK72)),IF(AF72="Probabilidad",AM71,""))),"")</f>
        <v>0.2</v>
      </c>
      <c r="AN72" s="302" t="s">
        <v>179</v>
      </c>
      <c r="AO72" s="302" t="s">
        <v>180</v>
      </c>
      <c r="AP72" s="302" t="s">
        <v>181</v>
      </c>
      <c r="AQ72" s="745"/>
      <c r="AR72" s="739"/>
      <c r="AS72" s="739"/>
      <c r="AT72" s="742"/>
      <c r="AU72" s="739"/>
      <c r="AV72" s="739"/>
      <c r="AW72" s="742"/>
      <c r="AX72" s="742"/>
      <c r="AY72" s="742"/>
      <c r="AZ72" s="745"/>
      <c r="BA72" s="334"/>
      <c r="BB72" s="305"/>
      <c r="BC72" s="308" t="str">
        <f t="shared" si="14"/>
        <v/>
      </c>
      <c r="BD72" s="295"/>
      <c r="BE72" s="295"/>
      <c r="BF72" s="295"/>
      <c r="BG72" s="295"/>
      <c r="BH72" s="305"/>
      <c r="BI72" s="305"/>
      <c r="BJ72" s="305"/>
      <c r="BK72" s="305"/>
      <c r="BL72" s="306"/>
      <c r="BM72" s="306"/>
      <c r="BN72" s="306"/>
      <c r="BO72" s="306"/>
      <c r="BP72" s="307" t="str">
        <f t="shared" si="15"/>
        <v/>
      </c>
      <c r="BQ72" s="330" t="str">
        <f t="shared" si="16"/>
        <v/>
      </c>
      <c r="BR72" s="1025"/>
      <c r="BS72" s="757"/>
      <c r="BT72" s="757"/>
      <c r="BU72" s="760"/>
    </row>
    <row r="73" spans="1:73" ht="70.5" x14ac:dyDescent="0.25">
      <c r="A73" s="840"/>
      <c r="B73" s="843"/>
      <c r="C73" s="846"/>
      <c r="D73" s="975"/>
      <c r="E73" s="937"/>
      <c r="F73" s="852"/>
      <c r="G73" s="751"/>
      <c r="H73" s="745"/>
      <c r="I73" s="745"/>
      <c r="J73" s="801"/>
      <c r="K73" s="745"/>
      <c r="L73" s="751"/>
      <c r="M73" s="816"/>
      <c r="N73" s="757"/>
      <c r="O73" s="757"/>
      <c r="P73" s="751"/>
      <c r="Q73" s="1025"/>
      <c r="R73" s="745"/>
      <c r="S73" s="782"/>
      <c r="T73" s="745"/>
      <c r="U73" s="782"/>
      <c r="V73" s="745"/>
      <c r="W73" s="782"/>
      <c r="X73" s="779"/>
      <c r="Y73" s="782"/>
      <c r="Z73" s="782"/>
      <c r="AA73" s="742"/>
      <c r="AB73" s="297">
        <v>3</v>
      </c>
      <c r="AC73" s="293" t="s">
        <v>347</v>
      </c>
      <c r="AD73" s="293" t="s">
        <v>302</v>
      </c>
      <c r="AE73" s="295" t="s">
        <v>348</v>
      </c>
      <c r="AF73" s="298" t="str">
        <f t="shared" si="10"/>
        <v>Probabilidad</v>
      </c>
      <c r="AG73" s="299" t="s">
        <v>177</v>
      </c>
      <c r="AH73" s="296">
        <f t="shared" si="11"/>
        <v>0.25</v>
      </c>
      <c r="AI73" s="299" t="s">
        <v>178</v>
      </c>
      <c r="AJ73" s="296">
        <f t="shared" si="12"/>
        <v>0.15</v>
      </c>
      <c r="AK73" s="300">
        <f t="shared" si="13"/>
        <v>0.4</v>
      </c>
      <c r="AL73" s="301">
        <f>IFERROR(IF(AND(AF72="Probabilidad",AF73="Probabilidad"),(AL72-(+AL72*AK73)),IF(AND(AF72="Impacto",AF73="Probabilidad"),(AL71-(+AL71*AK73)),IF(AF73="Impacto",AL72,""))),"")</f>
        <v>8.6399999999999991E-2</v>
      </c>
      <c r="AM73" s="301">
        <f>IFERROR(IF(AND(AF72="Impacto",AF73="Impacto"),(AM72-(+AM72*AK73)),IF(AND(AF72="Probabilidad",AF73="Impacto"),(AM71-(+AM71*AK73)),IF(AF73="Probabilidad",AM72,""))),"")</f>
        <v>0.2</v>
      </c>
      <c r="AN73" s="302" t="s">
        <v>179</v>
      </c>
      <c r="AO73" s="302" t="s">
        <v>180</v>
      </c>
      <c r="AP73" s="302" t="s">
        <v>181</v>
      </c>
      <c r="AQ73" s="745"/>
      <c r="AR73" s="739"/>
      <c r="AS73" s="739"/>
      <c r="AT73" s="742"/>
      <c r="AU73" s="739"/>
      <c r="AV73" s="739"/>
      <c r="AW73" s="742"/>
      <c r="AX73" s="742"/>
      <c r="AY73" s="742"/>
      <c r="AZ73" s="745"/>
      <c r="BA73" s="334"/>
      <c r="BB73" s="305"/>
      <c r="BC73" s="308" t="str">
        <f t="shared" si="14"/>
        <v/>
      </c>
      <c r="BD73" s="295"/>
      <c r="BE73" s="295"/>
      <c r="BF73" s="295"/>
      <c r="BG73" s="295"/>
      <c r="BH73" s="305"/>
      <c r="BI73" s="305"/>
      <c r="BJ73" s="305"/>
      <c r="BK73" s="305"/>
      <c r="BL73" s="306"/>
      <c r="BM73" s="306"/>
      <c r="BN73" s="306"/>
      <c r="BO73" s="306"/>
      <c r="BP73" s="307" t="str">
        <f t="shared" si="15"/>
        <v/>
      </c>
      <c r="BQ73" s="330" t="str">
        <f t="shared" si="16"/>
        <v/>
      </c>
      <c r="BR73" s="1025"/>
      <c r="BS73" s="757"/>
      <c r="BT73" s="757"/>
      <c r="BU73" s="760"/>
    </row>
    <row r="74" spans="1:73" ht="75" x14ac:dyDescent="0.25">
      <c r="A74" s="840"/>
      <c r="B74" s="843"/>
      <c r="C74" s="846"/>
      <c r="D74" s="975"/>
      <c r="E74" s="937"/>
      <c r="F74" s="852"/>
      <c r="G74" s="751"/>
      <c r="H74" s="745"/>
      <c r="I74" s="745"/>
      <c r="J74" s="801"/>
      <c r="K74" s="745"/>
      <c r="L74" s="751"/>
      <c r="M74" s="816"/>
      <c r="N74" s="757"/>
      <c r="O74" s="757"/>
      <c r="P74" s="751"/>
      <c r="Q74" s="1025"/>
      <c r="R74" s="745"/>
      <c r="S74" s="782"/>
      <c r="T74" s="745"/>
      <c r="U74" s="782"/>
      <c r="V74" s="745"/>
      <c r="W74" s="782"/>
      <c r="X74" s="779"/>
      <c r="Y74" s="782"/>
      <c r="Z74" s="782"/>
      <c r="AA74" s="742"/>
      <c r="AB74" s="297">
        <v>4</v>
      </c>
      <c r="AC74" s="293" t="s">
        <v>349</v>
      </c>
      <c r="AD74" s="293" t="s">
        <v>265</v>
      </c>
      <c r="AE74" s="295" t="s">
        <v>350</v>
      </c>
      <c r="AF74" s="298" t="str">
        <f t="shared" si="10"/>
        <v>Probabilidad</v>
      </c>
      <c r="AG74" s="299" t="s">
        <v>177</v>
      </c>
      <c r="AH74" s="296">
        <f t="shared" si="11"/>
        <v>0.25</v>
      </c>
      <c r="AI74" s="299" t="s">
        <v>178</v>
      </c>
      <c r="AJ74" s="296">
        <f t="shared" si="12"/>
        <v>0.15</v>
      </c>
      <c r="AK74" s="300">
        <f t="shared" si="13"/>
        <v>0.4</v>
      </c>
      <c r="AL74" s="301">
        <f>IFERROR(IF(AND(AF73="Probabilidad",AF74="Probabilidad"),(AL73-(+AL73*AK74)),IF(AND(AF73="Impacto",AF74="Probabilidad"),(AL72-(+AL72*AK74)),IF(AF74="Impacto",AL73,""))),"")</f>
        <v>5.183999999999999E-2</v>
      </c>
      <c r="AM74" s="301">
        <f>IFERROR(IF(AND(AF73="Impacto",AF74="Impacto"),(AM73-(+AM73*AK74)),IF(AND(AF73="Probabilidad",AF74="Impacto"),(AM72-(+AM72*AK74)),IF(AF74="Probabilidad",AM73,""))),"")</f>
        <v>0.2</v>
      </c>
      <c r="AN74" s="302" t="s">
        <v>179</v>
      </c>
      <c r="AO74" s="302" t="s">
        <v>180</v>
      </c>
      <c r="AP74" s="302" t="s">
        <v>181</v>
      </c>
      <c r="AQ74" s="745"/>
      <c r="AR74" s="739"/>
      <c r="AS74" s="739"/>
      <c r="AT74" s="742"/>
      <c r="AU74" s="739"/>
      <c r="AV74" s="739"/>
      <c r="AW74" s="742"/>
      <c r="AX74" s="742"/>
      <c r="AY74" s="742"/>
      <c r="AZ74" s="745"/>
      <c r="BA74" s="334"/>
      <c r="BB74" s="305"/>
      <c r="BC74" s="308" t="str">
        <f t="shared" si="14"/>
        <v/>
      </c>
      <c r="BD74" s="295"/>
      <c r="BE74" s="295"/>
      <c r="BF74" s="295"/>
      <c r="BG74" s="295"/>
      <c r="BH74" s="305"/>
      <c r="BI74" s="305"/>
      <c r="BJ74" s="305"/>
      <c r="BK74" s="305"/>
      <c r="BL74" s="306"/>
      <c r="BM74" s="306"/>
      <c r="BN74" s="306"/>
      <c r="BO74" s="306"/>
      <c r="BP74" s="307" t="str">
        <f t="shared" si="15"/>
        <v/>
      </c>
      <c r="BQ74" s="330" t="str">
        <f t="shared" si="16"/>
        <v/>
      </c>
      <c r="BR74" s="1025"/>
      <c r="BS74" s="757"/>
      <c r="BT74" s="757"/>
      <c r="BU74" s="760"/>
    </row>
    <row r="75" spans="1:73" ht="70.5" x14ac:dyDescent="0.25">
      <c r="A75" s="840"/>
      <c r="B75" s="843"/>
      <c r="C75" s="846"/>
      <c r="D75" s="975"/>
      <c r="E75" s="937"/>
      <c r="F75" s="852"/>
      <c r="G75" s="751"/>
      <c r="H75" s="745"/>
      <c r="I75" s="745"/>
      <c r="J75" s="801"/>
      <c r="K75" s="745"/>
      <c r="L75" s="751"/>
      <c r="M75" s="816"/>
      <c r="N75" s="757"/>
      <c r="O75" s="757"/>
      <c r="P75" s="751"/>
      <c r="Q75" s="1025"/>
      <c r="R75" s="745"/>
      <c r="S75" s="782"/>
      <c r="T75" s="745"/>
      <c r="U75" s="782"/>
      <c r="V75" s="745"/>
      <c r="W75" s="782"/>
      <c r="X75" s="779"/>
      <c r="Y75" s="782"/>
      <c r="Z75" s="782"/>
      <c r="AA75" s="742"/>
      <c r="AB75" s="297">
        <v>5</v>
      </c>
      <c r="AC75" s="295" t="s">
        <v>351</v>
      </c>
      <c r="AD75" s="295" t="s">
        <v>265</v>
      </c>
      <c r="AE75" s="51" t="s">
        <v>352</v>
      </c>
      <c r="AF75" s="298" t="str">
        <f t="shared" si="10"/>
        <v>Probabilidad</v>
      </c>
      <c r="AG75" s="299" t="s">
        <v>177</v>
      </c>
      <c r="AH75" s="296">
        <f t="shared" si="11"/>
        <v>0.25</v>
      </c>
      <c r="AI75" s="299" t="s">
        <v>178</v>
      </c>
      <c r="AJ75" s="296">
        <f t="shared" si="12"/>
        <v>0.15</v>
      </c>
      <c r="AK75" s="300">
        <f t="shared" si="13"/>
        <v>0.4</v>
      </c>
      <c r="AL75" s="301">
        <f>IFERROR(IF(AND(AF74="Probabilidad",AF75="Probabilidad"),(AL74-(+AL74*AK75)),IF(AND(AF74="Impacto",AF75="Probabilidad"),(AL73-(+AL73*AK75)),IF(AF75="Impacto",AL74,""))),"")</f>
        <v>3.1103999999999993E-2</v>
      </c>
      <c r="AM75" s="301">
        <f>IFERROR(IF(AND(AF74="Impacto",AF75="Impacto"),(AM74-(+AM74*AK75)),IF(AND(AF74="Probabilidad",AF75="Impacto"),(AM73-(+AM73*AK75)),IF(AF75="Probabilidad",AM74,""))),"")</f>
        <v>0.2</v>
      </c>
      <c r="AN75" s="302" t="s">
        <v>179</v>
      </c>
      <c r="AO75" s="302" t="s">
        <v>180</v>
      </c>
      <c r="AP75" s="302" t="s">
        <v>181</v>
      </c>
      <c r="AQ75" s="745"/>
      <c r="AR75" s="739"/>
      <c r="AS75" s="739"/>
      <c r="AT75" s="742"/>
      <c r="AU75" s="739"/>
      <c r="AV75" s="739"/>
      <c r="AW75" s="742"/>
      <c r="AX75" s="742"/>
      <c r="AY75" s="742"/>
      <c r="AZ75" s="745"/>
      <c r="BA75" s="334"/>
      <c r="BB75" s="305"/>
      <c r="BC75" s="308" t="str">
        <f t="shared" si="14"/>
        <v/>
      </c>
      <c r="BD75" s="295"/>
      <c r="BE75" s="295"/>
      <c r="BF75" s="295"/>
      <c r="BG75" s="295"/>
      <c r="BH75" s="305"/>
      <c r="BI75" s="305"/>
      <c r="BJ75" s="305"/>
      <c r="BK75" s="305"/>
      <c r="BL75" s="306"/>
      <c r="BM75" s="306"/>
      <c r="BN75" s="306"/>
      <c r="BO75" s="306"/>
      <c r="BP75" s="307" t="str">
        <f t="shared" si="15"/>
        <v/>
      </c>
      <c r="BQ75" s="330" t="str">
        <f t="shared" si="16"/>
        <v/>
      </c>
      <c r="BR75" s="1025"/>
      <c r="BS75" s="757"/>
      <c r="BT75" s="757"/>
      <c r="BU75" s="760"/>
    </row>
    <row r="76" spans="1:73" ht="81" customHeight="1" x14ac:dyDescent="0.25">
      <c r="A76" s="841"/>
      <c r="B76" s="844"/>
      <c r="C76" s="847"/>
      <c r="D76" s="976"/>
      <c r="E76" s="938"/>
      <c r="F76" s="853"/>
      <c r="G76" s="752"/>
      <c r="H76" s="746"/>
      <c r="I76" s="746"/>
      <c r="J76" s="802"/>
      <c r="K76" s="746"/>
      <c r="L76" s="752"/>
      <c r="M76" s="817"/>
      <c r="N76" s="758"/>
      <c r="O76" s="758"/>
      <c r="P76" s="752"/>
      <c r="Q76" s="1026"/>
      <c r="R76" s="746"/>
      <c r="S76" s="783"/>
      <c r="T76" s="746"/>
      <c r="U76" s="783"/>
      <c r="V76" s="746"/>
      <c r="W76" s="783"/>
      <c r="X76" s="780"/>
      <c r="Y76" s="783"/>
      <c r="Z76" s="783"/>
      <c r="AA76" s="743"/>
      <c r="AB76" s="315">
        <v>6</v>
      </c>
      <c r="AC76" s="313" t="s">
        <v>353</v>
      </c>
      <c r="AD76" s="313"/>
      <c r="AE76" s="313" t="s">
        <v>354</v>
      </c>
      <c r="AF76" s="316" t="str">
        <f t="shared" si="10"/>
        <v>Probabilidad</v>
      </c>
      <c r="AG76" s="317" t="s">
        <v>335</v>
      </c>
      <c r="AH76" s="314">
        <f t="shared" si="11"/>
        <v>0.15</v>
      </c>
      <c r="AI76" s="317" t="s">
        <v>178</v>
      </c>
      <c r="AJ76" s="314">
        <f t="shared" si="12"/>
        <v>0.15</v>
      </c>
      <c r="AK76" s="318">
        <f t="shared" si="13"/>
        <v>0.3</v>
      </c>
      <c r="AL76" s="319">
        <f>IFERROR(IF(AND(AF75="Probabilidad",AF76="Probabilidad"),(AL75-(+AL75*AK76)),IF(AND(AF75="Impacto",AF76="Probabilidad"),(AL74-(+AL74*AK76)),IF(AF76="Impacto",AL75,""))),"")</f>
        <v>2.1772799999999995E-2</v>
      </c>
      <c r="AM76" s="319">
        <f>IFERROR(IF(AND(AF75="Impacto",AF76="Impacto"),(AM75-(+AM75*AK76)),IF(AND(AF75="Probabilidad",AF76="Impacto"),(AM74-(+AM74*AK76)),IF(AF76="Probabilidad",AM75,""))),"")</f>
        <v>0.2</v>
      </c>
      <c r="AN76" s="320" t="s">
        <v>179</v>
      </c>
      <c r="AO76" s="320" t="s">
        <v>180</v>
      </c>
      <c r="AP76" s="320" t="s">
        <v>181</v>
      </c>
      <c r="AQ76" s="746"/>
      <c r="AR76" s="740"/>
      <c r="AS76" s="740"/>
      <c r="AT76" s="743"/>
      <c r="AU76" s="740"/>
      <c r="AV76" s="740"/>
      <c r="AW76" s="743"/>
      <c r="AX76" s="743"/>
      <c r="AY76" s="743"/>
      <c r="AZ76" s="746"/>
      <c r="BA76" s="335"/>
      <c r="BB76" s="323"/>
      <c r="BC76" s="326" t="str">
        <f t="shared" si="14"/>
        <v/>
      </c>
      <c r="BD76" s="313"/>
      <c r="BE76" s="313"/>
      <c r="BF76" s="313"/>
      <c r="BG76" s="313"/>
      <c r="BH76" s="323"/>
      <c r="BI76" s="323"/>
      <c r="BJ76" s="323"/>
      <c r="BK76" s="323"/>
      <c r="BL76" s="324"/>
      <c r="BM76" s="324"/>
      <c r="BN76" s="324"/>
      <c r="BO76" s="324"/>
      <c r="BP76" s="325" t="str">
        <f t="shared" si="15"/>
        <v/>
      </c>
      <c r="BQ76" s="333" t="str">
        <f t="shared" si="16"/>
        <v/>
      </c>
      <c r="BR76" s="1026"/>
      <c r="BS76" s="758"/>
      <c r="BT76" s="758"/>
      <c r="BU76" s="761"/>
    </row>
    <row r="77" spans="1:73" ht="167.25" customHeight="1" x14ac:dyDescent="0.25">
      <c r="A77" s="839" t="s">
        <v>355</v>
      </c>
      <c r="B77" s="821" t="s">
        <v>356</v>
      </c>
      <c r="C77" s="845" t="s">
        <v>357</v>
      </c>
      <c r="D77" s="971" t="s">
        <v>167</v>
      </c>
      <c r="E77" s="831" t="s">
        <v>358</v>
      </c>
      <c r="F77" s="972">
        <v>1</v>
      </c>
      <c r="G77" s="973" t="s">
        <v>359</v>
      </c>
      <c r="H77" s="775"/>
      <c r="I77" s="777"/>
      <c r="J77" s="801" t="s">
        <v>360</v>
      </c>
      <c r="K77" s="804" t="s">
        <v>201</v>
      </c>
      <c r="L77" s="970" t="s">
        <v>171</v>
      </c>
      <c r="M77" s="816" t="s">
        <v>361</v>
      </c>
      <c r="N77" s="970"/>
      <c r="O77" s="970"/>
      <c r="P77" s="813" t="s">
        <v>362</v>
      </c>
      <c r="Q77" s="748">
        <v>0</v>
      </c>
      <c r="R77" s="777" t="s">
        <v>173</v>
      </c>
      <c r="S77" s="1044">
        <f>IF(R77="Muy Alta",100%,IF(R77="Alta",80%,IF(R77="Media",60%,IF(R77="Baja",40%,IF(R77="Muy Baja",20%,"")))))</f>
        <v>0.6</v>
      </c>
      <c r="T77" s="777"/>
      <c r="U77" s="1044" t="str">
        <f>IF(T77="Catastrófico",100%,IF(T77="Mayor",80%,IF(T77="Moderado",60%,IF(T77="Menor",40%,IF(T77="Leve",20%,"")))))</f>
        <v/>
      </c>
      <c r="V77" s="777" t="s">
        <v>363</v>
      </c>
      <c r="W77" s="1044">
        <f>IF(V77="Catastrófico",100%,IF(V77="Mayor",80%,IF(V77="Moderado",60%,IF(V77="Menor",40%,IF(V77="Leve",20%,"")))))</f>
        <v>0.8</v>
      </c>
      <c r="X77" s="1045" t="str">
        <f>IF(Y77=100%,"Catastrófico",IF(Y77=80%,"Mayor",IF(Y77=60%,"Moderado",IF(Y77=40%,"Menor",IF(Y77=20%,"Leve","")))))</f>
        <v>Mayor</v>
      </c>
      <c r="Y77" s="1044">
        <f>IF(AND(U77="",W77=""),"",MAX(U77,W77))</f>
        <v>0.8</v>
      </c>
      <c r="Z77" s="1044" t="str">
        <f>CONCATENATE(R77,X77)</f>
        <v>MediaMayor</v>
      </c>
      <c r="AA77" s="786" t="str">
        <f>IF(Z77="Muy AltaLeve","Alto",IF(Z77="Muy AltaMenor","Alto",IF(Z77="Muy AltaModerado","Alto",IF(Z77="Muy AltaMayor","Alto",IF(Z77="Muy AltaCatastrófico","Extremo",IF(Z77="AltaLeve","Moderado",IF(Z77="AltaMenor","Moderado",IF(Z77="AltaModerado","Alto",IF(Z77="AltaMayor","Alto",IF(Z77="AltaCatastrófico","Extremo",IF(Z77="MediaLeve","Moderado",IF(Z77="MediaMenor","Moderado",IF(Z77="MediaModerado","Moderado",IF(Z77="MediaMayor","Alto",IF(Z77="MediaCatastrófico","Extremo",IF(Z77="BajaLeve","Bajo",IF(Z77="BajaMenor","Moderado",IF(Z77="BajaModerado","Moderado",IF(Z77="BajaMayor","Alto",IF(Z77="BajaCatastrófico","Extremo",IF(Z77="Muy BajaLeve","Bajo",IF(Z77="Muy BajaMenor","Bajo",IF(Z77="Muy BajaModerado","Moderado",IF(Z77="Muy BajaMayor","Alto",IF(Z77="Muy BajaCatastrófico","Extremo","")))))))))))))))))))))))))</f>
        <v>Alto</v>
      </c>
      <c r="AB77" s="131">
        <v>1</v>
      </c>
      <c r="AC77" s="132" t="s">
        <v>364</v>
      </c>
      <c r="AD77" s="51" t="s">
        <v>237</v>
      </c>
      <c r="AE77" s="51" t="s">
        <v>365</v>
      </c>
      <c r="AF77" s="17" t="str">
        <f t="shared" si="10"/>
        <v>Probabilidad</v>
      </c>
      <c r="AG77" s="15" t="s">
        <v>177</v>
      </c>
      <c r="AH77" s="129">
        <f t="shared" si="11"/>
        <v>0.25</v>
      </c>
      <c r="AI77" s="15" t="s">
        <v>178</v>
      </c>
      <c r="AJ77" s="129">
        <f t="shared" si="12"/>
        <v>0.15</v>
      </c>
      <c r="AK77" s="130">
        <f t="shared" si="13"/>
        <v>0.4</v>
      </c>
      <c r="AL77" s="133">
        <f>IFERROR(IF(AF77="Probabilidad",(S77-(+S77*AK77)),IF(AF77="Impacto",S77,"")),"")</f>
        <v>0.36</v>
      </c>
      <c r="AM77" s="133">
        <f>IFERROR(IF(AF77="Impacto",(Y77-(+Y77*AK77)),IF(AF77="Probabilidad",Y77,"")),"")</f>
        <v>0.8</v>
      </c>
      <c r="AN77" s="134" t="s">
        <v>179</v>
      </c>
      <c r="AO77" s="134" t="s">
        <v>180</v>
      </c>
      <c r="AP77" s="134" t="s">
        <v>181</v>
      </c>
      <c r="AQ77" s="1041" t="s">
        <v>366</v>
      </c>
      <c r="AR77" s="1046">
        <f>S77</f>
        <v>0.6</v>
      </c>
      <c r="AS77" s="1046">
        <f>IF(AL77="","",MIN(AL77:AL82))</f>
        <v>7.7759999999999996E-2</v>
      </c>
      <c r="AT77" s="1047" t="str">
        <f>IFERROR(IF(AS77="","",IF(AS77&lt;=0.2,"Muy Baja",IF(AS77&lt;=0.4,"Baja",IF(AS77&lt;=0.6,"Media",IF(AS77&lt;=0.8,"Alta","Muy Alta"))))),"")</f>
        <v>Muy Baja</v>
      </c>
      <c r="AU77" s="1046">
        <f>Y77</f>
        <v>0.8</v>
      </c>
      <c r="AV77" s="1046">
        <f>IF(AM77="","",MIN(AM77:AM82))</f>
        <v>0.8</v>
      </c>
      <c r="AW77" s="1047" t="str">
        <f>IFERROR(IF(AV77="","",IF(AV77&lt;=0.2,"Leve",IF(AV77&lt;=0.4,"Menor",IF(AV77&lt;=0.6,"Moderado",IF(AV77&lt;=0.8,"Mayor","Catastrófico"))))),"")</f>
        <v>Mayor</v>
      </c>
      <c r="AX77" s="1047" t="str">
        <f>AA77</f>
        <v>Alto</v>
      </c>
      <c r="AY77" s="1047" t="str">
        <f>IFERROR(IF(OR(AND(AT77="Muy Baja",AW77="Leve"),AND(AT77="Muy Baja",AW77="Menor"),AND(AT77="Baja",AW77="Leve")),"Bajo",IF(OR(AND(AT77="Muy baja",AW77="Moderado"),AND(AT77="Baja",AW77="Menor"),AND(AT77="Baja",AW77="Moderado"),AND(AT77="Media",AW77="Leve"),AND(AT77="Media",AW77="Menor"),AND(AT77="Media",AW77="Moderado"),AND(AT77="Alta",AW77="Leve"),AND(AT77="Alta",AW77="Menor")),"Moderado",IF(OR(AND(AT77="Muy Baja",AW77="Mayor"),AND(AT77="Baja",AW77="Mayor"),AND(AT77="Media",AW77="Mayor"),AND(AT77="Alta",AW77="Moderado"),AND(AT77="Alta",AW77="Mayor"),AND(AT77="Muy Alta",AW77="Leve"),AND(AT77="Muy Alta",AW77="Menor"),AND(AT77="Muy Alta",AW77="Moderado"),AND(AT77="Muy Alta",AW77="Mayor")),"Alto",IF(OR(AND(AT77="Muy Baja",AW77="Catastrófico"),AND(AT77="Baja",AW77="Catastrófico"),AND(AT77="Media",AW77="Catastrófico"),AND(AT77="Alta",AW77="Catastrófico"),AND(AT77="Muy Alta",AW77="Catastrófico")),"Extremo","")))),"")</f>
        <v>Alto</v>
      </c>
      <c r="AZ77" s="777" t="s">
        <v>183</v>
      </c>
      <c r="BA77" s="135" t="s">
        <v>367</v>
      </c>
      <c r="BB77" s="135" t="s">
        <v>368</v>
      </c>
      <c r="BC77" s="136">
        <f>IF(SUM(BD77:BG77)=0,"",SUM(BD77:BG77))</f>
        <v>12</v>
      </c>
      <c r="BD77" s="116">
        <v>3</v>
      </c>
      <c r="BE77" s="116">
        <v>3</v>
      </c>
      <c r="BF77" s="116">
        <v>3</v>
      </c>
      <c r="BG77" s="116">
        <v>3</v>
      </c>
      <c r="BH77" s="225" t="s">
        <v>369</v>
      </c>
      <c r="BI77" s="225" t="s">
        <v>370</v>
      </c>
      <c r="BJ77" s="226"/>
      <c r="BK77" s="226"/>
      <c r="BL77" s="227"/>
      <c r="BM77" s="227"/>
      <c r="BN77" s="227"/>
      <c r="BO77" s="227"/>
      <c r="BP77" s="137" t="str">
        <f>IF(SUM(BL77:BO77)=0,"",SUM(BL77:BO77))</f>
        <v/>
      </c>
      <c r="BQ77" s="133" t="str">
        <f>IF(ISERROR(BP77/BC77),"",(BP77/BC77))</f>
        <v/>
      </c>
      <c r="BR77" s="748"/>
      <c r="BS77" s="973"/>
      <c r="BT77" s="973"/>
      <c r="BU77" s="1048"/>
    </row>
    <row r="78" spans="1:73" ht="87" customHeight="1" x14ac:dyDescent="0.25">
      <c r="A78" s="840"/>
      <c r="B78" s="822"/>
      <c r="C78" s="846"/>
      <c r="D78" s="849"/>
      <c r="E78" s="831"/>
      <c r="F78" s="852"/>
      <c r="G78" s="751"/>
      <c r="H78" s="775"/>
      <c r="I78" s="745"/>
      <c r="J78" s="801"/>
      <c r="K78" s="804"/>
      <c r="L78" s="757"/>
      <c r="M78" s="816"/>
      <c r="N78" s="757"/>
      <c r="O78" s="757"/>
      <c r="P78" s="813"/>
      <c r="Q78" s="748"/>
      <c r="R78" s="745"/>
      <c r="S78" s="782"/>
      <c r="T78" s="745"/>
      <c r="U78" s="782"/>
      <c r="V78" s="745"/>
      <c r="W78" s="782"/>
      <c r="X78" s="779"/>
      <c r="Y78" s="782"/>
      <c r="Z78" s="782"/>
      <c r="AA78" s="786"/>
      <c r="AB78" s="297">
        <v>2</v>
      </c>
      <c r="AC78" s="288" t="s">
        <v>371</v>
      </c>
      <c r="AD78" s="293" t="s">
        <v>372</v>
      </c>
      <c r="AE78" s="295" t="s">
        <v>373</v>
      </c>
      <c r="AF78" s="298" t="str">
        <f t="shared" si="10"/>
        <v>Probabilidad</v>
      </c>
      <c r="AG78" s="299" t="s">
        <v>177</v>
      </c>
      <c r="AH78" s="296">
        <f t="shared" si="11"/>
        <v>0.25</v>
      </c>
      <c r="AI78" s="299" t="s">
        <v>178</v>
      </c>
      <c r="AJ78" s="296">
        <f t="shared" si="12"/>
        <v>0.15</v>
      </c>
      <c r="AK78" s="300">
        <f t="shared" si="13"/>
        <v>0.4</v>
      </c>
      <c r="AL78" s="330">
        <f>IFERROR(IF(AND(AF77="Probabilidad",AF78="Probabilidad"),(AL77-(+AL77*AK78)),IF(AF78="Probabilidad",(S77-(+S77*AK78)),IF(AF78="Impacto",AL77,""))),"")</f>
        <v>0.216</v>
      </c>
      <c r="AM78" s="330">
        <f>IFERROR(IF(AND(AF77="Impacto",AF78="Impacto"),(AM77-(+AM77*AK78)),IF(AF78="Impacto",(Y77-(+Y77*AK78)),IF(AF78="Probabilidad",AM77,""))),"")</f>
        <v>0.8</v>
      </c>
      <c r="AN78" s="302" t="s">
        <v>179</v>
      </c>
      <c r="AO78" s="302" t="s">
        <v>180</v>
      </c>
      <c r="AP78" s="302" t="s">
        <v>181</v>
      </c>
      <c r="AQ78" s="1041"/>
      <c r="AR78" s="739"/>
      <c r="AS78" s="739"/>
      <c r="AT78" s="742"/>
      <c r="AU78" s="739"/>
      <c r="AV78" s="739"/>
      <c r="AW78" s="742"/>
      <c r="AX78" s="742"/>
      <c r="AY78" s="742"/>
      <c r="AZ78" s="745"/>
      <c r="BA78" s="303" t="s">
        <v>374</v>
      </c>
      <c r="BB78" s="303" t="s">
        <v>375</v>
      </c>
      <c r="BC78" s="294">
        <f t="shared" ref="BC78:BC124" si="17">IF(SUM(BD78:BG78)=0,"",SUM(BD78:BG78))</f>
        <v>12</v>
      </c>
      <c r="BD78" s="343">
        <v>3</v>
      </c>
      <c r="BE78" s="343">
        <v>3</v>
      </c>
      <c r="BF78" s="343">
        <v>3</v>
      </c>
      <c r="BG78" s="343">
        <v>3</v>
      </c>
      <c r="BH78" s="344" t="s">
        <v>376</v>
      </c>
      <c r="BI78" s="225" t="s">
        <v>370</v>
      </c>
      <c r="BJ78" s="305"/>
      <c r="BK78" s="305"/>
      <c r="BL78" s="306"/>
      <c r="BM78" s="306"/>
      <c r="BN78" s="306"/>
      <c r="BO78" s="306"/>
      <c r="BP78" s="307" t="str">
        <f>IF(SUM(BL78:BO78)=0,"",SUM(BL78:BO78))</f>
        <v/>
      </c>
      <c r="BQ78" s="308" t="str">
        <f>IF(ISERROR(BP78/BC78),"",(BP78/BC78))</f>
        <v/>
      </c>
      <c r="BR78" s="748"/>
      <c r="BS78" s="751"/>
      <c r="BT78" s="751"/>
      <c r="BU78" s="754"/>
    </row>
    <row r="79" spans="1:73" ht="102.75" customHeight="1" x14ac:dyDescent="0.25">
      <c r="A79" s="840"/>
      <c r="B79" s="822"/>
      <c r="C79" s="846"/>
      <c r="D79" s="849"/>
      <c r="E79" s="831"/>
      <c r="F79" s="852"/>
      <c r="G79" s="751"/>
      <c r="H79" s="775"/>
      <c r="I79" s="745"/>
      <c r="J79" s="801"/>
      <c r="K79" s="804"/>
      <c r="L79" s="757"/>
      <c r="M79" s="816"/>
      <c r="N79" s="757"/>
      <c r="O79" s="757"/>
      <c r="P79" s="813"/>
      <c r="Q79" s="748"/>
      <c r="R79" s="745"/>
      <c r="S79" s="782"/>
      <c r="T79" s="745"/>
      <c r="U79" s="782"/>
      <c r="V79" s="745"/>
      <c r="W79" s="782"/>
      <c r="X79" s="779"/>
      <c r="Y79" s="782"/>
      <c r="Z79" s="782"/>
      <c r="AA79" s="786"/>
      <c r="AB79" s="297">
        <v>3</v>
      </c>
      <c r="AC79" s="292" t="s">
        <v>377</v>
      </c>
      <c r="AD79" s="293" t="s">
        <v>372</v>
      </c>
      <c r="AE79" s="293" t="s">
        <v>378</v>
      </c>
      <c r="AF79" s="298" t="str">
        <f t="shared" si="10"/>
        <v>Probabilidad</v>
      </c>
      <c r="AG79" s="299" t="s">
        <v>177</v>
      </c>
      <c r="AH79" s="296">
        <f t="shared" si="11"/>
        <v>0.25</v>
      </c>
      <c r="AI79" s="299" t="s">
        <v>178</v>
      </c>
      <c r="AJ79" s="296">
        <f t="shared" si="12"/>
        <v>0.15</v>
      </c>
      <c r="AK79" s="300">
        <f t="shared" si="13"/>
        <v>0.4</v>
      </c>
      <c r="AL79" s="330">
        <f>IFERROR(IF(AND(AF78="Probabilidad",AF79="Probabilidad"),(AL78-(+AL78*AK79)),IF(AND(AF78="Impacto",AF79="Probabilidad"),(AL77-(+AL77*AK79)),IF(AF79="Impacto",AL78,""))),"")</f>
        <v>0.12959999999999999</v>
      </c>
      <c r="AM79" s="330">
        <f>IFERROR(IF(AND(AF78="Impacto",AF79="Impacto"),(AM78-(+AM78*AK79)),IF(AND(AF78="Probabilidad",AF79="Impacto"),(AM77-(+AM77*AK79)),IF(AF79="Probabilidad",AM78,""))),"")</f>
        <v>0.8</v>
      </c>
      <c r="AN79" s="302" t="s">
        <v>179</v>
      </c>
      <c r="AO79" s="302" t="s">
        <v>180</v>
      </c>
      <c r="AP79" s="302" t="s">
        <v>181</v>
      </c>
      <c r="AQ79" s="1041"/>
      <c r="AR79" s="739"/>
      <c r="AS79" s="739"/>
      <c r="AT79" s="742"/>
      <c r="AU79" s="739"/>
      <c r="AV79" s="739"/>
      <c r="AW79" s="742"/>
      <c r="AX79" s="742"/>
      <c r="AY79" s="742"/>
      <c r="AZ79" s="745"/>
      <c r="BA79" s="303"/>
      <c r="BB79" s="303"/>
      <c r="BC79" s="294" t="str">
        <f t="shared" si="17"/>
        <v/>
      </c>
      <c r="BD79" s="304"/>
      <c r="BE79" s="304"/>
      <c r="BF79" s="304"/>
      <c r="BG79" s="304"/>
      <c r="BH79" s="305"/>
      <c r="BI79" s="305"/>
      <c r="BJ79" s="305"/>
      <c r="BK79" s="305"/>
      <c r="BL79" s="306"/>
      <c r="BM79" s="306"/>
      <c r="BN79" s="306"/>
      <c r="BO79" s="306"/>
      <c r="BP79" s="307" t="str">
        <f t="shared" ref="BP79:BP124" si="18">IF(SUM(BL79:BO79)=0,"",SUM(BL79:BO79))</f>
        <v/>
      </c>
      <c r="BQ79" s="308" t="str">
        <f t="shared" ref="BQ79:BQ124" si="19">IF(ISERROR(BP79/BC79),"",(BP79/BC79))</f>
        <v/>
      </c>
      <c r="BR79" s="748"/>
      <c r="BS79" s="751"/>
      <c r="BT79" s="751"/>
      <c r="BU79" s="754"/>
    </row>
    <row r="80" spans="1:73" ht="105" x14ac:dyDescent="0.25">
      <c r="A80" s="840"/>
      <c r="B80" s="822"/>
      <c r="C80" s="846"/>
      <c r="D80" s="849"/>
      <c r="E80" s="831"/>
      <c r="F80" s="852"/>
      <c r="G80" s="751"/>
      <c r="H80" s="775"/>
      <c r="I80" s="745"/>
      <c r="J80" s="801"/>
      <c r="K80" s="804"/>
      <c r="L80" s="757"/>
      <c r="M80" s="816"/>
      <c r="N80" s="757"/>
      <c r="O80" s="757"/>
      <c r="P80" s="813"/>
      <c r="Q80" s="748"/>
      <c r="R80" s="745"/>
      <c r="S80" s="782"/>
      <c r="T80" s="745"/>
      <c r="U80" s="782"/>
      <c r="V80" s="745"/>
      <c r="W80" s="782"/>
      <c r="X80" s="779"/>
      <c r="Y80" s="782"/>
      <c r="Z80" s="782"/>
      <c r="AA80" s="786"/>
      <c r="AB80" s="297">
        <v>4</v>
      </c>
      <c r="AC80" s="288" t="s">
        <v>379</v>
      </c>
      <c r="AD80" s="293" t="s">
        <v>372</v>
      </c>
      <c r="AE80" s="295" t="s">
        <v>380</v>
      </c>
      <c r="AF80" s="298" t="str">
        <f t="shared" si="10"/>
        <v>Probabilidad</v>
      </c>
      <c r="AG80" s="299" t="s">
        <v>177</v>
      </c>
      <c r="AH80" s="296">
        <f t="shared" si="11"/>
        <v>0.25</v>
      </c>
      <c r="AI80" s="299" t="s">
        <v>178</v>
      </c>
      <c r="AJ80" s="296">
        <f t="shared" si="12"/>
        <v>0.15</v>
      </c>
      <c r="AK80" s="300">
        <f t="shared" si="13"/>
        <v>0.4</v>
      </c>
      <c r="AL80" s="330">
        <f>IFERROR(IF(AND(AF79="Probabilidad",AF80="Probabilidad"),(AL79-(+AL79*AK80)),IF(AND(AF79="Impacto",AF80="Probabilidad"),(AL78-(+AL78*AK80)),IF(AF80="Impacto",AL79,""))),"")</f>
        <v>7.7759999999999996E-2</v>
      </c>
      <c r="AM80" s="330">
        <f>IFERROR(IF(AND(AF79="Impacto",AF80="Impacto"),(AM79-(+AM79*AK80)),IF(AND(AF79="Probabilidad",AF80="Impacto"),(AM78-(+AM78*AK80)),IF(AF80="Probabilidad",AM79,""))),"")</f>
        <v>0.8</v>
      </c>
      <c r="AN80" s="302" t="s">
        <v>179</v>
      </c>
      <c r="AO80" s="302" t="s">
        <v>180</v>
      </c>
      <c r="AP80" s="302" t="s">
        <v>181</v>
      </c>
      <c r="AQ80" s="1041"/>
      <c r="AR80" s="739"/>
      <c r="AS80" s="739"/>
      <c r="AT80" s="742"/>
      <c r="AU80" s="739"/>
      <c r="AV80" s="739"/>
      <c r="AW80" s="742"/>
      <c r="AX80" s="742"/>
      <c r="AY80" s="742"/>
      <c r="AZ80" s="745"/>
      <c r="BA80" s="303"/>
      <c r="BB80" s="303"/>
      <c r="BC80" s="294" t="str">
        <f t="shared" si="17"/>
        <v/>
      </c>
      <c r="BD80" s="304"/>
      <c r="BE80" s="304"/>
      <c r="BF80" s="304"/>
      <c r="BG80" s="304"/>
      <c r="BH80" s="305"/>
      <c r="BI80" s="305"/>
      <c r="BJ80" s="305"/>
      <c r="BK80" s="305"/>
      <c r="BL80" s="306"/>
      <c r="BM80" s="306"/>
      <c r="BN80" s="306"/>
      <c r="BO80" s="306"/>
      <c r="BP80" s="307" t="str">
        <f t="shared" si="18"/>
        <v/>
      </c>
      <c r="BQ80" s="308" t="str">
        <f t="shared" si="19"/>
        <v/>
      </c>
      <c r="BR80" s="748"/>
      <c r="BS80" s="751"/>
      <c r="BT80" s="751"/>
      <c r="BU80" s="754"/>
    </row>
    <row r="81" spans="1:73" x14ac:dyDescent="0.25">
      <c r="A81" s="840"/>
      <c r="B81" s="822"/>
      <c r="C81" s="846"/>
      <c r="D81" s="849"/>
      <c r="E81" s="831"/>
      <c r="F81" s="852"/>
      <c r="G81" s="751"/>
      <c r="H81" s="775"/>
      <c r="I81" s="745"/>
      <c r="J81" s="801"/>
      <c r="K81" s="804"/>
      <c r="L81" s="757"/>
      <c r="M81" s="816"/>
      <c r="N81" s="757"/>
      <c r="O81" s="757"/>
      <c r="P81" s="813"/>
      <c r="Q81" s="748"/>
      <c r="R81" s="745"/>
      <c r="S81" s="782"/>
      <c r="T81" s="745"/>
      <c r="U81" s="782"/>
      <c r="V81" s="745"/>
      <c r="W81" s="782"/>
      <c r="X81" s="779"/>
      <c r="Y81" s="782"/>
      <c r="Z81" s="782"/>
      <c r="AA81" s="786"/>
      <c r="AB81" s="297">
        <v>5</v>
      </c>
      <c r="AC81" s="345"/>
      <c r="AD81" s="342"/>
      <c r="AE81" s="295"/>
      <c r="AF81" s="298" t="str">
        <f t="shared" si="10"/>
        <v/>
      </c>
      <c r="AG81" s="299"/>
      <c r="AH81" s="296" t="str">
        <f t="shared" si="11"/>
        <v/>
      </c>
      <c r="AI81" s="299"/>
      <c r="AJ81" s="296" t="str">
        <f t="shared" si="12"/>
        <v/>
      </c>
      <c r="AK81" s="300" t="str">
        <f t="shared" si="13"/>
        <v/>
      </c>
      <c r="AL81" s="330" t="str">
        <f>IFERROR(IF(AND(AF80="Probabilidad",AF81="Probabilidad"),(AL80-(+AL80*AK81)),IF(AND(AF80="Impacto",AF81="Probabilidad"),(AL79-(+AL79*AK81)),IF(AF81="Impacto",AL80,""))),"")</f>
        <v/>
      </c>
      <c r="AM81" s="330" t="str">
        <f>IFERROR(IF(AND(AF80="Impacto",AF81="Impacto"),(AM80-(+AM80*AK81)),IF(AND(AF80="Probabilidad",AF81="Impacto"),(AM79-(+AM79*AK81)),IF(AF81="Probabilidad",AM80,""))),"")</f>
        <v/>
      </c>
      <c r="AN81" s="302"/>
      <c r="AO81" s="302"/>
      <c r="AP81" s="302"/>
      <c r="AQ81" s="1041"/>
      <c r="AR81" s="739"/>
      <c r="AS81" s="739"/>
      <c r="AT81" s="742"/>
      <c r="AU81" s="739"/>
      <c r="AV81" s="739"/>
      <c r="AW81" s="742"/>
      <c r="AX81" s="742"/>
      <c r="AY81" s="742"/>
      <c r="AZ81" s="745"/>
      <c r="BA81" s="303"/>
      <c r="BB81" s="303"/>
      <c r="BC81" s="294" t="str">
        <f t="shared" si="17"/>
        <v/>
      </c>
      <c r="BD81" s="304"/>
      <c r="BE81" s="304"/>
      <c r="BF81" s="304"/>
      <c r="BG81" s="304"/>
      <c r="BH81" s="305"/>
      <c r="BI81" s="305"/>
      <c r="BJ81" s="305"/>
      <c r="BK81" s="305"/>
      <c r="BL81" s="306"/>
      <c r="BM81" s="306"/>
      <c r="BN81" s="306"/>
      <c r="BO81" s="306"/>
      <c r="BP81" s="307" t="str">
        <f t="shared" si="18"/>
        <v/>
      </c>
      <c r="BQ81" s="308" t="str">
        <f t="shared" si="19"/>
        <v/>
      </c>
      <c r="BR81" s="748"/>
      <c r="BS81" s="751"/>
      <c r="BT81" s="751"/>
      <c r="BU81" s="754"/>
    </row>
    <row r="82" spans="1:73" ht="15.75" thickBot="1" x14ac:dyDescent="0.3">
      <c r="A82" s="840"/>
      <c r="B82" s="822"/>
      <c r="C82" s="846"/>
      <c r="D82" s="850"/>
      <c r="E82" s="832"/>
      <c r="F82" s="853"/>
      <c r="G82" s="752"/>
      <c r="H82" s="776"/>
      <c r="I82" s="746"/>
      <c r="J82" s="802"/>
      <c r="K82" s="805"/>
      <c r="L82" s="758"/>
      <c r="M82" s="817"/>
      <c r="N82" s="758"/>
      <c r="O82" s="758"/>
      <c r="P82" s="814"/>
      <c r="Q82" s="749"/>
      <c r="R82" s="746"/>
      <c r="S82" s="783"/>
      <c r="T82" s="746"/>
      <c r="U82" s="783"/>
      <c r="V82" s="746"/>
      <c r="W82" s="783"/>
      <c r="X82" s="780"/>
      <c r="Y82" s="783"/>
      <c r="Z82" s="783"/>
      <c r="AA82" s="787"/>
      <c r="AB82" s="315">
        <v>6</v>
      </c>
      <c r="AC82" s="346"/>
      <c r="AD82" s="313"/>
      <c r="AE82" s="313"/>
      <c r="AF82" s="547" t="str">
        <f t="shared" si="10"/>
        <v/>
      </c>
      <c r="AG82" s="317"/>
      <c r="AH82" s="314" t="str">
        <f t="shared" si="11"/>
        <v/>
      </c>
      <c r="AI82" s="317"/>
      <c r="AJ82" s="314" t="str">
        <f t="shared" si="12"/>
        <v/>
      </c>
      <c r="AK82" s="318" t="str">
        <f t="shared" si="13"/>
        <v/>
      </c>
      <c r="AL82" s="330" t="str">
        <f>IFERROR(IF(AND(AF81="Probabilidad",AF82="Probabilidad"),(AL81-(+AL81*AK82)),IF(AND(AF81="Impacto",AF82="Probabilidad"),(AL80-(+AL80*AK82)),IF(AF82="Impacto",AL81,""))),"")</f>
        <v/>
      </c>
      <c r="AM82" s="330" t="str">
        <f>IFERROR(IF(AND(AF81="Impacto",AF82="Impacto"),(AM81-(+AM81*AK82)),IF(AND(AF81="Probabilidad",AF82="Impacto"),(AM80-(+AM80*AK82)),IF(AF82="Probabilidad",AM81,""))),"")</f>
        <v/>
      </c>
      <c r="AN82" s="320"/>
      <c r="AO82" s="320"/>
      <c r="AP82" s="320"/>
      <c r="AQ82" s="1042"/>
      <c r="AR82" s="740"/>
      <c r="AS82" s="740"/>
      <c r="AT82" s="743"/>
      <c r="AU82" s="740"/>
      <c r="AV82" s="740"/>
      <c r="AW82" s="743"/>
      <c r="AX82" s="743"/>
      <c r="AY82" s="743"/>
      <c r="AZ82" s="746"/>
      <c r="BA82" s="321"/>
      <c r="BB82" s="321"/>
      <c r="BC82" s="312" t="str">
        <f t="shared" si="17"/>
        <v/>
      </c>
      <c r="BD82" s="322"/>
      <c r="BE82" s="322"/>
      <c r="BF82" s="322"/>
      <c r="BG82" s="322"/>
      <c r="BH82" s="323"/>
      <c r="BI82" s="323"/>
      <c r="BJ82" s="323"/>
      <c r="BK82" s="323"/>
      <c r="BL82" s="324"/>
      <c r="BM82" s="324"/>
      <c r="BN82" s="324"/>
      <c r="BO82" s="324"/>
      <c r="BP82" s="325" t="str">
        <f t="shared" si="18"/>
        <v/>
      </c>
      <c r="BQ82" s="326" t="str">
        <f t="shared" si="19"/>
        <v/>
      </c>
      <c r="BR82" s="749"/>
      <c r="BS82" s="752"/>
      <c r="BT82" s="752"/>
      <c r="BU82" s="755"/>
    </row>
    <row r="83" spans="1:73" ht="70.5" x14ac:dyDescent="0.25">
      <c r="A83" s="840"/>
      <c r="B83" s="822"/>
      <c r="C83" s="846"/>
      <c r="D83" s="848" t="s">
        <v>167</v>
      </c>
      <c r="E83" s="830" t="s">
        <v>358</v>
      </c>
      <c r="F83" s="851">
        <v>2</v>
      </c>
      <c r="G83" s="1049" t="s">
        <v>359</v>
      </c>
      <c r="H83" s="774"/>
      <c r="I83" s="744"/>
      <c r="J83" s="800" t="s">
        <v>381</v>
      </c>
      <c r="K83" s="803" t="s">
        <v>201</v>
      </c>
      <c r="L83" s="756" t="s">
        <v>171</v>
      </c>
      <c r="M83" s="815" t="s">
        <v>382</v>
      </c>
      <c r="N83" s="756"/>
      <c r="O83" s="756"/>
      <c r="P83" s="812" t="s">
        <v>383</v>
      </c>
      <c r="Q83" s="747">
        <v>0.9</v>
      </c>
      <c r="R83" s="744" t="s">
        <v>173</v>
      </c>
      <c r="S83" s="781">
        <f>IF(R83="Muy Alta",100%,IF(R83="Alta",80%,IF(R83="Media",60%,IF(R83="Baja",40%,IF(R83="Muy Baja",20%,"")))))</f>
        <v>0.6</v>
      </c>
      <c r="T83" s="744"/>
      <c r="U83" s="781" t="str">
        <f>IF(T83="Catastrófico",100%,IF(T83="Mayor",80%,IF(T83="Moderado",60%,IF(T83="Menor",40%,IF(T83="Leve",20%,"")))))</f>
        <v/>
      </c>
      <c r="V83" s="744" t="s">
        <v>263</v>
      </c>
      <c r="W83" s="781">
        <f>IF(V83="Catastrófico",100%,IF(V83="Mayor",80%,IF(V83="Moderado",60%,IF(V83="Menor",40%,IF(V83="Leve",20%,"")))))</f>
        <v>0.2</v>
      </c>
      <c r="X83" s="778" t="str">
        <f>IF(Y83=100%,"Catastrófico",IF(Y83=80%,"Mayor",IF(Y83=60%,"Moderado",IF(Y83=40%,"Menor",IF(Y83=20%,"Leve","")))))</f>
        <v>Leve</v>
      </c>
      <c r="Y83" s="781">
        <f>IF(AND(U83="",W83=""),"",MAX(U83,W83))</f>
        <v>0.2</v>
      </c>
      <c r="Z83" s="781" t="str">
        <f>CONCATENATE(R83,X83)</f>
        <v>MediaLeve</v>
      </c>
      <c r="AA83" s="741" t="str">
        <f>IF(Z83="Muy AltaLeve","Alto",IF(Z83="Muy AltaMenor","Alto",IF(Z83="Muy AltaModerado","Alto",IF(Z83="Muy AltaMayor","Alto",IF(Z83="Muy AltaCatastrófico","Extremo",IF(Z83="AltaLeve","Moderado",IF(Z83="AltaMenor","Moderado",IF(Z83="AltaModerado","Alto",IF(Z83="AltaMayor","Alto",IF(Z83="AltaCatastrófico","Extremo",IF(Z83="MediaLeve","Moderado",IF(Z83="MediaMenor","Moderado",IF(Z83="MediaModerado","Moderado",IF(Z83="MediaMayor","Alto",IF(Z83="MediaCatastrófico","Extremo",IF(Z83="BajaLeve","Bajo",IF(Z83="BajaMenor","Moderado",IF(Z83="BajaModerado","Moderado",IF(Z83="BajaMayor","Alto",IF(Z83="BajaCatastrófico","Extremo",IF(Z83="Muy BajaLeve","Bajo",IF(Z83="Muy BajaMenor","Bajo",IF(Z83="Muy BajaModerado","Moderado",IF(Z83="Muy BajaMayor","Alto",IF(Z83="Muy BajaCatastrófico","Extremo","")))))))))))))))))))))))))</f>
        <v>Moderado</v>
      </c>
      <c r="AB83" s="49">
        <v>1</v>
      </c>
      <c r="AC83" s="117" t="s">
        <v>384</v>
      </c>
      <c r="AD83" s="14" t="s">
        <v>372</v>
      </c>
      <c r="AE83" s="14" t="s">
        <v>385</v>
      </c>
      <c r="AF83" s="16" t="str">
        <f t="shared" si="10"/>
        <v>Probabilidad</v>
      </c>
      <c r="AG83" s="10" t="s">
        <v>177</v>
      </c>
      <c r="AH83" s="18">
        <f t="shared" si="11"/>
        <v>0.25</v>
      </c>
      <c r="AI83" s="10" t="s">
        <v>178</v>
      </c>
      <c r="AJ83" s="18">
        <f t="shared" si="12"/>
        <v>0.15</v>
      </c>
      <c r="AK83" s="19">
        <f t="shared" si="13"/>
        <v>0.4</v>
      </c>
      <c r="AL83" s="96">
        <f>IFERROR(IF(AF83="Probabilidad",(S83-(+S83*AK83)),IF(AF83="Impacto",S83,"")),"")</f>
        <v>0.36</v>
      </c>
      <c r="AM83" s="96">
        <f>IFERROR(IF(AF83="Impacto",(Y83-(+Y83*AK83)),IF(AF83="Probabilidad",Y83,"")),"")</f>
        <v>0.2</v>
      </c>
      <c r="AN83" s="11" t="s">
        <v>179</v>
      </c>
      <c r="AO83" s="11" t="s">
        <v>180</v>
      </c>
      <c r="AP83" s="11" t="s">
        <v>181</v>
      </c>
      <c r="AQ83" s="1040" t="s">
        <v>386</v>
      </c>
      <c r="AR83" s="738">
        <f>S83</f>
        <v>0.6</v>
      </c>
      <c r="AS83" s="738">
        <f>IF(AL83="","",MIN(AL83:AL88))</f>
        <v>0.216</v>
      </c>
      <c r="AT83" s="741" t="str">
        <f>IFERROR(IF(AS83="","",IF(AS83&lt;=0.2,"Muy Baja",IF(AS83&lt;=0.4,"Baja",IF(AS83&lt;=0.6,"Media",IF(AS83&lt;=0.8,"Alta","Muy Alta"))))),"")</f>
        <v>Baja</v>
      </c>
      <c r="AU83" s="738">
        <f>Y83</f>
        <v>0.2</v>
      </c>
      <c r="AV83" s="738">
        <f>IF(AM83="","",MIN(AM83:AM88))</f>
        <v>0.2</v>
      </c>
      <c r="AW83" s="741" t="str">
        <f>IFERROR(IF(AV83="","",IF(AV83&lt;=0.2,"Leve",IF(AV83&lt;=0.4,"Menor",IF(AV83&lt;=0.6,"Moderado",IF(AV83&lt;=0.8,"Mayor","Catastrófico"))))),"")</f>
        <v>Leve</v>
      </c>
      <c r="AX83" s="741" t="str">
        <f>AA83</f>
        <v>Moderado</v>
      </c>
      <c r="AY83" s="741" t="str">
        <f>IFERROR(IF(OR(AND(AT83="Muy Baja",AW83="Leve"),AND(AT83="Muy Baja",AW83="Menor"),AND(AT83="Baja",AW83="Leve")),"Bajo",IF(OR(AND(AT83="Muy baja",AW83="Moderado"),AND(AT83="Baja",AW83="Menor"),AND(AT83="Baja",AW83="Moderado"),AND(AT83="Media",AW83="Leve"),AND(AT83="Media",AW83="Menor"),AND(AT83="Media",AW83="Moderado"),AND(AT83="Alta",AW83="Leve"),AND(AT83="Alta",AW83="Menor")),"Moderado",IF(OR(AND(AT83="Muy Baja",AW83="Mayor"),AND(AT83="Baja",AW83="Mayor"),AND(AT83="Media",AW83="Mayor"),AND(AT83="Alta",AW83="Moderado"),AND(AT83="Alta",AW83="Mayor"),AND(AT83="Muy Alta",AW83="Leve"),AND(AT83="Muy Alta",AW83="Menor"),AND(AT83="Muy Alta",AW83="Moderado"),AND(AT83="Muy Alta",AW83="Mayor")),"Alto",IF(OR(AND(AT83="Muy Baja",AW83="Catastrófico"),AND(AT83="Baja",AW83="Catastrófico"),AND(AT83="Media",AW83="Catastrófico"),AND(AT83="Alta",AW83="Catastrófico"),AND(AT83="Muy Alta",AW83="Catastrófico")),"Extremo","")))),"")</f>
        <v>Bajo</v>
      </c>
      <c r="AZ83" s="744" t="s">
        <v>224</v>
      </c>
      <c r="BA83" s="91"/>
      <c r="BB83" s="91"/>
      <c r="BC83" s="94" t="str">
        <f t="shared" si="17"/>
        <v/>
      </c>
      <c r="BD83" s="9"/>
      <c r="BE83" s="9"/>
      <c r="BF83" s="9"/>
      <c r="BG83" s="9"/>
      <c r="BH83" s="91"/>
      <c r="BI83" s="91"/>
      <c r="BJ83" s="91"/>
      <c r="BK83" s="91"/>
      <c r="BL83" s="93"/>
      <c r="BM83" s="93"/>
      <c r="BN83" s="93"/>
      <c r="BO83" s="93"/>
      <c r="BP83" s="95" t="str">
        <f t="shared" si="18"/>
        <v/>
      </c>
      <c r="BQ83" s="96" t="str">
        <f t="shared" si="19"/>
        <v/>
      </c>
      <c r="BR83" s="747"/>
      <c r="BS83" s="756"/>
      <c r="BT83" s="756"/>
      <c r="BU83" s="759"/>
    </row>
    <row r="84" spans="1:73" ht="70.5" x14ac:dyDescent="0.25">
      <c r="A84" s="840"/>
      <c r="B84" s="822"/>
      <c r="C84" s="846"/>
      <c r="D84" s="849"/>
      <c r="E84" s="831"/>
      <c r="F84" s="852"/>
      <c r="G84" s="1050"/>
      <c r="H84" s="775"/>
      <c r="I84" s="745"/>
      <c r="J84" s="801"/>
      <c r="K84" s="804"/>
      <c r="L84" s="757"/>
      <c r="M84" s="816"/>
      <c r="N84" s="757"/>
      <c r="O84" s="757"/>
      <c r="P84" s="813"/>
      <c r="Q84" s="748"/>
      <c r="R84" s="745"/>
      <c r="S84" s="782"/>
      <c r="T84" s="745"/>
      <c r="U84" s="782"/>
      <c r="V84" s="745"/>
      <c r="W84" s="782"/>
      <c r="X84" s="779"/>
      <c r="Y84" s="782"/>
      <c r="Z84" s="782"/>
      <c r="AA84" s="742"/>
      <c r="AB84" s="297">
        <v>2</v>
      </c>
      <c r="AC84" s="288" t="s">
        <v>371</v>
      </c>
      <c r="AD84" s="295" t="s">
        <v>372</v>
      </c>
      <c r="AE84" s="295" t="s">
        <v>387</v>
      </c>
      <c r="AF84" s="328" t="str">
        <f>IF(OR(AG84="Preventivo",AG84="Detectivo"),"Probabilidad",IF(AG84="Correctivo","Impacto",""))</f>
        <v>Probabilidad</v>
      </c>
      <c r="AG84" s="302" t="s">
        <v>177</v>
      </c>
      <c r="AH84" s="296">
        <f t="shared" si="11"/>
        <v>0.25</v>
      </c>
      <c r="AI84" s="302" t="s">
        <v>178</v>
      </c>
      <c r="AJ84" s="296">
        <f t="shared" si="12"/>
        <v>0.15</v>
      </c>
      <c r="AK84" s="300">
        <f t="shared" si="13"/>
        <v>0.4</v>
      </c>
      <c r="AL84" s="300">
        <f>IFERROR(IF(AND(AF83="Probabilidad",AF84="Probabilidad"),(AL83-(+AL83*AK84)),IF(AF84="Probabilidad",(S83-(+S83*AK84)),IF(AF84="Impacto",AL83,""))),"")</f>
        <v>0.216</v>
      </c>
      <c r="AM84" s="300">
        <f>IFERROR(IF(AND(AF83="Impacto",AF84="Impacto"),(AM83-(+AM83*AK84)),IF(AF84="Impacto",(Y83-(+Y83*AK84)),IF(AF84="Probabilidad",AM83,""))),"")</f>
        <v>0.2</v>
      </c>
      <c r="AN84" s="302" t="s">
        <v>179</v>
      </c>
      <c r="AO84" s="302" t="s">
        <v>180</v>
      </c>
      <c r="AP84" s="302" t="s">
        <v>181</v>
      </c>
      <c r="AQ84" s="1041"/>
      <c r="AR84" s="739"/>
      <c r="AS84" s="739"/>
      <c r="AT84" s="742"/>
      <c r="AU84" s="739"/>
      <c r="AV84" s="739"/>
      <c r="AW84" s="742"/>
      <c r="AX84" s="742"/>
      <c r="AY84" s="742"/>
      <c r="AZ84" s="745"/>
      <c r="BA84" s="305"/>
      <c r="BB84" s="305"/>
      <c r="BC84" s="308" t="str">
        <f t="shared" si="17"/>
        <v/>
      </c>
      <c r="BD84" s="295"/>
      <c r="BE84" s="295"/>
      <c r="BF84" s="295"/>
      <c r="BG84" s="295"/>
      <c r="BH84" s="305"/>
      <c r="BI84" s="305"/>
      <c r="BJ84" s="305"/>
      <c r="BK84" s="305"/>
      <c r="BL84" s="306"/>
      <c r="BM84" s="306"/>
      <c r="BN84" s="306"/>
      <c r="BO84" s="306"/>
      <c r="BP84" s="307" t="str">
        <f t="shared" si="18"/>
        <v/>
      </c>
      <c r="BQ84" s="330" t="str">
        <f t="shared" si="19"/>
        <v/>
      </c>
      <c r="BR84" s="748"/>
      <c r="BS84" s="757"/>
      <c r="BT84" s="757"/>
      <c r="BU84" s="760"/>
    </row>
    <row r="85" spans="1:73" x14ac:dyDescent="0.25">
      <c r="A85" s="840"/>
      <c r="B85" s="822"/>
      <c r="C85" s="846"/>
      <c r="D85" s="849"/>
      <c r="E85" s="831"/>
      <c r="F85" s="852"/>
      <c r="G85" s="1050"/>
      <c r="H85" s="775"/>
      <c r="I85" s="745"/>
      <c r="J85" s="801"/>
      <c r="K85" s="804"/>
      <c r="L85" s="757"/>
      <c r="M85" s="816"/>
      <c r="N85" s="757"/>
      <c r="O85" s="757"/>
      <c r="P85" s="813"/>
      <c r="Q85" s="748"/>
      <c r="R85" s="745"/>
      <c r="S85" s="782"/>
      <c r="T85" s="745"/>
      <c r="U85" s="782"/>
      <c r="V85" s="745"/>
      <c r="W85" s="782"/>
      <c r="X85" s="779"/>
      <c r="Y85" s="782"/>
      <c r="Z85" s="782"/>
      <c r="AA85" s="742"/>
      <c r="AB85" s="297">
        <v>3</v>
      </c>
      <c r="AC85" s="293"/>
      <c r="AD85" s="293"/>
      <c r="AE85" s="295"/>
      <c r="AF85" s="298" t="str">
        <f>IF(OR(AG85="Preventivo",AG85="Detectivo"),"Probabilidad",IF(AG85="Correctivo","Impacto",""))</f>
        <v/>
      </c>
      <c r="AG85" s="299"/>
      <c r="AH85" s="296" t="str">
        <f t="shared" si="11"/>
        <v/>
      </c>
      <c r="AI85" s="299"/>
      <c r="AJ85" s="296" t="str">
        <f t="shared" si="12"/>
        <v/>
      </c>
      <c r="AK85" s="300" t="str">
        <f t="shared" si="13"/>
        <v/>
      </c>
      <c r="AL85" s="330" t="str">
        <f>IFERROR(IF(AND(AF84="Probabilidad",AF85="Probabilidad"),(AL84-(+AL84*AK85)),IF(AND(AF84="Impacto",AF85="Probabilidad"),(AL83-(+AL83*AK85)),IF(AF85="Impacto",AL84,""))),"")</f>
        <v/>
      </c>
      <c r="AM85" s="330" t="str">
        <f>IFERROR(IF(AND(AF84="Impacto",AF85="Impacto"),(AM84-(+AM84*AK85)),IF(AND(AF84="Probabilidad",AF85="Impacto"),(AM83-(+AM83*AK85)),IF(AF85="Probabilidad",AM84,""))),"")</f>
        <v/>
      </c>
      <c r="AN85" s="302"/>
      <c r="AO85" s="302"/>
      <c r="AP85" s="302"/>
      <c r="AQ85" s="1041"/>
      <c r="AR85" s="739"/>
      <c r="AS85" s="739"/>
      <c r="AT85" s="742"/>
      <c r="AU85" s="739"/>
      <c r="AV85" s="739"/>
      <c r="AW85" s="742"/>
      <c r="AX85" s="742"/>
      <c r="AY85" s="742"/>
      <c r="AZ85" s="745"/>
      <c r="BA85" s="305"/>
      <c r="BB85" s="305"/>
      <c r="BC85" s="308" t="str">
        <f t="shared" si="17"/>
        <v/>
      </c>
      <c r="BD85" s="295"/>
      <c r="BE85" s="295"/>
      <c r="BF85" s="295"/>
      <c r="BG85" s="295"/>
      <c r="BH85" s="305"/>
      <c r="BI85" s="305"/>
      <c r="BJ85" s="305"/>
      <c r="BK85" s="305"/>
      <c r="BL85" s="306"/>
      <c r="BM85" s="306"/>
      <c r="BN85" s="306"/>
      <c r="BO85" s="306"/>
      <c r="BP85" s="307" t="str">
        <f t="shared" si="18"/>
        <v/>
      </c>
      <c r="BQ85" s="330" t="str">
        <f t="shared" si="19"/>
        <v/>
      </c>
      <c r="BR85" s="748"/>
      <c r="BS85" s="757"/>
      <c r="BT85" s="757"/>
      <c r="BU85" s="760"/>
    </row>
    <row r="86" spans="1:73" x14ac:dyDescent="0.25">
      <c r="A86" s="840"/>
      <c r="B86" s="822"/>
      <c r="C86" s="846"/>
      <c r="D86" s="849"/>
      <c r="E86" s="831"/>
      <c r="F86" s="852"/>
      <c r="G86" s="1050"/>
      <c r="H86" s="775"/>
      <c r="I86" s="745"/>
      <c r="J86" s="801"/>
      <c r="K86" s="804"/>
      <c r="L86" s="757"/>
      <c r="M86" s="816"/>
      <c r="N86" s="757"/>
      <c r="O86" s="757"/>
      <c r="P86" s="813"/>
      <c r="Q86" s="748"/>
      <c r="R86" s="745"/>
      <c r="S86" s="782"/>
      <c r="T86" s="745"/>
      <c r="U86" s="782"/>
      <c r="V86" s="745"/>
      <c r="W86" s="782"/>
      <c r="X86" s="779"/>
      <c r="Y86" s="782"/>
      <c r="Z86" s="782"/>
      <c r="AA86" s="742"/>
      <c r="AB86" s="297">
        <v>4</v>
      </c>
      <c r="AC86" s="295"/>
      <c r="AD86" s="295"/>
      <c r="AE86" s="295"/>
      <c r="AF86" s="298" t="str">
        <f t="shared" si="10"/>
        <v/>
      </c>
      <c r="AG86" s="299"/>
      <c r="AH86" s="296" t="str">
        <f t="shared" si="11"/>
        <v/>
      </c>
      <c r="AI86" s="299"/>
      <c r="AJ86" s="296" t="str">
        <f t="shared" si="12"/>
        <v/>
      </c>
      <c r="AK86" s="300" t="str">
        <f t="shared" si="13"/>
        <v/>
      </c>
      <c r="AL86" s="330" t="str">
        <f>IFERROR(IF(AND(AF85="Probabilidad",AF86="Probabilidad"),(AL85-(+AL85*AK86)),IF(AND(AF85="Impacto",AF86="Probabilidad"),(AL84-(+AL84*AK86)),IF(AF86="Impacto",AL85,""))),"")</f>
        <v/>
      </c>
      <c r="AM86" s="330" t="str">
        <f>IFERROR(IF(AND(AF85="Impacto",AF86="Impacto"),(AM85-(+AM85*AK86)),IF(AND(AF85="Probabilidad",AF86="Impacto"),(AM84-(+AM84*AK86)),IF(AF86="Probabilidad",AM85,""))),"")</f>
        <v/>
      </c>
      <c r="AN86" s="302"/>
      <c r="AO86" s="302"/>
      <c r="AP86" s="302"/>
      <c r="AQ86" s="1041"/>
      <c r="AR86" s="739"/>
      <c r="AS86" s="739"/>
      <c r="AT86" s="742"/>
      <c r="AU86" s="739"/>
      <c r="AV86" s="739"/>
      <c r="AW86" s="742"/>
      <c r="AX86" s="742"/>
      <c r="AY86" s="742"/>
      <c r="AZ86" s="745"/>
      <c r="BA86" s="305"/>
      <c r="BB86" s="305"/>
      <c r="BC86" s="308" t="str">
        <f t="shared" si="17"/>
        <v/>
      </c>
      <c r="BD86" s="295"/>
      <c r="BE86" s="295"/>
      <c r="BF86" s="295"/>
      <c r="BG86" s="295"/>
      <c r="BH86" s="305"/>
      <c r="BI86" s="305"/>
      <c r="BJ86" s="305"/>
      <c r="BK86" s="305"/>
      <c r="BL86" s="306"/>
      <c r="BM86" s="306"/>
      <c r="BN86" s="306"/>
      <c r="BO86" s="306"/>
      <c r="BP86" s="307" t="str">
        <f t="shared" si="18"/>
        <v/>
      </c>
      <c r="BQ86" s="330" t="str">
        <f t="shared" si="19"/>
        <v/>
      </c>
      <c r="BR86" s="748"/>
      <c r="BS86" s="757"/>
      <c r="BT86" s="757"/>
      <c r="BU86" s="760"/>
    </row>
    <row r="87" spans="1:73" x14ac:dyDescent="0.25">
      <c r="A87" s="840"/>
      <c r="B87" s="822"/>
      <c r="C87" s="846"/>
      <c r="D87" s="849"/>
      <c r="E87" s="831"/>
      <c r="F87" s="852"/>
      <c r="G87" s="1050"/>
      <c r="H87" s="775"/>
      <c r="I87" s="745"/>
      <c r="J87" s="801"/>
      <c r="K87" s="804"/>
      <c r="L87" s="757"/>
      <c r="M87" s="816"/>
      <c r="N87" s="757"/>
      <c r="O87" s="757"/>
      <c r="P87" s="813"/>
      <c r="Q87" s="748"/>
      <c r="R87" s="745"/>
      <c r="S87" s="782"/>
      <c r="T87" s="745"/>
      <c r="U87" s="782"/>
      <c r="V87" s="745"/>
      <c r="W87" s="782"/>
      <c r="X87" s="779"/>
      <c r="Y87" s="782"/>
      <c r="Z87" s="782"/>
      <c r="AA87" s="742"/>
      <c r="AB87" s="297">
        <v>5</v>
      </c>
      <c r="AC87" s="336"/>
      <c r="AD87" s="336"/>
      <c r="AE87" s="295"/>
      <c r="AF87" s="298" t="str">
        <f t="shared" si="10"/>
        <v/>
      </c>
      <c r="AG87" s="299"/>
      <c r="AH87" s="296" t="str">
        <f t="shared" si="11"/>
        <v/>
      </c>
      <c r="AI87" s="299"/>
      <c r="AJ87" s="296" t="str">
        <f t="shared" si="12"/>
        <v/>
      </c>
      <c r="AK87" s="300" t="str">
        <f t="shared" si="13"/>
        <v/>
      </c>
      <c r="AL87" s="330" t="str">
        <f>IFERROR(IF(AND(AF86="Probabilidad",AF87="Probabilidad"),(AL86-(+AL86*AK87)),IF(AND(AF86="Impacto",AF87="Probabilidad"),(AL85-(+AL85*AK87)),IF(AF87="Impacto",AL86,""))),"")</f>
        <v/>
      </c>
      <c r="AM87" s="330" t="str">
        <f>IFERROR(IF(AND(AF86="Impacto",AF87="Impacto"),(AM86-(+AM86*AK87)),IF(AND(AF86="Probabilidad",AF87="Impacto"),(AM85-(+AM85*AK87)),IF(AF87="Probabilidad",AM86,""))),"")</f>
        <v/>
      </c>
      <c r="AN87" s="302"/>
      <c r="AO87" s="302"/>
      <c r="AP87" s="302"/>
      <c r="AQ87" s="1041"/>
      <c r="AR87" s="739"/>
      <c r="AS87" s="739"/>
      <c r="AT87" s="742"/>
      <c r="AU87" s="739"/>
      <c r="AV87" s="739"/>
      <c r="AW87" s="742"/>
      <c r="AX87" s="742"/>
      <c r="AY87" s="742"/>
      <c r="AZ87" s="745"/>
      <c r="BA87" s="305"/>
      <c r="BB87" s="305"/>
      <c r="BC87" s="308" t="str">
        <f t="shared" si="17"/>
        <v/>
      </c>
      <c r="BD87" s="295"/>
      <c r="BE87" s="295"/>
      <c r="BF87" s="295"/>
      <c r="BG87" s="295"/>
      <c r="BH87" s="305"/>
      <c r="BI87" s="305"/>
      <c r="BJ87" s="305"/>
      <c r="BK87" s="305"/>
      <c r="BL87" s="306"/>
      <c r="BM87" s="306"/>
      <c r="BN87" s="306"/>
      <c r="BO87" s="306"/>
      <c r="BP87" s="307" t="str">
        <f t="shared" si="18"/>
        <v/>
      </c>
      <c r="BQ87" s="330" t="str">
        <f t="shared" si="19"/>
        <v/>
      </c>
      <c r="BR87" s="748"/>
      <c r="BS87" s="757"/>
      <c r="BT87" s="757"/>
      <c r="BU87" s="760"/>
    </row>
    <row r="88" spans="1:73" ht="15.75" thickBot="1" x14ac:dyDescent="0.3">
      <c r="A88" s="840"/>
      <c r="B88" s="822"/>
      <c r="C88" s="846"/>
      <c r="D88" s="850"/>
      <c r="E88" s="832"/>
      <c r="F88" s="853"/>
      <c r="G88" s="1051"/>
      <c r="H88" s="776"/>
      <c r="I88" s="746"/>
      <c r="J88" s="802"/>
      <c r="K88" s="805"/>
      <c r="L88" s="758"/>
      <c r="M88" s="817"/>
      <c r="N88" s="758"/>
      <c r="O88" s="758"/>
      <c r="P88" s="814"/>
      <c r="Q88" s="749"/>
      <c r="R88" s="746"/>
      <c r="S88" s="783"/>
      <c r="T88" s="746"/>
      <c r="U88" s="783"/>
      <c r="V88" s="746"/>
      <c r="W88" s="783"/>
      <c r="X88" s="780"/>
      <c r="Y88" s="783"/>
      <c r="Z88" s="783"/>
      <c r="AA88" s="743"/>
      <c r="AB88" s="315">
        <v>6</v>
      </c>
      <c r="AC88" s="313"/>
      <c r="AD88" s="313"/>
      <c r="AE88" s="313"/>
      <c r="AF88" s="316" t="str">
        <f t="shared" si="10"/>
        <v/>
      </c>
      <c r="AG88" s="317"/>
      <c r="AH88" s="314" t="str">
        <f t="shared" si="11"/>
        <v/>
      </c>
      <c r="AI88" s="317"/>
      <c r="AJ88" s="314" t="str">
        <f t="shared" si="12"/>
        <v/>
      </c>
      <c r="AK88" s="318" t="str">
        <f t="shared" si="13"/>
        <v/>
      </c>
      <c r="AL88" s="330" t="str">
        <f>IFERROR(IF(AND(AF87="Probabilidad",AF88="Probabilidad"),(AL87-(+AL87*AK88)),IF(AND(AF87="Impacto",AF88="Probabilidad"),(AL86-(+AL86*AK88)),IF(AF88="Impacto",AL87,""))),"")</f>
        <v/>
      </c>
      <c r="AM88" s="330" t="str">
        <f>IFERROR(IF(AND(AF87="Impacto",AF88="Impacto"),(AM87-(+AM87*AK88)),IF(AND(AF87="Probabilidad",AF88="Impacto"),(AM86-(+AM86*AK88)),IF(AF88="Probabilidad",AM87,""))),"")</f>
        <v/>
      </c>
      <c r="AN88" s="320"/>
      <c r="AO88" s="320"/>
      <c r="AP88" s="320"/>
      <c r="AQ88" s="1042"/>
      <c r="AR88" s="740"/>
      <c r="AS88" s="740"/>
      <c r="AT88" s="743"/>
      <c r="AU88" s="740"/>
      <c r="AV88" s="740"/>
      <c r="AW88" s="743"/>
      <c r="AX88" s="743"/>
      <c r="AY88" s="743"/>
      <c r="AZ88" s="746"/>
      <c r="BA88" s="323"/>
      <c r="BB88" s="323"/>
      <c r="BC88" s="326" t="str">
        <f t="shared" si="17"/>
        <v/>
      </c>
      <c r="BD88" s="313"/>
      <c r="BE88" s="313"/>
      <c r="BF88" s="313"/>
      <c r="BG88" s="313"/>
      <c r="BH88" s="323"/>
      <c r="BI88" s="323"/>
      <c r="BJ88" s="323"/>
      <c r="BK88" s="323"/>
      <c r="BL88" s="324"/>
      <c r="BM88" s="324"/>
      <c r="BN88" s="324"/>
      <c r="BO88" s="324"/>
      <c r="BP88" s="325" t="str">
        <f t="shared" si="18"/>
        <v/>
      </c>
      <c r="BQ88" s="333" t="str">
        <f t="shared" si="19"/>
        <v/>
      </c>
      <c r="BR88" s="749"/>
      <c r="BS88" s="758"/>
      <c r="BT88" s="758"/>
      <c r="BU88" s="761"/>
    </row>
    <row r="89" spans="1:73" ht="55.5" customHeight="1" x14ac:dyDescent="0.25">
      <c r="A89" s="840"/>
      <c r="B89" s="822"/>
      <c r="C89" s="846"/>
      <c r="D89" s="848" t="s">
        <v>167</v>
      </c>
      <c r="E89" s="830" t="s">
        <v>358</v>
      </c>
      <c r="F89" s="851">
        <v>3</v>
      </c>
      <c r="G89" s="812" t="s">
        <v>388</v>
      </c>
      <c r="H89" s="821"/>
      <c r="I89" s="842"/>
      <c r="J89" s="800" t="s">
        <v>389</v>
      </c>
      <c r="K89" s="803" t="s">
        <v>170</v>
      </c>
      <c r="L89" s="756" t="s">
        <v>171</v>
      </c>
      <c r="M89" s="815" t="s">
        <v>390</v>
      </c>
      <c r="N89" s="756"/>
      <c r="O89" s="756"/>
      <c r="P89" s="951" t="s">
        <v>391</v>
      </c>
      <c r="Q89" s="1030">
        <v>0.8</v>
      </c>
      <c r="R89" s="744" t="s">
        <v>392</v>
      </c>
      <c r="S89" s="781">
        <f>IF(R89="Muy Alta",100%,IF(R89="Alta",80%,IF(R89="Media",60%,IF(R89="Baja",40%,IF(R89="Muy Baja",20%,"")))))</f>
        <v>1</v>
      </c>
      <c r="T89" s="744"/>
      <c r="U89" s="781" t="str">
        <f>IF(T89="Catastrófico",100%,IF(T89="Mayor",80%,IF(T89="Moderado",60%,IF(T89="Menor",40%,IF(T89="Leve",20%,"")))))</f>
        <v/>
      </c>
      <c r="V89" s="744" t="s">
        <v>174</v>
      </c>
      <c r="W89" s="781">
        <f>IF(V89="Catastrófico",100%,IF(V89="Mayor",80%,IF(V89="Moderado",60%,IF(V89="Menor",40%,IF(V89="Leve",20%,"")))))</f>
        <v>0.6</v>
      </c>
      <c r="X89" s="778" t="str">
        <f>IF(Y89=100%,"Catastrófico",IF(Y89=80%,"Mayor",IF(Y89=60%,"Moderado",IF(Y89=40%,"Menor",IF(Y89=20%,"Leve","")))))</f>
        <v>Moderado</v>
      </c>
      <c r="Y89" s="781">
        <f>IF(AND(U89="",W89=""),"",MAX(U89,W89))</f>
        <v>0.6</v>
      </c>
      <c r="Z89" s="781" t="str">
        <f>CONCATENATE(R89,X89)</f>
        <v>Muy AltaModerado</v>
      </c>
      <c r="AA89" s="741" t="str">
        <f>IF(Z89="Muy AltaLeve","Alto",IF(Z89="Muy AltaMenor","Alto",IF(Z89="Muy AltaModerado","Alto",IF(Z89="Muy AltaMayor","Alto",IF(Z89="Muy AltaCatastrófico","Extremo",IF(Z89="AltaLeve","Moderado",IF(Z89="AltaMenor","Moderado",IF(Z89="AltaModerado","Alto",IF(Z89="AltaMayor","Alto",IF(Z89="AltaCatastrófico","Extremo",IF(Z89="MediaLeve","Moderado",IF(Z89="MediaMenor","Moderado",IF(Z89="MediaModerado","Moderado",IF(Z89="MediaMayor","Alto",IF(Z89="MediaCatastrófico","Extremo",IF(Z89="BajaLeve","Bajo",IF(Z89="BajaMenor","Moderado",IF(Z89="BajaModerado","Moderado",IF(Z89="BajaMayor","Alto",IF(Z89="BajaCatastrófico","Extremo",IF(Z89="Muy BajaLeve","Bajo",IF(Z89="Muy BajaMenor","Bajo",IF(Z89="Muy BajaModerado","Moderado",IF(Z89="Muy BajaMayor","Alto",IF(Z89="Muy BajaCatastrófico","Extremo","")))))))))))))))))))))))))</f>
        <v>Alto</v>
      </c>
      <c r="AB89" s="118">
        <v>1</v>
      </c>
      <c r="AC89" s="119" t="s">
        <v>393</v>
      </c>
      <c r="AD89" s="120" t="s">
        <v>265</v>
      </c>
      <c r="AE89" s="121" t="s">
        <v>394</v>
      </c>
      <c r="AF89" s="228" t="str">
        <f t="shared" si="10"/>
        <v>Probabilidad</v>
      </c>
      <c r="AG89" s="229" t="s">
        <v>177</v>
      </c>
      <c r="AH89" s="115">
        <f t="shared" si="11"/>
        <v>0.25</v>
      </c>
      <c r="AI89" s="229" t="s">
        <v>178</v>
      </c>
      <c r="AJ89" s="115">
        <f t="shared" si="12"/>
        <v>0.15</v>
      </c>
      <c r="AK89" s="122">
        <f t="shared" si="13"/>
        <v>0.4</v>
      </c>
      <c r="AL89" s="125">
        <f>IFERROR(IF(AF89="Probabilidad",(S89-(+S89*AK89)),IF(AF89="Impacto",S89,"")),"")</f>
        <v>0.6</v>
      </c>
      <c r="AM89" s="125">
        <f>IFERROR(IF(AF89="Impacto",(Y89-(+Y89*AK89)),IF(AF89="Probabilidad",Y89,"")),"")</f>
        <v>0.6</v>
      </c>
      <c r="AN89" s="124" t="s">
        <v>179</v>
      </c>
      <c r="AO89" s="124" t="s">
        <v>180</v>
      </c>
      <c r="AP89" s="124" t="s">
        <v>181</v>
      </c>
      <c r="AQ89" s="1043" t="s">
        <v>395</v>
      </c>
      <c r="AR89" s="1037">
        <f>S89</f>
        <v>1</v>
      </c>
      <c r="AS89" s="1037">
        <f>IF(AL89="","",MIN(AL89:AL94))</f>
        <v>7.4088000000000001E-2</v>
      </c>
      <c r="AT89" s="914" t="str">
        <f>IFERROR(IF(AS89="","",IF(AS89&lt;=0.2,"Muy Baja",IF(AS89&lt;=0.4,"Baja",IF(AS89&lt;=0.6,"Media",IF(AS89&lt;=0.8,"Alta","Muy Alta"))))),"")</f>
        <v>Muy Baja</v>
      </c>
      <c r="AU89" s="1037">
        <f>Y89</f>
        <v>0.6</v>
      </c>
      <c r="AV89" s="1037">
        <f>IF(AM89="","",MIN(AM89:AM94))</f>
        <v>0.6</v>
      </c>
      <c r="AW89" s="914" t="str">
        <f>IFERROR(IF(AV89="","",IF(AV89&lt;=0.2,"Leve",IF(AV89&lt;=0.4,"Menor",IF(AV89&lt;=0.6,"Moderado",IF(AV89&lt;=0.8,"Mayor","Catastrófico"))))),"")</f>
        <v>Moderado</v>
      </c>
      <c r="AX89" s="914" t="str">
        <f>AA89</f>
        <v>Alto</v>
      </c>
      <c r="AY89" s="914" t="str">
        <f>IFERROR(IF(OR(AND(AT89="Muy Baja",AW89="Leve"),AND(AT89="Muy Baja",AW89="Menor"),AND(AT89="Baja",AW89="Leve")),"Bajo",IF(OR(AND(AT89="Muy baja",AW89="Moderado"),AND(AT89="Baja",AW89="Menor"),AND(AT89="Baja",AW89="Moderado"),AND(AT89="Media",AW89="Leve"),AND(AT89="Media",AW89="Menor"),AND(AT89="Media",AW89="Moderado"),AND(AT89="Alta",AW89="Leve"),AND(AT89="Alta",AW89="Menor")),"Moderado",IF(OR(AND(AT89="Muy Baja",AW89="Mayor"),AND(AT89="Baja",AW89="Mayor"),AND(AT89="Media",AW89="Mayor"),AND(AT89="Alta",AW89="Moderado"),AND(AT89="Alta",AW89="Mayor"),AND(AT89="Muy Alta",AW89="Leve"),AND(AT89="Muy Alta",AW89="Menor"),AND(AT89="Muy Alta",AW89="Moderado"),AND(AT89="Muy Alta",AW89="Mayor")),"Alto",IF(OR(AND(AT89="Muy Baja",AW89="Catastrófico"),AND(AT89="Baja",AW89="Catastrófico"),AND(AT89="Media",AW89="Catastrófico"),AND(AT89="Alta",AW89="Catastrófico"),AND(AT89="Muy Alta",AW89="Catastrófico")),"Extremo","")))),"")</f>
        <v>Moderado</v>
      </c>
      <c r="AZ89" s="744" t="s">
        <v>183</v>
      </c>
      <c r="BA89" s="305" t="s">
        <v>396</v>
      </c>
      <c r="BB89" s="305" t="s">
        <v>397</v>
      </c>
      <c r="BC89" s="94">
        <f t="shared" si="17"/>
        <v>3</v>
      </c>
      <c r="BD89" s="9">
        <v>1</v>
      </c>
      <c r="BE89" s="9">
        <v>1</v>
      </c>
      <c r="BF89" s="9">
        <v>1</v>
      </c>
      <c r="BG89" s="9"/>
      <c r="BH89" s="344" t="s">
        <v>398</v>
      </c>
      <c r="BI89" s="344" t="s">
        <v>399</v>
      </c>
      <c r="BJ89" s="91"/>
      <c r="BK89" s="91"/>
      <c r="BL89" s="93"/>
      <c r="BM89" s="93"/>
      <c r="BN89" s="93"/>
      <c r="BO89" s="93"/>
      <c r="BP89" s="95" t="str">
        <f t="shared" si="18"/>
        <v/>
      </c>
      <c r="BQ89" s="96" t="str">
        <f t="shared" si="19"/>
        <v/>
      </c>
      <c r="BR89" s="747"/>
      <c r="BS89" s="756"/>
      <c r="BT89" s="756"/>
      <c r="BU89" s="759"/>
    </row>
    <row r="90" spans="1:73" ht="55.5" customHeight="1" x14ac:dyDescent="0.25">
      <c r="A90" s="840"/>
      <c r="B90" s="822"/>
      <c r="C90" s="846"/>
      <c r="D90" s="849"/>
      <c r="E90" s="831"/>
      <c r="F90" s="852"/>
      <c r="G90" s="813"/>
      <c r="H90" s="822"/>
      <c r="I90" s="843"/>
      <c r="J90" s="801"/>
      <c r="K90" s="804"/>
      <c r="L90" s="757"/>
      <c r="M90" s="816"/>
      <c r="N90" s="757"/>
      <c r="O90" s="757"/>
      <c r="P90" s="952"/>
      <c r="Q90" s="1031"/>
      <c r="R90" s="745"/>
      <c r="S90" s="782"/>
      <c r="T90" s="745"/>
      <c r="U90" s="782"/>
      <c r="V90" s="745"/>
      <c r="W90" s="782"/>
      <c r="X90" s="779"/>
      <c r="Y90" s="782"/>
      <c r="Z90" s="782"/>
      <c r="AA90" s="742"/>
      <c r="AB90" s="347">
        <v>2</v>
      </c>
      <c r="AC90" s="348" t="s">
        <v>400</v>
      </c>
      <c r="AD90" s="349" t="s">
        <v>237</v>
      </c>
      <c r="AE90" s="350" t="s">
        <v>401</v>
      </c>
      <c r="AF90" s="351" t="str">
        <f t="shared" si="10"/>
        <v>Probabilidad</v>
      </c>
      <c r="AG90" s="352" t="s">
        <v>177</v>
      </c>
      <c r="AH90" s="353">
        <f t="shared" si="11"/>
        <v>0.25</v>
      </c>
      <c r="AI90" s="352" t="s">
        <v>178</v>
      </c>
      <c r="AJ90" s="353">
        <f t="shared" si="12"/>
        <v>0.15</v>
      </c>
      <c r="AK90" s="354">
        <f t="shared" si="13"/>
        <v>0.4</v>
      </c>
      <c r="AL90" s="355">
        <f>IFERROR(IF(AND(AF89="Probabilidad",AF90="Probabilidad"),(AL89-(+AL89*AK90)),IF(AF90="Probabilidad",(S89-(+S89*AK90)),IF(AF90="Impacto",AL89,""))),"")</f>
        <v>0.36</v>
      </c>
      <c r="AM90" s="355">
        <f>IFERROR(IF(AND(AF89="Impacto",AF90="Impacto"),(AM89-(+AM89*AK90)),IF(AF90="Impacto",(Y89-(+Y89*AK90)),IF(AF90="Probabilidad",AM89,""))),"")</f>
        <v>0.6</v>
      </c>
      <c r="AN90" s="356" t="s">
        <v>179</v>
      </c>
      <c r="AO90" s="356" t="s">
        <v>180</v>
      </c>
      <c r="AP90" s="356" t="s">
        <v>181</v>
      </c>
      <c r="AQ90" s="822"/>
      <c r="AR90" s="1038"/>
      <c r="AS90" s="1038"/>
      <c r="AT90" s="915"/>
      <c r="AU90" s="1038"/>
      <c r="AV90" s="1038"/>
      <c r="AW90" s="915"/>
      <c r="AX90" s="915"/>
      <c r="AY90" s="915"/>
      <c r="AZ90" s="745"/>
      <c r="BA90" s="305"/>
      <c r="BB90" s="305"/>
      <c r="BC90" s="308" t="str">
        <f t="shared" si="17"/>
        <v/>
      </c>
      <c r="BD90" s="358"/>
      <c r="BE90" s="358"/>
      <c r="BF90" s="358"/>
      <c r="BG90" s="295"/>
      <c r="BH90" s="344"/>
      <c r="BI90" s="344"/>
      <c r="BJ90" s="305"/>
      <c r="BK90" s="305"/>
      <c r="BL90" s="306"/>
      <c r="BM90" s="306"/>
      <c r="BN90" s="306"/>
      <c r="BO90" s="306"/>
      <c r="BP90" s="307" t="str">
        <f t="shared" si="18"/>
        <v/>
      </c>
      <c r="BQ90" s="330" t="str">
        <f t="shared" si="19"/>
        <v/>
      </c>
      <c r="BR90" s="748"/>
      <c r="BS90" s="757"/>
      <c r="BT90" s="757"/>
      <c r="BU90" s="760"/>
    </row>
    <row r="91" spans="1:73" ht="55.5" customHeight="1" x14ac:dyDescent="0.25">
      <c r="A91" s="840"/>
      <c r="B91" s="822"/>
      <c r="C91" s="846"/>
      <c r="D91" s="849"/>
      <c r="E91" s="831"/>
      <c r="F91" s="852"/>
      <c r="G91" s="813"/>
      <c r="H91" s="822"/>
      <c r="I91" s="843"/>
      <c r="J91" s="801"/>
      <c r="K91" s="804"/>
      <c r="L91" s="757"/>
      <c r="M91" s="816"/>
      <c r="N91" s="757"/>
      <c r="O91" s="757"/>
      <c r="P91" s="952"/>
      <c r="Q91" s="1031"/>
      <c r="R91" s="745"/>
      <c r="S91" s="782"/>
      <c r="T91" s="745"/>
      <c r="U91" s="782"/>
      <c r="V91" s="745"/>
      <c r="W91" s="782"/>
      <c r="X91" s="779"/>
      <c r="Y91" s="782"/>
      <c r="Z91" s="782"/>
      <c r="AA91" s="742"/>
      <c r="AB91" s="347">
        <v>3</v>
      </c>
      <c r="AC91" s="348" t="s">
        <v>402</v>
      </c>
      <c r="AD91" s="349" t="s">
        <v>265</v>
      </c>
      <c r="AE91" s="350" t="s">
        <v>403</v>
      </c>
      <c r="AF91" s="351" t="str">
        <f t="shared" si="10"/>
        <v>Probabilidad</v>
      </c>
      <c r="AG91" s="352" t="s">
        <v>177</v>
      </c>
      <c r="AH91" s="353">
        <f t="shared" si="11"/>
        <v>0.25</v>
      </c>
      <c r="AI91" s="352" t="s">
        <v>178</v>
      </c>
      <c r="AJ91" s="353">
        <f t="shared" si="12"/>
        <v>0.15</v>
      </c>
      <c r="AK91" s="354">
        <f t="shared" si="13"/>
        <v>0.4</v>
      </c>
      <c r="AL91" s="355">
        <f>IFERROR(IF(AND(AF90="Probabilidad",AF91="Probabilidad"),(AL90-(+AL90*AK91)),IF(AND(AF90="Impacto",AF91="Probabilidad"),(AL89-(+AL89*AK91)),IF(AF91="Impacto",AL90,""))),"")</f>
        <v>0.216</v>
      </c>
      <c r="AM91" s="355">
        <f>IFERROR(IF(AND(AF90="Impacto",AF91="Impacto"),(AM90-(+AM90*AK91)),IF(AND(AF90="Probabilidad",AF91="Impacto"),(AM89-(+AM89*AK91)),IF(AF91="Probabilidad",AM90,""))),"")</f>
        <v>0.6</v>
      </c>
      <c r="AN91" s="356" t="s">
        <v>179</v>
      </c>
      <c r="AO91" s="356" t="s">
        <v>180</v>
      </c>
      <c r="AP91" s="356" t="s">
        <v>181</v>
      </c>
      <c r="AQ91" s="822"/>
      <c r="AR91" s="1038"/>
      <c r="AS91" s="1038"/>
      <c r="AT91" s="915"/>
      <c r="AU91" s="1038"/>
      <c r="AV91" s="1038"/>
      <c r="AW91" s="915"/>
      <c r="AX91" s="915"/>
      <c r="AY91" s="915"/>
      <c r="AZ91" s="745"/>
      <c r="BA91" s="334"/>
      <c r="BB91" s="305"/>
      <c r="BC91" s="308" t="str">
        <f t="shared" si="17"/>
        <v/>
      </c>
      <c r="BD91" s="295"/>
      <c r="BE91" s="295"/>
      <c r="BF91" s="295"/>
      <c r="BG91" s="295"/>
      <c r="BH91" s="305"/>
      <c r="BI91" s="305"/>
      <c r="BJ91" s="305"/>
      <c r="BK91" s="305"/>
      <c r="BL91" s="306"/>
      <c r="BM91" s="306"/>
      <c r="BN91" s="306"/>
      <c r="BO91" s="306"/>
      <c r="BP91" s="307" t="str">
        <f t="shared" si="18"/>
        <v/>
      </c>
      <c r="BQ91" s="330" t="str">
        <f t="shared" si="19"/>
        <v/>
      </c>
      <c r="BR91" s="748"/>
      <c r="BS91" s="757"/>
      <c r="BT91" s="757"/>
      <c r="BU91" s="760"/>
    </row>
    <row r="92" spans="1:73" ht="55.5" customHeight="1" x14ac:dyDescent="0.25">
      <c r="A92" s="840"/>
      <c r="B92" s="822"/>
      <c r="C92" s="846"/>
      <c r="D92" s="849"/>
      <c r="E92" s="831"/>
      <c r="F92" s="852"/>
      <c r="G92" s="813"/>
      <c r="H92" s="822"/>
      <c r="I92" s="843"/>
      <c r="J92" s="801"/>
      <c r="K92" s="804"/>
      <c r="L92" s="757"/>
      <c r="M92" s="816"/>
      <c r="N92" s="757"/>
      <c r="O92" s="757"/>
      <c r="P92" s="952"/>
      <c r="Q92" s="1031"/>
      <c r="R92" s="745"/>
      <c r="S92" s="782"/>
      <c r="T92" s="745"/>
      <c r="U92" s="782"/>
      <c r="V92" s="745"/>
      <c r="W92" s="782"/>
      <c r="X92" s="779"/>
      <c r="Y92" s="782"/>
      <c r="Z92" s="782"/>
      <c r="AA92" s="742"/>
      <c r="AB92" s="347">
        <v>4</v>
      </c>
      <c r="AC92" s="327" t="s">
        <v>404</v>
      </c>
      <c r="AD92" s="359" t="s">
        <v>302</v>
      </c>
      <c r="AE92" s="359" t="s">
        <v>405</v>
      </c>
      <c r="AF92" s="351" t="str">
        <f t="shared" si="10"/>
        <v>Probabilidad</v>
      </c>
      <c r="AG92" s="352" t="s">
        <v>335</v>
      </c>
      <c r="AH92" s="353">
        <f t="shared" si="11"/>
        <v>0.15</v>
      </c>
      <c r="AI92" s="352" t="s">
        <v>178</v>
      </c>
      <c r="AJ92" s="353">
        <f t="shared" si="12"/>
        <v>0.15</v>
      </c>
      <c r="AK92" s="354">
        <f t="shared" si="13"/>
        <v>0.3</v>
      </c>
      <c r="AL92" s="355">
        <f>IFERROR(IF(AND(AF91="Probabilidad",AF92="Probabilidad"),(AL91-(+AL91*AK92)),IF(AND(AF91="Impacto",AF92="Probabilidad"),(AL90-(+AL90*AK92)),IF(AF92="Impacto",AL91,""))),"")</f>
        <v>0.1512</v>
      </c>
      <c r="AM92" s="355">
        <f>IFERROR(IF(AND(AF91="Impacto",AF92="Impacto"),(AM91-(+AM91*AK92)),IF(AND(AF91="Probabilidad",AF92="Impacto"),(AM90-(+AM90*AK92)),IF(AF92="Probabilidad",AM91,""))),"")</f>
        <v>0.6</v>
      </c>
      <c r="AN92" s="356" t="s">
        <v>179</v>
      </c>
      <c r="AO92" s="356" t="s">
        <v>180</v>
      </c>
      <c r="AP92" s="356" t="s">
        <v>181</v>
      </c>
      <c r="AQ92" s="822"/>
      <c r="AR92" s="1038"/>
      <c r="AS92" s="1038"/>
      <c r="AT92" s="915"/>
      <c r="AU92" s="1038"/>
      <c r="AV92" s="1038"/>
      <c r="AW92" s="915"/>
      <c r="AX92" s="915"/>
      <c r="AY92" s="915"/>
      <c r="AZ92" s="745"/>
      <c r="BA92" s="334"/>
      <c r="BB92" s="305"/>
      <c r="BC92" s="308" t="str">
        <f t="shared" si="17"/>
        <v/>
      </c>
      <c r="BD92" s="295"/>
      <c r="BE92" s="295"/>
      <c r="BF92" s="295"/>
      <c r="BG92" s="295"/>
      <c r="BH92" s="305"/>
      <c r="BI92" s="305"/>
      <c r="BJ92" s="305"/>
      <c r="BK92" s="305"/>
      <c r="BL92" s="306"/>
      <c r="BM92" s="306"/>
      <c r="BN92" s="306"/>
      <c r="BO92" s="306"/>
      <c r="BP92" s="307" t="str">
        <f t="shared" si="18"/>
        <v/>
      </c>
      <c r="BQ92" s="330" t="str">
        <f t="shared" si="19"/>
        <v/>
      </c>
      <c r="BR92" s="748"/>
      <c r="BS92" s="757"/>
      <c r="BT92" s="757"/>
      <c r="BU92" s="760"/>
    </row>
    <row r="93" spans="1:73" ht="55.5" customHeight="1" x14ac:dyDescent="0.25">
      <c r="A93" s="840"/>
      <c r="B93" s="822"/>
      <c r="C93" s="846"/>
      <c r="D93" s="849"/>
      <c r="E93" s="831"/>
      <c r="F93" s="852"/>
      <c r="G93" s="813"/>
      <c r="H93" s="822"/>
      <c r="I93" s="843"/>
      <c r="J93" s="801"/>
      <c r="K93" s="804"/>
      <c r="L93" s="757"/>
      <c r="M93" s="816"/>
      <c r="N93" s="757"/>
      <c r="O93" s="757"/>
      <c r="P93" s="952"/>
      <c r="Q93" s="1031"/>
      <c r="R93" s="745"/>
      <c r="S93" s="782"/>
      <c r="T93" s="745"/>
      <c r="U93" s="782"/>
      <c r="V93" s="745"/>
      <c r="W93" s="782"/>
      <c r="X93" s="779"/>
      <c r="Y93" s="782"/>
      <c r="Z93" s="782"/>
      <c r="AA93" s="742"/>
      <c r="AB93" s="347">
        <v>5</v>
      </c>
      <c r="AC93" s="327" t="s">
        <v>406</v>
      </c>
      <c r="AD93" s="359" t="s">
        <v>302</v>
      </c>
      <c r="AE93" s="359" t="s">
        <v>407</v>
      </c>
      <c r="AF93" s="351" t="str">
        <f t="shared" si="10"/>
        <v>Probabilidad</v>
      </c>
      <c r="AG93" s="352" t="s">
        <v>335</v>
      </c>
      <c r="AH93" s="353">
        <f t="shared" si="11"/>
        <v>0.15</v>
      </c>
      <c r="AI93" s="352" t="s">
        <v>178</v>
      </c>
      <c r="AJ93" s="353">
        <f t="shared" si="12"/>
        <v>0.15</v>
      </c>
      <c r="AK93" s="354">
        <f t="shared" si="13"/>
        <v>0.3</v>
      </c>
      <c r="AL93" s="355">
        <f>IFERROR(IF(AND(AF92="Probabilidad",AF93="Probabilidad"),(AL92-(+AL92*AK93)),IF(AND(AF92="Impacto",AF93="Probabilidad"),(AL91-(+AL91*AK93)),IF(AF93="Impacto",AL92,""))),"")</f>
        <v>0.10584</v>
      </c>
      <c r="AM93" s="355">
        <f>IFERROR(IF(AND(AF92="Impacto",AF93="Impacto"),(AM92-(+AM92*AK93)),IF(AND(AF92="Probabilidad",AF93="Impacto"),(AM91-(+AM91*AK93)),IF(AF93="Probabilidad",AM92,""))),"")</f>
        <v>0.6</v>
      </c>
      <c r="AN93" s="356" t="s">
        <v>179</v>
      </c>
      <c r="AO93" s="356" t="s">
        <v>180</v>
      </c>
      <c r="AP93" s="356" t="s">
        <v>181</v>
      </c>
      <c r="AQ93" s="822"/>
      <c r="AR93" s="1038"/>
      <c r="AS93" s="1038"/>
      <c r="AT93" s="915"/>
      <c r="AU93" s="1038"/>
      <c r="AV93" s="1038"/>
      <c r="AW93" s="915"/>
      <c r="AX93" s="915"/>
      <c r="AY93" s="915"/>
      <c r="AZ93" s="745"/>
      <c r="BA93" s="334"/>
      <c r="BB93" s="305"/>
      <c r="BC93" s="308" t="str">
        <f t="shared" si="17"/>
        <v/>
      </c>
      <c r="BD93" s="295"/>
      <c r="BE93" s="295"/>
      <c r="BF93" s="295"/>
      <c r="BG93" s="295"/>
      <c r="BH93" s="305"/>
      <c r="BI93" s="305"/>
      <c r="BJ93" s="305"/>
      <c r="BK93" s="305"/>
      <c r="BL93" s="306"/>
      <c r="BM93" s="306"/>
      <c r="BN93" s="306"/>
      <c r="BO93" s="306"/>
      <c r="BP93" s="307" t="str">
        <f t="shared" si="18"/>
        <v/>
      </c>
      <c r="BQ93" s="330" t="str">
        <f t="shared" si="19"/>
        <v/>
      </c>
      <c r="BR93" s="748"/>
      <c r="BS93" s="757"/>
      <c r="BT93" s="757"/>
      <c r="BU93" s="760"/>
    </row>
    <row r="94" spans="1:73" ht="55.5" customHeight="1" thickBot="1" x14ac:dyDescent="0.3">
      <c r="A94" s="840"/>
      <c r="B94" s="822"/>
      <c r="C94" s="846"/>
      <c r="D94" s="850"/>
      <c r="E94" s="832"/>
      <c r="F94" s="853"/>
      <c r="G94" s="814"/>
      <c r="H94" s="823"/>
      <c r="I94" s="844"/>
      <c r="J94" s="802"/>
      <c r="K94" s="805"/>
      <c r="L94" s="758"/>
      <c r="M94" s="817"/>
      <c r="N94" s="758"/>
      <c r="O94" s="758"/>
      <c r="P94" s="953"/>
      <c r="Q94" s="1032"/>
      <c r="R94" s="746"/>
      <c r="S94" s="783"/>
      <c r="T94" s="746"/>
      <c r="U94" s="783"/>
      <c r="V94" s="746"/>
      <c r="W94" s="783"/>
      <c r="X94" s="780"/>
      <c r="Y94" s="783"/>
      <c r="Z94" s="783"/>
      <c r="AA94" s="743"/>
      <c r="AB94" s="360">
        <v>6</v>
      </c>
      <c r="AC94" s="332" t="s">
        <v>408</v>
      </c>
      <c r="AD94" s="361" t="s">
        <v>302</v>
      </c>
      <c r="AE94" s="361" t="s">
        <v>409</v>
      </c>
      <c r="AF94" s="362" t="str">
        <f t="shared" si="10"/>
        <v>Probabilidad</v>
      </c>
      <c r="AG94" s="363" t="s">
        <v>335</v>
      </c>
      <c r="AH94" s="364">
        <f t="shared" si="11"/>
        <v>0.15</v>
      </c>
      <c r="AI94" s="363" t="s">
        <v>178</v>
      </c>
      <c r="AJ94" s="364">
        <f t="shared" si="12"/>
        <v>0.15</v>
      </c>
      <c r="AK94" s="365">
        <f t="shared" si="13"/>
        <v>0.3</v>
      </c>
      <c r="AL94" s="355">
        <f>IFERROR(IF(AND(AF93="Probabilidad",AF94="Probabilidad"),(AL93-(+AL93*AK94)),IF(AND(AF93="Impacto",AF94="Probabilidad"),(AL92-(+AL92*AK94)),IF(AF94="Impacto",AL93,""))),"")</f>
        <v>7.4088000000000001E-2</v>
      </c>
      <c r="AM94" s="355">
        <f>IFERROR(IF(AND(AF93="Impacto",AF94="Impacto"),(AM93-(+AM93*AK94)),IF(AND(AF93="Probabilidad",AF94="Impacto"),(AM92-(+AM92*AK94)),IF(AF94="Probabilidad",AM93,""))),"")</f>
        <v>0.6</v>
      </c>
      <c r="AN94" s="366" t="s">
        <v>179</v>
      </c>
      <c r="AO94" s="366" t="s">
        <v>180</v>
      </c>
      <c r="AP94" s="366" t="s">
        <v>181</v>
      </c>
      <c r="AQ94" s="823"/>
      <c r="AR94" s="1039"/>
      <c r="AS94" s="1039"/>
      <c r="AT94" s="916"/>
      <c r="AU94" s="1039"/>
      <c r="AV94" s="1039"/>
      <c r="AW94" s="916"/>
      <c r="AX94" s="916"/>
      <c r="AY94" s="916"/>
      <c r="AZ94" s="746"/>
      <c r="BA94" s="335"/>
      <c r="BB94" s="323"/>
      <c r="BC94" s="326" t="str">
        <f t="shared" si="17"/>
        <v/>
      </c>
      <c r="BD94" s="313"/>
      <c r="BE94" s="313"/>
      <c r="BF94" s="313"/>
      <c r="BG94" s="313"/>
      <c r="BH94" s="323"/>
      <c r="BI94" s="323"/>
      <c r="BJ94" s="323"/>
      <c r="BK94" s="323"/>
      <c r="BL94" s="324"/>
      <c r="BM94" s="324"/>
      <c r="BN94" s="324"/>
      <c r="BO94" s="324"/>
      <c r="BP94" s="325" t="str">
        <f t="shared" si="18"/>
        <v/>
      </c>
      <c r="BQ94" s="333" t="str">
        <f t="shared" si="19"/>
        <v/>
      </c>
      <c r="BR94" s="749"/>
      <c r="BS94" s="758"/>
      <c r="BT94" s="758"/>
      <c r="BU94" s="761"/>
    </row>
    <row r="95" spans="1:73" ht="55.5" customHeight="1" x14ac:dyDescent="0.25">
      <c r="A95" s="840"/>
      <c r="B95" s="822"/>
      <c r="C95" s="846"/>
      <c r="D95" s="848" t="s">
        <v>167</v>
      </c>
      <c r="E95" s="830" t="s">
        <v>358</v>
      </c>
      <c r="F95" s="851">
        <v>4</v>
      </c>
      <c r="G95" s="879" t="s">
        <v>388</v>
      </c>
      <c r="H95" s="774"/>
      <c r="I95" s="744"/>
      <c r="J95" s="800" t="s">
        <v>410</v>
      </c>
      <c r="K95" s="803" t="s">
        <v>201</v>
      </c>
      <c r="L95" s="756" t="s">
        <v>171</v>
      </c>
      <c r="M95" s="815" t="s">
        <v>411</v>
      </c>
      <c r="N95" s="756"/>
      <c r="O95" s="756"/>
      <c r="P95" s="812" t="s">
        <v>412</v>
      </c>
      <c r="Q95" s="747">
        <v>0.9</v>
      </c>
      <c r="R95" s="774" t="s">
        <v>392</v>
      </c>
      <c r="S95" s="781">
        <f>IF(R95="Muy Alta",100%,IF(R95="Alta",80%,IF(R95="Media",60%,IF(R95="Baja",40%,IF(R95="Muy Baja",20%,"")))))</f>
        <v>1</v>
      </c>
      <c r="T95" s="744"/>
      <c r="U95" s="781" t="str">
        <f>IF(T95="Catastrófico",100%,IF(T95="Mayor",80%,IF(T95="Moderado",60%,IF(T95="Menor",40%,IF(T95="Leve",20%,"")))))</f>
        <v/>
      </c>
      <c r="V95" s="744" t="s">
        <v>220</v>
      </c>
      <c r="W95" s="781">
        <f>IF(V95="Catastrófico",100%,IF(V95="Mayor",80%,IF(V95="Moderado",60%,IF(V95="Menor",40%,IF(V95="Leve",20%,"")))))</f>
        <v>0.4</v>
      </c>
      <c r="X95" s="778" t="str">
        <f>IF(Y95=100%,"Catastrófico",IF(Y95=80%,"Mayor",IF(Y95=60%,"Moderado",IF(Y95=40%,"Menor",IF(Y95=20%,"Leve","")))))</f>
        <v>Menor</v>
      </c>
      <c r="Y95" s="781">
        <f>IF(AND(U95="",W95=""),"",MAX(U95,W95))</f>
        <v>0.4</v>
      </c>
      <c r="Z95" s="781" t="str">
        <f>CONCATENATE(R95,X95)</f>
        <v>Muy AltaMenor</v>
      </c>
      <c r="AA95" s="741" t="str">
        <f>IF(Z95="Muy AltaLeve","Alto",IF(Z95="Muy AltaMenor","Alto",IF(Z95="Muy AltaModerado","Alto",IF(Z95="Muy AltaMayor","Alto",IF(Z95="Muy AltaCatastrófico","Extremo",IF(Z95="AltaLeve","Moderado",IF(Z95="AltaMenor","Moderado",IF(Z95="AltaModerado","Alto",IF(Z95="AltaMayor","Alto",IF(Z95="AltaCatastrófico","Extremo",IF(Z95="MediaLeve","Moderado",IF(Z95="MediaMenor","Moderado",IF(Z95="MediaModerado","Moderado",IF(Z95="MediaMayor","Alto",IF(Z95="MediaCatastrófico","Extremo",IF(Z95="BajaLeve","Bajo",IF(Z95="BajaMenor","Moderado",IF(Z95="BajaModerado","Moderado",IF(Z95="BajaMayor","Alto",IF(Z95="BajaCatastrófico","Extremo",IF(Z95="Muy BajaLeve","Bajo",IF(Z95="Muy BajaMenor","Bajo",IF(Z95="Muy BajaModerado","Moderado",IF(Z95="Muy BajaMayor","Alto",IF(Z95="Muy BajaCatastrófico","Extremo","")))))))))))))))))))))))))</f>
        <v>Alto</v>
      </c>
      <c r="AB95" s="49">
        <v>1</v>
      </c>
      <c r="AC95" s="224" t="s">
        <v>400</v>
      </c>
      <c r="AD95" s="9" t="s">
        <v>237</v>
      </c>
      <c r="AE95" s="9" t="s">
        <v>401</v>
      </c>
      <c r="AF95" s="16" t="str">
        <f t="shared" si="10"/>
        <v>Probabilidad</v>
      </c>
      <c r="AG95" s="10" t="s">
        <v>177</v>
      </c>
      <c r="AH95" s="18">
        <f t="shared" si="11"/>
        <v>0.25</v>
      </c>
      <c r="AI95" s="10" t="s">
        <v>178</v>
      </c>
      <c r="AJ95" s="18">
        <f t="shared" si="12"/>
        <v>0.15</v>
      </c>
      <c r="AK95" s="19">
        <f t="shared" si="13"/>
        <v>0.4</v>
      </c>
      <c r="AL95" s="96">
        <f>IFERROR(IF(AF95="Probabilidad",(S95-(+S95*AK95)),IF(AF95="Impacto",S95,"")),"")</f>
        <v>0.6</v>
      </c>
      <c r="AM95" s="96">
        <f>IFERROR(IF(AF95="Impacto",(Y95-(+Y95*AK95)),IF(AF95="Probabilidad",Y95,"")),"")</f>
        <v>0.4</v>
      </c>
      <c r="AN95" s="11" t="s">
        <v>179</v>
      </c>
      <c r="AO95" s="11" t="s">
        <v>180</v>
      </c>
      <c r="AP95" s="11" t="s">
        <v>181</v>
      </c>
      <c r="AQ95" s="774" t="s">
        <v>413</v>
      </c>
      <c r="AR95" s="738">
        <f>S95</f>
        <v>1</v>
      </c>
      <c r="AS95" s="738">
        <f>IF(AL95="","",MIN(AL95:AL100))</f>
        <v>0.1512</v>
      </c>
      <c r="AT95" s="741" t="str">
        <f>IFERROR(IF(AS95="","",IF(AS95&lt;=0.2,"Muy Baja",IF(AS95&lt;=0.4,"Baja",IF(AS95&lt;=0.6,"Media",IF(AS95&lt;=0.8,"Alta","Muy Alta"))))),"")</f>
        <v>Muy Baja</v>
      </c>
      <c r="AU95" s="738">
        <f>Y95</f>
        <v>0.4</v>
      </c>
      <c r="AV95" s="738">
        <f>IF(AM95="","",MIN(AM95:AM100))</f>
        <v>0.30000000000000004</v>
      </c>
      <c r="AW95" s="741" t="str">
        <f>IFERROR(IF(AV95="","",IF(AV95&lt;=0.2,"Leve",IF(AV95&lt;=0.4,"Menor",IF(AV95&lt;=0.6,"Moderado",IF(AV95&lt;=0.8,"Mayor","Catastrófico"))))),"")</f>
        <v>Menor</v>
      </c>
      <c r="AX95" s="741" t="str">
        <f>AA95</f>
        <v>Alto</v>
      </c>
      <c r="AY95" s="741" t="str">
        <f>IFERROR(IF(OR(AND(AT95="Muy Baja",AW95="Leve"),AND(AT95="Muy Baja",AW95="Menor"),AND(AT95="Baja",AW95="Leve")),"Bajo",IF(OR(AND(AT95="Muy baja",AW95="Moderado"),AND(AT95="Baja",AW95="Menor"),AND(AT95="Baja",AW95="Moderado"),AND(AT95="Media",AW95="Leve"),AND(AT95="Media",AW95="Menor"),AND(AT95="Media",AW95="Moderado"),AND(AT95="Alta",AW95="Leve"),AND(AT95="Alta",AW95="Menor")),"Moderado",IF(OR(AND(AT95="Muy Baja",AW95="Mayor"),AND(AT95="Baja",AW95="Mayor"),AND(AT95="Media",AW95="Mayor"),AND(AT95="Alta",AW95="Moderado"),AND(AT95="Alta",AW95="Mayor"),AND(AT95="Muy Alta",AW95="Leve"),AND(AT95="Muy Alta",AW95="Menor"),AND(AT95="Muy Alta",AW95="Moderado"),AND(AT95="Muy Alta",AW95="Mayor")),"Alto",IF(OR(AND(AT95="Muy Baja",AW95="Catastrófico"),AND(AT95="Baja",AW95="Catastrófico"),AND(AT95="Media",AW95="Catastrófico"),AND(AT95="Alta",AW95="Catastrófico"),AND(AT95="Muy Alta",AW95="Catastrófico")),"Extremo","")))),"")</f>
        <v>Bajo</v>
      </c>
      <c r="AZ95" s="744" t="s">
        <v>224</v>
      </c>
      <c r="BA95" s="91"/>
      <c r="BB95" s="91"/>
      <c r="BC95" s="94" t="str">
        <f t="shared" si="17"/>
        <v/>
      </c>
      <c r="BD95" s="9"/>
      <c r="BE95" s="9"/>
      <c r="BF95" s="9"/>
      <c r="BG95" s="9"/>
      <c r="BH95" s="91"/>
      <c r="BI95" s="91"/>
      <c r="BJ95" s="91"/>
      <c r="BK95" s="91"/>
      <c r="BL95" s="93"/>
      <c r="BM95" s="93"/>
      <c r="BN95" s="93"/>
      <c r="BO95" s="93"/>
      <c r="BP95" s="95" t="str">
        <f t="shared" si="18"/>
        <v/>
      </c>
      <c r="BQ95" s="96" t="str">
        <f t="shared" si="19"/>
        <v/>
      </c>
      <c r="BR95" s="747"/>
      <c r="BS95" s="756"/>
      <c r="BT95" s="756"/>
      <c r="BU95" s="759"/>
    </row>
    <row r="96" spans="1:73" ht="55.5" customHeight="1" x14ac:dyDescent="0.25">
      <c r="A96" s="840"/>
      <c r="B96" s="822"/>
      <c r="C96" s="846"/>
      <c r="D96" s="849"/>
      <c r="E96" s="831"/>
      <c r="F96" s="852"/>
      <c r="G96" s="880"/>
      <c r="H96" s="775"/>
      <c r="I96" s="745"/>
      <c r="J96" s="801"/>
      <c r="K96" s="804"/>
      <c r="L96" s="757"/>
      <c r="M96" s="816"/>
      <c r="N96" s="757"/>
      <c r="O96" s="757"/>
      <c r="P96" s="813"/>
      <c r="Q96" s="748"/>
      <c r="R96" s="775"/>
      <c r="S96" s="782"/>
      <c r="T96" s="745"/>
      <c r="U96" s="782"/>
      <c r="V96" s="745"/>
      <c r="W96" s="782"/>
      <c r="X96" s="779"/>
      <c r="Y96" s="782"/>
      <c r="Z96" s="782"/>
      <c r="AA96" s="742"/>
      <c r="AB96" s="297">
        <v>2</v>
      </c>
      <c r="AC96" s="288" t="s">
        <v>402</v>
      </c>
      <c r="AD96" s="295" t="s">
        <v>302</v>
      </c>
      <c r="AE96" s="295" t="s">
        <v>403</v>
      </c>
      <c r="AF96" s="298" t="str">
        <f t="shared" si="10"/>
        <v>Probabilidad</v>
      </c>
      <c r="AG96" s="299" t="s">
        <v>177</v>
      </c>
      <c r="AH96" s="296">
        <f t="shared" si="11"/>
        <v>0.25</v>
      </c>
      <c r="AI96" s="299" t="s">
        <v>178</v>
      </c>
      <c r="AJ96" s="296">
        <f t="shared" si="12"/>
        <v>0.15</v>
      </c>
      <c r="AK96" s="300">
        <f t="shared" si="13"/>
        <v>0.4</v>
      </c>
      <c r="AL96" s="330">
        <f>IFERROR(IF(AND(AF95="Probabilidad",AF96="Probabilidad"),(AL95-(+AL95*AK96)),IF(AF96="Probabilidad",(S95-(+S95*AK96)),IF(AF96="Impacto",AL95,""))),"")</f>
        <v>0.36</v>
      </c>
      <c r="AM96" s="330">
        <f>IFERROR(IF(AND(AF95="Impacto",AF96="Impacto"),(AM95-(+AM95*AK96)),IF(AF96="Impacto",(Y95-(+Y95*AK96)),IF(AF96="Probabilidad",AM95,""))),"")</f>
        <v>0.4</v>
      </c>
      <c r="AN96" s="302" t="s">
        <v>179</v>
      </c>
      <c r="AO96" s="302" t="s">
        <v>180</v>
      </c>
      <c r="AP96" s="302" t="s">
        <v>181</v>
      </c>
      <c r="AQ96" s="775"/>
      <c r="AR96" s="739"/>
      <c r="AS96" s="739"/>
      <c r="AT96" s="742"/>
      <c r="AU96" s="739"/>
      <c r="AV96" s="739"/>
      <c r="AW96" s="742"/>
      <c r="AX96" s="742"/>
      <c r="AY96" s="742"/>
      <c r="AZ96" s="745"/>
      <c r="BA96" s="305"/>
      <c r="BB96" s="305"/>
      <c r="BC96" s="308" t="str">
        <f t="shared" si="17"/>
        <v/>
      </c>
      <c r="BD96" s="295"/>
      <c r="BE96" s="295"/>
      <c r="BF96" s="295"/>
      <c r="BG96" s="295"/>
      <c r="BH96" s="305"/>
      <c r="BI96" s="305"/>
      <c r="BJ96" s="305"/>
      <c r="BK96" s="305"/>
      <c r="BL96" s="306"/>
      <c r="BM96" s="306"/>
      <c r="BN96" s="306"/>
      <c r="BO96" s="306"/>
      <c r="BP96" s="307" t="str">
        <f t="shared" si="18"/>
        <v/>
      </c>
      <c r="BQ96" s="330" t="str">
        <f t="shared" si="19"/>
        <v/>
      </c>
      <c r="BR96" s="748"/>
      <c r="BS96" s="757"/>
      <c r="BT96" s="757"/>
      <c r="BU96" s="760"/>
    </row>
    <row r="97" spans="1:73" ht="55.5" customHeight="1" x14ac:dyDescent="0.25">
      <c r="A97" s="840"/>
      <c r="B97" s="822"/>
      <c r="C97" s="846"/>
      <c r="D97" s="849"/>
      <c r="E97" s="831"/>
      <c r="F97" s="852"/>
      <c r="G97" s="880"/>
      <c r="H97" s="775"/>
      <c r="I97" s="745"/>
      <c r="J97" s="801"/>
      <c r="K97" s="804"/>
      <c r="L97" s="757"/>
      <c r="M97" s="816"/>
      <c r="N97" s="757"/>
      <c r="O97" s="757"/>
      <c r="P97" s="813"/>
      <c r="Q97" s="748"/>
      <c r="R97" s="775"/>
      <c r="S97" s="782"/>
      <c r="T97" s="745"/>
      <c r="U97" s="782"/>
      <c r="V97" s="745"/>
      <c r="W97" s="782"/>
      <c r="X97" s="779"/>
      <c r="Y97" s="782"/>
      <c r="Z97" s="782"/>
      <c r="AA97" s="742"/>
      <c r="AB97" s="297">
        <v>3</v>
      </c>
      <c r="AC97" s="288" t="s">
        <v>414</v>
      </c>
      <c r="AD97" s="295" t="s">
        <v>265</v>
      </c>
      <c r="AE97" s="295" t="s">
        <v>415</v>
      </c>
      <c r="AF97" s="298" t="str">
        <f t="shared" si="10"/>
        <v>Probabilidad</v>
      </c>
      <c r="AG97" s="299" t="s">
        <v>177</v>
      </c>
      <c r="AH97" s="296">
        <f t="shared" si="11"/>
        <v>0.25</v>
      </c>
      <c r="AI97" s="299" t="s">
        <v>178</v>
      </c>
      <c r="AJ97" s="296">
        <f t="shared" si="12"/>
        <v>0.15</v>
      </c>
      <c r="AK97" s="300">
        <f t="shared" si="13"/>
        <v>0.4</v>
      </c>
      <c r="AL97" s="330">
        <f>IFERROR(IF(AND(AF96="Probabilidad",AF97="Probabilidad"),(AL96-(+AL96*AK97)),IF(AND(AF96="Impacto",AF97="Probabilidad"),(AL95-(+AL95*AK97)),IF(AF97="Impacto",AL96,""))),"")</f>
        <v>0.216</v>
      </c>
      <c r="AM97" s="330">
        <f>IFERROR(IF(AND(AF96="Impacto",AF97="Impacto"),(AM96-(+AM96*AK97)),IF(AND(AF96="Probabilidad",AF97="Impacto"),(AM95-(+AM95*AK97)),IF(AF97="Probabilidad",AM96,""))),"")</f>
        <v>0.4</v>
      </c>
      <c r="AN97" s="302" t="s">
        <v>179</v>
      </c>
      <c r="AO97" s="302" t="s">
        <v>180</v>
      </c>
      <c r="AP97" s="302" t="s">
        <v>181</v>
      </c>
      <c r="AQ97" s="775"/>
      <c r="AR97" s="739"/>
      <c r="AS97" s="739"/>
      <c r="AT97" s="742"/>
      <c r="AU97" s="739"/>
      <c r="AV97" s="739"/>
      <c r="AW97" s="742"/>
      <c r="AX97" s="742"/>
      <c r="AY97" s="742"/>
      <c r="AZ97" s="745"/>
      <c r="BA97" s="305"/>
      <c r="BB97" s="305"/>
      <c r="BC97" s="308" t="str">
        <f t="shared" si="17"/>
        <v/>
      </c>
      <c r="BD97" s="295"/>
      <c r="BE97" s="295"/>
      <c r="BF97" s="295"/>
      <c r="BG97" s="295"/>
      <c r="BH97" s="305"/>
      <c r="BI97" s="305"/>
      <c r="BJ97" s="305"/>
      <c r="BK97" s="305"/>
      <c r="BL97" s="306"/>
      <c r="BM97" s="306"/>
      <c r="BN97" s="306"/>
      <c r="BO97" s="306"/>
      <c r="BP97" s="307" t="str">
        <f t="shared" si="18"/>
        <v/>
      </c>
      <c r="BQ97" s="330" t="str">
        <f t="shared" si="19"/>
        <v/>
      </c>
      <c r="BR97" s="748"/>
      <c r="BS97" s="757"/>
      <c r="BT97" s="757"/>
      <c r="BU97" s="760"/>
    </row>
    <row r="98" spans="1:73" ht="55.5" customHeight="1" x14ac:dyDescent="0.25">
      <c r="A98" s="840"/>
      <c r="B98" s="822"/>
      <c r="C98" s="846"/>
      <c r="D98" s="849"/>
      <c r="E98" s="831"/>
      <c r="F98" s="852"/>
      <c r="G98" s="880"/>
      <c r="H98" s="775"/>
      <c r="I98" s="745"/>
      <c r="J98" s="801"/>
      <c r="K98" s="804"/>
      <c r="L98" s="757"/>
      <c r="M98" s="816"/>
      <c r="N98" s="757"/>
      <c r="O98" s="757"/>
      <c r="P98" s="813"/>
      <c r="Q98" s="748"/>
      <c r="R98" s="775"/>
      <c r="S98" s="782"/>
      <c r="T98" s="745"/>
      <c r="U98" s="782"/>
      <c r="V98" s="745"/>
      <c r="W98" s="782"/>
      <c r="X98" s="779"/>
      <c r="Y98" s="782"/>
      <c r="Z98" s="782"/>
      <c r="AA98" s="742"/>
      <c r="AB98" s="297">
        <v>4</v>
      </c>
      <c r="AC98" s="288" t="s">
        <v>406</v>
      </c>
      <c r="AD98" s="295" t="s">
        <v>265</v>
      </c>
      <c r="AE98" s="295" t="s">
        <v>407</v>
      </c>
      <c r="AF98" s="298" t="str">
        <f t="shared" si="10"/>
        <v>Probabilidad</v>
      </c>
      <c r="AG98" s="299" t="s">
        <v>335</v>
      </c>
      <c r="AH98" s="296">
        <f t="shared" si="11"/>
        <v>0.15</v>
      </c>
      <c r="AI98" s="299" t="s">
        <v>178</v>
      </c>
      <c r="AJ98" s="296">
        <f t="shared" si="12"/>
        <v>0.15</v>
      </c>
      <c r="AK98" s="300">
        <f t="shared" si="13"/>
        <v>0.3</v>
      </c>
      <c r="AL98" s="330">
        <f>IFERROR(IF(AND(AF97="Probabilidad",AF98="Probabilidad"),(AL97-(+AL97*AK98)),IF(AND(AF97="Impacto",AF98="Probabilidad"),(AL96-(+AL96*AK98)),IF(AF98="Impacto",AL97,""))),"")</f>
        <v>0.1512</v>
      </c>
      <c r="AM98" s="330">
        <f>IFERROR(IF(AND(AF97="Impacto",AF98="Impacto"),(AM97-(+AM97*AK98)),IF(AND(AF97="Probabilidad",AF98="Impacto"),(AM96-(+AM96*AK98)),IF(AF98="Probabilidad",AM97,""))),"")</f>
        <v>0.4</v>
      </c>
      <c r="AN98" s="302" t="s">
        <v>179</v>
      </c>
      <c r="AO98" s="302" t="s">
        <v>180</v>
      </c>
      <c r="AP98" s="302" t="s">
        <v>181</v>
      </c>
      <c r="AQ98" s="775"/>
      <c r="AR98" s="739"/>
      <c r="AS98" s="739"/>
      <c r="AT98" s="742"/>
      <c r="AU98" s="739"/>
      <c r="AV98" s="739"/>
      <c r="AW98" s="742"/>
      <c r="AX98" s="742"/>
      <c r="AY98" s="742"/>
      <c r="AZ98" s="745"/>
      <c r="BA98" s="305"/>
      <c r="BB98" s="305"/>
      <c r="BC98" s="308" t="str">
        <f t="shared" si="17"/>
        <v/>
      </c>
      <c r="BD98" s="295"/>
      <c r="BE98" s="295"/>
      <c r="BF98" s="295"/>
      <c r="BG98" s="295"/>
      <c r="BH98" s="305"/>
      <c r="BI98" s="305"/>
      <c r="BJ98" s="305"/>
      <c r="BK98" s="305"/>
      <c r="BL98" s="306"/>
      <c r="BM98" s="306"/>
      <c r="BN98" s="306"/>
      <c r="BO98" s="306"/>
      <c r="BP98" s="307" t="str">
        <f t="shared" si="18"/>
        <v/>
      </c>
      <c r="BQ98" s="330" t="str">
        <f t="shared" si="19"/>
        <v/>
      </c>
      <c r="BR98" s="748"/>
      <c r="BS98" s="757"/>
      <c r="BT98" s="757"/>
      <c r="BU98" s="760"/>
    </row>
    <row r="99" spans="1:73" ht="55.5" customHeight="1" x14ac:dyDescent="0.25">
      <c r="A99" s="840"/>
      <c r="B99" s="822"/>
      <c r="C99" s="846"/>
      <c r="D99" s="849"/>
      <c r="E99" s="831"/>
      <c r="F99" s="852"/>
      <c r="G99" s="880"/>
      <c r="H99" s="775"/>
      <c r="I99" s="745"/>
      <c r="J99" s="801"/>
      <c r="K99" s="804"/>
      <c r="L99" s="757"/>
      <c r="M99" s="816"/>
      <c r="N99" s="757"/>
      <c r="O99" s="757"/>
      <c r="P99" s="813"/>
      <c r="Q99" s="748"/>
      <c r="R99" s="775"/>
      <c r="S99" s="782"/>
      <c r="T99" s="745"/>
      <c r="U99" s="782"/>
      <c r="V99" s="745"/>
      <c r="W99" s="782"/>
      <c r="X99" s="779"/>
      <c r="Y99" s="782"/>
      <c r="Z99" s="782"/>
      <c r="AA99" s="742"/>
      <c r="AB99" s="297">
        <v>5</v>
      </c>
      <c r="AC99" s="288" t="s">
        <v>408</v>
      </c>
      <c r="AD99" s="295" t="s">
        <v>265</v>
      </c>
      <c r="AE99" s="295" t="s">
        <v>409</v>
      </c>
      <c r="AF99" s="298" t="str">
        <f t="shared" si="10"/>
        <v>Impacto</v>
      </c>
      <c r="AG99" s="299" t="s">
        <v>282</v>
      </c>
      <c r="AH99" s="296">
        <f t="shared" si="11"/>
        <v>0.1</v>
      </c>
      <c r="AI99" s="299" t="s">
        <v>178</v>
      </c>
      <c r="AJ99" s="296">
        <f t="shared" si="12"/>
        <v>0.15</v>
      </c>
      <c r="AK99" s="300">
        <f t="shared" si="13"/>
        <v>0.25</v>
      </c>
      <c r="AL99" s="330">
        <f>IFERROR(IF(AND(AF98="Probabilidad",AF99="Probabilidad"),(AL98-(+AL98*AK99)),IF(AND(AF98="Impacto",AF99="Probabilidad"),(AL97-(+AL97*AK99)),IF(AF99="Impacto",AL98,""))),"")</f>
        <v>0.1512</v>
      </c>
      <c r="AM99" s="330">
        <f>IFERROR(IF(AND(AF98="Impacto",AF99="Impacto"),(AM98-(+AM98*AK99)),IF(AND(AF98="Probabilidad",AF99="Impacto"),(AM97-(+AM97*AK99)),IF(AF99="Probabilidad",AM98,""))),"")</f>
        <v>0.30000000000000004</v>
      </c>
      <c r="AN99" s="302" t="s">
        <v>179</v>
      </c>
      <c r="AO99" s="302" t="s">
        <v>180</v>
      </c>
      <c r="AP99" s="302" t="s">
        <v>181</v>
      </c>
      <c r="AQ99" s="775"/>
      <c r="AR99" s="739"/>
      <c r="AS99" s="739"/>
      <c r="AT99" s="742"/>
      <c r="AU99" s="739"/>
      <c r="AV99" s="739"/>
      <c r="AW99" s="742"/>
      <c r="AX99" s="742"/>
      <c r="AY99" s="742"/>
      <c r="AZ99" s="745"/>
      <c r="BA99" s="305"/>
      <c r="BB99" s="305"/>
      <c r="BC99" s="308" t="str">
        <f t="shared" si="17"/>
        <v/>
      </c>
      <c r="BD99" s="295"/>
      <c r="BE99" s="295"/>
      <c r="BF99" s="295"/>
      <c r="BG99" s="295"/>
      <c r="BH99" s="305"/>
      <c r="BI99" s="305"/>
      <c r="BJ99" s="305"/>
      <c r="BK99" s="305"/>
      <c r="BL99" s="306"/>
      <c r="BM99" s="306"/>
      <c r="BN99" s="306"/>
      <c r="BO99" s="306"/>
      <c r="BP99" s="307" t="str">
        <f t="shared" si="18"/>
        <v/>
      </c>
      <c r="BQ99" s="330" t="str">
        <f t="shared" si="19"/>
        <v/>
      </c>
      <c r="BR99" s="748"/>
      <c r="BS99" s="757"/>
      <c r="BT99" s="757"/>
      <c r="BU99" s="760"/>
    </row>
    <row r="100" spans="1:73" ht="15.75" customHeight="1" thickBot="1" x14ac:dyDescent="0.3">
      <c r="A100" s="840"/>
      <c r="B100" s="822"/>
      <c r="C100" s="846"/>
      <c r="D100" s="850"/>
      <c r="E100" s="832"/>
      <c r="F100" s="853"/>
      <c r="G100" s="881"/>
      <c r="H100" s="776"/>
      <c r="I100" s="746"/>
      <c r="J100" s="802"/>
      <c r="K100" s="805"/>
      <c r="L100" s="758"/>
      <c r="M100" s="817"/>
      <c r="N100" s="758"/>
      <c r="O100" s="758"/>
      <c r="P100" s="814"/>
      <c r="Q100" s="749"/>
      <c r="R100" s="776"/>
      <c r="S100" s="783"/>
      <c r="T100" s="746"/>
      <c r="U100" s="783"/>
      <c r="V100" s="746"/>
      <c r="W100" s="783"/>
      <c r="X100" s="780"/>
      <c r="Y100" s="783"/>
      <c r="Z100" s="783"/>
      <c r="AA100" s="743"/>
      <c r="AB100" s="315">
        <v>6</v>
      </c>
      <c r="AC100" s="346"/>
      <c r="AD100" s="313"/>
      <c r="AE100" s="313"/>
      <c r="AF100" s="316" t="str">
        <f t="shared" si="10"/>
        <v/>
      </c>
      <c r="AG100" s="317"/>
      <c r="AH100" s="314" t="str">
        <f t="shared" si="11"/>
        <v/>
      </c>
      <c r="AI100" s="317"/>
      <c r="AJ100" s="314" t="str">
        <f t="shared" si="12"/>
        <v/>
      </c>
      <c r="AK100" s="318" t="str">
        <f t="shared" si="13"/>
        <v/>
      </c>
      <c r="AL100" s="330" t="str">
        <f>IFERROR(IF(AND(AF99="Probabilidad",AF100="Probabilidad"),(AL99-(+AL99*AK100)),IF(AND(AF99="Impacto",AF100="Probabilidad"),(AL98-(+AL98*AK100)),IF(AF100="Impacto",AL99,""))),"")</f>
        <v/>
      </c>
      <c r="AM100" s="330" t="str">
        <f>IFERROR(IF(AND(AF99="Impacto",AF100="Impacto"),(AM99-(+AM99*AK100)),IF(AND(AF99="Probabilidad",AF100="Impacto"),(AM98-(+AM98*AK100)),IF(AF100="Probabilidad",AM99,""))),"")</f>
        <v/>
      </c>
      <c r="AN100" s="320"/>
      <c r="AO100" s="320"/>
      <c r="AP100" s="320"/>
      <c r="AQ100" s="776"/>
      <c r="AR100" s="740"/>
      <c r="AS100" s="740"/>
      <c r="AT100" s="743"/>
      <c r="AU100" s="740"/>
      <c r="AV100" s="740"/>
      <c r="AW100" s="743"/>
      <c r="AX100" s="743"/>
      <c r="AY100" s="743"/>
      <c r="AZ100" s="746"/>
      <c r="BA100" s="323"/>
      <c r="BB100" s="323"/>
      <c r="BC100" s="326" t="str">
        <f t="shared" si="17"/>
        <v/>
      </c>
      <c r="BD100" s="313"/>
      <c r="BE100" s="313"/>
      <c r="BF100" s="313"/>
      <c r="BG100" s="313"/>
      <c r="BH100" s="323"/>
      <c r="BI100" s="323"/>
      <c r="BJ100" s="323"/>
      <c r="BK100" s="323"/>
      <c r="BL100" s="324"/>
      <c r="BM100" s="324"/>
      <c r="BN100" s="324"/>
      <c r="BO100" s="324"/>
      <c r="BP100" s="325" t="str">
        <f t="shared" si="18"/>
        <v/>
      </c>
      <c r="BQ100" s="333" t="str">
        <f t="shared" si="19"/>
        <v/>
      </c>
      <c r="BR100" s="749"/>
      <c r="BS100" s="758"/>
      <c r="BT100" s="758"/>
      <c r="BU100" s="761"/>
    </row>
    <row r="101" spans="1:73" ht="58.5" customHeight="1" x14ac:dyDescent="0.25">
      <c r="A101" s="840"/>
      <c r="B101" s="822"/>
      <c r="C101" s="846"/>
      <c r="D101" s="848" t="s">
        <v>167</v>
      </c>
      <c r="E101" s="830" t="s">
        <v>358</v>
      </c>
      <c r="F101" s="851">
        <v>5</v>
      </c>
      <c r="G101" s="879" t="s">
        <v>416</v>
      </c>
      <c r="H101" s="774"/>
      <c r="I101" s="744"/>
      <c r="J101" s="800" t="s">
        <v>417</v>
      </c>
      <c r="K101" s="803" t="s">
        <v>201</v>
      </c>
      <c r="L101" s="756" t="s">
        <v>171</v>
      </c>
      <c r="M101" s="785" t="s">
        <v>418</v>
      </c>
      <c r="N101" s="897"/>
      <c r="O101" s="897"/>
      <c r="P101" s="812" t="s">
        <v>419</v>
      </c>
      <c r="Q101" s="747">
        <v>0.9</v>
      </c>
      <c r="R101" s="774" t="s">
        <v>392</v>
      </c>
      <c r="S101" s="781">
        <f>IF(R101="Muy Alta",100%,IF(R101="Alta",80%,IF(R101="Media",60%,IF(R101="Baja",40%,IF(R101="Muy Baja",20%,"")))))</f>
        <v>1</v>
      </c>
      <c r="T101" s="744"/>
      <c r="U101" s="781" t="str">
        <f>IF(T101="Catastrófico",100%,IF(T101="Mayor",80%,IF(T101="Moderado",60%,IF(T101="Menor",40%,IF(T101="Leve",20%,"")))))</f>
        <v/>
      </c>
      <c r="V101" s="744" t="s">
        <v>174</v>
      </c>
      <c r="W101" s="781">
        <f>IF(V101="Catastrófico",100%,IF(V101="Mayor",80%,IF(V101="Moderado",60%,IF(V101="Menor",40%,IF(V101="Leve",20%,"")))))</f>
        <v>0.6</v>
      </c>
      <c r="X101" s="778" t="str">
        <f>IF(Y101=100%,"Catastrófico",IF(Y101=80%,"Mayor",IF(Y101=60%,"Moderado",IF(Y101=40%,"Menor",IF(Y101=20%,"Leve","")))))</f>
        <v>Moderado</v>
      </c>
      <c r="Y101" s="781">
        <f>IF(AND(U101="",W101=""),"",MAX(U101,W101))</f>
        <v>0.6</v>
      </c>
      <c r="Z101" s="781" t="str">
        <f>CONCATENATE(R101,X101)</f>
        <v>Muy AltaModerado</v>
      </c>
      <c r="AA101" s="741" t="str">
        <f>IF(Z101="Muy AltaLeve","Alto",IF(Z101="Muy AltaMenor","Alto",IF(Z101="Muy AltaModerado","Alto",IF(Z101="Muy AltaMayor","Alto",IF(Z101="Muy AltaCatastrófico","Extremo",IF(Z101="AltaLeve","Moderado",IF(Z101="AltaMenor","Moderado",IF(Z101="AltaModerado","Alto",IF(Z101="AltaMayor","Alto",IF(Z101="AltaCatastrófico","Extremo",IF(Z101="MediaLeve","Moderado",IF(Z101="MediaMenor","Moderado",IF(Z101="MediaModerado","Moderado",IF(Z101="MediaMayor","Alto",IF(Z101="MediaCatastrófico","Extremo",IF(Z101="BajaLeve","Bajo",IF(Z101="BajaMenor","Moderado",IF(Z101="BajaModerado","Moderado",IF(Z101="BajaMayor","Alto",IF(Z101="BajaCatastrófico","Extremo",IF(Z101="Muy BajaLeve","Bajo",IF(Z101="Muy BajaMenor","Bajo",IF(Z101="Muy BajaModerado","Moderado",IF(Z101="Muy BajaMayor","Alto",IF(Z101="Muy BajaCatastrófico","Extremo","")))))))))))))))))))))))))</f>
        <v>Alto</v>
      </c>
      <c r="AB101" s="49">
        <v>1</v>
      </c>
      <c r="AC101" s="224" t="s">
        <v>420</v>
      </c>
      <c r="AD101" s="9" t="s">
        <v>237</v>
      </c>
      <c r="AE101" s="9" t="s">
        <v>421</v>
      </c>
      <c r="AF101" s="17" t="str">
        <f t="shared" si="10"/>
        <v>Probabilidad</v>
      </c>
      <c r="AG101" s="10" t="s">
        <v>177</v>
      </c>
      <c r="AH101" s="18">
        <f t="shared" si="11"/>
        <v>0.25</v>
      </c>
      <c r="AI101" s="10" t="s">
        <v>178</v>
      </c>
      <c r="AJ101" s="18">
        <f t="shared" si="12"/>
        <v>0.15</v>
      </c>
      <c r="AK101" s="19">
        <f t="shared" si="13"/>
        <v>0.4</v>
      </c>
      <c r="AL101" s="96">
        <f>IFERROR(IF(AF101="Probabilidad",(S101-(+S101*AK101)),IF(AF101="Impacto",S101,"")),"")</f>
        <v>0.6</v>
      </c>
      <c r="AM101" s="96">
        <f>IFERROR(IF(AF101="Impacto",(Y101-(+Y101*AK101)),IF(AF101="Probabilidad",Y101,"")),"")</f>
        <v>0.6</v>
      </c>
      <c r="AN101" s="11" t="s">
        <v>179</v>
      </c>
      <c r="AO101" s="11" t="s">
        <v>180</v>
      </c>
      <c r="AP101" s="11" t="s">
        <v>181</v>
      </c>
      <c r="AQ101" s="784" t="s">
        <v>422</v>
      </c>
      <c r="AR101" s="738">
        <f>S101</f>
        <v>1</v>
      </c>
      <c r="AS101" s="738">
        <f>IF(AL101="","",MIN(AL101:AL106))</f>
        <v>6.3504000000000005E-2</v>
      </c>
      <c r="AT101" s="741" t="str">
        <f>IFERROR(IF(AS101="","",IF(AS101&lt;=0.2,"Muy Baja",IF(AS101&lt;=0.4,"Baja",IF(AS101&lt;=0.6,"Media",IF(AS101&lt;=0.8,"Alta","Muy Alta"))))),"")</f>
        <v>Muy Baja</v>
      </c>
      <c r="AU101" s="738">
        <f>Y101</f>
        <v>0.6</v>
      </c>
      <c r="AV101" s="738">
        <f>IF(AM101="","",MIN(AM101:AM106))</f>
        <v>0.6</v>
      </c>
      <c r="AW101" s="741" t="str">
        <f>IFERROR(IF(AV101="","",IF(AV101&lt;=0.2,"Leve",IF(AV101&lt;=0.4,"Menor",IF(AV101&lt;=0.6,"Moderado",IF(AV101&lt;=0.8,"Mayor","Catastrófico"))))),"")</f>
        <v>Moderado</v>
      </c>
      <c r="AX101" s="741" t="str">
        <f>AA101</f>
        <v>Alto</v>
      </c>
      <c r="AY101" s="741" t="str">
        <f>IFERROR(IF(OR(AND(AT101="Muy Baja",AW101="Leve"),AND(AT101="Muy Baja",AW101="Menor"),AND(AT101="Baja",AW101="Leve")),"Bajo",IF(OR(AND(AT101="Muy baja",AW101="Moderado"),AND(AT101="Baja",AW101="Menor"),AND(AT101="Baja",AW101="Moderado"),AND(AT101="Media",AW101="Leve"),AND(AT101="Media",AW101="Menor"),AND(AT101="Media",AW101="Moderado"),AND(AT101="Alta",AW101="Leve"),AND(AT101="Alta",AW101="Menor")),"Moderado",IF(OR(AND(AT101="Muy Baja",AW101="Mayor"),AND(AT101="Baja",AW101="Mayor"),AND(AT101="Media",AW101="Mayor"),AND(AT101="Alta",AW101="Moderado"),AND(AT101="Alta",AW101="Mayor"),AND(AT101="Muy Alta",AW101="Leve"),AND(AT101="Muy Alta",AW101="Menor"),AND(AT101="Muy Alta",AW101="Moderado"),AND(AT101="Muy Alta",AW101="Mayor")),"Alto",IF(OR(AND(AT101="Muy Baja",AW101="Catastrófico"),AND(AT101="Baja",AW101="Catastrófico"),AND(AT101="Media",AW101="Catastrófico"),AND(AT101="Alta",AW101="Catastrófico"),AND(AT101="Muy Alta",AW101="Catastrófico")),"Extremo","")))),"")</f>
        <v>Moderado</v>
      </c>
      <c r="AZ101" s="744" t="s">
        <v>183</v>
      </c>
      <c r="BA101" s="91" t="s">
        <v>423</v>
      </c>
      <c r="BB101" s="91" t="s">
        <v>424</v>
      </c>
      <c r="BC101" s="94">
        <f t="shared" si="17"/>
        <v>4</v>
      </c>
      <c r="BD101" s="231">
        <v>1</v>
      </c>
      <c r="BE101" s="231">
        <v>1</v>
      </c>
      <c r="BF101" s="231">
        <v>1</v>
      </c>
      <c r="BG101" s="231">
        <v>1</v>
      </c>
      <c r="BH101" s="91" t="s">
        <v>425</v>
      </c>
      <c r="BI101" s="91" t="s">
        <v>426</v>
      </c>
      <c r="BJ101" s="91"/>
      <c r="BK101" s="91"/>
      <c r="BL101" s="93"/>
      <c r="BM101" s="93"/>
      <c r="BN101" s="93"/>
      <c r="BO101" s="93"/>
      <c r="BP101" s="95" t="str">
        <f t="shared" si="18"/>
        <v/>
      </c>
      <c r="BQ101" s="96" t="str">
        <f t="shared" si="19"/>
        <v/>
      </c>
      <c r="BR101" s="747"/>
      <c r="BS101" s="756"/>
      <c r="BT101" s="756"/>
      <c r="BU101" s="759"/>
    </row>
    <row r="102" spans="1:73" ht="58.5" customHeight="1" x14ac:dyDescent="0.25">
      <c r="A102" s="840"/>
      <c r="B102" s="822"/>
      <c r="C102" s="846"/>
      <c r="D102" s="849"/>
      <c r="E102" s="831"/>
      <c r="F102" s="852"/>
      <c r="G102" s="880"/>
      <c r="H102" s="775"/>
      <c r="I102" s="745"/>
      <c r="J102" s="801"/>
      <c r="K102" s="804"/>
      <c r="L102" s="757"/>
      <c r="M102" s="786"/>
      <c r="N102" s="895"/>
      <c r="O102" s="895"/>
      <c r="P102" s="813"/>
      <c r="Q102" s="748"/>
      <c r="R102" s="775"/>
      <c r="S102" s="782"/>
      <c r="T102" s="745"/>
      <c r="U102" s="782"/>
      <c r="V102" s="745"/>
      <c r="W102" s="782"/>
      <c r="X102" s="779"/>
      <c r="Y102" s="782"/>
      <c r="Z102" s="782"/>
      <c r="AA102" s="742"/>
      <c r="AB102" s="297">
        <v>2</v>
      </c>
      <c r="AC102" s="288" t="s">
        <v>427</v>
      </c>
      <c r="AD102" s="368" t="s">
        <v>265</v>
      </c>
      <c r="AE102" s="368" t="s">
        <v>428</v>
      </c>
      <c r="AF102" s="298" t="str">
        <f t="shared" si="10"/>
        <v>Probabilidad</v>
      </c>
      <c r="AG102" s="299" t="s">
        <v>177</v>
      </c>
      <c r="AH102" s="296">
        <f t="shared" si="11"/>
        <v>0.25</v>
      </c>
      <c r="AI102" s="299" t="s">
        <v>178</v>
      </c>
      <c r="AJ102" s="296">
        <f t="shared" si="12"/>
        <v>0.15</v>
      </c>
      <c r="AK102" s="300">
        <f t="shared" si="13"/>
        <v>0.4</v>
      </c>
      <c r="AL102" s="330">
        <f>IFERROR(IF(AND(AF101="Probabilidad",AF102="Probabilidad"),(AL101-(+AL101*AK102)),IF(AF102="Probabilidad",(S101-(+S101*AK102)),IF(AF102="Impacto",AL101,""))),"")</f>
        <v>0.36</v>
      </c>
      <c r="AM102" s="330">
        <f>IFERROR(IF(AND(AF101="Impacto",AF102="Impacto"),(AM101-(+AM101*AK102)),IF(AF102="Impacto",(Y101-(+Y101*AK102)),IF(AF102="Probabilidad",AM101,""))),"")</f>
        <v>0.6</v>
      </c>
      <c r="AN102" s="302" t="s">
        <v>179</v>
      </c>
      <c r="AO102" s="302" t="s">
        <v>180</v>
      </c>
      <c r="AP102" s="302" t="s">
        <v>181</v>
      </c>
      <c r="AQ102" s="775"/>
      <c r="AR102" s="739"/>
      <c r="AS102" s="739"/>
      <c r="AT102" s="742"/>
      <c r="AU102" s="739"/>
      <c r="AV102" s="739"/>
      <c r="AW102" s="742"/>
      <c r="AX102" s="742"/>
      <c r="AY102" s="742"/>
      <c r="AZ102" s="745"/>
      <c r="BA102" s="305"/>
      <c r="BB102" s="305"/>
      <c r="BC102" s="308" t="str">
        <f t="shared" si="17"/>
        <v/>
      </c>
      <c r="BD102" s="295"/>
      <c r="BE102" s="295"/>
      <c r="BF102" s="295"/>
      <c r="BG102" s="295"/>
      <c r="BH102" s="305"/>
      <c r="BI102" s="305"/>
      <c r="BJ102" s="305"/>
      <c r="BK102" s="305"/>
      <c r="BL102" s="306"/>
      <c r="BM102" s="306"/>
      <c r="BN102" s="306"/>
      <c r="BO102" s="306"/>
      <c r="BP102" s="307" t="str">
        <f t="shared" si="18"/>
        <v/>
      </c>
      <c r="BQ102" s="330" t="str">
        <f t="shared" si="19"/>
        <v/>
      </c>
      <c r="BR102" s="748"/>
      <c r="BS102" s="757"/>
      <c r="BT102" s="757"/>
      <c r="BU102" s="760"/>
    </row>
    <row r="103" spans="1:73" ht="58.5" customHeight="1" x14ac:dyDescent="0.25">
      <c r="A103" s="840"/>
      <c r="B103" s="822"/>
      <c r="C103" s="846"/>
      <c r="D103" s="849"/>
      <c r="E103" s="831"/>
      <c r="F103" s="852"/>
      <c r="G103" s="880"/>
      <c r="H103" s="775"/>
      <c r="I103" s="745"/>
      <c r="J103" s="801"/>
      <c r="K103" s="804"/>
      <c r="L103" s="757"/>
      <c r="M103" s="786"/>
      <c r="N103" s="895"/>
      <c r="O103" s="895"/>
      <c r="P103" s="813"/>
      <c r="Q103" s="748"/>
      <c r="R103" s="775"/>
      <c r="S103" s="782"/>
      <c r="T103" s="745"/>
      <c r="U103" s="782"/>
      <c r="V103" s="745"/>
      <c r="W103" s="782"/>
      <c r="X103" s="779"/>
      <c r="Y103" s="782"/>
      <c r="Z103" s="782"/>
      <c r="AA103" s="742"/>
      <c r="AB103" s="297">
        <v>3</v>
      </c>
      <c r="AC103" s="369" t="s">
        <v>429</v>
      </c>
      <c r="AD103" s="368" t="s">
        <v>302</v>
      </c>
      <c r="AE103" s="368" t="s">
        <v>430</v>
      </c>
      <c r="AF103" s="298" t="str">
        <f t="shared" si="10"/>
        <v>Probabilidad</v>
      </c>
      <c r="AG103" s="299" t="s">
        <v>177</v>
      </c>
      <c r="AH103" s="296">
        <f t="shared" si="11"/>
        <v>0.25</v>
      </c>
      <c r="AI103" s="299" t="s">
        <v>178</v>
      </c>
      <c r="AJ103" s="296">
        <f t="shared" si="12"/>
        <v>0.15</v>
      </c>
      <c r="AK103" s="300">
        <f t="shared" si="13"/>
        <v>0.4</v>
      </c>
      <c r="AL103" s="330">
        <f>IFERROR(IF(AND(AF102="Probabilidad",AF103="Probabilidad"),(AL102-(+AL102*AK103)),IF(AND(AF102="Impacto",AF103="Probabilidad"),(AL101-(+AL101*AK103)),IF(AF103="Impacto",AL102,""))),"")</f>
        <v>0.216</v>
      </c>
      <c r="AM103" s="330">
        <f>IFERROR(IF(AND(AF102="Impacto",AF103="Impacto"),(AM102-(+AM102*AK103)),IF(AND(AF102="Probabilidad",AF103="Impacto"),(AM101-(+AM101*AK103)),IF(AF103="Probabilidad",AM102,""))),"")</f>
        <v>0.6</v>
      </c>
      <c r="AN103" s="302" t="s">
        <v>179</v>
      </c>
      <c r="AO103" s="302" t="s">
        <v>180</v>
      </c>
      <c r="AP103" s="302" t="s">
        <v>181</v>
      </c>
      <c r="AQ103" s="775"/>
      <c r="AR103" s="739"/>
      <c r="AS103" s="739"/>
      <c r="AT103" s="742"/>
      <c r="AU103" s="739"/>
      <c r="AV103" s="739"/>
      <c r="AW103" s="742"/>
      <c r="AX103" s="742"/>
      <c r="AY103" s="742"/>
      <c r="AZ103" s="745"/>
      <c r="BA103" s="305"/>
      <c r="BB103" s="305"/>
      <c r="BC103" s="308" t="str">
        <f t="shared" si="17"/>
        <v/>
      </c>
      <c r="BD103" s="295"/>
      <c r="BE103" s="295"/>
      <c r="BF103" s="295"/>
      <c r="BG103" s="295"/>
      <c r="BH103" s="305"/>
      <c r="BI103" s="305"/>
      <c r="BJ103" s="305"/>
      <c r="BK103" s="305"/>
      <c r="BL103" s="306"/>
      <c r="BM103" s="306"/>
      <c r="BN103" s="306"/>
      <c r="BO103" s="306"/>
      <c r="BP103" s="307" t="str">
        <f t="shared" si="18"/>
        <v/>
      </c>
      <c r="BQ103" s="330" t="str">
        <f t="shared" si="19"/>
        <v/>
      </c>
      <c r="BR103" s="748"/>
      <c r="BS103" s="757"/>
      <c r="BT103" s="757"/>
      <c r="BU103" s="760"/>
    </row>
    <row r="104" spans="1:73" ht="58.5" customHeight="1" x14ac:dyDescent="0.25">
      <c r="A104" s="840"/>
      <c r="B104" s="822"/>
      <c r="C104" s="846"/>
      <c r="D104" s="849"/>
      <c r="E104" s="831"/>
      <c r="F104" s="852"/>
      <c r="G104" s="880"/>
      <c r="H104" s="775"/>
      <c r="I104" s="745"/>
      <c r="J104" s="801"/>
      <c r="K104" s="804"/>
      <c r="L104" s="757"/>
      <c r="M104" s="786"/>
      <c r="N104" s="895"/>
      <c r="O104" s="895"/>
      <c r="P104" s="813"/>
      <c r="Q104" s="748"/>
      <c r="R104" s="775"/>
      <c r="S104" s="782"/>
      <c r="T104" s="745"/>
      <c r="U104" s="782"/>
      <c r="V104" s="745"/>
      <c r="W104" s="782"/>
      <c r="X104" s="779"/>
      <c r="Y104" s="782"/>
      <c r="Z104" s="782"/>
      <c r="AA104" s="742"/>
      <c r="AB104" s="297">
        <v>4</v>
      </c>
      <c r="AC104" s="288" t="s">
        <v>431</v>
      </c>
      <c r="AD104" s="368" t="s">
        <v>302</v>
      </c>
      <c r="AE104" s="368" t="s">
        <v>432</v>
      </c>
      <c r="AF104" s="298" t="str">
        <f t="shared" si="10"/>
        <v>Probabilidad</v>
      </c>
      <c r="AG104" s="299" t="s">
        <v>335</v>
      </c>
      <c r="AH104" s="296">
        <f t="shared" si="11"/>
        <v>0.15</v>
      </c>
      <c r="AI104" s="299" t="s">
        <v>178</v>
      </c>
      <c r="AJ104" s="296">
        <f t="shared" si="12"/>
        <v>0.15</v>
      </c>
      <c r="AK104" s="300">
        <f t="shared" si="13"/>
        <v>0.3</v>
      </c>
      <c r="AL104" s="330">
        <f>IFERROR(IF(AND(AF103="Probabilidad",AF104="Probabilidad"),(AL103-(+AL103*AK104)),IF(AND(AF103="Impacto",AF104="Probabilidad"),(AL102-(+AL102*AK104)),IF(AF104="Impacto",AL103,""))),"")</f>
        <v>0.1512</v>
      </c>
      <c r="AM104" s="330">
        <f>IFERROR(IF(AND(AF103="Impacto",AF104="Impacto"),(AM103-(+AM103*AK104)),IF(AND(AF103="Probabilidad",AF104="Impacto"),(AM102-(+AM102*AK104)),IF(AF104="Probabilidad",AM103,""))),"")</f>
        <v>0.6</v>
      </c>
      <c r="AN104" s="302" t="s">
        <v>179</v>
      </c>
      <c r="AO104" s="302" t="s">
        <v>180</v>
      </c>
      <c r="AP104" s="302" t="s">
        <v>181</v>
      </c>
      <c r="AQ104" s="775"/>
      <c r="AR104" s="739"/>
      <c r="AS104" s="739"/>
      <c r="AT104" s="742"/>
      <c r="AU104" s="739"/>
      <c r="AV104" s="739"/>
      <c r="AW104" s="742"/>
      <c r="AX104" s="742"/>
      <c r="AY104" s="742"/>
      <c r="AZ104" s="745"/>
      <c r="BA104" s="305"/>
      <c r="BB104" s="305"/>
      <c r="BC104" s="308" t="str">
        <f t="shared" si="17"/>
        <v/>
      </c>
      <c r="BD104" s="295"/>
      <c r="BE104" s="295"/>
      <c r="BF104" s="295"/>
      <c r="BG104" s="295"/>
      <c r="BH104" s="305"/>
      <c r="BI104" s="305"/>
      <c r="BJ104" s="305"/>
      <c r="BK104" s="305"/>
      <c r="BL104" s="306"/>
      <c r="BM104" s="306"/>
      <c r="BN104" s="306"/>
      <c r="BO104" s="306"/>
      <c r="BP104" s="307" t="str">
        <f t="shared" si="18"/>
        <v/>
      </c>
      <c r="BQ104" s="330" t="str">
        <f t="shared" si="19"/>
        <v/>
      </c>
      <c r="BR104" s="748"/>
      <c r="BS104" s="757"/>
      <c r="BT104" s="757"/>
      <c r="BU104" s="760"/>
    </row>
    <row r="105" spans="1:73" ht="58.5" customHeight="1" x14ac:dyDescent="0.25">
      <c r="A105" s="840"/>
      <c r="B105" s="822"/>
      <c r="C105" s="846"/>
      <c r="D105" s="849"/>
      <c r="E105" s="831"/>
      <c r="F105" s="852"/>
      <c r="G105" s="880"/>
      <c r="H105" s="775"/>
      <c r="I105" s="745"/>
      <c r="J105" s="801"/>
      <c r="K105" s="804"/>
      <c r="L105" s="757"/>
      <c r="M105" s="786"/>
      <c r="N105" s="895"/>
      <c r="O105" s="895"/>
      <c r="P105" s="813"/>
      <c r="Q105" s="748"/>
      <c r="R105" s="775"/>
      <c r="S105" s="782"/>
      <c r="T105" s="745"/>
      <c r="U105" s="782"/>
      <c r="V105" s="745"/>
      <c r="W105" s="782"/>
      <c r="X105" s="779"/>
      <c r="Y105" s="782"/>
      <c r="Z105" s="782"/>
      <c r="AA105" s="742"/>
      <c r="AB105" s="297">
        <v>5</v>
      </c>
      <c r="AC105" s="288" t="s">
        <v>433</v>
      </c>
      <c r="AD105" s="295" t="s">
        <v>302</v>
      </c>
      <c r="AE105" s="295" t="s">
        <v>434</v>
      </c>
      <c r="AF105" s="298" t="str">
        <f t="shared" si="10"/>
        <v>Probabilidad</v>
      </c>
      <c r="AG105" s="299" t="s">
        <v>177</v>
      </c>
      <c r="AH105" s="296">
        <f t="shared" si="11"/>
        <v>0.25</v>
      </c>
      <c r="AI105" s="299" t="s">
        <v>178</v>
      </c>
      <c r="AJ105" s="296">
        <f t="shared" si="12"/>
        <v>0.15</v>
      </c>
      <c r="AK105" s="300">
        <f t="shared" si="13"/>
        <v>0.4</v>
      </c>
      <c r="AL105" s="330">
        <f>IFERROR(IF(AND(AF104="Probabilidad",AF105="Probabilidad"),(AL104-(+AL104*AK105)),IF(AND(AF104="Impacto",AF105="Probabilidad"),(AL103-(+AL103*AK105)),IF(AF105="Impacto",AL104,""))),"")</f>
        <v>9.0719999999999995E-2</v>
      </c>
      <c r="AM105" s="330">
        <f>IFERROR(IF(AND(AF104="Impacto",AF105="Impacto"),(AM104-(+AM104*AK105)),IF(AND(AF104="Probabilidad",AF105="Impacto"),(AM103-(+AM103*AK105)),IF(AF105="Probabilidad",AM104,""))),"")</f>
        <v>0.6</v>
      </c>
      <c r="AN105" s="302" t="s">
        <v>179</v>
      </c>
      <c r="AO105" s="302" t="s">
        <v>180</v>
      </c>
      <c r="AP105" s="302" t="s">
        <v>181</v>
      </c>
      <c r="AQ105" s="775"/>
      <c r="AR105" s="739"/>
      <c r="AS105" s="739"/>
      <c r="AT105" s="742"/>
      <c r="AU105" s="739"/>
      <c r="AV105" s="739"/>
      <c r="AW105" s="742"/>
      <c r="AX105" s="742"/>
      <c r="AY105" s="742"/>
      <c r="AZ105" s="745"/>
      <c r="BA105" s="305"/>
      <c r="BB105" s="305"/>
      <c r="BC105" s="308" t="str">
        <f t="shared" si="17"/>
        <v/>
      </c>
      <c r="BD105" s="295"/>
      <c r="BE105" s="295"/>
      <c r="BF105" s="295"/>
      <c r="BG105" s="295"/>
      <c r="BH105" s="305"/>
      <c r="BI105" s="305"/>
      <c r="BJ105" s="305"/>
      <c r="BK105" s="305"/>
      <c r="BL105" s="306"/>
      <c r="BM105" s="306"/>
      <c r="BN105" s="306"/>
      <c r="BO105" s="306"/>
      <c r="BP105" s="307" t="str">
        <f t="shared" si="18"/>
        <v/>
      </c>
      <c r="BQ105" s="330" t="str">
        <f t="shared" si="19"/>
        <v/>
      </c>
      <c r="BR105" s="748"/>
      <c r="BS105" s="757"/>
      <c r="BT105" s="757"/>
      <c r="BU105" s="760"/>
    </row>
    <row r="106" spans="1:73" ht="58.5" customHeight="1" thickBot="1" x14ac:dyDescent="0.3">
      <c r="A106" s="840"/>
      <c r="B106" s="822"/>
      <c r="C106" s="846"/>
      <c r="D106" s="850"/>
      <c r="E106" s="832"/>
      <c r="F106" s="853"/>
      <c r="G106" s="881"/>
      <c r="H106" s="776"/>
      <c r="I106" s="746"/>
      <c r="J106" s="802"/>
      <c r="K106" s="805"/>
      <c r="L106" s="758"/>
      <c r="M106" s="787"/>
      <c r="N106" s="896"/>
      <c r="O106" s="896"/>
      <c r="P106" s="814"/>
      <c r="Q106" s="749"/>
      <c r="R106" s="776"/>
      <c r="S106" s="783"/>
      <c r="T106" s="746"/>
      <c r="U106" s="783"/>
      <c r="V106" s="746"/>
      <c r="W106" s="783"/>
      <c r="X106" s="780"/>
      <c r="Y106" s="783"/>
      <c r="Z106" s="783"/>
      <c r="AA106" s="743"/>
      <c r="AB106" s="315">
        <v>6</v>
      </c>
      <c r="AC106" s="346" t="s">
        <v>435</v>
      </c>
      <c r="AD106" s="313" t="s">
        <v>302</v>
      </c>
      <c r="AE106" s="295" t="s">
        <v>436</v>
      </c>
      <c r="AF106" s="547" t="str">
        <f t="shared" si="10"/>
        <v>Probabilidad</v>
      </c>
      <c r="AG106" s="548" t="s">
        <v>335</v>
      </c>
      <c r="AH106" s="314">
        <f t="shared" si="11"/>
        <v>0.15</v>
      </c>
      <c r="AI106" s="548" t="s">
        <v>178</v>
      </c>
      <c r="AJ106" s="314">
        <f t="shared" si="12"/>
        <v>0.15</v>
      </c>
      <c r="AK106" s="318">
        <f t="shared" si="13"/>
        <v>0.3</v>
      </c>
      <c r="AL106" s="330">
        <f>IFERROR(IF(AND(AF105="Probabilidad",AF106="Probabilidad"),(AL105-(+AL105*AK106)),IF(AND(AF105="Impacto",AF106="Probabilidad"),(AL104-(+AL104*AK106)),IF(AF106="Impacto",AL105,""))),"")</f>
        <v>6.3504000000000005E-2</v>
      </c>
      <c r="AM106" s="330">
        <f>IFERROR(IF(AND(AF105="Impacto",AF106="Impacto"),(AM105-(+AM105*AK106)),IF(AND(AF105="Probabilidad",AF106="Impacto"),(AM104-(+AM104*AK106)),IF(AF106="Probabilidad",AM105,""))),"")</f>
        <v>0.6</v>
      </c>
      <c r="AN106" s="320" t="s">
        <v>179</v>
      </c>
      <c r="AO106" s="320" t="s">
        <v>180</v>
      </c>
      <c r="AP106" s="320" t="s">
        <v>181</v>
      </c>
      <c r="AQ106" s="776"/>
      <c r="AR106" s="740"/>
      <c r="AS106" s="740"/>
      <c r="AT106" s="743"/>
      <c r="AU106" s="740"/>
      <c r="AV106" s="740"/>
      <c r="AW106" s="743"/>
      <c r="AX106" s="743"/>
      <c r="AY106" s="743"/>
      <c r="AZ106" s="746"/>
      <c r="BA106" s="323"/>
      <c r="BB106" s="323"/>
      <c r="BC106" s="326" t="str">
        <f t="shared" si="17"/>
        <v/>
      </c>
      <c r="BD106" s="313"/>
      <c r="BE106" s="313"/>
      <c r="BF106" s="313"/>
      <c r="BG106" s="313"/>
      <c r="BH106" s="323"/>
      <c r="BI106" s="323"/>
      <c r="BJ106" s="323"/>
      <c r="BK106" s="323"/>
      <c r="BL106" s="324"/>
      <c r="BM106" s="324"/>
      <c r="BN106" s="324"/>
      <c r="BO106" s="324"/>
      <c r="BP106" s="325" t="str">
        <f t="shared" si="18"/>
        <v/>
      </c>
      <c r="BQ106" s="333" t="str">
        <f t="shared" si="19"/>
        <v/>
      </c>
      <c r="BR106" s="749"/>
      <c r="BS106" s="758"/>
      <c r="BT106" s="758"/>
      <c r="BU106" s="761"/>
    </row>
    <row r="107" spans="1:73" ht="58.5" customHeight="1" x14ac:dyDescent="0.25">
      <c r="A107" s="840"/>
      <c r="B107" s="822"/>
      <c r="C107" s="846"/>
      <c r="D107" s="848" t="s">
        <v>167</v>
      </c>
      <c r="E107" s="830" t="s">
        <v>358</v>
      </c>
      <c r="F107" s="851">
        <v>6</v>
      </c>
      <c r="G107" s="762" t="s">
        <v>437</v>
      </c>
      <c r="H107" s="774"/>
      <c r="I107" s="744"/>
      <c r="J107" s="800" t="s">
        <v>438</v>
      </c>
      <c r="K107" s="774" t="s">
        <v>201</v>
      </c>
      <c r="L107" s="756" t="s">
        <v>171</v>
      </c>
      <c r="M107" s="785" t="s">
        <v>439</v>
      </c>
      <c r="N107" s="756"/>
      <c r="O107" s="756"/>
      <c r="P107" s="812" t="s">
        <v>440</v>
      </c>
      <c r="Q107" s="747">
        <v>0.98</v>
      </c>
      <c r="R107" s="774" t="s">
        <v>392</v>
      </c>
      <c r="S107" s="781">
        <f>IF(R107="Muy Alta",100%,IF(R107="Alta",80%,IF(R107="Media",60%,IF(R107="Baja",40%,IF(R107="Muy Baja",20%,"")))))</f>
        <v>1</v>
      </c>
      <c r="T107" s="744"/>
      <c r="U107" s="781" t="str">
        <f>IF(T107="Catastrófico",100%,IF(T107="Mayor",80%,IF(T107="Moderado",60%,IF(T107="Menor",40%,IF(T107="Leve",20%,"")))))</f>
        <v/>
      </c>
      <c r="V107" s="744" t="s">
        <v>174</v>
      </c>
      <c r="W107" s="781">
        <f>IF(V107="Catastrófico",100%,IF(V107="Mayor",80%,IF(V107="Moderado",60%,IF(V107="Menor",40%,IF(V107="Leve",20%,"")))))</f>
        <v>0.6</v>
      </c>
      <c r="X107" s="778" t="str">
        <f>IF(Y107=100%,"Catastrófico",IF(Y107=80%,"Mayor",IF(Y107=60%,"Moderado",IF(Y107=40%,"Menor",IF(Y107=20%,"Leve","")))))</f>
        <v>Moderado</v>
      </c>
      <c r="Y107" s="781">
        <f>IF(AND(U107="",W107=""),"",MAX(U107,W107))</f>
        <v>0.6</v>
      </c>
      <c r="Z107" s="781" t="str">
        <f>CONCATENATE(R107,X107)</f>
        <v>Muy AltaModerado</v>
      </c>
      <c r="AA107" s="741" t="str">
        <f>IF(Z107="Muy AltaLeve","Alto",IF(Z107="Muy AltaMenor","Alto",IF(Z107="Muy AltaModerado","Alto",IF(Z107="Muy AltaMayor","Alto",IF(Z107="Muy AltaCatastrófico","Extremo",IF(Z107="AltaLeve","Moderado",IF(Z107="AltaMenor","Moderado",IF(Z107="AltaModerado","Alto",IF(Z107="AltaMayor","Alto",IF(Z107="AltaCatastrófico","Extremo",IF(Z107="MediaLeve","Moderado",IF(Z107="MediaMenor","Moderado",IF(Z107="MediaModerado","Moderado",IF(Z107="MediaMayor","Alto",IF(Z107="MediaCatastrófico","Extremo",IF(Z107="BajaLeve","Bajo",IF(Z107="BajaMenor","Moderado",IF(Z107="BajaModerado","Moderado",IF(Z107="BajaMayor","Alto",IF(Z107="BajaCatastrófico","Extremo",IF(Z107="Muy BajaLeve","Bajo",IF(Z107="Muy BajaMenor","Bajo",IF(Z107="Muy BajaModerado","Moderado",IF(Z107="Muy BajaMayor","Alto",IF(Z107="Muy BajaCatastrófico","Extremo","")))))))))))))))))))))))))</f>
        <v>Alto</v>
      </c>
      <c r="AB107" s="49">
        <v>1</v>
      </c>
      <c r="AC107" s="224" t="s">
        <v>441</v>
      </c>
      <c r="AD107" s="87" t="s">
        <v>237</v>
      </c>
      <c r="AE107" s="9" t="s">
        <v>442</v>
      </c>
      <c r="AF107" s="16" t="str">
        <f t="shared" si="10"/>
        <v>Probabilidad</v>
      </c>
      <c r="AG107" s="10" t="s">
        <v>177</v>
      </c>
      <c r="AH107" s="18">
        <f t="shared" si="11"/>
        <v>0.25</v>
      </c>
      <c r="AI107" s="10" t="s">
        <v>178</v>
      </c>
      <c r="AJ107" s="18">
        <f t="shared" si="12"/>
        <v>0.15</v>
      </c>
      <c r="AK107" s="19">
        <f t="shared" si="13"/>
        <v>0.4</v>
      </c>
      <c r="AL107" s="96">
        <f>IFERROR(IF(AF107="Probabilidad",(S107-(+S107*AK107)),IF(AF107="Impacto",S107,"")),"")</f>
        <v>0.6</v>
      </c>
      <c r="AM107" s="96">
        <f>IFERROR(IF(AF107="Impacto",(Y107-(+Y107*AK107)),IF(AF107="Probabilidad",Y107,"")),"")</f>
        <v>0.6</v>
      </c>
      <c r="AN107" s="11" t="s">
        <v>179</v>
      </c>
      <c r="AO107" s="11" t="s">
        <v>180</v>
      </c>
      <c r="AP107" s="11" t="s">
        <v>181</v>
      </c>
      <c r="AQ107" s="784" t="s">
        <v>422</v>
      </c>
      <c r="AR107" s="738">
        <f>S107</f>
        <v>1</v>
      </c>
      <c r="AS107" s="738">
        <f>IF(AL107="","",MIN(AL107:AL112))</f>
        <v>9.0719999999999995E-2</v>
      </c>
      <c r="AT107" s="741" t="str">
        <f>IFERROR(IF(AS107="","",IF(AS107&lt;=0.2,"Muy Baja",IF(AS107&lt;=0.4,"Baja",IF(AS107&lt;=0.6,"Media",IF(AS107&lt;=0.8,"Alta","Muy Alta"))))),"")</f>
        <v>Muy Baja</v>
      </c>
      <c r="AU107" s="738">
        <f>Y107</f>
        <v>0.6</v>
      </c>
      <c r="AV107" s="738">
        <f>IF(AM107="","",MIN(AM107:AM112))</f>
        <v>0.6</v>
      </c>
      <c r="AW107" s="741" t="str">
        <f>IFERROR(IF(AV107="","",IF(AV107&lt;=0.2,"Leve",IF(AV107&lt;=0.4,"Menor",IF(AV107&lt;=0.6,"Moderado",IF(AV107&lt;=0.8,"Mayor","Catastrófico"))))),"")</f>
        <v>Moderado</v>
      </c>
      <c r="AX107" s="741" t="str">
        <f>AA107</f>
        <v>Alto</v>
      </c>
      <c r="AY107" s="741" t="str">
        <f>IFERROR(IF(OR(AND(AT107="Muy Baja",AW107="Leve"),AND(AT107="Muy Baja",AW107="Menor"),AND(AT107="Baja",AW107="Leve")),"Bajo",IF(OR(AND(AT107="Muy baja",AW107="Moderado"),AND(AT107="Baja",AW107="Menor"),AND(AT107="Baja",AW107="Moderado"),AND(AT107="Media",AW107="Leve"),AND(AT107="Media",AW107="Menor"),AND(AT107="Media",AW107="Moderado"),AND(AT107="Alta",AW107="Leve"),AND(AT107="Alta",AW107="Menor")),"Moderado",IF(OR(AND(AT107="Muy Baja",AW107="Mayor"),AND(AT107="Baja",AW107="Mayor"),AND(AT107="Media",AW107="Mayor"),AND(AT107="Alta",AW107="Moderado"),AND(AT107="Alta",AW107="Mayor"),AND(AT107="Muy Alta",AW107="Leve"),AND(AT107="Muy Alta",AW107="Menor"),AND(AT107="Muy Alta",AW107="Moderado"),AND(AT107="Muy Alta",AW107="Mayor")),"Alto",IF(OR(AND(AT107="Muy Baja",AW107="Catastrófico"),AND(AT107="Baja",AW107="Catastrófico"),AND(AT107="Media",AW107="Catastrófico"),AND(AT107="Alta",AW107="Catastrófico"),AND(AT107="Muy Alta",AW107="Catastrófico")),"Extremo","")))),"")</f>
        <v>Moderado</v>
      </c>
      <c r="AZ107" s="744" t="s">
        <v>183</v>
      </c>
      <c r="BA107" s="91" t="s">
        <v>443</v>
      </c>
      <c r="BB107" s="91" t="s">
        <v>444</v>
      </c>
      <c r="BC107" s="94">
        <f t="shared" si="17"/>
        <v>4</v>
      </c>
      <c r="BD107" s="231">
        <v>1</v>
      </c>
      <c r="BE107" s="231">
        <v>1</v>
      </c>
      <c r="BF107" s="231">
        <v>1</v>
      </c>
      <c r="BG107" s="231">
        <v>1</v>
      </c>
      <c r="BH107" s="91" t="s">
        <v>425</v>
      </c>
      <c r="BI107" s="91" t="s">
        <v>445</v>
      </c>
      <c r="BJ107" s="91"/>
      <c r="BK107" s="91"/>
      <c r="BL107" s="93"/>
      <c r="BM107" s="93"/>
      <c r="BN107" s="93"/>
      <c r="BO107" s="93"/>
      <c r="BP107" s="95" t="str">
        <f t="shared" si="18"/>
        <v/>
      </c>
      <c r="BQ107" s="96" t="str">
        <f t="shared" si="19"/>
        <v/>
      </c>
      <c r="BR107" s="747"/>
      <c r="BS107" s="756"/>
      <c r="BT107" s="756"/>
      <c r="BU107" s="759"/>
    </row>
    <row r="108" spans="1:73" ht="58.5" customHeight="1" x14ac:dyDescent="0.25">
      <c r="A108" s="840"/>
      <c r="B108" s="822"/>
      <c r="C108" s="846"/>
      <c r="D108" s="849"/>
      <c r="E108" s="831"/>
      <c r="F108" s="852"/>
      <c r="G108" s="763"/>
      <c r="H108" s="775"/>
      <c r="I108" s="745"/>
      <c r="J108" s="801"/>
      <c r="K108" s="775"/>
      <c r="L108" s="757"/>
      <c r="M108" s="786"/>
      <c r="N108" s="757"/>
      <c r="O108" s="757"/>
      <c r="P108" s="813"/>
      <c r="Q108" s="748"/>
      <c r="R108" s="775"/>
      <c r="S108" s="782"/>
      <c r="T108" s="745"/>
      <c r="U108" s="782"/>
      <c r="V108" s="745"/>
      <c r="W108" s="782"/>
      <c r="X108" s="779"/>
      <c r="Y108" s="782"/>
      <c r="Z108" s="782"/>
      <c r="AA108" s="742"/>
      <c r="AB108" s="297">
        <v>2</v>
      </c>
      <c r="AC108" s="288" t="s">
        <v>446</v>
      </c>
      <c r="AD108" s="295" t="s">
        <v>265</v>
      </c>
      <c r="AE108" s="295" t="s">
        <v>447</v>
      </c>
      <c r="AF108" s="298" t="str">
        <f t="shared" si="10"/>
        <v>Probabilidad</v>
      </c>
      <c r="AG108" s="299" t="s">
        <v>177</v>
      </c>
      <c r="AH108" s="296">
        <f t="shared" si="11"/>
        <v>0.25</v>
      </c>
      <c r="AI108" s="299" t="s">
        <v>178</v>
      </c>
      <c r="AJ108" s="296">
        <f t="shared" si="12"/>
        <v>0.15</v>
      </c>
      <c r="AK108" s="300">
        <f t="shared" si="13"/>
        <v>0.4</v>
      </c>
      <c r="AL108" s="330">
        <f>IFERROR(IF(AND(AF107="Probabilidad",AF108="Probabilidad"),(AL107-(+AL107*AK108)),IF(AF108="Probabilidad",(S107-(+S107*AK108)),IF(AF108="Impacto",AL107,""))),"")</f>
        <v>0.36</v>
      </c>
      <c r="AM108" s="330">
        <f>IFERROR(IF(AND(AF107="Impacto",AF108="Impacto"),(AM107-(+AM107*AK108)),IF(AF108="Impacto",(Y107-(+Y107*AK108)),IF(AF108="Probabilidad",AM107,""))),"")</f>
        <v>0.6</v>
      </c>
      <c r="AN108" s="302" t="s">
        <v>179</v>
      </c>
      <c r="AO108" s="302" t="s">
        <v>180</v>
      </c>
      <c r="AP108" s="302" t="s">
        <v>181</v>
      </c>
      <c r="AQ108" s="775"/>
      <c r="AR108" s="739"/>
      <c r="AS108" s="739"/>
      <c r="AT108" s="742"/>
      <c r="AU108" s="739"/>
      <c r="AV108" s="739"/>
      <c r="AW108" s="742"/>
      <c r="AX108" s="742"/>
      <c r="AY108" s="742"/>
      <c r="AZ108" s="745"/>
      <c r="BA108" s="305"/>
      <c r="BB108" s="305"/>
      <c r="BC108" s="308" t="str">
        <f t="shared" si="17"/>
        <v/>
      </c>
      <c r="BD108" s="295"/>
      <c r="BE108" s="295"/>
      <c r="BF108" s="295"/>
      <c r="BG108" s="295"/>
      <c r="BH108" s="305"/>
      <c r="BI108" s="305"/>
      <c r="BJ108" s="305"/>
      <c r="BK108" s="305"/>
      <c r="BL108" s="306"/>
      <c r="BM108" s="306"/>
      <c r="BN108" s="306"/>
      <c r="BO108" s="306"/>
      <c r="BP108" s="307" t="str">
        <f t="shared" si="18"/>
        <v/>
      </c>
      <c r="BQ108" s="330" t="str">
        <f t="shared" si="19"/>
        <v/>
      </c>
      <c r="BR108" s="748"/>
      <c r="BS108" s="757"/>
      <c r="BT108" s="757"/>
      <c r="BU108" s="760"/>
    </row>
    <row r="109" spans="1:73" ht="58.5" customHeight="1" x14ac:dyDescent="0.25">
      <c r="A109" s="840"/>
      <c r="B109" s="822"/>
      <c r="C109" s="846"/>
      <c r="D109" s="849"/>
      <c r="E109" s="831"/>
      <c r="F109" s="852"/>
      <c r="G109" s="763"/>
      <c r="H109" s="775"/>
      <c r="I109" s="745"/>
      <c r="J109" s="801"/>
      <c r="K109" s="775"/>
      <c r="L109" s="757"/>
      <c r="M109" s="786"/>
      <c r="N109" s="757"/>
      <c r="O109" s="757"/>
      <c r="P109" s="813"/>
      <c r="Q109" s="748"/>
      <c r="R109" s="775"/>
      <c r="S109" s="782"/>
      <c r="T109" s="745"/>
      <c r="U109" s="782"/>
      <c r="V109" s="745"/>
      <c r="W109" s="782"/>
      <c r="X109" s="779"/>
      <c r="Y109" s="782"/>
      <c r="Z109" s="782"/>
      <c r="AA109" s="742"/>
      <c r="AB109" s="297">
        <v>3</v>
      </c>
      <c r="AC109" s="288" t="s">
        <v>448</v>
      </c>
      <c r="AD109" s="295" t="s">
        <v>302</v>
      </c>
      <c r="AE109" s="295" t="s">
        <v>449</v>
      </c>
      <c r="AF109" s="298" t="str">
        <f t="shared" si="10"/>
        <v>Probabilidad</v>
      </c>
      <c r="AG109" s="299" t="s">
        <v>177</v>
      </c>
      <c r="AH109" s="296">
        <f t="shared" si="11"/>
        <v>0.25</v>
      </c>
      <c r="AI109" s="299" t="s">
        <v>178</v>
      </c>
      <c r="AJ109" s="296">
        <f t="shared" si="12"/>
        <v>0.15</v>
      </c>
      <c r="AK109" s="300">
        <f t="shared" si="13"/>
        <v>0.4</v>
      </c>
      <c r="AL109" s="330">
        <f>IFERROR(IF(AND(AF108="Probabilidad",AF109="Probabilidad"),(AL108-(+AL108*AK109)),IF(AND(AF108="Impacto",AF109="Probabilidad"),(AL107-(+AL107*AK109)),IF(AF109="Impacto",AL108,""))),"")</f>
        <v>0.216</v>
      </c>
      <c r="AM109" s="330">
        <f>IFERROR(IF(AND(AF108="Impacto",AF109="Impacto"),(AM108-(+AM108*AK109)),IF(AND(AF108="Probabilidad",AF109="Impacto"),(AM107-(+AM107*AK109)),IF(AF109="Probabilidad",AM108,""))),"")</f>
        <v>0.6</v>
      </c>
      <c r="AN109" s="302" t="s">
        <v>179</v>
      </c>
      <c r="AO109" s="302" t="s">
        <v>180</v>
      </c>
      <c r="AP109" s="302" t="s">
        <v>181</v>
      </c>
      <c r="AQ109" s="775"/>
      <c r="AR109" s="739"/>
      <c r="AS109" s="739"/>
      <c r="AT109" s="742"/>
      <c r="AU109" s="739"/>
      <c r="AV109" s="739"/>
      <c r="AW109" s="742"/>
      <c r="AX109" s="742"/>
      <c r="AY109" s="742"/>
      <c r="AZ109" s="745"/>
      <c r="BA109" s="305"/>
      <c r="BB109" s="305"/>
      <c r="BC109" s="308" t="str">
        <f t="shared" si="17"/>
        <v/>
      </c>
      <c r="BD109" s="295"/>
      <c r="BE109" s="295"/>
      <c r="BF109" s="295"/>
      <c r="BG109" s="295"/>
      <c r="BH109" s="305"/>
      <c r="BI109" s="305"/>
      <c r="BJ109" s="305"/>
      <c r="BK109" s="305"/>
      <c r="BL109" s="306"/>
      <c r="BM109" s="306"/>
      <c r="BN109" s="306"/>
      <c r="BO109" s="306"/>
      <c r="BP109" s="307" t="str">
        <f t="shared" si="18"/>
        <v/>
      </c>
      <c r="BQ109" s="330" t="str">
        <f t="shared" si="19"/>
        <v/>
      </c>
      <c r="BR109" s="748"/>
      <c r="BS109" s="757"/>
      <c r="BT109" s="757"/>
      <c r="BU109" s="760"/>
    </row>
    <row r="110" spans="1:73" ht="58.5" customHeight="1" x14ac:dyDescent="0.25">
      <c r="A110" s="840"/>
      <c r="B110" s="822"/>
      <c r="C110" s="846"/>
      <c r="D110" s="849"/>
      <c r="E110" s="831"/>
      <c r="F110" s="852"/>
      <c r="G110" s="763"/>
      <c r="H110" s="775"/>
      <c r="I110" s="745"/>
      <c r="J110" s="801"/>
      <c r="K110" s="775"/>
      <c r="L110" s="757"/>
      <c r="M110" s="786"/>
      <c r="N110" s="757"/>
      <c r="O110" s="757"/>
      <c r="P110" s="813"/>
      <c r="Q110" s="748"/>
      <c r="R110" s="775"/>
      <c r="S110" s="782"/>
      <c r="T110" s="745"/>
      <c r="U110" s="782"/>
      <c r="V110" s="745"/>
      <c r="W110" s="782"/>
      <c r="X110" s="779"/>
      <c r="Y110" s="782"/>
      <c r="Z110" s="782"/>
      <c r="AA110" s="742"/>
      <c r="AB110" s="297">
        <v>4</v>
      </c>
      <c r="AC110" s="288" t="s">
        <v>450</v>
      </c>
      <c r="AD110" s="295" t="s">
        <v>302</v>
      </c>
      <c r="AE110" s="295" t="s">
        <v>451</v>
      </c>
      <c r="AF110" s="298" t="str">
        <f t="shared" si="10"/>
        <v>Probabilidad</v>
      </c>
      <c r="AG110" s="299" t="s">
        <v>177</v>
      </c>
      <c r="AH110" s="296">
        <f t="shared" si="11"/>
        <v>0.25</v>
      </c>
      <c r="AI110" s="299" t="s">
        <v>178</v>
      </c>
      <c r="AJ110" s="296">
        <f t="shared" si="12"/>
        <v>0.15</v>
      </c>
      <c r="AK110" s="300">
        <f t="shared" si="13"/>
        <v>0.4</v>
      </c>
      <c r="AL110" s="330">
        <f>IFERROR(IF(AND(AF109="Probabilidad",AF110="Probabilidad"),(AL109-(+AL109*AK110)),IF(AND(AF109="Impacto",AF110="Probabilidad"),(AL108-(+AL108*AK110)),IF(AF110="Impacto",AL109,""))),"")</f>
        <v>0.12959999999999999</v>
      </c>
      <c r="AM110" s="330">
        <f>IFERROR(IF(AND(AF109="Impacto",AF110="Impacto"),(AM109-(+AM109*AK110)),IF(AND(AF109="Probabilidad",AF110="Impacto"),(AM108-(+AM108*AK110)),IF(AF110="Probabilidad",AM109,""))),"")</f>
        <v>0.6</v>
      </c>
      <c r="AN110" s="302" t="s">
        <v>179</v>
      </c>
      <c r="AO110" s="302" t="s">
        <v>180</v>
      </c>
      <c r="AP110" s="302" t="s">
        <v>181</v>
      </c>
      <c r="AQ110" s="775"/>
      <c r="AR110" s="739"/>
      <c r="AS110" s="739"/>
      <c r="AT110" s="742"/>
      <c r="AU110" s="739"/>
      <c r="AV110" s="739"/>
      <c r="AW110" s="742"/>
      <c r="AX110" s="742"/>
      <c r="AY110" s="742"/>
      <c r="AZ110" s="745"/>
      <c r="BA110" s="305"/>
      <c r="BB110" s="305"/>
      <c r="BC110" s="308" t="str">
        <f t="shared" si="17"/>
        <v/>
      </c>
      <c r="BD110" s="295"/>
      <c r="BE110" s="295"/>
      <c r="BF110" s="295"/>
      <c r="BG110" s="295"/>
      <c r="BH110" s="305"/>
      <c r="BI110" s="305"/>
      <c r="BJ110" s="305"/>
      <c r="BK110" s="305"/>
      <c r="BL110" s="306"/>
      <c r="BM110" s="306"/>
      <c r="BN110" s="306"/>
      <c r="BO110" s="306"/>
      <c r="BP110" s="307" t="str">
        <f t="shared" si="18"/>
        <v/>
      </c>
      <c r="BQ110" s="330" t="str">
        <f t="shared" si="19"/>
        <v/>
      </c>
      <c r="BR110" s="748"/>
      <c r="BS110" s="757"/>
      <c r="BT110" s="757"/>
      <c r="BU110" s="760"/>
    </row>
    <row r="111" spans="1:73" ht="58.5" customHeight="1" x14ac:dyDescent="0.25">
      <c r="A111" s="840"/>
      <c r="B111" s="822"/>
      <c r="C111" s="846"/>
      <c r="D111" s="849"/>
      <c r="E111" s="831"/>
      <c r="F111" s="852"/>
      <c r="G111" s="763"/>
      <c r="H111" s="775"/>
      <c r="I111" s="745"/>
      <c r="J111" s="801"/>
      <c r="K111" s="775"/>
      <c r="L111" s="757"/>
      <c r="M111" s="786"/>
      <c r="N111" s="757"/>
      <c r="O111" s="757"/>
      <c r="P111" s="813"/>
      <c r="Q111" s="748"/>
      <c r="R111" s="775"/>
      <c r="S111" s="782"/>
      <c r="T111" s="745"/>
      <c r="U111" s="782"/>
      <c r="V111" s="745"/>
      <c r="W111" s="782"/>
      <c r="X111" s="779"/>
      <c r="Y111" s="782"/>
      <c r="Z111" s="782"/>
      <c r="AA111" s="742"/>
      <c r="AB111" s="297">
        <v>5</v>
      </c>
      <c r="AC111" s="288" t="s">
        <v>452</v>
      </c>
      <c r="AD111" s="295" t="s">
        <v>302</v>
      </c>
      <c r="AE111" s="295" t="s">
        <v>453</v>
      </c>
      <c r="AF111" s="298" t="str">
        <f t="shared" si="10"/>
        <v>Probabilidad</v>
      </c>
      <c r="AG111" s="299" t="s">
        <v>335</v>
      </c>
      <c r="AH111" s="296">
        <f t="shared" si="11"/>
        <v>0.15</v>
      </c>
      <c r="AI111" s="299" t="s">
        <v>178</v>
      </c>
      <c r="AJ111" s="296">
        <f t="shared" si="12"/>
        <v>0.15</v>
      </c>
      <c r="AK111" s="300">
        <f t="shared" si="13"/>
        <v>0.3</v>
      </c>
      <c r="AL111" s="330">
        <f>IFERROR(IF(AND(AF110="Probabilidad",AF111="Probabilidad"),(AL110-(+AL110*AK111)),IF(AND(AF110="Impacto",AF111="Probabilidad"),(AL109-(+AL109*AK111)),IF(AF111="Impacto",AL110,""))),"")</f>
        <v>9.0719999999999995E-2</v>
      </c>
      <c r="AM111" s="330">
        <f>IFERROR(IF(AND(AF110="Impacto",AF111="Impacto"),(AM110-(+AM110*AK111)),IF(AND(AF110="Probabilidad",AF111="Impacto"),(AM109-(+AM109*AK111)),IF(AF111="Probabilidad",AM110,""))),"")</f>
        <v>0.6</v>
      </c>
      <c r="AN111" s="302" t="s">
        <v>179</v>
      </c>
      <c r="AO111" s="302" t="s">
        <v>180</v>
      </c>
      <c r="AP111" s="302" t="s">
        <v>181</v>
      </c>
      <c r="AQ111" s="775"/>
      <c r="AR111" s="739"/>
      <c r="AS111" s="739"/>
      <c r="AT111" s="742"/>
      <c r="AU111" s="739"/>
      <c r="AV111" s="739"/>
      <c r="AW111" s="742"/>
      <c r="AX111" s="742"/>
      <c r="AY111" s="742"/>
      <c r="AZ111" s="745"/>
      <c r="BA111" s="305"/>
      <c r="BB111" s="305"/>
      <c r="BC111" s="308" t="str">
        <f t="shared" si="17"/>
        <v/>
      </c>
      <c r="BD111" s="295"/>
      <c r="BE111" s="295"/>
      <c r="BF111" s="295"/>
      <c r="BG111" s="295"/>
      <c r="BH111" s="305"/>
      <c r="BI111" s="305"/>
      <c r="BJ111" s="305"/>
      <c r="BK111" s="305"/>
      <c r="BL111" s="306"/>
      <c r="BM111" s="306"/>
      <c r="BN111" s="306"/>
      <c r="BO111" s="306"/>
      <c r="BP111" s="307" t="str">
        <f t="shared" si="18"/>
        <v/>
      </c>
      <c r="BQ111" s="330" t="str">
        <f t="shared" si="19"/>
        <v/>
      </c>
      <c r="BR111" s="748"/>
      <c r="BS111" s="757"/>
      <c r="BT111" s="757"/>
      <c r="BU111" s="760"/>
    </row>
    <row r="112" spans="1:73" ht="15.75" customHeight="1" x14ac:dyDescent="0.25">
      <c r="A112" s="840"/>
      <c r="B112" s="822"/>
      <c r="C112" s="846"/>
      <c r="D112" s="850"/>
      <c r="E112" s="832"/>
      <c r="F112" s="853"/>
      <c r="G112" s="764"/>
      <c r="H112" s="776"/>
      <c r="I112" s="746"/>
      <c r="J112" s="802"/>
      <c r="K112" s="776"/>
      <c r="L112" s="758"/>
      <c r="M112" s="787"/>
      <c r="N112" s="758"/>
      <c r="O112" s="758"/>
      <c r="P112" s="814"/>
      <c r="Q112" s="749"/>
      <c r="R112" s="776"/>
      <c r="S112" s="783"/>
      <c r="T112" s="746"/>
      <c r="U112" s="783"/>
      <c r="V112" s="746"/>
      <c r="W112" s="783"/>
      <c r="X112" s="780"/>
      <c r="Y112" s="783"/>
      <c r="Z112" s="783"/>
      <c r="AA112" s="743"/>
      <c r="AB112" s="315">
        <v>6</v>
      </c>
      <c r="AC112" s="346"/>
      <c r="AD112" s="313"/>
      <c r="AE112" s="313"/>
      <c r="AF112" s="316" t="str">
        <f t="shared" si="10"/>
        <v/>
      </c>
      <c r="AG112" s="317"/>
      <c r="AH112" s="314" t="str">
        <f t="shared" si="11"/>
        <v/>
      </c>
      <c r="AI112" s="317"/>
      <c r="AJ112" s="314" t="str">
        <f t="shared" si="12"/>
        <v/>
      </c>
      <c r="AK112" s="318" t="str">
        <f t="shared" si="13"/>
        <v/>
      </c>
      <c r="AL112" s="330" t="str">
        <f>IFERROR(IF(AND(AF111="Probabilidad",AF112="Probabilidad"),(AL111-(+AL111*AK112)),IF(AND(AF111="Impacto",AF112="Probabilidad"),(AL110-(+AL110*AK112)),IF(AF112="Impacto",AL111,""))),"")</f>
        <v/>
      </c>
      <c r="AM112" s="330" t="str">
        <f>IFERROR(IF(AND(AF111="Impacto",AF112="Impacto"),(AM111-(+AM111*AK112)),IF(AND(AF111="Probabilidad",AF112="Impacto"),(AM110-(+AM110*AK112)),IF(AF112="Probabilidad",AM111,""))),"")</f>
        <v/>
      </c>
      <c r="AN112" s="320"/>
      <c r="AO112" s="320"/>
      <c r="AP112" s="320"/>
      <c r="AQ112" s="776"/>
      <c r="AR112" s="740"/>
      <c r="AS112" s="740"/>
      <c r="AT112" s="743"/>
      <c r="AU112" s="740"/>
      <c r="AV112" s="740"/>
      <c r="AW112" s="743"/>
      <c r="AX112" s="743"/>
      <c r="AY112" s="743"/>
      <c r="AZ112" s="746"/>
      <c r="BA112" s="323"/>
      <c r="BB112" s="323"/>
      <c r="BC112" s="326" t="str">
        <f t="shared" si="17"/>
        <v/>
      </c>
      <c r="BD112" s="313"/>
      <c r="BE112" s="313"/>
      <c r="BF112" s="313"/>
      <c r="BG112" s="313"/>
      <c r="BH112" s="323"/>
      <c r="BI112" s="323"/>
      <c r="BJ112" s="323"/>
      <c r="BK112" s="323"/>
      <c r="BL112" s="324"/>
      <c r="BM112" s="324"/>
      <c r="BN112" s="324"/>
      <c r="BO112" s="324"/>
      <c r="BP112" s="325" t="str">
        <f t="shared" si="18"/>
        <v/>
      </c>
      <c r="BQ112" s="333" t="str">
        <f t="shared" si="19"/>
        <v/>
      </c>
      <c r="BR112" s="749"/>
      <c r="BS112" s="758"/>
      <c r="BT112" s="758"/>
      <c r="BU112" s="761"/>
    </row>
    <row r="113" spans="1:73" ht="47.25" customHeight="1" x14ac:dyDescent="0.25">
      <c r="A113" s="840"/>
      <c r="B113" s="822"/>
      <c r="C113" s="846"/>
      <c r="D113" s="848" t="s">
        <v>167</v>
      </c>
      <c r="E113" s="830" t="s">
        <v>358</v>
      </c>
      <c r="F113" s="851">
        <v>7</v>
      </c>
      <c r="G113" s="756" t="s">
        <v>454</v>
      </c>
      <c r="H113" s="774"/>
      <c r="I113" s="744"/>
      <c r="J113" s="800" t="s">
        <v>455</v>
      </c>
      <c r="K113" s="803" t="s">
        <v>170</v>
      </c>
      <c r="L113" s="756" t="s">
        <v>171</v>
      </c>
      <c r="M113" s="785" t="s">
        <v>456</v>
      </c>
      <c r="N113" s="756"/>
      <c r="O113" s="756"/>
      <c r="P113" s="812" t="s">
        <v>457</v>
      </c>
      <c r="Q113" s="747">
        <v>0.9</v>
      </c>
      <c r="R113" s="774" t="s">
        <v>219</v>
      </c>
      <c r="S113" s="781">
        <f>IF(R113="Muy Alta",100%,IF(R113="Alta",80%,IF(R113="Media",60%,IF(R113="Baja",40%,IF(R113="Muy Baja",20%,"")))))</f>
        <v>0.4</v>
      </c>
      <c r="T113" s="744"/>
      <c r="U113" s="781" t="str">
        <f>IF(T113="Catastrófico",100%,IF(T113="Mayor",80%,IF(T113="Moderado",60%,IF(T113="Menor",40%,IF(T113="Leve",20%,"")))))</f>
        <v/>
      </c>
      <c r="V113" s="744" t="s">
        <v>174</v>
      </c>
      <c r="W113" s="781">
        <f>IF(V113="Catastrófico",100%,IF(V113="Mayor",80%,IF(V113="Moderado",60%,IF(V113="Menor",40%,IF(V113="Leve",20%,"")))))</f>
        <v>0.6</v>
      </c>
      <c r="X113" s="778" t="str">
        <f>IF(Y113=100%,"Catastrófico",IF(Y113=80%,"Mayor",IF(Y113=60%,"Moderado",IF(Y113=40%,"Menor",IF(Y113=20%,"Leve","")))))</f>
        <v>Moderado</v>
      </c>
      <c r="Y113" s="781">
        <f>IF(AND(U113="",W113=""),"",MAX(U113,W113))</f>
        <v>0.6</v>
      </c>
      <c r="Z113" s="781" t="str">
        <f>CONCATENATE(R113,X113)</f>
        <v>BajaModerado</v>
      </c>
      <c r="AA113" s="741" t="str">
        <f>IF(Z113="Muy AltaLeve","Alto",IF(Z113="Muy AltaMenor","Alto",IF(Z113="Muy AltaModerado","Alto",IF(Z113="Muy AltaMayor","Alto",IF(Z113="Muy AltaCatastrófico","Extremo",IF(Z113="AltaLeve","Moderado",IF(Z113="AltaMenor","Moderado",IF(Z113="AltaModerado","Alto",IF(Z113="AltaMayor","Alto",IF(Z113="AltaCatastrófico","Extremo",IF(Z113="MediaLeve","Moderado",IF(Z113="MediaMenor","Moderado",IF(Z113="MediaModerado","Moderado",IF(Z113="MediaMayor","Alto",IF(Z113="MediaCatastrófico","Extremo",IF(Z113="BajaLeve","Bajo",IF(Z113="BajaMenor","Moderado",IF(Z113="BajaModerado","Moderado",IF(Z113="BajaMayor","Alto",IF(Z113="BajaCatastrófico","Extremo",IF(Z113="Muy BajaLeve","Bajo",IF(Z113="Muy BajaMenor","Bajo",IF(Z113="Muy BajaModerado","Moderado",IF(Z113="Muy BajaMayor","Alto",IF(Z113="Muy BajaCatastrófico","Extremo","")))))))))))))))))))))))))</f>
        <v>Moderado</v>
      </c>
      <c r="AB113" s="49">
        <v>1</v>
      </c>
      <c r="AC113" s="224" t="s">
        <v>458</v>
      </c>
      <c r="AD113" s="9" t="s">
        <v>237</v>
      </c>
      <c r="AE113" s="9" t="s">
        <v>459</v>
      </c>
      <c r="AF113" s="17" t="str">
        <f t="shared" si="10"/>
        <v>Probabilidad</v>
      </c>
      <c r="AG113" s="10" t="s">
        <v>177</v>
      </c>
      <c r="AH113" s="18">
        <f t="shared" si="11"/>
        <v>0.25</v>
      </c>
      <c r="AI113" s="10" t="s">
        <v>178</v>
      </c>
      <c r="AJ113" s="18">
        <f t="shared" si="12"/>
        <v>0.15</v>
      </c>
      <c r="AK113" s="19">
        <f t="shared" si="13"/>
        <v>0.4</v>
      </c>
      <c r="AL113" s="96">
        <f>IFERROR(IF(AF113="Probabilidad",(S113-(+S113*AK113)),IF(AF113="Impacto",S113,"")),"")</f>
        <v>0.24</v>
      </c>
      <c r="AM113" s="96">
        <f>IFERROR(IF(AF113="Impacto",(Y113-(+Y113*AK113)),IF(AF113="Probabilidad",Y113,"")),"")</f>
        <v>0.6</v>
      </c>
      <c r="AN113" s="11" t="s">
        <v>179</v>
      </c>
      <c r="AO113" s="11" t="s">
        <v>180</v>
      </c>
      <c r="AP113" s="11" t="s">
        <v>181</v>
      </c>
      <c r="AQ113" s="784" t="s">
        <v>460</v>
      </c>
      <c r="AR113" s="738">
        <f>S113</f>
        <v>0.4</v>
      </c>
      <c r="AS113" s="738">
        <f>IF(AL113="","",MIN(AL113:AL118))</f>
        <v>0.11759999999999998</v>
      </c>
      <c r="AT113" s="741" t="str">
        <f>IFERROR(IF(AS113="","",IF(AS113&lt;=0.2,"Muy Baja",IF(AS113&lt;=0.4,"Baja",IF(AS113&lt;=0.6,"Media",IF(AS113&lt;=0.8,"Alta","Muy Alta"))))),"")</f>
        <v>Muy Baja</v>
      </c>
      <c r="AU113" s="738">
        <f>Y113</f>
        <v>0.6</v>
      </c>
      <c r="AV113" s="738">
        <f>IF(AM113="","",MIN(AM113:AM118))</f>
        <v>0.44999999999999996</v>
      </c>
      <c r="AW113" s="741" t="str">
        <f>IFERROR(IF(AV113="","",IF(AV113&lt;=0.2,"Leve",IF(AV113&lt;=0.4,"Menor",IF(AV113&lt;=0.6,"Moderado",IF(AV113&lt;=0.8,"Mayor","Catastrófico"))))),"")</f>
        <v>Moderado</v>
      </c>
      <c r="AX113" s="741" t="str">
        <f>AA113</f>
        <v>Moderado</v>
      </c>
      <c r="AY113" s="741" t="str">
        <f>IFERROR(IF(OR(AND(AT113="Muy Baja",AW113="Leve"),AND(AT113="Muy Baja",AW113="Menor"),AND(AT113="Baja",AW113="Leve")),"Bajo",IF(OR(AND(AT113="Muy baja",AW113="Moderado"),AND(AT113="Baja",AW113="Menor"),AND(AT113="Baja",AW113="Moderado"),AND(AT113="Media",AW113="Leve"),AND(AT113="Media",AW113="Menor"),AND(AT113="Media",AW113="Moderado"),AND(AT113="Alta",AW113="Leve"),AND(AT113="Alta",AW113="Menor")),"Moderado",IF(OR(AND(AT113="Muy Baja",AW113="Mayor"),AND(AT113="Baja",AW113="Mayor"),AND(AT113="Media",AW113="Mayor"),AND(AT113="Alta",AW113="Moderado"),AND(AT113="Alta",AW113="Mayor"),AND(AT113="Muy Alta",AW113="Leve"),AND(AT113="Muy Alta",AW113="Menor"),AND(AT113="Muy Alta",AW113="Moderado"),AND(AT113="Muy Alta",AW113="Mayor")),"Alto",IF(OR(AND(AT113="Muy Baja",AW113="Catastrófico"),AND(AT113="Baja",AW113="Catastrófico"),AND(AT113="Media",AW113="Catastrófico"),AND(AT113="Alta",AW113="Catastrófico"),AND(AT113="Muy Alta",AW113="Catastrófico")),"Extremo","")))),"")</f>
        <v>Moderado</v>
      </c>
      <c r="AZ113" s="744" t="s">
        <v>183</v>
      </c>
      <c r="BA113" s="91" t="s">
        <v>461</v>
      </c>
      <c r="BB113" s="91" t="s">
        <v>462</v>
      </c>
      <c r="BC113" s="94">
        <f t="shared" si="17"/>
        <v>12</v>
      </c>
      <c r="BD113" s="231">
        <v>3</v>
      </c>
      <c r="BE113" s="231">
        <v>3</v>
      </c>
      <c r="BF113" s="231">
        <v>3</v>
      </c>
      <c r="BG113" s="231">
        <v>3</v>
      </c>
      <c r="BH113" s="232" t="s">
        <v>425</v>
      </c>
      <c r="BI113" s="91" t="s">
        <v>463</v>
      </c>
      <c r="BJ113" s="91"/>
      <c r="BK113" s="91"/>
      <c r="BL113" s="93"/>
      <c r="BM113" s="93"/>
      <c r="BN113" s="93"/>
      <c r="BO113" s="93"/>
      <c r="BP113" s="95" t="str">
        <f t="shared" si="18"/>
        <v/>
      </c>
      <c r="BQ113" s="96" t="str">
        <f t="shared" si="19"/>
        <v/>
      </c>
      <c r="BR113" s="747"/>
      <c r="BS113" s="756"/>
      <c r="BT113" s="756"/>
      <c r="BU113" s="759"/>
    </row>
    <row r="114" spans="1:73" ht="47.25" customHeight="1" x14ac:dyDescent="0.25">
      <c r="A114" s="840"/>
      <c r="B114" s="822"/>
      <c r="C114" s="846"/>
      <c r="D114" s="849"/>
      <c r="E114" s="831"/>
      <c r="F114" s="852"/>
      <c r="G114" s="757"/>
      <c r="H114" s="775"/>
      <c r="I114" s="745"/>
      <c r="J114" s="801"/>
      <c r="K114" s="804"/>
      <c r="L114" s="757"/>
      <c r="M114" s="786"/>
      <c r="N114" s="757"/>
      <c r="O114" s="757"/>
      <c r="P114" s="813"/>
      <c r="Q114" s="748"/>
      <c r="R114" s="775"/>
      <c r="S114" s="782"/>
      <c r="T114" s="745"/>
      <c r="U114" s="782"/>
      <c r="V114" s="745"/>
      <c r="W114" s="782"/>
      <c r="X114" s="779"/>
      <c r="Y114" s="782"/>
      <c r="Z114" s="782"/>
      <c r="AA114" s="742"/>
      <c r="AB114" s="297">
        <v>2</v>
      </c>
      <c r="AC114" s="288" t="s">
        <v>464</v>
      </c>
      <c r="AD114" s="295" t="s">
        <v>237</v>
      </c>
      <c r="AE114" s="295" t="s">
        <v>465</v>
      </c>
      <c r="AF114" s="298" t="str">
        <f t="shared" si="10"/>
        <v>Impacto</v>
      </c>
      <c r="AG114" s="299" t="s">
        <v>282</v>
      </c>
      <c r="AH114" s="296">
        <f t="shared" si="11"/>
        <v>0.1</v>
      </c>
      <c r="AI114" s="299" t="s">
        <v>178</v>
      </c>
      <c r="AJ114" s="296">
        <f t="shared" si="12"/>
        <v>0.15</v>
      </c>
      <c r="AK114" s="300">
        <f t="shared" si="13"/>
        <v>0.25</v>
      </c>
      <c r="AL114" s="330">
        <f>IFERROR(IF(AND(AF113="Probabilidad",AF114="Probabilidad"),(AL113-(+AL113*AK114)),IF(AF114="Probabilidad",(S113-(+S113*AK114)),IF(AF114="Impacto",AL113,""))),"")</f>
        <v>0.24</v>
      </c>
      <c r="AM114" s="330">
        <f>IFERROR(IF(AND(AF113="Impacto",AF114="Impacto"),(AM113-(+AM113*AK114)),IF(AF114="Impacto",(Y113-(Y113*AK114)),IF(AF114="Probabilidad",AM113,""))),"")</f>
        <v>0.44999999999999996</v>
      </c>
      <c r="AN114" s="302" t="s">
        <v>179</v>
      </c>
      <c r="AO114" s="302" t="s">
        <v>180</v>
      </c>
      <c r="AP114" s="302" t="s">
        <v>181</v>
      </c>
      <c r="AQ114" s="775"/>
      <c r="AR114" s="739"/>
      <c r="AS114" s="739"/>
      <c r="AT114" s="742"/>
      <c r="AU114" s="739"/>
      <c r="AV114" s="739"/>
      <c r="AW114" s="742"/>
      <c r="AX114" s="742"/>
      <c r="AY114" s="742"/>
      <c r="AZ114" s="745"/>
      <c r="BA114" s="305"/>
      <c r="BB114" s="305"/>
      <c r="BC114" s="308" t="str">
        <f t="shared" si="17"/>
        <v/>
      </c>
      <c r="BD114" s="295"/>
      <c r="BE114" s="295"/>
      <c r="BF114" s="295"/>
      <c r="BG114" s="295"/>
      <c r="BH114" s="305"/>
      <c r="BI114" s="305"/>
      <c r="BJ114" s="305"/>
      <c r="BK114" s="305"/>
      <c r="BL114" s="306"/>
      <c r="BM114" s="306"/>
      <c r="BN114" s="306"/>
      <c r="BO114" s="306"/>
      <c r="BP114" s="307" t="str">
        <f t="shared" si="18"/>
        <v/>
      </c>
      <c r="BQ114" s="330" t="str">
        <f t="shared" si="19"/>
        <v/>
      </c>
      <c r="BR114" s="748"/>
      <c r="BS114" s="757"/>
      <c r="BT114" s="757"/>
      <c r="BU114" s="760"/>
    </row>
    <row r="115" spans="1:73" ht="47.25" customHeight="1" x14ac:dyDescent="0.25">
      <c r="A115" s="840"/>
      <c r="B115" s="822"/>
      <c r="C115" s="846"/>
      <c r="D115" s="849"/>
      <c r="E115" s="831"/>
      <c r="F115" s="852"/>
      <c r="G115" s="757"/>
      <c r="H115" s="775"/>
      <c r="I115" s="745"/>
      <c r="J115" s="801"/>
      <c r="K115" s="804"/>
      <c r="L115" s="757"/>
      <c r="M115" s="786"/>
      <c r="N115" s="757"/>
      <c r="O115" s="757"/>
      <c r="P115" s="813"/>
      <c r="Q115" s="748"/>
      <c r="R115" s="775"/>
      <c r="S115" s="782"/>
      <c r="T115" s="745"/>
      <c r="U115" s="782"/>
      <c r="V115" s="745"/>
      <c r="W115" s="782"/>
      <c r="X115" s="779"/>
      <c r="Y115" s="782"/>
      <c r="Z115" s="782"/>
      <c r="AA115" s="742"/>
      <c r="AB115" s="297">
        <v>3</v>
      </c>
      <c r="AC115" s="288" t="s">
        <v>466</v>
      </c>
      <c r="AD115" s="295" t="s">
        <v>265</v>
      </c>
      <c r="AE115" s="295" t="s">
        <v>467</v>
      </c>
      <c r="AF115" s="298" t="str">
        <f t="shared" si="10"/>
        <v>Probabilidad</v>
      </c>
      <c r="AG115" s="299" t="s">
        <v>335</v>
      </c>
      <c r="AH115" s="296">
        <f t="shared" si="11"/>
        <v>0.15</v>
      </c>
      <c r="AI115" s="299" t="s">
        <v>178</v>
      </c>
      <c r="AJ115" s="296">
        <f t="shared" si="12"/>
        <v>0.15</v>
      </c>
      <c r="AK115" s="300">
        <f t="shared" si="13"/>
        <v>0.3</v>
      </c>
      <c r="AL115" s="330">
        <f>IFERROR(IF(AND(AF114="Probabilidad",AF115="Probabilidad"),(AL114-(+AL114*AK115)),IF(AND(AF114="Impacto",AF115="Probabilidad"),(AL113-(+AL113*AK115)),IF(AF115="Impacto",AL114,""))),"")</f>
        <v>0.16799999999999998</v>
      </c>
      <c r="AM115" s="330">
        <f>IFERROR(IF(AND(AF114="Impacto",AF115="Impacto"),(AM114-(+AM114*AK115)),IF(AND(AF114="Probabilidad",AF115="Impacto"),(AM113-(+AM113*AK115)),IF(AF115="Probabilidad",AM114,""))),"")</f>
        <v>0.44999999999999996</v>
      </c>
      <c r="AN115" s="302" t="s">
        <v>179</v>
      </c>
      <c r="AO115" s="302" t="s">
        <v>180</v>
      </c>
      <c r="AP115" s="302" t="s">
        <v>181</v>
      </c>
      <c r="AQ115" s="775"/>
      <c r="AR115" s="739"/>
      <c r="AS115" s="739"/>
      <c r="AT115" s="742"/>
      <c r="AU115" s="739"/>
      <c r="AV115" s="739"/>
      <c r="AW115" s="742"/>
      <c r="AX115" s="742"/>
      <c r="AY115" s="742"/>
      <c r="AZ115" s="745"/>
      <c r="BA115" s="305"/>
      <c r="BB115" s="305"/>
      <c r="BC115" s="308" t="str">
        <f t="shared" si="17"/>
        <v/>
      </c>
      <c r="BD115" s="295"/>
      <c r="BE115" s="295"/>
      <c r="BF115" s="295"/>
      <c r="BG115" s="295"/>
      <c r="BH115" s="305"/>
      <c r="BI115" s="305"/>
      <c r="BJ115" s="305"/>
      <c r="BK115" s="305"/>
      <c r="BL115" s="306"/>
      <c r="BM115" s="306"/>
      <c r="BN115" s="306"/>
      <c r="BO115" s="306"/>
      <c r="BP115" s="307" t="str">
        <f t="shared" si="18"/>
        <v/>
      </c>
      <c r="BQ115" s="330" t="str">
        <f t="shared" si="19"/>
        <v/>
      </c>
      <c r="BR115" s="748"/>
      <c r="BS115" s="757"/>
      <c r="BT115" s="757"/>
      <c r="BU115" s="760"/>
    </row>
    <row r="116" spans="1:73" ht="47.25" customHeight="1" x14ac:dyDescent="0.25">
      <c r="A116" s="840"/>
      <c r="B116" s="822"/>
      <c r="C116" s="846"/>
      <c r="D116" s="849"/>
      <c r="E116" s="831"/>
      <c r="F116" s="852"/>
      <c r="G116" s="757"/>
      <c r="H116" s="775"/>
      <c r="I116" s="745"/>
      <c r="J116" s="801"/>
      <c r="K116" s="804"/>
      <c r="L116" s="757"/>
      <c r="M116" s="786"/>
      <c r="N116" s="757"/>
      <c r="O116" s="757"/>
      <c r="P116" s="813"/>
      <c r="Q116" s="748"/>
      <c r="R116" s="775"/>
      <c r="S116" s="782"/>
      <c r="T116" s="745"/>
      <c r="U116" s="782"/>
      <c r="V116" s="745"/>
      <c r="W116" s="782"/>
      <c r="X116" s="779"/>
      <c r="Y116" s="782"/>
      <c r="Z116" s="782"/>
      <c r="AA116" s="742"/>
      <c r="AB116" s="297">
        <v>4</v>
      </c>
      <c r="AC116" s="288" t="s">
        <v>468</v>
      </c>
      <c r="AD116" s="295" t="s">
        <v>265</v>
      </c>
      <c r="AE116" s="295" t="s">
        <v>469</v>
      </c>
      <c r="AF116" s="298" t="str">
        <f t="shared" si="10"/>
        <v>Probabilidad</v>
      </c>
      <c r="AG116" s="299" t="s">
        <v>335</v>
      </c>
      <c r="AH116" s="296">
        <f t="shared" si="11"/>
        <v>0.15</v>
      </c>
      <c r="AI116" s="299" t="s">
        <v>178</v>
      </c>
      <c r="AJ116" s="296">
        <f t="shared" si="12"/>
        <v>0.15</v>
      </c>
      <c r="AK116" s="300">
        <f t="shared" si="13"/>
        <v>0.3</v>
      </c>
      <c r="AL116" s="330">
        <f>IFERROR(IF(AND(AF115="Probabilidad",AF116="Probabilidad"),(AL115-(+AL115*AK116)),IF(AND(AF115="Impacto",AF116="Probabilidad"),(AL114-(+AL114*AK116)),IF(AF116="Impacto",AL115,""))),"")</f>
        <v>0.11759999999999998</v>
      </c>
      <c r="AM116" s="330">
        <f>IFERROR(IF(AND(AF115="Impacto",AF116="Impacto"),(AM115-(+AM115*AK116)),IF(AND(AF115="Probabilidad",AF116="Impacto"),(AM114-(+AM114*AK116)),IF(AF116="Probabilidad",AM115,""))),"")</f>
        <v>0.44999999999999996</v>
      </c>
      <c r="AN116" s="302" t="s">
        <v>179</v>
      </c>
      <c r="AO116" s="302" t="s">
        <v>180</v>
      </c>
      <c r="AP116" s="302" t="s">
        <v>181</v>
      </c>
      <c r="AQ116" s="775"/>
      <c r="AR116" s="739"/>
      <c r="AS116" s="739"/>
      <c r="AT116" s="742"/>
      <c r="AU116" s="739"/>
      <c r="AV116" s="739"/>
      <c r="AW116" s="742"/>
      <c r="AX116" s="742"/>
      <c r="AY116" s="742"/>
      <c r="AZ116" s="745"/>
      <c r="BA116" s="305"/>
      <c r="BB116" s="305"/>
      <c r="BC116" s="308" t="str">
        <f t="shared" si="17"/>
        <v/>
      </c>
      <c r="BD116" s="295"/>
      <c r="BE116" s="295"/>
      <c r="BF116" s="295"/>
      <c r="BG116" s="295"/>
      <c r="BH116" s="305"/>
      <c r="BI116" s="305"/>
      <c r="BJ116" s="305"/>
      <c r="BK116" s="305"/>
      <c r="BL116" s="306"/>
      <c r="BM116" s="306"/>
      <c r="BN116" s="306"/>
      <c r="BO116" s="306"/>
      <c r="BP116" s="307" t="str">
        <f t="shared" si="18"/>
        <v/>
      </c>
      <c r="BQ116" s="330" t="str">
        <f t="shared" si="19"/>
        <v/>
      </c>
      <c r="BR116" s="748"/>
      <c r="BS116" s="757"/>
      <c r="BT116" s="757"/>
      <c r="BU116" s="760"/>
    </row>
    <row r="117" spans="1:73" x14ac:dyDescent="0.25">
      <c r="A117" s="840"/>
      <c r="B117" s="822"/>
      <c r="C117" s="846"/>
      <c r="D117" s="849"/>
      <c r="E117" s="831"/>
      <c r="F117" s="852"/>
      <c r="G117" s="757"/>
      <c r="H117" s="775"/>
      <c r="I117" s="745"/>
      <c r="J117" s="801"/>
      <c r="K117" s="804"/>
      <c r="L117" s="757"/>
      <c r="M117" s="786"/>
      <c r="N117" s="757"/>
      <c r="O117" s="757"/>
      <c r="P117" s="813"/>
      <c r="Q117" s="748"/>
      <c r="R117" s="775"/>
      <c r="S117" s="782"/>
      <c r="T117" s="745"/>
      <c r="U117" s="782"/>
      <c r="V117" s="745"/>
      <c r="W117" s="782"/>
      <c r="X117" s="779"/>
      <c r="Y117" s="782"/>
      <c r="Z117" s="782"/>
      <c r="AA117" s="742"/>
      <c r="AB117" s="297">
        <v>5</v>
      </c>
      <c r="AC117" s="288"/>
      <c r="AD117" s="295"/>
      <c r="AE117" s="295"/>
      <c r="AF117" s="298" t="str">
        <f t="shared" si="10"/>
        <v/>
      </c>
      <c r="AG117" s="299"/>
      <c r="AH117" s="296" t="str">
        <f t="shared" si="11"/>
        <v/>
      </c>
      <c r="AI117" s="299"/>
      <c r="AJ117" s="296" t="str">
        <f t="shared" si="12"/>
        <v/>
      </c>
      <c r="AK117" s="300" t="str">
        <f t="shared" si="13"/>
        <v/>
      </c>
      <c r="AL117" s="330" t="str">
        <f>IFERROR(IF(AND(AF116="Probabilidad",AF117="Probabilidad"),(AL116-(+AL116*AK117)),IF(AND(AF116="Impacto",AF117="Probabilidad"),(AL115-(+AL115*AK117)),IF(AF117="Impacto",AL116,""))),"")</f>
        <v/>
      </c>
      <c r="AM117" s="330" t="str">
        <f>IFERROR(IF(AND(AF116="Impacto",AF117="Impacto"),(AM116-(+AM116*AK117)),IF(AND(AF116="Probabilidad",AF117="Impacto"),(AM115-(+AM115*AK117)),IF(AF117="Probabilidad",AM116,""))),"")</f>
        <v/>
      </c>
      <c r="AN117" s="302"/>
      <c r="AO117" s="302"/>
      <c r="AP117" s="302"/>
      <c r="AQ117" s="775"/>
      <c r="AR117" s="739"/>
      <c r="AS117" s="739"/>
      <c r="AT117" s="742"/>
      <c r="AU117" s="739"/>
      <c r="AV117" s="739"/>
      <c r="AW117" s="742"/>
      <c r="AX117" s="742"/>
      <c r="AY117" s="742"/>
      <c r="AZ117" s="745"/>
      <c r="BA117" s="305"/>
      <c r="BB117" s="305"/>
      <c r="BC117" s="308" t="str">
        <f t="shared" si="17"/>
        <v/>
      </c>
      <c r="BD117" s="295"/>
      <c r="BE117" s="295"/>
      <c r="BF117" s="295"/>
      <c r="BG117" s="295"/>
      <c r="BH117" s="305"/>
      <c r="BI117" s="305"/>
      <c r="BJ117" s="305"/>
      <c r="BK117" s="305"/>
      <c r="BL117" s="306"/>
      <c r="BM117" s="306"/>
      <c r="BN117" s="306"/>
      <c r="BO117" s="306"/>
      <c r="BP117" s="307" t="str">
        <f t="shared" si="18"/>
        <v/>
      </c>
      <c r="BQ117" s="330" t="str">
        <f t="shared" si="19"/>
        <v/>
      </c>
      <c r="BR117" s="748"/>
      <c r="BS117" s="757"/>
      <c r="BT117" s="757"/>
      <c r="BU117" s="760"/>
    </row>
    <row r="118" spans="1:73" ht="15.75" customHeight="1" x14ac:dyDescent="0.25">
      <c r="A118" s="840"/>
      <c r="B118" s="1120"/>
      <c r="C118" s="846"/>
      <c r="D118" s="850"/>
      <c r="E118" s="832"/>
      <c r="F118" s="853"/>
      <c r="G118" s="758"/>
      <c r="H118" s="776"/>
      <c r="I118" s="746"/>
      <c r="J118" s="802"/>
      <c r="K118" s="805"/>
      <c r="L118" s="758"/>
      <c r="M118" s="787"/>
      <c r="N118" s="758"/>
      <c r="O118" s="758"/>
      <c r="P118" s="814"/>
      <c r="Q118" s="749"/>
      <c r="R118" s="776"/>
      <c r="S118" s="783"/>
      <c r="T118" s="746"/>
      <c r="U118" s="783"/>
      <c r="V118" s="746"/>
      <c r="W118" s="783"/>
      <c r="X118" s="780"/>
      <c r="Y118" s="783"/>
      <c r="Z118" s="783"/>
      <c r="AA118" s="743"/>
      <c r="AB118" s="315">
        <v>6</v>
      </c>
      <c r="AC118" s="346"/>
      <c r="AD118" s="313"/>
      <c r="AE118" s="313"/>
      <c r="AF118" s="547" t="str">
        <f t="shared" si="10"/>
        <v/>
      </c>
      <c r="AG118" s="548"/>
      <c r="AH118" s="314" t="str">
        <f t="shared" si="11"/>
        <v/>
      </c>
      <c r="AI118" s="548"/>
      <c r="AJ118" s="314" t="str">
        <f t="shared" si="12"/>
        <v/>
      </c>
      <c r="AK118" s="318" t="str">
        <f t="shared" si="13"/>
        <v/>
      </c>
      <c r="AL118" s="330" t="str">
        <f>IFERROR(IF(AND(AF117="Probabilidad",AF118="Probabilidad"),(AL117-(+AL117*AK118)),IF(AND(AF117="Impacto",AF118="Probabilidad"),(AL116-(+AL116*AK118)),IF(AF118="Impacto",AL117,""))),"")</f>
        <v/>
      </c>
      <c r="AM118" s="330" t="str">
        <f>IFERROR(IF(AND(AF117="Impacto",AF118="Impacto"),(AM117-(+AM117*AK118)),IF(AND(AF117="Probabilidad",AF118="Impacto"),(AM116-(+AM116*AK118)),IF(AF118="Probabilidad",AM117,""))),"")</f>
        <v/>
      </c>
      <c r="AN118" s="320"/>
      <c r="AO118" s="320"/>
      <c r="AP118" s="320"/>
      <c r="AQ118" s="776"/>
      <c r="AR118" s="740"/>
      <c r="AS118" s="740"/>
      <c r="AT118" s="743"/>
      <c r="AU118" s="740"/>
      <c r="AV118" s="740"/>
      <c r="AW118" s="743"/>
      <c r="AX118" s="743"/>
      <c r="AY118" s="743"/>
      <c r="AZ118" s="746"/>
      <c r="BA118" s="323"/>
      <c r="BB118" s="323"/>
      <c r="BC118" s="326" t="str">
        <f t="shared" si="17"/>
        <v/>
      </c>
      <c r="BD118" s="313"/>
      <c r="BE118" s="313"/>
      <c r="BF118" s="313"/>
      <c r="BG118" s="313"/>
      <c r="BH118" s="323"/>
      <c r="BI118" s="323"/>
      <c r="BJ118" s="323"/>
      <c r="BK118" s="323"/>
      <c r="BL118" s="324"/>
      <c r="BM118" s="324"/>
      <c r="BN118" s="324"/>
      <c r="BO118" s="324"/>
      <c r="BP118" s="325" t="str">
        <f t="shared" si="18"/>
        <v/>
      </c>
      <c r="BQ118" s="333" t="str">
        <f t="shared" si="19"/>
        <v/>
      </c>
      <c r="BR118" s="749"/>
      <c r="BS118" s="758"/>
      <c r="BT118" s="758"/>
      <c r="BU118" s="761"/>
    </row>
    <row r="119" spans="1:73" ht="96" customHeight="1" x14ac:dyDescent="0.25">
      <c r="A119" s="840"/>
      <c r="B119" s="1043" t="s">
        <v>165</v>
      </c>
      <c r="C119" s="846"/>
      <c r="D119" s="848" t="s">
        <v>167</v>
      </c>
      <c r="E119" s="830" t="s">
        <v>358</v>
      </c>
      <c r="F119" s="851">
        <v>8</v>
      </c>
      <c r="G119" s="812" t="s">
        <v>470</v>
      </c>
      <c r="H119" s="774"/>
      <c r="I119" s="744"/>
      <c r="J119" s="800" t="s">
        <v>471</v>
      </c>
      <c r="K119" s="803" t="s">
        <v>170</v>
      </c>
      <c r="L119" s="756" t="s">
        <v>171</v>
      </c>
      <c r="M119" s="785" t="s">
        <v>472</v>
      </c>
      <c r="N119" s="756"/>
      <c r="O119" s="756"/>
      <c r="P119" s="812" t="s">
        <v>473</v>
      </c>
      <c r="Q119" s="747">
        <v>0.8</v>
      </c>
      <c r="R119" s="744" t="s">
        <v>219</v>
      </c>
      <c r="S119" s="781">
        <f>IF(R119="Muy Alta",100%,IF(R119="Alta",80%,IF(R119="Media",60%,IF(R119="Baja",40%,IF(R119="Muy Baja",20%,"")))))</f>
        <v>0.4</v>
      </c>
      <c r="T119" s="744" t="s">
        <v>220</v>
      </c>
      <c r="U119" s="781">
        <f>IF(T119="Catastrófico",100%,IF(T119="Mayor",80%,IF(T119="Moderado",60%,IF(T119="Menor",40%,IF(T119="Leve",20%,"")))))</f>
        <v>0.4</v>
      </c>
      <c r="V119" s="744" t="s">
        <v>174</v>
      </c>
      <c r="W119" s="781">
        <f>IF(V119="Catastrófico",100%,IF(V119="Mayor",80%,IF(V119="Moderado",60%,IF(V119="Menor",40%,IF(V119="Leve",20%,"")))))</f>
        <v>0.6</v>
      </c>
      <c r="X119" s="778" t="str">
        <f>IF(Y119=100%,"Catastrófico",IF(Y119=80%,"Mayor",IF(Y119=60%,"Moderado",IF(Y119=40%,"Menor",IF(Y119=20%,"Leve","")))))</f>
        <v>Moderado</v>
      </c>
      <c r="Y119" s="781">
        <f>IF(AND(U119="",W119=""),"",MAX(U119,W119))</f>
        <v>0.6</v>
      </c>
      <c r="Z119" s="781" t="str">
        <f>CONCATENATE(R119,X119)</f>
        <v>BajaModerado</v>
      </c>
      <c r="AA119" s="741" t="str">
        <f>IF(Z119="Muy AltaLeve","Alto",IF(Z119="Muy AltaMenor","Alto",IF(Z119="Muy AltaModerado","Alto",IF(Z119="Muy AltaMayor","Alto",IF(Z119="Muy AltaCatastrófico","Extremo",IF(Z119="AltaLeve","Moderado",IF(Z119="AltaMenor","Moderado",IF(Z119="AltaModerado","Alto",IF(Z119="AltaMayor","Alto",IF(Z119="AltaCatastrófico","Extremo",IF(Z119="MediaLeve","Moderado",IF(Z119="MediaMenor","Moderado",IF(Z119="MediaModerado","Moderado",IF(Z119="MediaMayor","Alto",IF(Z119="MediaCatastrófico","Extremo",IF(Z119="BajaLeve","Bajo",IF(Z119="BajaMenor","Moderado",IF(Z119="BajaModerado","Moderado",IF(Z119="BajaMayor","Alto",IF(Z119="BajaCatastrófico","Extremo",IF(Z119="Muy BajaLeve","Bajo",IF(Z119="Muy BajaMenor","Bajo",IF(Z119="Muy BajaModerado","Moderado",IF(Z119="Muy BajaMayor","Alto",IF(Z119="Muy BajaCatastrófico","Extremo","")))))))))))))))))))))))))</f>
        <v>Moderado</v>
      </c>
      <c r="AB119" s="49">
        <v>1</v>
      </c>
      <c r="AC119" s="9" t="s">
        <v>474</v>
      </c>
      <c r="AD119" s="9" t="s">
        <v>265</v>
      </c>
      <c r="AE119" s="9" t="s">
        <v>475</v>
      </c>
      <c r="AF119" s="16" t="str">
        <f t="shared" si="10"/>
        <v>Probabilidad</v>
      </c>
      <c r="AG119" s="10" t="s">
        <v>177</v>
      </c>
      <c r="AH119" s="18">
        <f t="shared" si="11"/>
        <v>0.25</v>
      </c>
      <c r="AI119" s="10" t="s">
        <v>178</v>
      </c>
      <c r="AJ119" s="18">
        <f t="shared" si="12"/>
        <v>0.15</v>
      </c>
      <c r="AK119" s="19">
        <f t="shared" si="13"/>
        <v>0.4</v>
      </c>
      <c r="AL119" s="96">
        <f>IFERROR(IF(AF119="Probabilidad",(S119-(+S119*AK119)),IF(AF119="Impacto",S119,"")),"")</f>
        <v>0.24</v>
      </c>
      <c r="AM119" s="96">
        <f>IFERROR(IF(AF119="Impacto",(Y119-(+Y119*AK119)),IF(AF119="Probabilidad",Y119,"")),"")</f>
        <v>0.6</v>
      </c>
      <c r="AN119" s="11" t="s">
        <v>179</v>
      </c>
      <c r="AO119" s="11" t="s">
        <v>180</v>
      </c>
      <c r="AP119" s="11" t="s">
        <v>181</v>
      </c>
      <c r="AQ119" s="774" t="s">
        <v>460</v>
      </c>
      <c r="AR119" s="738">
        <f>S119</f>
        <v>0.4</v>
      </c>
      <c r="AS119" s="738">
        <f>IF(AL119="","",MIN(AL119:AL124))</f>
        <v>4.2335999999999985E-2</v>
      </c>
      <c r="AT119" s="741" t="str">
        <f>IFERROR(IF(AS119="","",IF(AS119&lt;=0.2,"Muy Baja",IF(AS119&lt;=0.4,"Baja",IF(AS119&lt;=0.6,"Media",IF(AS119&lt;=0.8,"Alta","Muy Alta"))))),"")</f>
        <v>Muy Baja</v>
      </c>
      <c r="AU119" s="738">
        <f>Y119</f>
        <v>0.6</v>
      </c>
      <c r="AV119" s="738">
        <f>IF(AM119="","",MIN(AM119:AM124))</f>
        <v>0.6</v>
      </c>
      <c r="AW119" s="741" t="str">
        <f>IFERROR(IF(AV119="","",IF(AV119&lt;=0.2,"Leve",IF(AV119&lt;=0.4,"Menor",IF(AV119&lt;=0.6,"Moderado",IF(AV119&lt;=0.8,"Mayor","Catastrófico"))))),"")</f>
        <v>Moderado</v>
      </c>
      <c r="AX119" s="741" t="str">
        <f>AA119</f>
        <v>Moderado</v>
      </c>
      <c r="AY119" s="741" t="str">
        <f>IFERROR(IF(OR(AND(AT119="Muy Baja",AW119="Leve"),AND(AT119="Muy Baja",AW119="Menor"),AND(AT119="Baja",AW119="Leve")),"Bajo",IF(OR(AND(AT119="Muy baja",AW119="Moderado"),AND(AT119="Baja",AW119="Menor"),AND(AT119="Baja",AW119="Moderado"),AND(AT119="Media",AW119="Leve"),AND(AT119="Media",AW119="Menor"),AND(AT119="Media",AW119="Moderado"),AND(AT119="Alta",AW119="Leve"),AND(AT119="Alta",AW119="Menor")),"Moderado",IF(OR(AND(AT119="Muy Baja",AW119="Mayor"),AND(AT119="Baja",AW119="Mayor"),AND(AT119="Media",AW119="Mayor"),AND(AT119="Alta",AW119="Moderado"),AND(AT119="Alta",AW119="Mayor"),AND(AT119="Muy Alta",AW119="Leve"),AND(AT119="Muy Alta",AW119="Menor"),AND(AT119="Muy Alta",AW119="Moderado"),AND(AT119="Muy Alta",AW119="Mayor")),"Alto",IF(OR(AND(AT119="Muy Baja",AW119="Catastrófico"),AND(AT119="Baja",AW119="Catastrófico"),AND(AT119="Media",AW119="Catastrófico"),AND(AT119="Alta",AW119="Catastrófico"),AND(AT119="Muy Alta",AW119="Catastrófico")),"Extremo","")))),"")</f>
        <v>Moderado</v>
      </c>
      <c r="AZ119" s="744" t="s">
        <v>183</v>
      </c>
      <c r="BA119" s="91" t="s">
        <v>476</v>
      </c>
      <c r="BB119" s="91" t="s">
        <v>477</v>
      </c>
      <c r="BC119" s="94">
        <f t="shared" si="17"/>
        <v>12</v>
      </c>
      <c r="BD119" s="249">
        <v>3</v>
      </c>
      <c r="BE119" s="249">
        <v>3</v>
      </c>
      <c r="BF119" s="249">
        <v>3</v>
      </c>
      <c r="BG119" s="249">
        <v>3</v>
      </c>
      <c r="BH119" s="232" t="s">
        <v>425</v>
      </c>
      <c r="BI119" s="91" t="s">
        <v>478</v>
      </c>
      <c r="BJ119" s="91"/>
      <c r="BK119" s="91"/>
      <c r="BL119" s="93"/>
      <c r="BM119" s="93"/>
      <c r="BN119" s="93"/>
      <c r="BO119" s="93"/>
      <c r="BP119" s="95" t="str">
        <f t="shared" si="18"/>
        <v/>
      </c>
      <c r="BQ119" s="96" t="str">
        <f t="shared" si="19"/>
        <v/>
      </c>
      <c r="BR119" s="747"/>
      <c r="BS119" s="756"/>
      <c r="BT119" s="756"/>
      <c r="BU119" s="759"/>
    </row>
    <row r="120" spans="1:73" ht="96" customHeight="1" x14ac:dyDescent="0.25">
      <c r="A120" s="840"/>
      <c r="B120" s="822"/>
      <c r="C120" s="846"/>
      <c r="D120" s="849"/>
      <c r="E120" s="831"/>
      <c r="F120" s="852"/>
      <c r="G120" s="813"/>
      <c r="H120" s="775"/>
      <c r="I120" s="745"/>
      <c r="J120" s="801"/>
      <c r="K120" s="804"/>
      <c r="L120" s="757"/>
      <c r="M120" s="786"/>
      <c r="N120" s="757"/>
      <c r="O120" s="757"/>
      <c r="P120" s="813"/>
      <c r="Q120" s="748"/>
      <c r="R120" s="745"/>
      <c r="S120" s="782"/>
      <c r="T120" s="745"/>
      <c r="U120" s="782"/>
      <c r="V120" s="745"/>
      <c r="W120" s="782"/>
      <c r="X120" s="779"/>
      <c r="Y120" s="782"/>
      <c r="Z120" s="782"/>
      <c r="AA120" s="742"/>
      <c r="AB120" s="297">
        <v>2</v>
      </c>
      <c r="AC120" s="295" t="s">
        <v>479</v>
      </c>
      <c r="AD120" s="295" t="s">
        <v>265</v>
      </c>
      <c r="AE120" s="51" t="s">
        <v>480</v>
      </c>
      <c r="AF120" s="298" t="str">
        <f t="shared" si="10"/>
        <v>Probabilidad</v>
      </c>
      <c r="AG120" s="299" t="s">
        <v>335</v>
      </c>
      <c r="AH120" s="296">
        <f t="shared" si="11"/>
        <v>0.15</v>
      </c>
      <c r="AI120" s="299" t="s">
        <v>178</v>
      </c>
      <c r="AJ120" s="296">
        <f t="shared" si="12"/>
        <v>0.15</v>
      </c>
      <c r="AK120" s="300">
        <f t="shared" si="13"/>
        <v>0.3</v>
      </c>
      <c r="AL120" s="330">
        <f>IFERROR(IF(AND(AF119="Probabilidad",AF120="Probabilidad"),(AL119-(+AL119*AK120)),IF(AF120="Probabilidad",(S119-(+S119*AK120)),IF(AF120="Impacto",AL119,""))),"")</f>
        <v>0.16799999999999998</v>
      </c>
      <c r="AM120" s="330">
        <f>IFERROR(IF(AND(AF119="Impacto",AF120="Impacto"),(AM119-(+AM119*AK120)),IF(AF120="Impacto",(Y119-(Y119*AK120)),IF(AF120="Probabilidad",AM119,""))),"")</f>
        <v>0.6</v>
      </c>
      <c r="AN120" s="302" t="s">
        <v>179</v>
      </c>
      <c r="AO120" s="302" t="s">
        <v>180</v>
      </c>
      <c r="AP120" s="302" t="s">
        <v>181</v>
      </c>
      <c r="AQ120" s="775"/>
      <c r="AR120" s="739"/>
      <c r="AS120" s="739"/>
      <c r="AT120" s="742"/>
      <c r="AU120" s="739"/>
      <c r="AV120" s="739"/>
      <c r="AW120" s="742"/>
      <c r="AX120" s="742"/>
      <c r="AY120" s="742"/>
      <c r="AZ120" s="745"/>
      <c r="BA120" s="303" t="s">
        <v>481</v>
      </c>
      <c r="BB120" s="303" t="s">
        <v>482</v>
      </c>
      <c r="BC120" s="308">
        <f t="shared" si="17"/>
        <v>1</v>
      </c>
      <c r="BD120" s="358"/>
      <c r="BE120" s="358"/>
      <c r="BF120" s="358"/>
      <c r="BG120" s="358">
        <v>1</v>
      </c>
      <c r="BH120" s="225" t="s">
        <v>425</v>
      </c>
      <c r="BI120" s="305" t="s">
        <v>483</v>
      </c>
      <c r="BJ120" s="305"/>
      <c r="BK120" s="305"/>
      <c r="BL120" s="306"/>
      <c r="BM120" s="306"/>
      <c r="BN120" s="306"/>
      <c r="BO120" s="306"/>
      <c r="BP120" s="307" t="str">
        <f t="shared" si="18"/>
        <v/>
      </c>
      <c r="BQ120" s="330" t="str">
        <f t="shared" si="19"/>
        <v/>
      </c>
      <c r="BR120" s="748"/>
      <c r="BS120" s="757"/>
      <c r="BT120" s="757"/>
      <c r="BU120" s="760"/>
    </row>
    <row r="121" spans="1:73" ht="150.75" customHeight="1" x14ac:dyDescent="0.25">
      <c r="A121" s="840"/>
      <c r="B121" s="822"/>
      <c r="C121" s="846"/>
      <c r="D121" s="849"/>
      <c r="E121" s="831"/>
      <c r="F121" s="852"/>
      <c r="G121" s="813"/>
      <c r="H121" s="775"/>
      <c r="I121" s="745"/>
      <c r="J121" s="801"/>
      <c r="K121" s="804"/>
      <c r="L121" s="757"/>
      <c r="M121" s="786"/>
      <c r="N121" s="757"/>
      <c r="O121" s="757"/>
      <c r="P121" s="813"/>
      <c r="Q121" s="748"/>
      <c r="R121" s="745"/>
      <c r="S121" s="782"/>
      <c r="T121" s="745"/>
      <c r="U121" s="782"/>
      <c r="V121" s="745"/>
      <c r="W121" s="782"/>
      <c r="X121" s="779"/>
      <c r="Y121" s="782"/>
      <c r="Z121" s="782"/>
      <c r="AA121" s="742"/>
      <c r="AB121" s="297">
        <v>3</v>
      </c>
      <c r="AC121" s="295" t="s">
        <v>484</v>
      </c>
      <c r="AD121" s="295" t="s">
        <v>265</v>
      </c>
      <c r="AE121" s="295" t="s">
        <v>485</v>
      </c>
      <c r="AF121" s="298" t="str">
        <f t="shared" si="10"/>
        <v>Probabilidad</v>
      </c>
      <c r="AG121" s="299" t="s">
        <v>177</v>
      </c>
      <c r="AH121" s="296">
        <f t="shared" si="11"/>
        <v>0.25</v>
      </c>
      <c r="AI121" s="299" t="s">
        <v>178</v>
      </c>
      <c r="AJ121" s="296">
        <f t="shared" si="12"/>
        <v>0.15</v>
      </c>
      <c r="AK121" s="300">
        <f t="shared" si="13"/>
        <v>0.4</v>
      </c>
      <c r="AL121" s="330">
        <f>IFERROR(IF(AND(AF120="Probabilidad",AF121="Probabilidad"),(AL120-(+AL120*AK121)),IF(AND(AF120="Impacto",AF121="Probabilidad"),(AL119-(+AL119*AK121)),IF(AF121="Impacto",AL120,""))),"")</f>
        <v>0.10079999999999999</v>
      </c>
      <c r="AM121" s="330">
        <f>IFERROR(IF(AND(AF120="Impacto",AF121="Impacto"),(AM120-(+AM120*AK121)),IF(AND(AF120="Probabilidad",AF121="Impacto"),(AM119-(+AM119*AK121)),IF(AF121="Probabilidad",AM120,""))),"")</f>
        <v>0.6</v>
      </c>
      <c r="AN121" s="302" t="s">
        <v>179</v>
      </c>
      <c r="AO121" s="302" t="s">
        <v>180</v>
      </c>
      <c r="AP121" s="302" t="s">
        <v>181</v>
      </c>
      <c r="AQ121" s="775"/>
      <c r="AR121" s="739"/>
      <c r="AS121" s="739"/>
      <c r="AT121" s="742"/>
      <c r="AU121" s="739"/>
      <c r="AV121" s="739"/>
      <c r="AW121" s="742"/>
      <c r="AX121" s="742"/>
      <c r="AY121" s="742"/>
      <c r="AZ121" s="745"/>
      <c r="BA121" s="305"/>
      <c r="BB121" s="305"/>
      <c r="BC121" s="308" t="str">
        <f t="shared" si="17"/>
        <v/>
      </c>
      <c r="BD121" s="295"/>
      <c r="BE121" s="295"/>
      <c r="BF121" s="295"/>
      <c r="BG121" s="295"/>
      <c r="BH121" s="305"/>
      <c r="BI121" s="305"/>
      <c r="BJ121" s="305"/>
      <c r="BK121" s="305"/>
      <c r="BL121" s="306"/>
      <c r="BM121" s="306"/>
      <c r="BN121" s="306"/>
      <c r="BO121" s="306"/>
      <c r="BP121" s="307" t="str">
        <f t="shared" si="18"/>
        <v/>
      </c>
      <c r="BQ121" s="330" t="str">
        <f t="shared" si="19"/>
        <v/>
      </c>
      <c r="BR121" s="748"/>
      <c r="BS121" s="757"/>
      <c r="BT121" s="757"/>
      <c r="BU121" s="760"/>
    </row>
    <row r="122" spans="1:73" ht="96" customHeight="1" x14ac:dyDescent="0.25">
      <c r="A122" s="840"/>
      <c r="B122" s="822"/>
      <c r="C122" s="846"/>
      <c r="D122" s="849"/>
      <c r="E122" s="831"/>
      <c r="F122" s="852"/>
      <c r="G122" s="813"/>
      <c r="H122" s="775"/>
      <c r="I122" s="745"/>
      <c r="J122" s="801"/>
      <c r="K122" s="804"/>
      <c r="L122" s="757"/>
      <c r="M122" s="786"/>
      <c r="N122" s="757"/>
      <c r="O122" s="757"/>
      <c r="P122" s="813"/>
      <c r="Q122" s="748"/>
      <c r="R122" s="745"/>
      <c r="S122" s="782"/>
      <c r="T122" s="745"/>
      <c r="U122" s="782"/>
      <c r="V122" s="745"/>
      <c r="W122" s="782"/>
      <c r="X122" s="779"/>
      <c r="Y122" s="782"/>
      <c r="Z122" s="782"/>
      <c r="AA122" s="742"/>
      <c r="AB122" s="297">
        <v>4</v>
      </c>
      <c r="AC122" s="295" t="s">
        <v>486</v>
      </c>
      <c r="AD122" s="550" t="s">
        <v>487</v>
      </c>
      <c r="AE122" s="550" t="s">
        <v>488</v>
      </c>
      <c r="AF122" s="298" t="str">
        <f t="shared" si="10"/>
        <v>Probabilidad</v>
      </c>
      <c r="AG122" s="299" t="s">
        <v>335</v>
      </c>
      <c r="AH122" s="296">
        <f t="shared" si="11"/>
        <v>0.15</v>
      </c>
      <c r="AI122" s="299" t="s">
        <v>178</v>
      </c>
      <c r="AJ122" s="296">
        <f t="shared" si="12"/>
        <v>0.15</v>
      </c>
      <c r="AK122" s="300">
        <f t="shared" si="13"/>
        <v>0.3</v>
      </c>
      <c r="AL122" s="330">
        <f>IFERROR(IF(AND(AF121="Probabilidad",AF122="Probabilidad"),(AL121-(+AL121*AK122)),IF(AND(AF121="Impacto",AF122="Probabilidad"),(AL120-(+AL120*AK122)),IF(AF122="Impacto",AL121,""))),"")</f>
        <v>7.0559999999999984E-2</v>
      </c>
      <c r="AM122" s="300">
        <f>IFERROR(IF(AND(AF121="Impacto",AF122="Impacto"),(AM121-(+AM121*AK122)),IF(AND(AF121="Probabilidad",AF122="Impacto"),(AM120-(+AM120*AK122)),IF(AF122="Probabilidad",AM121,""))),"")</f>
        <v>0.6</v>
      </c>
      <c r="AN122" s="302" t="s">
        <v>179</v>
      </c>
      <c r="AO122" s="302" t="s">
        <v>180</v>
      </c>
      <c r="AP122" s="302" t="s">
        <v>181</v>
      </c>
      <c r="AQ122" s="775"/>
      <c r="AR122" s="739"/>
      <c r="AS122" s="739"/>
      <c r="AT122" s="742"/>
      <c r="AU122" s="739"/>
      <c r="AV122" s="739"/>
      <c r="AW122" s="742"/>
      <c r="AX122" s="742"/>
      <c r="AY122" s="742"/>
      <c r="AZ122" s="745"/>
      <c r="BA122" s="305"/>
      <c r="BB122" s="305"/>
      <c r="BC122" s="308" t="str">
        <f t="shared" si="17"/>
        <v/>
      </c>
      <c r="BD122" s="295"/>
      <c r="BE122" s="295"/>
      <c r="BF122" s="295"/>
      <c r="BG122" s="295"/>
      <c r="BH122" s="305"/>
      <c r="BI122" s="305"/>
      <c r="BJ122" s="305"/>
      <c r="BK122" s="305"/>
      <c r="BL122" s="306"/>
      <c r="BM122" s="306"/>
      <c r="BN122" s="306"/>
      <c r="BO122" s="306"/>
      <c r="BP122" s="307" t="str">
        <f t="shared" si="18"/>
        <v/>
      </c>
      <c r="BQ122" s="330" t="str">
        <f t="shared" si="19"/>
        <v/>
      </c>
      <c r="BR122" s="748"/>
      <c r="BS122" s="757"/>
      <c r="BT122" s="757"/>
      <c r="BU122" s="760"/>
    </row>
    <row r="123" spans="1:73" ht="96" customHeight="1" x14ac:dyDescent="0.25">
      <c r="A123" s="840"/>
      <c r="B123" s="822"/>
      <c r="C123" s="846"/>
      <c r="D123" s="849"/>
      <c r="E123" s="831"/>
      <c r="F123" s="852"/>
      <c r="G123" s="813"/>
      <c r="H123" s="775"/>
      <c r="I123" s="745"/>
      <c r="J123" s="801"/>
      <c r="K123" s="804"/>
      <c r="L123" s="757"/>
      <c r="M123" s="786"/>
      <c r="N123" s="757"/>
      <c r="O123" s="757"/>
      <c r="P123" s="813"/>
      <c r="Q123" s="748"/>
      <c r="R123" s="745"/>
      <c r="S123" s="782"/>
      <c r="T123" s="745"/>
      <c r="U123" s="782"/>
      <c r="V123" s="745"/>
      <c r="W123" s="782"/>
      <c r="X123" s="779"/>
      <c r="Y123" s="782"/>
      <c r="Z123" s="782"/>
      <c r="AA123" s="742"/>
      <c r="AB123" s="297">
        <v>5</v>
      </c>
      <c r="AC123" s="551" t="s">
        <v>489</v>
      </c>
      <c r="AD123" s="240" t="s">
        <v>487</v>
      </c>
      <c r="AE123" s="240" t="s">
        <v>490</v>
      </c>
      <c r="AF123" s="659" t="str">
        <f t="shared" ref="AF123:AF186" si="20">IF(OR(AG123="Preventivo",AG123="Detectivo"),"Probabilidad",IF(AG123="Correctivo","Impacto",""))</f>
        <v>Probabilidad</v>
      </c>
      <c r="AG123" s="299" t="s">
        <v>177</v>
      </c>
      <c r="AH123" s="296">
        <f t="shared" ref="AH123:AH186" si="21">IF(AG123="","",IF(AG123="Preventivo",25%,IF(AG123="Detectivo",15%,IF(AG123="Correctivo",10%))))</f>
        <v>0.25</v>
      </c>
      <c r="AI123" s="299" t="s">
        <v>178</v>
      </c>
      <c r="AJ123" s="296">
        <f t="shared" ref="AJ123:AJ186" si="22">IF(AI123="Automático",25%,IF(AI123="Manual",15%,""))</f>
        <v>0.15</v>
      </c>
      <c r="AK123" s="300">
        <f t="shared" ref="AK123:AK186" si="23">IF(OR(AH123="",AJ123=""),"",AH123+AJ123)</f>
        <v>0.4</v>
      </c>
      <c r="AL123" s="330">
        <f>IFERROR(IF(AND(AF122="Probabilidad",AF123="Probabilidad"),(AL122-(+AL122*AK123)),IF(AND(AF122="Impacto",AF123="Probabilidad"),(AL121-(+AL121*AK123)),IF(AF123="Impacto",AL122,""))),"")</f>
        <v>4.2335999999999985E-2</v>
      </c>
      <c r="AM123" s="330">
        <f>IFERROR(IF(AND(AF122="Impacto",AF123="Impacto"),(AM122-(+AM122*AK123)),IF(AND(AF122="Probabilidad",AF123="Impacto"),(AM121-(+AM121*AK123)),IF(AF123="Probabilidad",AM122,""))),"")</f>
        <v>0.6</v>
      </c>
      <c r="AN123" s="302" t="s">
        <v>179</v>
      </c>
      <c r="AO123" s="302" t="s">
        <v>180</v>
      </c>
      <c r="AP123" s="302" t="s">
        <v>181</v>
      </c>
      <c r="AQ123" s="775"/>
      <c r="AR123" s="739"/>
      <c r="AS123" s="739"/>
      <c r="AT123" s="742"/>
      <c r="AU123" s="739"/>
      <c r="AV123" s="739"/>
      <c r="AW123" s="742"/>
      <c r="AX123" s="742"/>
      <c r="AY123" s="742"/>
      <c r="AZ123" s="745"/>
      <c r="BA123" s="305"/>
      <c r="BB123" s="305"/>
      <c r="BC123" s="308" t="str">
        <f t="shared" si="17"/>
        <v/>
      </c>
      <c r="BD123" s="295"/>
      <c r="BE123" s="295"/>
      <c r="BF123" s="295"/>
      <c r="BG123" s="295"/>
      <c r="BH123" s="305"/>
      <c r="BI123" s="305"/>
      <c r="BJ123" s="305"/>
      <c r="BK123" s="305"/>
      <c r="BL123" s="306"/>
      <c r="BM123" s="306"/>
      <c r="BN123" s="306"/>
      <c r="BO123" s="306"/>
      <c r="BP123" s="307" t="str">
        <f t="shared" si="18"/>
        <v/>
      </c>
      <c r="BQ123" s="330" t="str">
        <f t="shared" si="19"/>
        <v/>
      </c>
      <c r="BR123" s="748"/>
      <c r="BS123" s="757"/>
      <c r="BT123" s="757"/>
      <c r="BU123" s="760"/>
    </row>
    <row r="124" spans="1:73" ht="15.75" customHeight="1" x14ac:dyDescent="0.25">
      <c r="A124" s="841"/>
      <c r="B124" s="823"/>
      <c r="C124" s="847"/>
      <c r="D124" s="1056"/>
      <c r="E124" s="831"/>
      <c r="F124" s="1057"/>
      <c r="G124" s="813"/>
      <c r="H124" s="775"/>
      <c r="I124" s="784"/>
      <c r="J124" s="801"/>
      <c r="K124" s="804"/>
      <c r="L124" s="1055"/>
      <c r="M124" s="786"/>
      <c r="N124" s="1055"/>
      <c r="O124" s="1055"/>
      <c r="P124" s="813"/>
      <c r="Q124" s="748"/>
      <c r="R124" s="784"/>
      <c r="S124" s="1065"/>
      <c r="T124" s="784"/>
      <c r="U124" s="1065"/>
      <c r="V124" s="784"/>
      <c r="W124" s="1065"/>
      <c r="X124" s="1066"/>
      <c r="Y124" s="1065"/>
      <c r="Z124" s="1065"/>
      <c r="AA124" s="1064"/>
      <c r="AB124" s="590">
        <v>6</v>
      </c>
      <c r="AC124" s="698"/>
      <c r="AD124" s="699"/>
      <c r="AE124" s="700"/>
      <c r="AF124" s="701" t="str">
        <f t="shared" si="20"/>
        <v/>
      </c>
      <c r="AG124" s="548"/>
      <c r="AH124" s="589" t="str">
        <f t="shared" si="21"/>
        <v/>
      </c>
      <c r="AI124" s="548"/>
      <c r="AJ124" s="589" t="str">
        <f t="shared" si="22"/>
        <v/>
      </c>
      <c r="AK124" s="591" t="str">
        <f t="shared" si="23"/>
        <v/>
      </c>
      <c r="AL124" s="597" t="str">
        <f>IFERROR(IF(AND(AF123="Probabilidad",AF124="Probabilidad"),(AL123-(+AL123*AK124)),IF(AND(AF123="Impacto",AF124="Probabilidad"),(AL122-(+AL122*AK124)),IF(AF124="Impacto",AL123,""))),"")</f>
        <v/>
      </c>
      <c r="AM124" s="597" t="str">
        <f>IFERROR(IF(AND(AF123="Impacto",AF124="Impacto"),(AM123-(+AM123*AK124)),IF(AND(AF123="Probabilidad",AF124="Impacto"),(AM122-(+AM122*AK124)),IF(AF124="Probabilidad",AM123,""))),"")</f>
        <v/>
      </c>
      <c r="AN124" s="556"/>
      <c r="AO124" s="556"/>
      <c r="AP124" s="556"/>
      <c r="AQ124" s="775"/>
      <c r="AR124" s="1063"/>
      <c r="AS124" s="1063"/>
      <c r="AT124" s="1064"/>
      <c r="AU124" s="1063"/>
      <c r="AV124" s="1063"/>
      <c r="AW124" s="1064"/>
      <c r="AX124" s="1064"/>
      <c r="AY124" s="1064"/>
      <c r="AZ124" s="784"/>
      <c r="BA124" s="593"/>
      <c r="BB124" s="593"/>
      <c r="BC124" s="594" t="str">
        <f t="shared" si="17"/>
        <v/>
      </c>
      <c r="BD124" s="550"/>
      <c r="BE124" s="550"/>
      <c r="BF124" s="550"/>
      <c r="BG124" s="550"/>
      <c r="BH124" s="593"/>
      <c r="BI124" s="593"/>
      <c r="BJ124" s="593"/>
      <c r="BK124" s="593"/>
      <c r="BL124" s="595"/>
      <c r="BM124" s="595"/>
      <c r="BN124" s="595"/>
      <c r="BO124" s="595"/>
      <c r="BP124" s="596" t="str">
        <f t="shared" si="18"/>
        <v/>
      </c>
      <c r="BQ124" s="597" t="str">
        <f t="shared" si="19"/>
        <v/>
      </c>
      <c r="BR124" s="748"/>
      <c r="BS124" s="1055"/>
      <c r="BT124" s="1055"/>
      <c r="BU124" s="1077"/>
    </row>
    <row r="125" spans="1:73" ht="70.5" x14ac:dyDescent="0.25">
      <c r="A125" s="839" t="s">
        <v>491</v>
      </c>
      <c r="B125" s="842" t="s">
        <v>165</v>
      </c>
      <c r="C125" s="1121" t="s">
        <v>492</v>
      </c>
      <c r="D125" s="1078" t="s">
        <v>167</v>
      </c>
      <c r="E125" s="1079" t="s">
        <v>493</v>
      </c>
      <c r="F125" s="1080">
        <v>1</v>
      </c>
      <c r="G125" s="1073" t="s">
        <v>494</v>
      </c>
      <c r="H125" s="1082"/>
      <c r="I125" s="1036"/>
      <c r="J125" s="1083" t="s">
        <v>495</v>
      </c>
      <c r="K125" s="1085" t="s">
        <v>170</v>
      </c>
      <c r="L125" s="1069" t="s">
        <v>171</v>
      </c>
      <c r="M125" s="1071" t="s">
        <v>496</v>
      </c>
      <c r="N125" s="1069"/>
      <c r="O125" s="1069"/>
      <c r="P125" s="1073" t="s">
        <v>497</v>
      </c>
      <c r="Q125" s="1074">
        <v>0.7</v>
      </c>
      <c r="R125" s="1036" t="s">
        <v>219</v>
      </c>
      <c r="S125" s="1067">
        <f>IF(R125="Muy Alta",100%,IF(R125="Alta",80%,IF(R125="Media",60%,IF(R125="Baja",40%,IF(R125="Muy Baja",20%,"")))))</f>
        <v>0.4</v>
      </c>
      <c r="T125" s="1036"/>
      <c r="U125" s="1067" t="str">
        <f>IF(T125="Catastrófico",100%,IF(T125="Mayor",80%,IF(T125="Moderado",60%,IF(T125="Menor",40%,IF(T125="Leve",20%,"")))))</f>
        <v/>
      </c>
      <c r="V125" s="1036" t="s">
        <v>220</v>
      </c>
      <c r="W125" s="1067">
        <f>IF(V125="Catastrófico",100%,IF(V125="Mayor",80%,IF(V125="Moderado",60%,IF(V125="Menor",40%,IF(V125="Leve",20%,"")))))</f>
        <v>0.4</v>
      </c>
      <c r="X125" s="1087" t="str">
        <f>IF(Y125=100%,"Catastrófico",IF(Y125=80%,"Mayor",IF(Y125=60%,"Moderado",IF(Y125=40%,"Menor",IF(Y125=20%,"Leve","")))))</f>
        <v>Menor</v>
      </c>
      <c r="Y125" s="1067">
        <f>IF(AND(U125="",W125=""),"",MAX(U125,W125))</f>
        <v>0.4</v>
      </c>
      <c r="Z125" s="1067" t="str">
        <f>CONCATENATE(R125,X125)</f>
        <v>BajaMenor</v>
      </c>
      <c r="AA125" s="1089" t="str">
        <f>IF(Z125="Muy AltaLeve","Alto",IF(Z125="Muy AltaMenor","Alto",IF(Z125="Muy AltaModerado","Alto",IF(Z125="Muy AltaMayor","Alto",IF(Z125="Muy AltaCatastrófico","Extremo",IF(Z125="AltaLeve","Moderado",IF(Z125="AltaMenor","Moderado",IF(Z125="AltaModerado","Alto",IF(Z125="AltaMayor","Alto",IF(Z125="AltaCatastrófico","Extremo",IF(Z125="MediaLeve","Moderado",IF(Z125="MediaMenor","Moderado",IF(Z125="MediaModerado","Moderado",IF(Z125="MediaMayor","Alto",IF(Z125="MediaCatastrófico","Extremo",IF(Z125="BajaLeve","Bajo",IF(Z125="BajaMenor","Moderado",IF(Z125="BajaModerado","Moderado",IF(Z125="BajaMayor","Alto",IF(Z125="BajaCatastrófico","Extremo",IF(Z125="Muy BajaLeve","Bajo",IF(Z125="Muy BajaMenor","Bajo",IF(Z125="Muy BajaModerado","Moderado",IF(Z125="Muy BajaMayor","Alto",IF(Z125="Muy BajaCatastrófico","Extremo","")))))))))))))))))))))))))</f>
        <v>Moderado</v>
      </c>
      <c r="AB125" s="600">
        <v>1</v>
      </c>
      <c r="AC125" s="692" t="s">
        <v>498</v>
      </c>
      <c r="AD125" s="675" t="s">
        <v>237</v>
      </c>
      <c r="AE125" s="675" t="s">
        <v>499</v>
      </c>
      <c r="AF125" s="676" t="str">
        <f t="shared" si="20"/>
        <v>Probabilidad</v>
      </c>
      <c r="AG125" s="602" t="s">
        <v>177</v>
      </c>
      <c r="AH125" s="599">
        <f t="shared" si="21"/>
        <v>0.25</v>
      </c>
      <c r="AI125" s="602" t="s">
        <v>178</v>
      </c>
      <c r="AJ125" s="599">
        <f t="shared" si="22"/>
        <v>0.15</v>
      </c>
      <c r="AK125" s="603">
        <f t="shared" si="23"/>
        <v>0.4</v>
      </c>
      <c r="AL125" s="604">
        <f>IFERROR(IF(AF125="Probabilidad",(S125-(+S125*AK125)),IF(AF125="Impacto",S125,"")),"")</f>
        <v>0.24</v>
      </c>
      <c r="AM125" s="604">
        <f>IFERROR(IF(AF125="Impacto",(Y125-(+Y125*AK125)),IF(AF125="Probabilidad",Y125,"")),"")</f>
        <v>0.4</v>
      </c>
      <c r="AN125" s="605" t="s">
        <v>179</v>
      </c>
      <c r="AO125" s="605" t="s">
        <v>180</v>
      </c>
      <c r="AP125" s="605" t="s">
        <v>181</v>
      </c>
      <c r="AQ125" s="1082" t="s">
        <v>500</v>
      </c>
      <c r="AR125" s="1091">
        <f>S125</f>
        <v>0.4</v>
      </c>
      <c r="AS125" s="1091">
        <f>IF(AL125="","",MIN(AL125:AL130))</f>
        <v>0.05</v>
      </c>
      <c r="AT125" s="1093" t="str">
        <f>IFERROR(IF(AS125="","",IF(AS125&lt;=0.2,"Muy Baja",IF(AS125&lt;=0.4,"Baja",IF(AS125&lt;=0.6,"Media",IF(AS125&lt;=0.8,"Alta","Muy Alta"))))),"")</f>
        <v>Muy Baja</v>
      </c>
      <c r="AU125" s="1091">
        <f>Y125</f>
        <v>0.4</v>
      </c>
      <c r="AV125" s="1091">
        <f>IF(AM125="","",MIN(AM125:AM130))</f>
        <v>0.4</v>
      </c>
      <c r="AW125" s="1093" t="str">
        <f>IFERROR(IF(AV125="","",IF(AV125&lt;=0.2,"Leve",IF(AV125&lt;=0.4,"Menor",IF(AV125&lt;=0.6,"Moderado",IF(AV125&lt;=0.8,"Mayor","Catastrófico"))))),"")</f>
        <v>Menor</v>
      </c>
      <c r="AX125" s="1093" t="str">
        <f>AA125</f>
        <v>Moderado</v>
      </c>
      <c r="AY125" s="1093" t="str">
        <f>IFERROR(IF(OR(AND(AT125="Muy Baja",AW125="Leve"),AND(AT125="Muy Baja",AW125="Menor"),AND(AT125="Baja",AW125="Leve")),"Bajo",IF(OR(AND(AT125="Muy baja",AW125="Moderado"),AND(AT125="Baja",AW125="Menor"),AND(AT125="Baja",AW125="Moderado"),AND(AT125="Media",AW125="Leve"),AND(AT125="Media",AW125="Menor"),AND(AT125="Media",AW125="Moderado"),AND(AT125="Alta",AW125="Leve"),AND(AT125="Alta",AW125="Menor")),"Moderado",IF(OR(AND(AT125="Muy Baja",AW125="Mayor"),AND(AT125="Baja",AW125="Mayor"),AND(AT125="Media",AW125="Mayor"),AND(AT125="Alta",AW125="Moderado"),AND(AT125="Alta",AW125="Mayor"),AND(AT125="Muy Alta",AW125="Leve"),AND(AT125="Muy Alta",AW125="Menor"),AND(AT125="Muy Alta",AW125="Moderado"),AND(AT125="Muy Alta",AW125="Mayor")),"Alto",IF(OR(AND(AT125="Muy Baja",AW125="Catastrófico"),AND(AT125="Baja",AW125="Catastrófico"),AND(AT125="Media",AW125="Catastrófico"),AND(AT125="Alta",AW125="Catastrófico"),AND(AT125="Muy Alta",AW125="Catastrófico")),"Extremo","")))),"")</f>
        <v>Bajo</v>
      </c>
      <c r="AZ125" s="1036" t="s">
        <v>224</v>
      </c>
      <c r="BA125" s="693"/>
      <c r="BB125" s="693"/>
      <c r="BC125" s="694" t="str">
        <f>IF(SUM(BD125:BG125)=0,"",SUM(BD125:BG125))</f>
        <v/>
      </c>
      <c r="BD125" s="695"/>
      <c r="BE125" s="695"/>
      <c r="BF125" s="695"/>
      <c r="BG125" s="695"/>
      <c r="BH125" s="606"/>
      <c r="BI125" s="606"/>
      <c r="BJ125" s="606"/>
      <c r="BK125" s="606"/>
      <c r="BL125" s="609"/>
      <c r="BM125" s="609"/>
      <c r="BN125" s="609"/>
      <c r="BO125" s="609"/>
      <c r="BP125" s="610" t="str">
        <f>IF(SUM(BL125:BO125)=0,"",SUM(BL125:BO125))</f>
        <v/>
      </c>
      <c r="BQ125" s="611" t="str">
        <f>IF(ISERROR(BP125/BC125),"",(BP125/BC125))</f>
        <v/>
      </c>
      <c r="BR125" s="1095"/>
      <c r="BS125" s="1097"/>
      <c r="BT125" s="1097"/>
      <c r="BU125" s="1099"/>
    </row>
    <row r="126" spans="1:73" ht="70.5" x14ac:dyDescent="0.25">
      <c r="A126" s="840"/>
      <c r="B126" s="843"/>
      <c r="C126" s="1122"/>
      <c r="D126" s="1059"/>
      <c r="E126" s="831"/>
      <c r="F126" s="852"/>
      <c r="G126" s="813"/>
      <c r="H126" s="775"/>
      <c r="I126" s="745"/>
      <c r="J126" s="801"/>
      <c r="K126" s="804"/>
      <c r="L126" s="757"/>
      <c r="M126" s="816"/>
      <c r="N126" s="757"/>
      <c r="O126" s="757"/>
      <c r="P126" s="813"/>
      <c r="Q126" s="1075"/>
      <c r="R126" s="745"/>
      <c r="S126" s="782"/>
      <c r="T126" s="745"/>
      <c r="U126" s="782"/>
      <c r="V126" s="745"/>
      <c r="W126" s="782"/>
      <c r="X126" s="779"/>
      <c r="Y126" s="782"/>
      <c r="Z126" s="782"/>
      <c r="AA126" s="786"/>
      <c r="AB126" s="297">
        <v>2</v>
      </c>
      <c r="AC126" s="660" t="s">
        <v>501</v>
      </c>
      <c r="AD126" s="661" t="s">
        <v>265</v>
      </c>
      <c r="AE126" s="662" t="s">
        <v>502</v>
      </c>
      <c r="AF126" s="298" t="str">
        <f t="shared" si="20"/>
        <v>Probabilidad</v>
      </c>
      <c r="AG126" s="299" t="s">
        <v>177</v>
      </c>
      <c r="AH126" s="296">
        <f t="shared" si="21"/>
        <v>0.25</v>
      </c>
      <c r="AI126" s="299" t="s">
        <v>178</v>
      </c>
      <c r="AJ126" s="296">
        <f t="shared" si="22"/>
        <v>0.15</v>
      </c>
      <c r="AK126" s="300">
        <f t="shared" si="23"/>
        <v>0.4</v>
      </c>
      <c r="AL126" s="301">
        <f>IFERROR(IF(AND(AF125="Probabilidad",AF126="Probabilidad"),(AL125-(+AL125*AK126)),IF(AF126="Probabilidad",(S125-(+S125*AK126)),IF(AF126="Impacto",AL125,""))),"")</f>
        <v>0.14399999999999999</v>
      </c>
      <c r="AM126" s="301">
        <f>IFERROR(IF(AND(AF125="Impacto",AF126="Impacto"),(AM125-(+AM125*AK126)),IF(AF126="Impacto",(Y125-(+Y125*AK126)),IF(AF126="Probabilidad",AM125,""))),"")</f>
        <v>0.4</v>
      </c>
      <c r="AN126" s="302" t="s">
        <v>179</v>
      </c>
      <c r="AO126" s="302" t="s">
        <v>180</v>
      </c>
      <c r="AP126" s="302" t="s">
        <v>181</v>
      </c>
      <c r="AQ126" s="775"/>
      <c r="AR126" s="739"/>
      <c r="AS126" s="739"/>
      <c r="AT126" s="742"/>
      <c r="AU126" s="739"/>
      <c r="AV126" s="739"/>
      <c r="AW126" s="742"/>
      <c r="AX126" s="742"/>
      <c r="AY126" s="742"/>
      <c r="AZ126" s="745"/>
      <c r="BA126" s="303"/>
      <c r="BB126" s="303"/>
      <c r="BC126" s="294" t="str">
        <f t="shared" ref="BC126:BC136" si="24">IF(SUM(BD126:BG126)=0,"",SUM(BD126:BG126))</f>
        <v/>
      </c>
      <c r="BD126" s="304"/>
      <c r="BE126" s="304"/>
      <c r="BF126" s="304"/>
      <c r="BG126" s="304"/>
      <c r="BH126" s="305"/>
      <c r="BI126" s="305"/>
      <c r="BJ126" s="305"/>
      <c r="BK126" s="305"/>
      <c r="BL126" s="306"/>
      <c r="BM126" s="306"/>
      <c r="BN126" s="306"/>
      <c r="BO126" s="306"/>
      <c r="BP126" s="307" t="str">
        <f>IF(SUM(BL126:BO126)=0,"",SUM(BL126:BO126))</f>
        <v/>
      </c>
      <c r="BQ126" s="308" t="str">
        <f>IF(ISERROR(BP126/BC126),"",(BP126/BC126))</f>
        <v/>
      </c>
      <c r="BR126" s="748"/>
      <c r="BS126" s="751"/>
      <c r="BT126" s="751"/>
      <c r="BU126" s="1100"/>
    </row>
    <row r="127" spans="1:73" ht="70.5" x14ac:dyDescent="0.25">
      <c r="A127" s="840"/>
      <c r="B127" s="843"/>
      <c r="C127" s="1122"/>
      <c r="D127" s="1059"/>
      <c r="E127" s="831"/>
      <c r="F127" s="852"/>
      <c r="G127" s="813"/>
      <c r="H127" s="775"/>
      <c r="I127" s="745"/>
      <c r="J127" s="801"/>
      <c r="K127" s="804"/>
      <c r="L127" s="757"/>
      <c r="M127" s="816"/>
      <c r="N127" s="757"/>
      <c r="O127" s="757"/>
      <c r="P127" s="813"/>
      <c r="Q127" s="1075"/>
      <c r="R127" s="745"/>
      <c r="S127" s="782"/>
      <c r="T127" s="745"/>
      <c r="U127" s="782"/>
      <c r="V127" s="745"/>
      <c r="W127" s="782"/>
      <c r="X127" s="779"/>
      <c r="Y127" s="782"/>
      <c r="Z127" s="782"/>
      <c r="AA127" s="786"/>
      <c r="AB127" s="658">
        <v>3</v>
      </c>
      <c r="AC127" s="657" t="s">
        <v>503</v>
      </c>
      <c r="AD127" s="657" t="s">
        <v>265</v>
      </c>
      <c r="AE127" s="665" t="s">
        <v>504</v>
      </c>
      <c r="AF127" s="659" t="str">
        <f>IF(OR(AG127="Preventivo",AG127="Detectivo"),"Probabilidad",IF(AG127="Correctivo","Impacto",""))</f>
        <v>Probabilidad</v>
      </c>
      <c r="AG127" s="299" t="s">
        <v>177</v>
      </c>
      <c r="AH127" s="296">
        <f>IF(AG127="","",IF(AG127="Preventivo",25%,IF(AG127="Detectivo",15%,IF(AG127="Correctivo",10%))))</f>
        <v>0.25</v>
      </c>
      <c r="AI127" s="299" t="s">
        <v>178</v>
      </c>
      <c r="AJ127" s="296">
        <f>IF(AI127="Automático",25%,IF(AI127="Manual",15%,""))</f>
        <v>0.15</v>
      </c>
      <c r="AK127" s="300">
        <f>IF(OR(AH127="",AJ127=""),"",AH127+AJ127)</f>
        <v>0.4</v>
      </c>
      <c r="AL127" s="301">
        <f>IFERROR(IF(AND(AF126="Probabilidad",AF127="Probabilidad"),(AL126-(+AL126*AK127)),IF(AND(AF126="Impacto",AF127="Probabilidad"),(AL125-(+AL125*AK127)),IF(AF127="Impacto",AL126,""))),"")</f>
        <v>8.6399999999999991E-2</v>
      </c>
      <c r="AM127" s="301">
        <f>IFERROR(IF(AND(AF126="Impacto",AF127="Impacto"),(AM126-(+AM126*AK127)),IF(AND(AF126="Probabilidad",AF127="Impacto"),(AM125-(+AM125*AK127)),IF(AF127="Probabilidad",AM126,""))),"")</f>
        <v>0.4</v>
      </c>
      <c r="AN127" s="302" t="s">
        <v>179</v>
      </c>
      <c r="AO127" s="302" t="s">
        <v>180</v>
      </c>
      <c r="AP127" s="302" t="s">
        <v>181</v>
      </c>
      <c r="AQ127" s="775"/>
      <c r="AR127" s="739"/>
      <c r="AS127" s="739"/>
      <c r="AT127" s="742"/>
      <c r="AU127" s="739"/>
      <c r="AV127" s="739"/>
      <c r="AW127" s="742"/>
      <c r="AX127" s="742"/>
      <c r="AY127" s="742"/>
      <c r="AZ127" s="745"/>
      <c r="BA127" s="303"/>
      <c r="BB127" s="303"/>
      <c r="BC127" s="294" t="str">
        <f t="shared" si="24"/>
        <v/>
      </c>
      <c r="BD127" s="304"/>
      <c r="BE127" s="304"/>
      <c r="BF127" s="304"/>
      <c r="BG127" s="304"/>
      <c r="BH127" s="305"/>
      <c r="BI127" s="305"/>
      <c r="BJ127" s="305"/>
      <c r="BK127" s="305"/>
      <c r="BL127" s="306"/>
      <c r="BM127" s="306"/>
      <c r="BN127" s="306"/>
      <c r="BO127" s="306"/>
      <c r="BP127" s="307" t="str">
        <f t="shared" ref="BP127:BP136" si="25">IF(SUM(BL127:BO127)=0,"",SUM(BL127:BO127))</f>
        <v/>
      </c>
      <c r="BQ127" s="308" t="str">
        <f t="shared" ref="BQ127:BQ136" si="26">IF(ISERROR(BP127/BC127),"",(BP127/BC127))</f>
        <v/>
      </c>
      <c r="BR127" s="748"/>
      <c r="BS127" s="751"/>
      <c r="BT127" s="751"/>
      <c r="BU127" s="1100"/>
    </row>
    <row r="128" spans="1:73" ht="75" x14ac:dyDescent="0.25">
      <c r="A128" s="840"/>
      <c r="B128" s="843"/>
      <c r="C128" s="1122"/>
      <c r="D128" s="1059"/>
      <c r="E128" s="831"/>
      <c r="F128" s="852"/>
      <c r="G128" s="813"/>
      <c r="H128" s="775"/>
      <c r="I128" s="745"/>
      <c r="J128" s="801"/>
      <c r="K128" s="804"/>
      <c r="L128" s="757"/>
      <c r="M128" s="816"/>
      <c r="N128" s="757"/>
      <c r="O128" s="757"/>
      <c r="P128" s="813"/>
      <c r="Q128" s="1075"/>
      <c r="R128" s="745"/>
      <c r="S128" s="782"/>
      <c r="T128" s="745"/>
      <c r="U128" s="782"/>
      <c r="V128" s="745"/>
      <c r="W128" s="782"/>
      <c r="X128" s="779"/>
      <c r="Y128" s="782"/>
      <c r="Z128" s="782"/>
      <c r="AA128" s="786"/>
      <c r="AB128" s="297">
        <v>4</v>
      </c>
      <c r="AC128" s="656" t="s">
        <v>505</v>
      </c>
      <c r="AD128" s="663" t="s">
        <v>302</v>
      </c>
      <c r="AE128" s="657" t="s">
        <v>506</v>
      </c>
      <c r="AF128" s="666" t="s">
        <v>507</v>
      </c>
      <c r="AG128" s="667" t="s">
        <v>177</v>
      </c>
      <c r="AH128" s="668">
        <v>0.25</v>
      </c>
      <c r="AI128" s="667" t="s">
        <v>178</v>
      </c>
      <c r="AJ128" s="668">
        <v>0.15</v>
      </c>
      <c r="AK128" s="669">
        <v>0.4</v>
      </c>
      <c r="AL128" s="670">
        <v>0.05</v>
      </c>
      <c r="AM128" s="670">
        <v>0.4</v>
      </c>
      <c r="AN128" s="671" t="s">
        <v>179</v>
      </c>
      <c r="AO128" s="671" t="s">
        <v>180</v>
      </c>
      <c r="AP128" s="671" t="s">
        <v>181</v>
      </c>
      <c r="AQ128" s="775"/>
      <c r="AR128" s="739"/>
      <c r="AS128" s="739"/>
      <c r="AT128" s="742"/>
      <c r="AU128" s="739"/>
      <c r="AV128" s="739"/>
      <c r="AW128" s="742"/>
      <c r="AX128" s="742"/>
      <c r="AY128" s="742"/>
      <c r="AZ128" s="745"/>
      <c r="BA128" s="303"/>
      <c r="BB128" s="303"/>
      <c r="BC128" s="294" t="str">
        <f t="shared" si="24"/>
        <v/>
      </c>
      <c r="BD128" s="304"/>
      <c r="BE128" s="304"/>
      <c r="BF128" s="304"/>
      <c r="BG128" s="304"/>
      <c r="BH128" s="305"/>
      <c r="BI128" s="305"/>
      <c r="BJ128" s="305"/>
      <c r="BK128" s="305"/>
      <c r="BL128" s="306"/>
      <c r="BM128" s="306"/>
      <c r="BN128" s="306"/>
      <c r="BO128" s="306"/>
      <c r="BP128" s="307" t="str">
        <f t="shared" si="25"/>
        <v/>
      </c>
      <c r="BQ128" s="308" t="str">
        <f t="shared" si="26"/>
        <v/>
      </c>
      <c r="BR128" s="748"/>
      <c r="BS128" s="751"/>
      <c r="BT128" s="751"/>
      <c r="BU128" s="1100"/>
    </row>
    <row r="129" spans="1:73" x14ac:dyDescent="0.25">
      <c r="A129" s="840"/>
      <c r="B129" s="843"/>
      <c r="C129" s="1122"/>
      <c r="D129" s="1059"/>
      <c r="E129" s="831"/>
      <c r="F129" s="852"/>
      <c r="G129" s="813"/>
      <c r="H129" s="775"/>
      <c r="I129" s="745"/>
      <c r="J129" s="801"/>
      <c r="K129" s="804"/>
      <c r="L129" s="757"/>
      <c r="M129" s="816"/>
      <c r="N129" s="757"/>
      <c r="O129" s="757"/>
      <c r="P129" s="813"/>
      <c r="Q129" s="1075"/>
      <c r="R129" s="745"/>
      <c r="S129" s="782"/>
      <c r="T129" s="745"/>
      <c r="U129" s="782"/>
      <c r="V129" s="745"/>
      <c r="W129" s="782"/>
      <c r="X129" s="779"/>
      <c r="Y129" s="782"/>
      <c r="Z129" s="782"/>
      <c r="AA129" s="786"/>
      <c r="AB129" s="297">
        <v>5</v>
      </c>
      <c r="AC129" s="342"/>
      <c r="AD129" s="342"/>
      <c r="AE129" s="51"/>
      <c r="AF129" s="298" t="str">
        <f t="shared" si="20"/>
        <v/>
      </c>
      <c r="AG129" s="299"/>
      <c r="AH129" s="296" t="str">
        <f t="shared" si="21"/>
        <v/>
      </c>
      <c r="AI129" s="299"/>
      <c r="AJ129" s="296" t="str">
        <f t="shared" si="22"/>
        <v/>
      </c>
      <c r="AK129" s="300" t="str">
        <f t="shared" si="23"/>
        <v/>
      </c>
      <c r="AL129" s="301" t="str">
        <f>IFERROR(IF(AND(AF128="Probabilidad",AF129="Probabilidad"),(AL128-(+AL128*AK129)),IF(AND(AF128="Impacto",AF129="Probabilidad"),(AL127-(+AL127*AK129)),IF(AF129="Impacto",AL128,""))),"")</f>
        <v/>
      </c>
      <c r="AM129" s="301" t="str">
        <f>IFERROR(IF(AND(AF128="Impacto",AF129="Impacto"),(AM128-(+AM128*AK129)),IF(AND(AF128="Probabilidad",AF129="Impacto"),(AM127-(+AM127*AK129)),IF(AF129="Probabilidad",AM128,""))),"")</f>
        <v/>
      </c>
      <c r="AN129" s="302"/>
      <c r="AO129" s="302"/>
      <c r="AP129" s="302"/>
      <c r="AQ129" s="775"/>
      <c r="AR129" s="739"/>
      <c r="AS129" s="739"/>
      <c r="AT129" s="742"/>
      <c r="AU129" s="739"/>
      <c r="AV129" s="739"/>
      <c r="AW129" s="742"/>
      <c r="AX129" s="742"/>
      <c r="AY129" s="742"/>
      <c r="AZ129" s="745"/>
      <c r="BA129" s="303"/>
      <c r="BB129" s="303"/>
      <c r="BC129" s="294" t="str">
        <f t="shared" si="24"/>
        <v/>
      </c>
      <c r="BD129" s="304"/>
      <c r="BE129" s="304"/>
      <c r="BF129" s="304"/>
      <c r="BG129" s="304"/>
      <c r="BH129" s="305"/>
      <c r="BI129" s="305"/>
      <c r="BJ129" s="305"/>
      <c r="BK129" s="305"/>
      <c r="BL129" s="306"/>
      <c r="BM129" s="306"/>
      <c r="BN129" s="306"/>
      <c r="BO129" s="306"/>
      <c r="BP129" s="307" t="str">
        <f t="shared" si="25"/>
        <v/>
      </c>
      <c r="BQ129" s="308" t="str">
        <f t="shared" si="26"/>
        <v/>
      </c>
      <c r="BR129" s="748"/>
      <c r="BS129" s="751"/>
      <c r="BT129" s="751"/>
      <c r="BU129" s="1100"/>
    </row>
    <row r="130" spans="1:73" x14ac:dyDescent="0.25">
      <c r="A130" s="840"/>
      <c r="B130" s="843"/>
      <c r="C130" s="1122"/>
      <c r="D130" s="1060"/>
      <c r="E130" s="1061"/>
      <c r="F130" s="1081"/>
      <c r="G130" s="977"/>
      <c r="H130" s="978"/>
      <c r="I130" s="969"/>
      <c r="J130" s="1084"/>
      <c r="K130" s="1086"/>
      <c r="L130" s="1070"/>
      <c r="M130" s="1072"/>
      <c r="N130" s="1070"/>
      <c r="O130" s="1070"/>
      <c r="P130" s="977"/>
      <c r="Q130" s="1076"/>
      <c r="R130" s="969"/>
      <c r="S130" s="1068"/>
      <c r="T130" s="969"/>
      <c r="U130" s="1068"/>
      <c r="V130" s="969"/>
      <c r="W130" s="1068"/>
      <c r="X130" s="1088"/>
      <c r="Y130" s="1068"/>
      <c r="Z130" s="1068"/>
      <c r="AA130" s="1090"/>
      <c r="AB130" s="613">
        <v>6</v>
      </c>
      <c r="AC130" s="614"/>
      <c r="AD130" s="614"/>
      <c r="AE130" s="614"/>
      <c r="AF130" s="615" t="str">
        <f t="shared" si="20"/>
        <v/>
      </c>
      <c r="AG130" s="616"/>
      <c r="AH130" s="612" t="str">
        <f t="shared" si="21"/>
        <v/>
      </c>
      <c r="AI130" s="616"/>
      <c r="AJ130" s="612" t="str">
        <f t="shared" si="22"/>
        <v/>
      </c>
      <c r="AK130" s="617" t="str">
        <f t="shared" si="23"/>
        <v/>
      </c>
      <c r="AL130" s="618" t="str">
        <f>IFERROR(IF(AND(AF129="Probabilidad",AF130="Probabilidad"),(AL129-(+AL129*AK130)),IF(AND(AF129="Impacto",AF130="Probabilidad"),(AL128-(+AL128*AK130)),IF(AF130="Impacto",AL129,""))),"")</f>
        <v/>
      </c>
      <c r="AM130" s="618" t="str">
        <f>IFERROR(IF(AND(AF129="Impacto",AF130="Impacto"),(AM129-(+AM129*AK130)),IF(AND(AF129="Probabilidad",AF130="Impacto"),(AM128-(+AM128*AK130)),IF(AF130="Probabilidad",AM129,""))),"")</f>
        <v/>
      </c>
      <c r="AN130" s="619"/>
      <c r="AO130" s="619"/>
      <c r="AP130" s="619"/>
      <c r="AQ130" s="978"/>
      <c r="AR130" s="1092"/>
      <c r="AS130" s="1092"/>
      <c r="AT130" s="1094"/>
      <c r="AU130" s="1092"/>
      <c r="AV130" s="1092"/>
      <c r="AW130" s="1094"/>
      <c r="AX130" s="1094"/>
      <c r="AY130" s="1094"/>
      <c r="AZ130" s="969"/>
      <c r="BA130" s="696"/>
      <c r="BB130" s="696"/>
      <c r="BC130" s="654" t="str">
        <f t="shared" si="24"/>
        <v/>
      </c>
      <c r="BD130" s="697"/>
      <c r="BE130" s="697"/>
      <c r="BF130" s="697"/>
      <c r="BG130" s="697"/>
      <c r="BH130" s="620"/>
      <c r="BI130" s="620"/>
      <c r="BJ130" s="620"/>
      <c r="BK130" s="620"/>
      <c r="BL130" s="622"/>
      <c r="BM130" s="622"/>
      <c r="BN130" s="622"/>
      <c r="BO130" s="622"/>
      <c r="BP130" s="623" t="str">
        <f t="shared" si="25"/>
        <v/>
      </c>
      <c r="BQ130" s="621" t="str">
        <f t="shared" si="26"/>
        <v/>
      </c>
      <c r="BR130" s="1096"/>
      <c r="BS130" s="1098"/>
      <c r="BT130" s="1098"/>
      <c r="BU130" s="1101"/>
    </row>
    <row r="131" spans="1:73" ht="93.75" customHeight="1" x14ac:dyDescent="0.25">
      <c r="A131" s="840"/>
      <c r="B131" s="843"/>
      <c r="C131" s="1122"/>
      <c r="D131" s="1058" t="s">
        <v>167</v>
      </c>
      <c r="E131" s="831" t="s">
        <v>493</v>
      </c>
      <c r="F131" s="834">
        <v>2</v>
      </c>
      <c r="G131" s="813" t="s">
        <v>508</v>
      </c>
      <c r="H131" s="775"/>
      <c r="I131" s="777"/>
      <c r="J131" s="801" t="s">
        <v>509</v>
      </c>
      <c r="K131" s="804" t="s">
        <v>201</v>
      </c>
      <c r="L131" s="970" t="s">
        <v>171</v>
      </c>
      <c r="M131" s="816" t="s">
        <v>510</v>
      </c>
      <c r="N131" s="970"/>
      <c r="O131" s="970"/>
      <c r="P131" s="813" t="s">
        <v>511</v>
      </c>
      <c r="Q131" s="1075">
        <v>0.7</v>
      </c>
      <c r="R131" s="777" t="s">
        <v>289</v>
      </c>
      <c r="S131" s="1044">
        <f>IF(R131="Muy Alta",100%,IF(R131="Alta",80%,IF(R131="Media",60%,IF(R131="Baja",40%,IF(R131="Muy Baja",20%,"")))))</f>
        <v>0.8</v>
      </c>
      <c r="T131" s="777"/>
      <c r="U131" s="1044" t="str">
        <f>IF(T131="Catastrófico",100%,IF(T131="Mayor",80%,IF(T131="Moderado",60%,IF(T131="Menor",40%,IF(T131="Leve",20%,"")))))</f>
        <v/>
      </c>
      <c r="V131" s="777" t="s">
        <v>174</v>
      </c>
      <c r="W131" s="1044">
        <f>IF(V131="Catastrófico",100%,IF(V131="Mayor",80%,IF(V131="Moderado",60%,IF(V131="Menor",40%,IF(V131="Leve",20%,"")))))</f>
        <v>0.6</v>
      </c>
      <c r="X131" s="1045" t="str">
        <f>IF(Y131=100%,"Catastrófico",IF(Y131=80%,"Mayor",IF(Y131=60%,"Moderado",IF(Y131=40%,"Menor",IF(Y131=20%,"Leve","")))))</f>
        <v>Moderado</v>
      </c>
      <c r="Y131" s="1044">
        <f>IF(AND(U131="",W131=""),"",MAX(U131,W131))</f>
        <v>0.6</v>
      </c>
      <c r="Z131" s="1044" t="str">
        <f>CONCATENATE(R131,X131)</f>
        <v>AltaModerado</v>
      </c>
      <c r="AA131" s="1047" t="str">
        <f>IF(Z131="Muy AltaLeve","Alto",IF(Z131="Muy AltaMenor","Alto",IF(Z131="Muy AltaModerado","Alto",IF(Z131="Muy AltaMayor","Alto",IF(Z131="Muy AltaCatastrófico","Extremo",IF(Z131="AltaLeve","Moderado",IF(Z131="AltaMenor","Moderado",IF(Z131="AltaModerado","Alto",IF(Z131="AltaMayor","Alto",IF(Z131="AltaCatastrófico","Extremo",IF(Z131="MediaLeve","Moderado",IF(Z131="MediaMenor","Moderado",IF(Z131="MediaModerado","Moderado",IF(Z131="MediaMayor","Alto",IF(Z131="MediaCatastrófico","Extremo",IF(Z131="BajaLeve","Bajo",IF(Z131="BajaMenor","Moderado",IF(Z131="BajaModerado","Moderado",IF(Z131="BajaMayor","Alto",IF(Z131="BajaCatastrófico","Extremo",IF(Z131="Muy BajaLeve","Bajo",IF(Z131="Muy BajaMenor","Bajo",IF(Z131="Muy BajaModerado","Moderado",IF(Z131="Muy BajaMayor","Alto",IF(Z131="Muy BajaCatastrófico","Extremo","")))))))))))))))))))))))))</f>
        <v>Alto</v>
      </c>
      <c r="AB131" s="702">
        <v>1</v>
      </c>
      <c r="AC131" s="655" t="s">
        <v>512</v>
      </c>
      <c r="AD131" s="655" t="s">
        <v>265</v>
      </c>
      <c r="AE131" s="655" t="s">
        <v>513</v>
      </c>
      <c r="AF131" s="664" t="str">
        <f t="shared" si="20"/>
        <v>Probabilidad</v>
      </c>
      <c r="AG131" s="15" t="s">
        <v>177</v>
      </c>
      <c r="AH131" s="129">
        <f t="shared" si="21"/>
        <v>0.25</v>
      </c>
      <c r="AI131" s="15" t="s">
        <v>178</v>
      </c>
      <c r="AJ131" s="129">
        <f t="shared" si="22"/>
        <v>0.15</v>
      </c>
      <c r="AK131" s="130">
        <f t="shared" si="23"/>
        <v>0.4</v>
      </c>
      <c r="AL131" s="154">
        <f>IFERROR(IF(AF131="Probabilidad",(S131-(+S131*AK131)),IF(AF131="Impacto",S131,"")),"")</f>
        <v>0.48</v>
      </c>
      <c r="AM131" s="154">
        <f>IFERROR(IF(AF131="Impacto",(Y131-(+Y131*AK131)),IF(AF131="Probabilidad",Y131,"")),"")</f>
        <v>0.6</v>
      </c>
      <c r="AN131" s="134" t="s">
        <v>179</v>
      </c>
      <c r="AO131" s="134" t="s">
        <v>180</v>
      </c>
      <c r="AP131" s="134" t="s">
        <v>181</v>
      </c>
      <c r="AQ131" s="775" t="s">
        <v>514</v>
      </c>
      <c r="AR131" s="1046">
        <f>S131</f>
        <v>0.8</v>
      </c>
      <c r="AS131" s="1046">
        <f>IF(AL131="","",MIN(AL131:AL136))</f>
        <v>3.7324799999999991E-2</v>
      </c>
      <c r="AT131" s="1047" t="str">
        <f>IFERROR(IF(AS131="","",IF(AS131&lt;=0.2,"Muy Baja",IF(AS131&lt;=0.4,"Baja",IF(AS131&lt;=0.6,"Media",IF(AS131&lt;=0.8,"Alta","Muy Alta"))))),"")</f>
        <v>Muy Baja</v>
      </c>
      <c r="AU131" s="1046">
        <f>Y131</f>
        <v>0.6</v>
      </c>
      <c r="AV131" s="1046">
        <f>IF(AM131="","",MIN(AM131:AM136))</f>
        <v>0.6</v>
      </c>
      <c r="AW131" s="1047" t="str">
        <f>IFERROR(IF(AV131="","",IF(AV131&lt;=0.2,"Leve",IF(AV131&lt;=0.4,"Menor",IF(AV131&lt;=0.6,"Moderado",IF(AV131&lt;=0.8,"Mayor","Catastrófico"))))),"")</f>
        <v>Moderado</v>
      </c>
      <c r="AX131" s="1047" t="str">
        <f>AA131</f>
        <v>Alto</v>
      </c>
      <c r="AY131" s="1047" t="str">
        <f>IFERROR(IF(OR(AND(AT131="Muy Baja",AW131="Leve"),AND(AT131="Muy Baja",AW131="Menor"),AND(AT131="Baja",AW131="Leve")),"Bajo",IF(OR(AND(AT131="Muy baja",AW131="Moderado"),AND(AT131="Baja",AW131="Menor"),AND(AT131="Baja",AW131="Moderado"),AND(AT131="Media",AW131="Leve"),AND(AT131="Media",AW131="Menor"),AND(AT131="Media",AW131="Moderado"),AND(AT131="Alta",AW131="Leve"),AND(AT131="Alta",AW131="Menor")),"Moderado",IF(OR(AND(AT131="Muy Baja",AW131="Mayor"),AND(AT131="Baja",AW131="Mayor"),AND(AT131="Media",AW131="Mayor"),AND(AT131="Alta",AW131="Moderado"),AND(AT131="Alta",AW131="Mayor"),AND(AT131="Muy Alta",AW131="Leve"),AND(AT131="Muy Alta",AW131="Menor"),AND(AT131="Muy Alta",AW131="Moderado"),AND(AT131="Muy Alta",AW131="Mayor")),"Alto",IF(OR(AND(AT131="Muy Baja",AW131="Catastrófico"),AND(AT131="Baja",AW131="Catastrófico"),AND(AT131="Media",AW131="Catastrófico"),AND(AT131="Alta",AW131="Catastrófico"),AND(AT131="Muy Alta",AW131="Catastrófico")),"Extremo","")))),"")</f>
        <v>Moderado</v>
      </c>
      <c r="AZ131" s="777" t="s">
        <v>183</v>
      </c>
      <c r="BA131" s="226" t="s">
        <v>515</v>
      </c>
      <c r="BB131" s="226" t="s">
        <v>516</v>
      </c>
      <c r="BC131" s="703">
        <v>4</v>
      </c>
      <c r="BD131" s="51">
        <v>1</v>
      </c>
      <c r="BE131" s="51">
        <v>1</v>
      </c>
      <c r="BF131" s="210">
        <v>1</v>
      </c>
      <c r="BG131" s="210">
        <v>1</v>
      </c>
      <c r="BH131" s="226" t="s">
        <v>517</v>
      </c>
      <c r="BI131" s="226" t="s">
        <v>518</v>
      </c>
      <c r="BJ131" s="226"/>
      <c r="BK131" s="226"/>
      <c r="BL131" s="227"/>
      <c r="BM131" s="227"/>
      <c r="BN131" s="227"/>
      <c r="BO131" s="227"/>
      <c r="BP131" s="137" t="str">
        <f t="shared" si="25"/>
        <v/>
      </c>
      <c r="BQ131" s="133" t="str">
        <f t="shared" si="26"/>
        <v/>
      </c>
      <c r="BR131" s="748"/>
      <c r="BS131" s="970"/>
      <c r="BT131" s="970"/>
      <c r="BU131" s="1110"/>
    </row>
    <row r="132" spans="1:73" ht="105" x14ac:dyDescent="0.25">
      <c r="A132" s="840"/>
      <c r="B132" s="843"/>
      <c r="C132" s="1122"/>
      <c r="D132" s="1059"/>
      <c r="E132" s="831"/>
      <c r="F132" s="834"/>
      <c r="G132" s="813"/>
      <c r="H132" s="775"/>
      <c r="I132" s="745"/>
      <c r="J132" s="801"/>
      <c r="K132" s="804"/>
      <c r="L132" s="757"/>
      <c r="M132" s="816"/>
      <c r="N132" s="757"/>
      <c r="O132" s="757"/>
      <c r="P132" s="813"/>
      <c r="Q132" s="1075"/>
      <c r="R132" s="745"/>
      <c r="S132" s="782"/>
      <c r="T132" s="745"/>
      <c r="U132" s="782"/>
      <c r="V132" s="745"/>
      <c r="W132" s="782"/>
      <c r="X132" s="779"/>
      <c r="Y132" s="782"/>
      <c r="Z132" s="782"/>
      <c r="AA132" s="742"/>
      <c r="AB132" s="658">
        <v>2</v>
      </c>
      <c r="AC132" s="657" t="s">
        <v>519</v>
      </c>
      <c r="AD132" s="673" t="s">
        <v>265</v>
      </c>
      <c r="AE132" s="657" t="s">
        <v>520</v>
      </c>
      <c r="AF132" s="672" t="str">
        <f>IF(OR(AG132="Preventivo",AG132="Detectivo"),"Probabilidad",IF(AG132="Correctivo","Impacto",""))</f>
        <v>Probabilidad</v>
      </c>
      <c r="AG132" s="299" t="s">
        <v>177</v>
      </c>
      <c r="AH132" s="296">
        <f t="shared" si="21"/>
        <v>0.25</v>
      </c>
      <c r="AI132" s="299" t="s">
        <v>178</v>
      </c>
      <c r="AJ132" s="296">
        <f t="shared" si="22"/>
        <v>0.15</v>
      </c>
      <c r="AK132" s="300">
        <f t="shared" si="23"/>
        <v>0.4</v>
      </c>
      <c r="AL132" s="329">
        <f>IFERROR(IF(AND(AF131="Probabilidad",AF132="Probabilidad"),(AL131-(+AL131*AK132)),IF(AF132="Probabilidad",(S131-(+S131*AK132)),IF(AF132="Impacto",AL131,""))),"")</f>
        <v>0.28799999999999998</v>
      </c>
      <c r="AM132" s="329">
        <f>IFERROR(IF(AND(AF131="Impacto",AF132="Impacto"),(AM131-(+AM131*AK132)),IF(AF132="Impacto",(Y131-(+Y131*AK132)),IF(AF132="Probabilidad",AM131,""))),"")</f>
        <v>0.6</v>
      </c>
      <c r="AN132" s="302" t="s">
        <v>179</v>
      </c>
      <c r="AO132" s="302" t="s">
        <v>180</v>
      </c>
      <c r="AP132" s="302" t="s">
        <v>181</v>
      </c>
      <c r="AQ132" s="775"/>
      <c r="AR132" s="739"/>
      <c r="AS132" s="739"/>
      <c r="AT132" s="742"/>
      <c r="AU132" s="739"/>
      <c r="AV132" s="739"/>
      <c r="AW132" s="742"/>
      <c r="AX132" s="742"/>
      <c r="AY132" s="742"/>
      <c r="AZ132" s="745"/>
      <c r="BA132" s="305"/>
      <c r="BB132" s="305"/>
      <c r="BC132" s="308" t="str">
        <f t="shared" si="24"/>
        <v/>
      </c>
      <c r="BD132" s="295"/>
      <c r="BE132" s="295"/>
      <c r="BF132" s="295"/>
      <c r="BG132" s="295"/>
      <c r="BH132" s="305"/>
      <c r="BI132" s="305"/>
      <c r="BJ132" s="305"/>
      <c r="BK132" s="305"/>
      <c r="BL132" s="306"/>
      <c r="BM132" s="306"/>
      <c r="BN132" s="306"/>
      <c r="BO132" s="306"/>
      <c r="BP132" s="307" t="str">
        <f t="shared" si="25"/>
        <v/>
      </c>
      <c r="BQ132" s="330" t="str">
        <f t="shared" si="26"/>
        <v/>
      </c>
      <c r="BR132" s="748"/>
      <c r="BS132" s="757"/>
      <c r="BT132" s="757"/>
      <c r="BU132" s="1111"/>
    </row>
    <row r="133" spans="1:73" ht="70.5" x14ac:dyDescent="0.25">
      <c r="A133" s="840"/>
      <c r="B133" s="843"/>
      <c r="C133" s="1122"/>
      <c r="D133" s="1059"/>
      <c r="E133" s="831"/>
      <c r="F133" s="834"/>
      <c r="G133" s="813"/>
      <c r="H133" s="775"/>
      <c r="I133" s="745"/>
      <c r="J133" s="801"/>
      <c r="K133" s="804"/>
      <c r="L133" s="757"/>
      <c r="M133" s="816"/>
      <c r="N133" s="757"/>
      <c r="O133" s="757"/>
      <c r="P133" s="813"/>
      <c r="Q133" s="1075"/>
      <c r="R133" s="745"/>
      <c r="S133" s="782"/>
      <c r="T133" s="745"/>
      <c r="U133" s="782"/>
      <c r="V133" s="745"/>
      <c r="W133" s="782"/>
      <c r="X133" s="779"/>
      <c r="Y133" s="782"/>
      <c r="Z133" s="782"/>
      <c r="AA133" s="742"/>
      <c r="AB133" s="658">
        <v>3</v>
      </c>
      <c r="AC133" s="674" t="s">
        <v>521</v>
      </c>
      <c r="AD133" s="673" t="s">
        <v>265</v>
      </c>
      <c r="AE133" s="657" t="s">
        <v>522</v>
      </c>
      <c r="AF133" s="659" t="str">
        <f>IF(OR(AG133="Preventivo",AG133="Detectivo"),"Probabilidad",IF(AG133="Correctivo","Impacto",""))</f>
        <v>Probabilidad</v>
      </c>
      <c r="AG133" s="299" t="s">
        <v>177</v>
      </c>
      <c r="AH133" s="296">
        <f t="shared" si="21"/>
        <v>0.25</v>
      </c>
      <c r="AI133" s="299" t="s">
        <v>178</v>
      </c>
      <c r="AJ133" s="296">
        <f t="shared" si="22"/>
        <v>0.15</v>
      </c>
      <c r="AK133" s="300">
        <f t="shared" si="23"/>
        <v>0.4</v>
      </c>
      <c r="AL133" s="301">
        <f>IFERROR(IF(AND(AF132="Probabilidad",AF133="Probabilidad"),(AL132-(+AL132*AK133)),IF(AND(AF132="Impacto",AF133="Probabilidad"),(AL131-(+AL131*AK133)),IF(AF133="Impacto",AL132,""))),"")</f>
        <v>0.17279999999999998</v>
      </c>
      <c r="AM133" s="301">
        <f>IFERROR(IF(AND(AF132="Impacto",AF133="Impacto"),(AM132-(+AM132*AK133)),IF(AND(AF132="Probabilidad",AF133="Impacto"),(AM131-(+AM131*AK133)),IF(AF133="Probabilidad",AM132,""))),"")</f>
        <v>0.6</v>
      </c>
      <c r="AN133" s="302" t="s">
        <v>179</v>
      </c>
      <c r="AO133" s="302" t="s">
        <v>180</v>
      </c>
      <c r="AP133" s="302" t="s">
        <v>181</v>
      </c>
      <c r="AQ133" s="775"/>
      <c r="AR133" s="739"/>
      <c r="AS133" s="739"/>
      <c r="AT133" s="742"/>
      <c r="AU133" s="739"/>
      <c r="AV133" s="739"/>
      <c r="AW133" s="742"/>
      <c r="AX133" s="742"/>
      <c r="AY133" s="742"/>
      <c r="AZ133" s="745"/>
      <c r="BA133" s="305"/>
      <c r="BB133" s="305"/>
      <c r="BC133" s="308" t="str">
        <f t="shared" si="24"/>
        <v/>
      </c>
      <c r="BD133" s="295"/>
      <c r="BE133" s="295"/>
      <c r="BF133" s="295"/>
      <c r="BG133" s="295"/>
      <c r="BH133" s="305"/>
      <c r="BI133" s="305"/>
      <c r="BJ133" s="305"/>
      <c r="BK133" s="305"/>
      <c r="BL133" s="306"/>
      <c r="BM133" s="306"/>
      <c r="BN133" s="306"/>
      <c r="BO133" s="306"/>
      <c r="BP133" s="307" t="str">
        <f t="shared" si="25"/>
        <v/>
      </c>
      <c r="BQ133" s="330" t="str">
        <f t="shared" si="26"/>
        <v/>
      </c>
      <c r="BR133" s="748"/>
      <c r="BS133" s="757"/>
      <c r="BT133" s="757"/>
      <c r="BU133" s="1111"/>
    </row>
    <row r="134" spans="1:73" ht="70.5" x14ac:dyDescent="0.25">
      <c r="A134" s="840"/>
      <c r="B134" s="843"/>
      <c r="C134" s="1122"/>
      <c r="D134" s="1059"/>
      <c r="E134" s="831"/>
      <c r="F134" s="834"/>
      <c r="G134" s="813"/>
      <c r="H134" s="775"/>
      <c r="I134" s="745"/>
      <c r="J134" s="801"/>
      <c r="K134" s="804"/>
      <c r="L134" s="757"/>
      <c r="M134" s="816"/>
      <c r="N134" s="757"/>
      <c r="O134" s="757"/>
      <c r="P134" s="813"/>
      <c r="Q134" s="1075"/>
      <c r="R134" s="745"/>
      <c r="S134" s="782"/>
      <c r="T134" s="745"/>
      <c r="U134" s="782"/>
      <c r="V134" s="745"/>
      <c r="W134" s="782"/>
      <c r="X134" s="779"/>
      <c r="Y134" s="782"/>
      <c r="Z134" s="782"/>
      <c r="AA134" s="742"/>
      <c r="AB134" s="658">
        <v>4</v>
      </c>
      <c r="AC134" s="657" t="s">
        <v>523</v>
      </c>
      <c r="AD134" s="673" t="s">
        <v>265</v>
      </c>
      <c r="AE134" s="657" t="s">
        <v>524</v>
      </c>
      <c r="AF134" s="659" t="str">
        <f t="shared" si="20"/>
        <v>Probabilidad</v>
      </c>
      <c r="AG134" s="299" t="s">
        <v>177</v>
      </c>
      <c r="AH134" s="296">
        <f t="shared" si="21"/>
        <v>0.25</v>
      </c>
      <c r="AI134" s="299" t="s">
        <v>178</v>
      </c>
      <c r="AJ134" s="296">
        <f t="shared" si="22"/>
        <v>0.15</v>
      </c>
      <c r="AK134" s="300">
        <f t="shared" si="23"/>
        <v>0.4</v>
      </c>
      <c r="AL134" s="301">
        <f>IFERROR(IF(AND(AF133="Probabilidad",AF134="Probabilidad"),(AL133-(+AL133*AK134)),IF(AND(AF133="Impacto",AF134="Probabilidad"),(AL132-(+AL132*AK134)),IF(AF134="Impacto",AL133,""))),"")</f>
        <v>0.10367999999999998</v>
      </c>
      <c r="AM134" s="301">
        <f>IFERROR(IF(AND(AF133="Impacto",AF134="Impacto"),(AM133-(+AM133*AK134)),IF(AND(AF133="Probabilidad",AF134="Impacto"),(AM132-(+AM132*AK134)),IF(AF134="Probabilidad",AM133,""))),"")</f>
        <v>0.6</v>
      </c>
      <c r="AN134" s="302" t="s">
        <v>179</v>
      </c>
      <c r="AO134" s="302" t="s">
        <v>180</v>
      </c>
      <c r="AP134" s="302" t="s">
        <v>181</v>
      </c>
      <c r="AQ134" s="775"/>
      <c r="AR134" s="739"/>
      <c r="AS134" s="739"/>
      <c r="AT134" s="742"/>
      <c r="AU134" s="739"/>
      <c r="AV134" s="739"/>
      <c r="AW134" s="742"/>
      <c r="AX134" s="742"/>
      <c r="AY134" s="742"/>
      <c r="AZ134" s="745"/>
      <c r="BA134" s="305"/>
      <c r="BB134" s="305"/>
      <c r="BC134" s="308" t="str">
        <f t="shared" si="24"/>
        <v/>
      </c>
      <c r="BD134" s="295"/>
      <c r="BE134" s="295"/>
      <c r="BF134" s="295"/>
      <c r="BG134" s="295"/>
      <c r="BH134" s="305"/>
      <c r="BI134" s="305"/>
      <c r="BJ134" s="305"/>
      <c r="BK134" s="305"/>
      <c r="BL134" s="306"/>
      <c r="BM134" s="306"/>
      <c r="BN134" s="306"/>
      <c r="BO134" s="306"/>
      <c r="BP134" s="307" t="str">
        <f t="shared" si="25"/>
        <v/>
      </c>
      <c r="BQ134" s="330" t="str">
        <f t="shared" si="26"/>
        <v/>
      </c>
      <c r="BR134" s="748"/>
      <c r="BS134" s="757"/>
      <c r="BT134" s="757"/>
      <c r="BU134" s="1111"/>
    </row>
    <row r="135" spans="1:73" ht="70.5" x14ac:dyDescent="0.25">
      <c r="A135" s="840"/>
      <c r="B135" s="843"/>
      <c r="C135" s="1122"/>
      <c r="D135" s="1059"/>
      <c r="E135" s="831"/>
      <c r="F135" s="834"/>
      <c r="G135" s="813"/>
      <c r="H135" s="775"/>
      <c r="I135" s="745"/>
      <c r="J135" s="801"/>
      <c r="K135" s="804"/>
      <c r="L135" s="757"/>
      <c r="M135" s="816"/>
      <c r="N135" s="757"/>
      <c r="O135" s="757"/>
      <c r="P135" s="813"/>
      <c r="Q135" s="1075"/>
      <c r="R135" s="745"/>
      <c r="S135" s="782"/>
      <c r="T135" s="745"/>
      <c r="U135" s="782"/>
      <c r="V135" s="745"/>
      <c r="W135" s="782"/>
      <c r="X135" s="779"/>
      <c r="Y135" s="782"/>
      <c r="Z135" s="782"/>
      <c r="AA135" s="742"/>
      <c r="AB135" s="658">
        <v>5</v>
      </c>
      <c r="AC135" s="674" t="s">
        <v>525</v>
      </c>
      <c r="AD135" s="674" t="s">
        <v>302</v>
      </c>
      <c r="AE135" s="657" t="s">
        <v>526</v>
      </c>
      <c r="AF135" s="659" t="str">
        <f t="shared" si="20"/>
        <v>Probabilidad</v>
      </c>
      <c r="AG135" s="299" t="s">
        <v>177</v>
      </c>
      <c r="AH135" s="296">
        <f t="shared" si="21"/>
        <v>0.25</v>
      </c>
      <c r="AI135" s="299" t="s">
        <v>178</v>
      </c>
      <c r="AJ135" s="296">
        <f t="shared" si="22"/>
        <v>0.15</v>
      </c>
      <c r="AK135" s="300">
        <f t="shared" si="23"/>
        <v>0.4</v>
      </c>
      <c r="AL135" s="301">
        <f>IFERROR(IF(AND(AF134="Probabilidad",AF135="Probabilidad"),(AL134-(+AL134*AK135)),IF(AND(AF134="Impacto",AF135="Probabilidad"),(AL133-(+AL133*AK135)),IF(AF135="Impacto",AL134,""))),"")</f>
        <v>6.2207999999999986E-2</v>
      </c>
      <c r="AM135" s="301">
        <f>IFERROR(IF(AND(AF134="Impacto",AF135="Impacto"),(AM134-(+AM134*AK135)),IF(AND(AF134="Probabilidad",AF135="Impacto"),(AM133-(+AM133*AK135)),IF(AF135="Probabilidad",AM134,""))),"")</f>
        <v>0.6</v>
      </c>
      <c r="AN135" s="302" t="s">
        <v>179</v>
      </c>
      <c r="AO135" s="302" t="s">
        <v>180</v>
      </c>
      <c r="AP135" s="302" t="s">
        <v>181</v>
      </c>
      <c r="AQ135" s="775"/>
      <c r="AR135" s="739"/>
      <c r="AS135" s="739"/>
      <c r="AT135" s="742"/>
      <c r="AU135" s="739"/>
      <c r="AV135" s="739"/>
      <c r="AW135" s="742"/>
      <c r="AX135" s="742"/>
      <c r="AY135" s="742"/>
      <c r="AZ135" s="745"/>
      <c r="BA135" s="305"/>
      <c r="BB135" s="305"/>
      <c r="BC135" s="308" t="str">
        <f t="shared" si="24"/>
        <v/>
      </c>
      <c r="BD135" s="295"/>
      <c r="BE135" s="295"/>
      <c r="BF135" s="295"/>
      <c r="BG135" s="295"/>
      <c r="BH135" s="305"/>
      <c r="BI135" s="305"/>
      <c r="BJ135" s="305"/>
      <c r="BK135" s="305"/>
      <c r="BL135" s="306"/>
      <c r="BM135" s="306"/>
      <c r="BN135" s="306"/>
      <c r="BO135" s="306"/>
      <c r="BP135" s="307" t="str">
        <f t="shared" si="25"/>
        <v/>
      </c>
      <c r="BQ135" s="330" t="str">
        <f t="shared" si="26"/>
        <v/>
      </c>
      <c r="BR135" s="748"/>
      <c r="BS135" s="757"/>
      <c r="BT135" s="757"/>
      <c r="BU135" s="1111"/>
    </row>
    <row r="136" spans="1:73" ht="75" x14ac:dyDescent="0.25">
      <c r="A136" s="841"/>
      <c r="B136" s="844"/>
      <c r="C136" s="1123"/>
      <c r="D136" s="1060"/>
      <c r="E136" s="1061"/>
      <c r="F136" s="1062"/>
      <c r="G136" s="977"/>
      <c r="H136" s="978"/>
      <c r="I136" s="969"/>
      <c r="J136" s="1084"/>
      <c r="K136" s="1086"/>
      <c r="L136" s="1070"/>
      <c r="M136" s="1072"/>
      <c r="N136" s="1070"/>
      <c r="O136" s="1070"/>
      <c r="P136" s="977"/>
      <c r="Q136" s="1076"/>
      <c r="R136" s="969"/>
      <c r="S136" s="1068"/>
      <c r="T136" s="969"/>
      <c r="U136" s="1068"/>
      <c r="V136" s="969"/>
      <c r="W136" s="1068"/>
      <c r="X136" s="1088"/>
      <c r="Y136" s="1068"/>
      <c r="Z136" s="1068"/>
      <c r="AA136" s="1094"/>
      <c r="AB136" s="677">
        <v>6</v>
      </c>
      <c r="AC136" s="678" t="s">
        <v>505</v>
      </c>
      <c r="AD136" s="678" t="s">
        <v>237</v>
      </c>
      <c r="AE136" s="678" t="s">
        <v>506</v>
      </c>
      <c r="AF136" s="679" t="str">
        <f t="shared" si="20"/>
        <v>Probabilidad</v>
      </c>
      <c r="AG136" s="616" t="s">
        <v>177</v>
      </c>
      <c r="AH136" s="612">
        <f t="shared" si="21"/>
        <v>0.25</v>
      </c>
      <c r="AI136" s="616" t="s">
        <v>178</v>
      </c>
      <c r="AJ136" s="612">
        <f t="shared" si="22"/>
        <v>0.15</v>
      </c>
      <c r="AK136" s="617">
        <f t="shared" si="23"/>
        <v>0.4</v>
      </c>
      <c r="AL136" s="618">
        <f>IFERROR(IF(AND(AF135="Probabilidad",AF136="Probabilidad"),(AL135-(+AL135*AK136)),IF(AND(AF135="Impacto",AF136="Probabilidad"),(AL134-(+AL134*AK136)),IF(AF136="Impacto",AL135,""))),"")</f>
        <v>3.7324799999999991E-2</v>
      </c>
      <c r="AM136" s="618">
        <f>IFERROR(IF(AND(AF135="Impacto",AF136="Impacto"),(AM135-(+AM135*AK136)),IF(AND(AF135="Probabilidad",AF136="Impacto"),(AM134-(+AM134*AK136)),IF(AF136="Probabilidad",AM135,""))),"")</f>
        <v>0.6</v>
      </c>
      <c r="AN136" s="619" t="s">
        <v>179</v>
      </c>
      <c r="AO136" s="619" t="s">
        <v>180</v>
      </c>
      <c r="AP136" s="619" t="s">
        <v>181</v>
      </c>
      <c r="AQ136" s="978"/>
      <c r="AR136" s="1092"/>
      <c r="AS136" s="1092"/>
      <c r="AT136" s="1094"/>
      <c r="AU136" s="1092"/>
      <c r="AV136" s="1092"/>
      <c r="AW136" s="1094"/>
      <c r="AX136" s="1094"/>
      <c r="AY136" s="1094"/>
      <c r="AZ136" s="969"/>
      <c r="BA136" s="620"/>
      <c r="BB136" s="620"/>
      <c r="BC136" s="621" t="str">
        <f t="shared" si="24"/>
        <v/>
      </c>
      <c r="BD136" s="614"/>
      <c r="BE136" s="614"/>
      <c r="BF136" s="614"/>
      <c r="BG136" s="614"/>
      <c r="BH136" s="620"/>
      <c r="BI136" s="620"/>
      <c r="BJ136" s="620"/>
      <c r="BK136" s="620"/>
      <c r="BL136" s="622"/>
      <c r="BM136" s="622"/>
      <c r="BN136" s="622"/>
      <c r="BO136" s="622"/>
      <c r="BP136" s="623" t="str">
        <f t="shared" si="25"/>
        <v/>
      </c>
      <c r="BQ136" s="624" t="str">
        <f t="shared" si="26"/>
        <v/>
      </c>
      <c r="BR136" s="1096"/>
      <c r="BS136" s="1070"/>
      <c r="BT136" s="1070"/>
      <c r="BU136" s="1112"/>
    </row>
    <row r="137" spans="1:73" ht="53.25" customHeight="1" x14ac:dyDescent="0.25">
      <c r="A137" s="839" t="s">
        <v>527</v>
      </c>
      <c r="B137" s="842" t="s">
        <v>528</v>
      </c>
      <c r="C137" s="845" t="s">
        <v>529</v>
      </c>
      <c r="D137" s="971" t="s">
        <v>167</v>
      </c>
      <c r="E137" s="831" t="s">
        <v>530</v>
      </c>
      <c r="F137" s="972">
        <v>1</v>
      </c>
      <c r="G137" s="973" t="s">
        <v>531</v>
      </c>
      <c r="H137" s="775"/>
      <c r="I137" s="777"/>
      <c r="J137" s="801" t="s">
        <v>532</v>
      </c>
      <c r="K137" s="804" t="s">
        <v>170</v>
      </c>
      <c r="L137" s="970" t="s">
        <v>171</v>
      </c>
      <c r="M137" s="816" t="s">
        <v>533</v>
      </c>
      <c r="N137" s="970"/>
      <c r="O137" s="970"/>
      <c r="P137" s="973" t="s">
        <v>534</v>
      </c>
      <c r="Q137" s="1116">
        <v>0.95</v>
      </c>
      <c r="R137" s="777" t="s">
        <v>535</v>
      </c>
      <c r="S137" s="1044">
        <f>IF(R137="Muy Alta",100%,IF(R137="Alta",80%,IF(R137="Media",60%,IF(R137="Baja",40%,IF(R137="Muy Baja",20%,"")))))</f>
        <v>0.2</v>
      </c>
      <c r="T137" s="777"/>
      <c r="U137" s="1044" t="str">
        <f>IF(T137="Catastrófico",100%,IF(T137="Mayor",80%,IF(T137="Moderado",60%,IF(T137="Menor",40%,IF(T137="Leve",20%,"")))))</f>
        <v/>
      </c>
      <c r="V137" s="777" t="s">
        <v>220</v>
      </c>
      <c r="W137" s="1044">
        <f>IF(V137="Catastrófico",100%,IF(V137="Mayor",80%,IF(V137="Moderado",60%,IF(V137="Menor",40%,IF(V137="Leve",20%,"")))))</f>
        <v>0.4</v>
      </c>
      <c r="X137" s="1045" t="str">
        <f>IF(Y137=100%,"Catastrófico",IF(Y137=80%,"Mayor",IF(Y137=60%,"Moderado",IF(Y137=40%,"Menor",IF(Y137=20%,"Leve","")))))</f>
        <v>Menor</v>
      </c>
      <c r="Y137" s="1044">
        <f>IF(AND(U137="",W137=""),"",MAX(U137,W137))</f>
        <v>0.4</v>
      </c>
      <c r="Z137" s="1044" t="str">
        <f>CONCATENATE(R137,X137)</f>
        <v>Muy BajaMenor</v>
      </c>
      <c r="AA137" s="786" t="str">
        <f>IF(Z137="Muy AltaLeve","Alto",IF(Z137="Muy AltaMenor","Alto",IF(Z137="Muy AltaModerado","Alto",IF(Z137="Muy AltaMayor","Alto",IF(Z137="Muy AltaCatastrófico","Extremo",IF(Z137="AltaLeve","Moderado",IF(Z137="AltaMenor","Moderado",IF(Z137="AltaModerado","Alto",IF(Z137="AltaMayor","Alto",IF(Z137="AltaCatastrófico","Extremo",IF(Z137="MediaLeve","Moderado",IF(Z137="MediaMenor","Moderado",IF(Z137="MediaModerado","Moderado",IF(Z137="MediaMayor","Alto",IF(Z137="MediaCatastrófico","Extremo",IF(Z137="BajaLeve","Bajo",IF(Z137="BajaMenor","Moderado",IF(Z137="BajaModerado","Moderado",IF(Z137="BajaMayor","Alto",IF(Z137="BajaCatastrófico","Extremo",IF(Z137="Muy BajaLeve","Bajo",IF(Z137="Muy BajaMenor","Bajo",IF(Z137="Muy BajaModerado","Moderado",IF(Z137="Muy BajaMayor","Alto",IF(Z137="Muy BajaCatastrófico","Extremo","")))))))))))))))))))))))))</f>
        <v>Bajo</v>
      </c>
      <c r="AB137" s="680">
        <v>1</v>
      </c>
      <c r="AC137" s="237" t="s">
        <v>536</v>
      </c>
      <c r="AD137" s="237">
        <v>1</v>
      </c>
      <c r="AE137" s="142" t="s">
        <v>537</v>
      </c>
      <c r="AF137" s="681" t="str">
        <f t="shared" si="20"/>
        <v>Probabilidad</v>
      </c>
      <c r="AG137" s="682" t="s">
        <v>177</v>
      </c>
      <c r="AH137" s="683">
        <f t="shared" si="21"/>
        <v>0.25</v>
      </c>
      <c r="AI137" s="682" t="s">
        <v>178</v>
      </c>
      <c r="AJ137" s="683">
        <f t="shared" si="22"/>
        <v>0.15</v>
      </c>
      <c r="AK137" s="684">
        <f t="shared" si="23"/>
        <v>0.4</v>
      </c>
      <c r="AL137" s="685">
        <f>IFERROR(IF(AF137="Probabilidad",(S137-(+S137*AK137)),IF(AF137="Impacto",S137,"")),"")</f>
        <v>0.12</v>
      </c>
      <c r="AM137" s="685">
        <f>IFERROR(IF(AF137="Impacto",(Y137-(+Y137*AK137)),IF(AF137="Probabilidad",Y137,"")),"")</f>
        <v>0.4</v>
      </c>
      <c r="AN137" s="686" t="s">
        <v>179</v>
      </c>
      <c r="AO137" s="686" t="s">
        <v>180</v>
      </c>
      <c r="AP137" s="686" t="s">
        <v>181</v>
      </c>
      <c r="AQ137" s="822" t="s">
        <v>538</v>
      </c>
      <c r="AR137" s="1102">
        <f>S137</f>
        <v>0.2</v>
      </c>
      <c r="AS137" s="1102">
        <f>IF(AL137="","",MIN(AL137:AL142))</f>
        <v>2.5919999999999995E-2</v>
      </c>
      <c r="AT137" s="1109" t="str">
        <f>IFERROR(IF(AS137="","",IF(AS137&lt;=0.2,"Muy Baja",IF(AS137&lt;=0.4,"Baja",IF(AS137&lt;=0.6,"Media",IF(AS137&lt;=0.8,"Alta","Muy Alta"))))),"")</f>
        <v>Muy Baja</v>
      </c>
      <c r="AU137" s="1102">
        <f>Y137</f>
        <v>0.4</v>
      </c>
      <c r="AV137" s="1102">
        <f>IF(AM137="","",MIN(AM137:AM142))</f>
        <v>0.4</v>
      </c>
      <c r="AW137" s="1109" t="str">
        <f>IFERROR(IF(AV137="","",IF(AV137&lt;=0.2,"Leve",IF(AV137&lt;=0.4,"Menor",IF(AV137&lt;=0.6,"Moderado",IF(AV137&lt;=0.8,"Mayor","Catastrófico"))))),"")</f>
        <v>Menor</v>
      </c>
      <c r="AX137" s="1109" t="str">
        <f>AA137</f>
        <v>Bajo</v>
      </c>
      <c r="AY137" s="1109" t="str">
        <f>IFERROR(IF(OR(AND(AT137="Muy Baja",AW137="Leve"),AND(AT137="Muy Baja",AW137="Menor"),AND(AT137="Baja",AW137="Leve")),"Bajo",IF(OR(AND(AT137="Muy baja",AW137="Moderado"),AND(AT137="Baja",AW137="Menor"),AND(AT137="Baja",AW137="Moderado"),AND(AT137="Media",AW137="Leve"),AND(AT137="Media",AW137="Menor"),AND(AT137="Media",AW137="Moderado"),AND(AT137="Alta",AW137="Leve"),AND(AT137="Alta",AW137="Menor")),"Moderado",IF(OR(AND(AT137="Muy Baja",AW137="Mayor"),AND(AT137="Baja",AW137="Mayor"),AND(AT137="Media",AW137="Mayor"),AND(AT137="Alta",AW137="Moderado"),AND(AT137="Alta",AW137="Mayor"),AND(AT137="Muy Alta",AW137="Leve"),AND(AT137="Muy Alta",AW137="Menor"),AND(AT137="Muy Alta",AW137="Moderado"),AND(AT137="Muy Alta",AW137="Mayor")),"Alto",IF(OR(AND(AT137="Muy Baja",AW137="Catastrófico"),AND(AT137="Baja",AW137="Catastrófico"),AND(AT137="Media",AW137="Catastrófico"),AND(AT137="Alta",AW137="Catastrófico"),AND(AT137="Muy Alta",AW137="Catastrófico")),"Extremo","")))),"")</f>
        <v>Bajo</v>
      </c>
      <c r="AZ137" s="777" t="s">
        <v>224</v>
      </c>
      <c r="BA137" s="143"/>
      <c r="BB137" s="143"/>
      <c r="BC137" s="687" t="str">
        <f>IF(SUM(BD137:BG137)=0,"",SUM(BD137:BG137))</f>
        <v/>
      </c>
      <c r="BD137" s="139"/>
      <c r="BE137" s="139"/>
      <c r="BF137" s="139"/>
      <c r="BG137" s="139"/>
      <c r="BH137" s="688"/>
      <c r="BI137" s="688"/>
      <c r="BJ137" s="688"/>
      <c r="BK137" s="688"/>
      <c r="BL137" s="689"/>
      <c r="BM137" s="689"/>
      <c r="BN137" s="689"/>
      <c r="BO137" s="689"/>
      <c r="BP137" s="690" t="str">
        <f>IF(SUM(BL137:BO137)=0,"",SUM(BL137:BO137))</f>
        <v/>
      </c>
      <c r="BQ137" s="691" t="str">
        <f>IF(ISERROR(BP137/BC137),"",(BP137/BC137))</f>
        <v/>
      </c>
      <c r="BR137" s="886"/>
      <c r="BS137" s="1103"/>
      <c r="BT137" s="1103"/>
      <c r="BU137" s="1106"/>
    </row>
    <row r="138" spans="1:73" ht="70.5" x14ac:dyDescent="0.25">
      <c r="A138" s="840"/>
      <c r="B138" s="843"/>
      <c r="C138" s="846"/>
      <c r="D138" s="849"/>
      <c r="E138" s="831"/>
      <c r="F138" s="852"/>
      <c r="G138" s="751"/>
      <c r="H138" s="775"/>
      <c r="I138" s="745"/>
      <c r="J138" s="801"/>
      <c r="K138" s="804"/>
      <c r="L138" s="757"/>
      <c r="M138" s="816"/>
      <c r="N138" s="757"/>
      <c r="O138" s="757"/>
      <c r="P138" s="751"/>
      <c r="Q138" s="1025"/>
      <c r="R138" s="745"/>
      <c r="S138" s="782"/>
      <c r="T138" s="745"/>
      <c r="U138" s="782"/>
      <c r="V138" s="745"/>
      <c r="W138" s="782"/>
      <c r="X138" s="779"/>
      <c r="Y138" s="782"/>
      <c r="Z138" s="782"/>
      <c r="AA138" s="786"/>
      <c r="AB138" s="347">
        <v>2</v>
      </c>
      <c r="AC138" s="359" t="s">
        <v>539</v>
      </c>
      <c r="AD138" s="359">
        <v>1</v>
      </c>
      <c r="AE138" s="349" t="s">
        <v>540</v>
      </c>
      <c r="AF138" s="351" t="str">
        <f t="shared" si="20"/>
        <v>Probabilidad</v>
      </c>
      <c r="AG138" s="352" t="s">
        <v>177</v>
      </c>
      <c r="AH138" s="353">
        <f t="shared" si="21"/>
        <v>0.25</v>
      </c>
      <c r="AI138" s="352" t="s">
        <v>178</v>
      </c>
      <c r="AJ138" s="353">
        <f t="shared" si="22"/>
        <v>0.15</v>
      </c>
      <c r="AK138" s="354">
        <f t="shared" si="23"/>
        <v>0.4</v>
      </c>
      <c r="AL138" s="370">
        <f>IFERROR(IF(AND(AF137="Probabilidad",AF138="Probabilidad"),(AL137-(+AL137*AK138)),IF(AF138="Probabilidad",(S137-(+S137*AK138)),IF(AF138="Impacto",AL137,""))),"")</f>
        <v>7.1999999999999995E-2</v>
      </c>
      <c r="AM138" s="370">
        <f>IFERROR(IF(AND(AF137="Impacto",AF138="Impacto"),(AM137-(+AM137*AK138)),IF(AF138="Impacto",(Y137-(+Y137*AK138)),IF(AF138="Probabilidad",AM137,""))),"")</f>
        <v>0.4</v>
      </c>
      <c r="AN138" s="356" t="s">
        <v>179</v>
      </c>
      <c r="AO138" s="356" t="s">
        <v>180</v>
      </c>
      <c r="AP138" s="356" t="s">
        <v>181</v>
      </c>
      <c r="AQ138" s="822"/>
      <c r="AR138" s="1038"/>
      <c r="AS138" s="1038"/>
      <c r="AT138" s="915"/>
      <c r="AU138" s="1038"/>
      <c r="AV138" s="1038"/>
      <c r="AW138" s="915"/>
      <c r="AX138" s="915"/>
      <c r="AY138" s="915"/>
      <c r="AZ138" s="745"/>
      <c r="BA138" s="371"/>
      <c r="BB138" s="371"/>
      <c r="BC138" s="357" t="str">
        <f t="shared" ref="BC138:BC166" si="27">IF(SUM(BD138:BG138)=0,"",SUM(BD138:BG138))</f>
        <v/>
      </c>
      <c r="BD138" s="372"/>
      <c r="BE138" s="372"/>
      <c r="BF138" s="372"/>
      <c r="BG138" s="372"/>
      <c r="BH138" s="373"/>
      <c r="BI138" s="373"/>
      <c r="BJ138" s="373"/>
      <c r="BK138" s="373"/>
      <c r="BL138" s="374"/>
      <c r="BM138" s="374"/>
      <c r="BN138" s="374"/>
      <c r="BO138" s="374"/>
      <c r="BP138" s="375" t="str">
        <f>IF(SUM(BL138:BO138)=0,"",SUM(BL138:BO138))</f>
        <v/>
      </c>
      <c r="BQ138" s="376" t="str">
        <f>IF(ISERROR(BP138/BC138),"",(BP138/BC138))</f>
        <v/>
      </c>
      <c r="BR138" s="886"/>
      <c r="BS138" s="1104"/>
      <c r="BT138" s="1104"/>
      <c r="BU138" s="1107"/>
    </row>
    <row r="139" spans="1:73" ht="70.5" x14ac:dyDescent="0.25">
      <c r="A139" s="840"/>
      <c r="B139" s="843"/>
      <c r="C139" s="846"/>
      <c r="D139" s="849"/>
      <c r="E139" s="831"/>
      <c r="F139" s="852"/>
      <c r="G139" s="751"/>
      <c r="H139" s="775"/>
      <c r="I139" s="745"/>
      <c r="J139" s="801"/>
      <c r="K139" s="804"/>
      <c r="L139" s="757"/>
      <c r="M139" s="816"/>
      <c r="N139" s="757"/>
      <c r="O139" s="757"/>
      <c r="P139" s="751"/>
      <c r="Q139" s="1025"/>
      <c r="R139" s="745"/>
      <c r="S139" s="782"/>
      <c r="T139" s="745"/>
      <c r="U139" s="782"/>
      <c r="V139" s="745"/>
      <c r="W139" s="782"/>
      <c r="X139" s="779"/>
      <c r="Y139" s="782"/>
      <c r="Z139" s="782"/>
      <c r="AA139" s="786"/>
      <c r="AB139" s="347">
        <v>3</v>
      </c>
      <c r="AC139" s="359" t="s">
        <v>541</v>
      </c>
      <c r="AD139" s="359" t="s">
        <v>542</v>
      </c>
      <c r="AE139" s="349" t="s">
        <v>543</v>
      </c>
      <c r="AF139" s="351" t="str">
        <f t="shared" si="20"/>
        <v>Probabilidad</v>
      </c>
      <c r="AG139" s="352" t="s">
        <v>177</v>
      </c>
      <c r="AH139" s="353">
        <f t="shared" si="21"/>
        <v>0.25</v>
      </c>
      <c r="AI139" s="352" t="s">
        <v>178</v>
      </c>
      <c r="AJ139" s="353">
        <f t="shared" si="22"/>
        <v>0.15</v>
      </c>
      <c r="AK139" s="354">
        <f t="shared" si="23"/>
        <v>0.4</v>
      </c>
      <c r="AL139" s="370">
        <f>IFERROR(IF(AND(AF138="Probabilidad",AF139="Probabilidad"),(AL138-(+AL138*AK139)),IF(AND(AF138="Impacto",AF139="Probabilidad"),(AL137-(+AL137*AK139)),IF(AF139="Impacto",AL138,""))),"")</f>
        <v>4.3199999999999995E-2</v>
      </c>
      <c r="AM139" s="370">
        <f>IFERROR(IF(AND(AF138="Impacto",AF139="Impacto"),(AM138-(+AM138*AK139)),IF(AND(AF138="Probabilidad",AF139="Impacto"),(AM137-(+AM137*AK139)),IF(AF139="Probabilidad",AM138,""))),"")</f>
        <v>0.4</v>
      </c>
      <c r="AN139" s="356" t="s">
        <v>179</v>
      </c>
      <c r="AO139" s="356" t="s">
        <v>180</v>
      </c>
      <c r="AP139" s="356" t="s">
        <v>181</v>
      </c>
      <c r="AQ139" s="822"/>
      <c r="AR139" s="1038"/>
      <c r="AS139" s="1038"/>
      <c r="AT139" s="915"/>
      <c r="AU139" s="1038"/>
      <c r="AV139" s="1038"/>
      <c r="AW139" s="915"/>
      <c r="AX139" s="915"/>
      <c r="AY139" s="915"/>
      <c r="AZ139" s="745"/>
      <c r="BA139" s="371"/>
      <c r="BB139" s="371"/>
      <c r="BC139" s="357" t="str">
        <f t="shared" si="27"/>
        <v/>
      </c>
      <c r="BD139" s="372"/>
      <c r="BE139" s="372"/>
      <c r="BF139" s="372"/>
      <c r="BG139" s="372"/>
      <c r="BH139" s="373"/>
      <c r="BI139" s="373"/>
      <c r="BJ139" s="373"/>
      <c r="BK139" s="373"/>
      <c r="BL139" s="374"/>
      <c r="BM139" s="374"/>
      <c r="BN139" s="374"/>
      <c r="BO139" s="374"/>
      <c r="BP139" s="375" t="str">
        <f t="shared" ref="BP139:BP166" si="28">IF(SUM(BL139:BO139)=0,"",SUM(BL139:BO139))</f>
        <v/>
      </c>
      <c r="BQ139" s="376" t="str">
        <f t="shared" ref="BQ139:BQ166" si="29">IF(ISERROR(BP139/BC139),"",(BP139/BC139))</f>
        <v/>
      </c>
      <c r="BR139" s="886"/>
      <c r="BS139" s="1104"/>
      <c r="BT139" s="1104"/>
      <c r="BU139" s="1107"/>
    </row>
    <row r="140" spans="1:73" ht="70.5" x14ac:dyDescent="0.25">
      <c r="A140" s="840"/>
      <c r="B140" s="843"/>
      <c r="C140" s="846"/>
      <c r="D140" s="849"/>
      <c r="E140" s="831"/>
      <c r="F140" s="852"/>
      <c r="G140" s="751"/>
      <c r="H140" s="775"/>
      <c r="I140" s="745"/>
      <c r="J140" s="801"/>
      <c r="K140" s="804"/>
      <c r="L140" s="757"/>
      <c r="M140" s="816"/>
      <c r="N140" s="757"/>
      <c r="O140" s="757"/>
      <c r="P140" s="751"/>
      <c r="Q140" s="1025"/>
      <c r="R140" s="745"/>
      <c r="S140" s="782"/>
      <c r="T140" s="745"/>
      <c r="U140" s="782"/>
      <c r="V140" s="745"/>
      <c r="W140" s="782"/>
      <c r="X140" s="779"/>
      <c r="Y140" s="782"/>
      <c r="Z140" s="782"/>
      <c r="AA140" s="786"/>
      <c r="AB140" s="347">
        <v>4</v>
      </c>
      <c r="AC140" s="359" t="s">
        <v>544</v>
      </c>
      <c r="AD140" s="359" t="s">
        <v>542</v>
      </c>
      <c r="AE140" s="349" t="s">
        <v>545</v>
      </c>
      <c r="AF140" s="351" t="str">
        <f t="shared" si="20"/>
        <v>Probabilidad</v>
      </c>
      <c r="AG140" s="352" t="s">
        <v>177</v>
      </c>
      <c r="AH140" s="353">
        <f t="shared" si="21"/>
        <v>0.25</v>
      </c>
      <c r="AI140" s="352" t="s">
        <v>178</v>
      </c>
      <c r="AJ140" s="353">
        <f t="shared" si="22"/>
        <v>0.15</v>
      </c>
      <c r="AK140" s="354">
        <f t="shared" si="23"/>
        <v>0.4</v>
      </c>
      <c r="AL140" s="370">
        <f>IFERROR(IF(AND(AF139="Probabilidad",AF140="Probabilidad"),(AL139-(+AL139*AK140)),IF(AND(AF139="Impacto",AF140="Probabilidad"),(AL138-(+AL138*AK140)),IF(AF140="Impacto",AL139,""))),"")</f>
        <v>2.5919999999999995E-2</v>
      </c>
      <c r="AM140" s="370">
        <f>IFERROR(IF(AND(AF139="Impacto",AF140="Impacto"),(AM139-(+AM139*AK140)),IF(AND(AF139="Probabilidad",AF140="Impacto"),(AM138-(+AM138*AK140)),IF(AF140="Probabilidad",AM139,""))),"")</f>
        <v>0.4</v>
      </c>
      <c r="AN140" s="356" t="s">
        <v>179</v>
      </c>
      <c r="AO140" s="356" t="s">
        <v>180</v>
      </c>
      <c r="AP140" s="356" t="s">
        <v>181</v>
      </c>
      <c r="AQ140" s="822"/>
      <c r="AR140" s="1038"/>
      <c r="AS140" s="1038"/>
      <c r="AT140" s="915"/>
      <c r="AU140" s="1038"/>
      <c r="AV140" s="1038"/>
      <c r="AW140" s="915"/>
      <c r="AX140" s="915"/>
      <c r="AY140" s="915"/>
      <c r="AZ140" s="745"/>
      <c r="BA140" s="371"/>
      <c r="BB140" s="371"/>
      <c r="BC140" s="357" t="str">
        <f t="shared" si="27"/>
        <v/>
      </c>
      <c r="BD140" s="372"/>
      <c r="BE140" s="372"/>
      <c r="BF140" s="372"/>
      <c r="BG140" s="372"/>
      <c r="BH140" s="373"/>
      <c r="BI140" s="373"/>
      <c r="BJ140" s="373"/>
      <c r="BK140" s="373"/>
      <c r="BL140" s="374"/>
      <c r="BM140" s="374"/>
      <c r="BN140" s="374"/>
      <c r="BO140" s="374"/>
      <c r="BP140" s="375" t="str">
        <f t="shared" si="28"/>
        <v/>
      </c>
      <c r="BQ140" s="376" t="str">
        <f t="shared" si="29"/>
        <v/>
      </c>
      <c r="BR140" s="886"/>
      <c r="BS140" s="1104"/>
      <c r="BT140" s="1104"/>
      <c r="BU140" s="1107"/>
    </row>
    <row r="141" spans="1:73" x14ac:dyDescent="0.25">
      <c r="A141" s="840"/>
      <c r="B141" s="843"/>
      <c r="C141" s="846"/>
      <c r="D141" s="849"/>
      <c r="E141" s="831"/>
      <c r="F141" s="852"/>
      <c r="G141" s="751"/>
      <c r="H141" s="775"/>
      <c r="I141" s="745"/>
      <c r="J141" s="801"/>
      <c r="K141" s="804"/>
      <c r="L141" s="757"/>
      <c r="M141" s="816"/>
      <c r="N141" s="757"/>
      <c r="O141" s="757"/>
      <c r="P141" s="751"/>
      <c r="Q141" s="1025"/>
      <c r="R141" s="745"/>
      <c r="S141" s="782"/>
      <c r="T141" s="745"/>
      <c r="U141" s="782"/>
      <c r="V141" s="745"/>
      <c r="W141" s="782"/>
      <c r="X141" s="779"/>
      <c r="Y141" s="782"/>
      <c r="Z141" s="782"/>
      <c r="AA141" s="786"/>
      <c r="AB141" s="347">
        <v>5</v>
      </c>
      <c r="AC141" s="236"/>
      <c r="AD141" s="236"/>
      <c r="AE141" s="141"/>
      <c r="AF141" s="351" t="str">
        <f t="shared" si="20"/>
        <v/>
      </c>
      <c r="AG141" s="352"/>
      <c r="AH141" s="353" t="str">
        <f t="shared" si="21"/>
        <v/>
      </c>
      <c r="AI141" s="352"/>
      <c r="AJ141" s="353" t="str">
        <f t="shared" si="22"/>
        <v/>
      </c>
      <c r="AK141" s="354" t="str">
        <f t="shared" si="23"/>
        <v/>
      </c>
      <c r="AL141" s="370" t="str">
        <f>IFERROR(IF(AND(AF140="Probabilidad",AF141="Probabilidad"),(AL140-(+AL140*AK141)),IF(AND(AF140="Impacto",AF141="Probabilidad"),(AL139-(+AL139*AK141)),IF(AF141="Impacto",AL140,""))),"")</f>
        <v/>
      </c>
      <c r="AM141" s="370" t="str">
        <f>IFERROR(IF(AND(AF140="Impacto",AF141="Impacto"),(AM140-(+AM140*AK141)),IF(AND(AF140="Probabilidad",AF141="Impacto"),(AM139-(+AM139*AK141)),IF(AF141="Probabilidad",AM140,""))),"")</f>
        <v/>
      </c>
      <c r="AN141" s="356"/>
      <c r="AO141" s="356"/>
      <c r="AP141" s="356"/>
      <c r="AQ141" s="822"/>
      <c r="AR141" s="1038"/>
      <c r="AS141" s="1038"/>
      <c r="AT141" s="915"/>
      <c r="AU141" s="1038"/>
      <c r="AV141" s="1038"/>
      <c r="AW141" s="915"/>
      <c r="AX141" s="915"/>
      <c r="AY141" s="915"/>
      <c r="AZ141" s="745"/>
      <c r="BA141" s="371"/>
      <c r="BB141" s="371"/>
      <c r="BC141" s="357" t="str">
        <f t="shared" si="27"/>
        <v/>
      </c>
      <c r="BD141" s="372"/>
      <c r="BE141" s="372"/>
      <c r="BF141" s="372"/>
      <c r="BG141" s="372"/>
      <c r="BH141" s="373"/>
      <c r="BI141" s="373"/>
      <c r="BJ141" s="373"/>
      <c r="BK141" s="373"/>
      <c r="BL141" s="374"/>
      <c r="BM141" s="374"/>
      <c r="BN141" s="374"/>
      <c r="BO141" s="374"/>
      <c r="BP141" s="375" t="str">
        <f t="shared" si="28"/>
        <v/>
      </c>
      <c r="BQ141" s="376" t="str">
        <f t="shared" si="29"/>
        <v/>
      </c>
      <c r="BR141" s="886"/>
      <c r="BS141" s="1104"/>
      <c r="BT141" s="1104"/>
      <c r="BU141" s="1107"/>
    </row>
    <row r="142" spans="1:73" ht="15.75" thickBot="1" x14ac:dyDescent="0.3">
      <c r="A142" s="840"/>
      <c r="B142" s="843"/>
      <c r="C142" s="846"/>
      <c r="D142" s="850"/>
      <c r="E142" s="832"/>
      <c r="F142" s="853"/>
      <c r="G142" s="752"/>
      <c r="H142" s="776"/>
      <c r="I142" s="746"/>
      <c r="J142" s="802"/>
      <c r="K142" s="805"/>
      <c r="L142" s="758"/>
      <c r="M142" s="817"/>
      <c r="N142" s="758"/>
      <c r="O142" s="758"/>
      <c r="P142" s="752"/>
      <c r="Q142" s="1026"/>
      <c r="R142" s="746"/>
      <c r="S142" s="783"/>
      <c r="T142" s="746"/>
      <c r="U142" s="783"/>
      <c r="V142" s="746"/>
      <c r="W142" s="783"/>
      <c r="X142" s="780"/>
      <c r="Y142" s="783"/>
      <c r="Z142" s="783"/>
      <c r="AA142" s="787"/>
      <c r="AB142" s="360">
        <v>6</v>
      </c>
      <c r="AC142" s="237"/>
      <c r="AD142" s="237"/>
      <c r="AE142" s="142"/>
      <c r="AF142" s="549" t="str">
        <f t="shared" si="20"/>
        <v/>
      </c>
      <c r="AG142" s="363"/>
      <c r="AH142" s="364" t="str">
        <f t="shared" si="21"/>
        <v/>
      </c>
      <c r="AI142" s="363"/>
      <c r="AJ142" s="364" t="str">
        <f t="shared" si="22"/>
        <v/>
      </c>
      <c r="AK142" s="365" t="str">
        <f t="shared" si="23"/>
        <v/>
      </c>
      <c r="AL142" s="370" t="str">
        <f>IFERROR(IF(AND(AF141="Probabilidad",AF142="Probabilidad"),(AL141-(+AL141*AK142)),IF(AND(AF141="Impacto",AF142="Probabilidad"),(AL140-(+AL140*AK142)),IF(AF142="Impacto",AL141,""))),"")</f>
        <v/>
      </c>
      <c r="AM142" s="370" t="str">
        <f>IFERROR(IF(AND(AF141="Impacto",AF142="Impacto"),(AM141-(+AM141*AK142)),IF(AND(AF141="Probabilidad",AF142="Impacto"),(AM140-(+AM140*AK142)),IF(AF142="Probabilidad",AM141,""))),"")</f>
        <v/>
      </c>
      <c r="AN142" s="366"/>
      <c r="AO142" s="366"/>
      <c r="AP142" s="366"/>
      <c r="AQ142" s="823"/>
      <c r="AR142" s="1039"/>
      <c r="AS142" s="1039"/>
      <c r="AT142" s="916"/>
      <c r="AU142" s="1039"/>
      <c r="AV142" s="1039"/>
      <c r="AW142" s="916"/>
      <c r="AX142" s="916"/>
      <c r="AY142" s="916"/>
      <c r="AZ142" s="746"/>
      <c r="BA142" s="377"/>
      <c r="BB142" s="377"/>
      <c r="BC142" s="367" t="str">
        <f t="shared" si="27"/>
        <v/>
      </c>
      <c r="BD142" s="378"/>
      <c r="BE142" s="378"/>
      <c r="BF142" s="378"/>
      <c r="BG142" s="378"/>
      <c r="BH142" s="379"/>
      <c r="BI142" s="379"/>
      <c r="BJ142" s="379"/>
      <c r="BK142" s="379"/>
      <c r="BL142" s="380"/>
      <c r="BM142" s="380"/>
      <c r="BN142" s="380"/>
      <c r="BO142" s="380"/>
      <c r="BP142" s="381" t="str">
        <f t="shared" si="28"/>
        <v/>
      </c>
      <c r="BQ142" s="382" t="str">
        <f t="shared" si="29"/>
        <v/>
      </c>
      <c r="BR142" s="887"/>
      <c r="BS142" s="1105"/>
      <c r="BT142" s="1105"/>
      <c r="BU142" s="1108"/>
    </row>
    <row r="143" spans="1:73" ht="76.5" customHeight="1" x14ac:dyDescent="0.25">
      <c r="A143" s="840"/>
      <c r="B143" s="843"/>
      <c r="C143" s="846"/>
      <c r="D143" s="848" t="s">
        <v>167</v>
      </c>
      <c r="E143" s="830" t="s">
        <v>530</v>
      </c>
      <c r="F143" s="851">
        <v>2</v>
      </c>
      <c r="G143" s="756" t="s">
        <v>546</v>
      </c>
      <c r="H143" s="774"/>
      <c r="I143" s="744"/>
      <c r="J143" s="800" t="s">
        <v>547</v>
      </c>
      <c r="K143" s="803" t="s">
        <v>170</v>
      </c>
      <c r="L143" s="756" t="s">
        <v>171</v>
      </c>
      <c r="M143" s="815" t="s">
        <v>548</v>
      </c>
      <c r="N143" s="756"/>
      <c r="O143" s="756"/>
      <c r="P143" s="750" t="s">
        <v>549</v>
      </c>
      <c r="Q143" s="1024">
        <v>1</v>
      </c>
      <c r="R143" s="744" t="s">
        <v>289</v>
      </c>
      <c r="S143" s="781">
        <f>IF(R143="Muy Alta",100%,IF(R143="Alta",80%,IF(R143="Media",60%,IF(R143="Baja",40%,IF(R143="Muy Baja",20%,"")))))</f>
        <v>0.8</v>
      </c>
      <c r="T143" s="744"/>
      <c r="U143" s="781" t="str">
        <f>IF(T143="Catastrófico",100%,IF(T143="Mayor",80%,IF(T143="Moderado",60%,IF(T143="Menor",40%,IF(T143="Leve",20%,"")))))</f>
        <v/>
      </c>
      <c r="V143" s="744" t="s">
        <v>174</v>
      </c>
      <c r="W143" s="781">
        <f>IF(V143="Catastrófico",100%,IF(V143="Mayor",80%,IF(V143="Moderado",60%,IF(V143="Menor",40%,IF(V143="Leve",20%,"")))))</f>
        <v>0.6</v>
      </c>
      <c r="X143" s="778" t="str">
        <f>IF(Y143=100%,"Catastrófico",IF(Y143=80%,"Mayor",IF(Y143=60%,"Moderado",IF(Y143=40%,"Menor",IF(Y143=20%,"Leve","")))))</f>
        <v>Moderado</v>
      </c>
      <c r="Y143" s="781">
        <f>IF(AND(U143="",W143=""),"",MAX(U143,W143))</f>
        <v>0.6</v>
      </c>
      <c r="Z143" s="781" t="str">
        <f>CONCATENATE(R143,X143)</f>
        <v>AltaModerado</v>
      </c>
      <c r="AA143" s="741" t="str">
        <f>IF(Z143="Muy AltaLeve","Alto",IF(Z143="Muy AltaMenor","Alto",IF(Z143="Muy AltaModerado","Alto",IF(Z143="Muy AltaMayor","Alto",IF(Z143="Muy AltaCatastrófico","Extremo",IF(Z143="AltaLeve","Moderado",IF(Z143="AltaMenor","Moderado",IF(Z143="AltaModerado","Alto",IF(Z143="AltaMayor","Alto",IF(Z143="AltaCatastrófico","Extremo",IF(Z143="MediaLeve","Moderado",IF(Z143="MediaMenor","Moderado",IF(Z143="MediaModerado","Moderado",IF(Z143="MediaMayor","Alto",IF(Z143="MediaCatastrófico","Extremo",IF(Z143="BajaLeve","Bajo",IF(Z143="BajaMenor","Moderado",IF(Z143="BajaModerado","Moderado",IF(Z143="BajaMayor","Alto",IF(Z143="BajaCatastrófico","Extremo",IF(Z143="Muy BajaLeve","Bajo",IF(Z143="Muy BajaMenor","Bajo",IF(Z143="Muy BajaModerado","Moderado",IF(Z143="Muy BajaMayor","Alto",IF(Z143="Muy BajaCatastrófico","Extremo","")))))))))))))))))))))))))</f>
        <v>Alto</v>
      </c>
      <c r="AB143" s="118">
        <v>1</v>
      </c>
      <c r="AC143" s="233" t="s">
        <v>550</v>
      </c>
      <c r="AD143" s="233" t="s">
        <v>551</v>
      </c>
      <c r="AE143" s="138" t="s">
        <v>552</v>
      </c>
      <c r="AF143" s="228" t="str">
        <f t="shared" si="20"/>
        <v>Probabilidad</v>
      </c>
      <c r="AG143" s="229" t="s">
        <v>177</v>
      </c>
      <c r="AH143" s="115">
        <f t="shared" si="21"/>
        <v>0.25</v>
      </c>
      <c r="AI143" s="229" t="s">
        <v>178</v>
      </c>
      <c r="AJ143" s="115">
        <f t="shared" si="22"/>
        <v>0.15</v>
      </c>
      <c r="AK143" s="122">
        <f t="shared" si="23"/>
        <v>0.4</v>
      </c>
      <c r="AL143" s="123">
        <f>IFERROR(IF(AF143="Probabilidad",(S143-(+S143*AK143)),IF(AF143="Impacto",S143,"")),"")</f>
        <v>0.48</v>
      </c>
      <c r="AM143" s="123">
        <f>IFERROR(IF(AF143="Impacto",(Y143-(+Y143*AK143)),IF(AF143="Probabilidad",Y143,"")),"")</f>
        <v>0.6</v>
      </c>
      <c r="AN143" s="124" t="s">
        <v>179</v>
      </c>
      <c r="AO143" s="124" t="s">
        <v>180</v>
      </c>
      <c r="AP143" s="124" t="s">
        <v>181</v>
      </c>
      <c r="AQ143" s="1043" t="s">
        <v>553</v>
      </c>
      <c r="AR143" s="1037">
        <f>S143</f>
        <v>0.8</v>
      </c>
      <c r="AS143" s="1037">
        <f>IF(AL143="","",MIN(AL143:AL148))</f>
        <v>0.23519999999999996</v>
      </c>
      <c r="AT143" s="914" t="str">
        <f>IFERROR(IF(AS143="","",IF(AS143&lt;=0.2,"Muy Baja",IF(AS143&lt;=0.4,"Baja",IF(AS143&lt;=0.6,"Media",IF(AS143&lt;=0.8,"Alta","Muy Alta"))))),"")</f>
        <v>Baja</v>
      </c>
      <c r="AU143" s="1037">
        <f>Y143</f>
        <v>0.6</v>
      </c>
      <c r="AV143" s="1037">
        <f>IF(AM143="","",MIN(AM143:AM148))</f>
        <v>0.6</v>
      </c>
      <c r="AW143" s="914" t="str">
        <f>IFERROR(IF(AV143="","",IF(AV143&lt;=0.2,"Leve",IF(AV143&lt;=0.4,"Menor",IF(AV143&lt;=0.6,"Moderado",IF(AV143&lt;=0.8,"Mayor","Catastrófico"))))),"")</f>
        <v>Moderado</v>
      </c>
      <c r="AX143" s="914" t="str">
        <f>AA143</f>
        <v>Alto</v>
      </c>
      <c r="AY143" s="914" t="str">
        <f>IFERROR(IF(OR(AND(AT143="Muy Baja",AW143="Leve"),AND(AT143="Muy Baja",AW143="Menor"),AND(AT143="Baja",AW143="Leve")),"Bajo",IF(OR(AND(AT143="Muy baja",AW143="Moderado"),AND(AT143="Baja",AW143="Menor"),AND(AT143="Baja",AW143="Moderado"),AND(AT143="Media",AW143="Leve"),AND(AT143="Media",AW143="Menor"),AND(AT143="Media",AW143="Moderado"),AND(AT143="Alta",AW143="Leve"),AND(AT143="Alta",AW143="Menor")),"Moderado",IF(OR(AND(AT143="Muy Baja",AW143="Mayor"),AND(AT143="Baja",AW143="Mayor"),AND(AT143="Media",AW143="Mayor"),AND(AT143="Alta",AW143="Moderado"),AND(AT143="Alta",AW143="Mayor"),AND(AT143="Muy Alta",AW143="Leve"),AND(AT143="Muy Alta",AW143="Menor"),AND(AT143="Muy Alta",AW143="Moderado"),AND(AT143="Muy Alta",AW143="Mayor")),"Alto",IF(OR(AND(AT143="Muy Baja",AW143="Catastrófico"),AND(AT143="Baja",AW143="Catastrófico"),AND(AT143="Media",AW143="Catastrófico"),AND(AT143="Alta",AW143="Catastrófico"),AND(AT143="Muy Alta",AW143="Catastrófico")),"Extremo","")))),"")</f>
        <v>Moderado</v>
      </c>
      <c r="AZ143" s="744" t="s">
        <v>183</v>
      </c>
      <c r="BA143" s="91" t="s">
        <v>554</v>
      </c>
      <c r="BB143" s="97" t="s">
        <v>555</v>
      </c>
      <c r="BC143" s="172">
        <f t="shared" si="27"/>
        <v>4</v>
      </c>
      <c r="BD143" s="87">
        <v>1</v>
      </c>
      <c r="BE143" s="87">
        <v>1</v>
      </c>
      <c r="BF143" s="87">
        <v>1</v>
      </c>
      <c r="BG143" s="87">
        <v>1</v>
      </c>
      <c r="BH143" s="97" t="s">
        <v>556</v>
      </c>
      <c r="BI143" s="208" t="s">
        <v>557</v>
      </c>
      <c r="BJ143" s="234"/>
      <c r="BK143" s="234"/>
      <c r="BL143" s="235"/>
      <c r="BM143" s="235"/>
      <c r="BN143" s="235"/>
      <c r="BO143" s="235"/>
      <c r="BP143" s="140" t="str">
        <f t="shared" si="28"/>
        <v/>
      </c>
      <c r="BQ143" s="125" t="str">
        <f t="shared" si="29"/>
        <v/>
      </c>
      <c r="BR143" s="901"/>
      <c r="BS143" s="897"/>
      <c r="BT143" s="897"/>
      <c r="BU143" s="845"/>
    </row>
    <row r="144" spans="1:73" ht="75" x14ac:dyDescent="0.25">
      <c r="A144" s="840"/>
      <c r="B144" s="843"/>
      <c r="C144" s="846"/>
      <c r="D144" s="849"/>
      <c r="E144" s="831"/>
      <c r="F144" s="852"/>
      <c r="G144" s="757"/>
      <c r="H144" s="775"/>
      <c r="I144" s="745"/>
      <c r="J144" s="801"/>
      <c r="K144" s="804"/>
      <c r="L144" s="757"/>
      <c r="M144" s="816"/>
      <c r="N144" s="757"/>
      <c r="O144" s="757"/>
      <c r="P144" s="751"/>
      <c r="Q144" s="1025"/>
      <c r="R144" s="745"/>
      <c r="S144" s="782"/>
      <c r="T144" s="745"/>
      <c r="U144" s="782"/>
      <c r="V144" s="745"/>
      <c r="W144" s="782"/>
      <c r="X144" s="779"/>
      <c r="Y144" s="782"/>
      <c r="Z144" s="782"/>
      <c r="AA144" s="742"/>
      <c r="AB144" s="347">
        <v>2</v>
      </c>
      <c r="AC144" s="359" t="s">
        <v>558</v>
      </c>
      <c r="AD144" s="359" t="s">
        <v>551</v>
      </c>
      <c r="AE144" s="349" t="s">
        <v>559</v>
      </c>
      <c r="AF144" s="384" t="str">
        <f>IF(OR(AG144="Preventivo",AG144="Detectivo"),"Probabilidad",IF(AG144="Correctivo","Impacto",""))</f>
        <v>Probabilidad</v>
      </c>
      <c r="AG144" s="356" t="s">
        <v>335</v>
      </c>
      <c r="AH144" s="353">
        <f t="shared" si="21"/>
        <v>0.15</v>
      </c>
      <c r="AI144" s="356" t="s">
        <v>178</v>
      </c>
      <c r="AJ144" s="353">
        <f t="shared" si="22"/>
        <v>0.15</v>
      </c>
      <c r="AK144" s="354">
        <f t="shared" si="23"/>
        <v>0.3</v>
      </c>
      <c r="AL144" s="385">
        <f>IFERROR(IF(AND(AF143="Probabilidad",AF144="Probabilidad"),(AL143-(+AL143*AK144)),IF(AF144="Probabilidad",(S143-(+S143*AK144)),IF(AF144="Impacto",AL143,""))),"")</f>
        <v>0.33599999999999997</v>
      </c>
      <c r="AM144" s="385">
        <f>IFERROR(IF(AND(AF143="Impacto",AF144="Impacto"),(AM143-(+AM143*AK144)),IF(AF144="Impacto",(Y143-(+Y143*AK144)),IF(AF144="Probabilidad",AM143,""))),"")</f>
        <v>0.6</v>
      </c>
      <c r="AN144" s="356" t="s">
        <v>179</v>
      </c>
      <c r="AO144" s="356" t="s">
        <v>180</v>
      </c>
      <c r="AP144" s="356" t="s">
        <v>181</v>
      </c>
      <c r="AQ144" s="822"/>
      <c r="AR144" s="1038"/>
      <c r="AS144" s="1038"/>
      <c r="AT144" s="915"/>
      <c r="AU144" s="1038"/>
      <c r="AV144" s="1038"/>
      <c r="AW144" s="915"/>
      <c r="AX144" s="915"/>
      <c r="AY144" s="915"/>
      <c r="AZ144" s="745"/>
      <c r="BA144" s="305" t="s">
        <v>560</v>
      </c>
      <c r="BB144" s="135" t="s">
        <v>561</v>
      </c>
      <c r="BC144" s="308">
        <f t="shared" si="27"/>
        <v>4</v>
      </c>
      <c r="BD144" s="295">
        <v>1</v>
      </c>
      <c r="BE144" s="295">
        <v>1</v>
      </c>
      <c r="BF144" s="293">
        <v>1</v>
      </c>
      <c r="BG144" s="293">
        <v>1</v>
      </c>
      <c r="BH144" s="305" t="s">
        <v>556</v>
      </c>
      <c r="BI144" s="305" t="s">
        <v>557</v>
      </c>
      <c r="BJ144" s="373"/>
      <c r="BK144" s="373"/>
      <c r="BL144" s="374"/>
      <c r="BM144" s="374"/>
      <c r="BN144" s="374"/>
      <c r="BO144" s="374"/>
      <c r="BP144" s="375" t="str">
        <f t="shared" si="28"/>
        <v/>
      </c>
      <c r="BQ144" s="355" t="str">
        <f t="shared" si="29"/>
        <v/>
      </c>
      <c r="BR144" s="886"/>
      <c r="BS144" s="895"/>
      <c r="BT144" s="895"/>
      <c r="BU144" s="846"/>
    </row>
    <row r="145" spans="1:73" ht="75" x14ac:dyDescent="0.25">
      <c r="A145" s="840"/>
      <c r="B145" s="843"/>
      <c r="C145" s="846"/>
      <c r="D145" s="849"/>
      <c r="E145" s="831"/>
      <c r="F145" s="852"/>
      <c r="G145" s="757"/>
      <c r="H145" s="775"/>
      <c r="I145" s="745"/>
      <c r="J145" s="801"/>
      <c r="K145" s="804"/>
      <c r="L145" s="757"/>
      <c r="M145" s="816"/>
      <c r="N145" s="757"/>
      <c r="O145" s="757"/>
      <c r="P145" s="751"/>
      <c r="Q145" s="1025"/>
      <c r="R145" s="745"/>
      <c r="S145" s="782"/>
      <c r="T145" s="745"/>
      <c r="U145" s="782"/>
      <c r="V145" s="745"/>
      <c r="W145" s="782"/>
      <c r="X145" s="779"/>
      <c r="Y145" s="782"/>
      <c r="Z145" s="782"/>
      <c r="AA145" s="742"/>
      <c r="AB145" s="347">
        <v>3</v>
      </c>
      <c r="AC145" s="349" t="s">
        <v>562</v>
      </c>
      <c r="AD145" s="349" t="s">
        <v>551</v>
      </c>
      <c r="AE145" s="349" t="s">
        <v>563</v>
      </c>
      <c r="AF145" s="351" t="str">
        <f>IF(OR(AG145="Preventivo",AG145="Detectivo"),"Probabilidad",IF(AG145="Correctivo","Impacto",""))</f>
        <v>Probabilidad</v>
      </c>
      <c r="AG145" s="352" t="s">
        <v>335</v>
      </c>
      <c r="AH145" s="353">
        <f t="shared" si="21"/>
        <v>0.15</v>
      </c>
      <c r="AI145" s="352" t="s">
        <v>178</v>
      </c>
      <c r="AJ145" s="353">
        <f t="shared" si="22"/>
        <v>0.15</v>
      </c>
      <c r="AK145" s="354">
        <f t="shared" si="23"/>
        <v>0.3</v>
      </c>
      <c r="AL145" s="370">
        <f>IFERROR(IF(AND(AF144="Probabilidad",AF145="Probabilidad"),(AL144-(+AL144*AK145)),IF(AND(AF144="Impacto",AF145="Probabilidad"),(AL143-(+AL143*AK145)),IF(AF145="Impacto",AL144,""))),"")</f>
        <v>0.23519999999999996</v>
      </c>
      <c r="AM145" s="370">
        <f>IFERROR(IF(AND(AF144="Impacto",AF145="Impacto"),(AM144-(+AM144*AK145)),IF(AND(AF144="Probabilidad",AF145="Impacto"),(AM143-(+AM143*AK145)),IF(AF145="Probabilidad",AM144,""))),"")</f>
        <v>0.6</v>
      </c>
      <c r="AN145" s="356" t="s">
        <v>179</v>
      </c>
      <c r="AO145" s="356" t="s">
        <v>180</v>
      </c>
      <c r="AP145" s="356" t="s">
        <v>181</v>
      </c>
      <c r="AQ145" s="822"/>
      <c r="AR145" s="1038"/>
      <c r="AS145" s="1038"/>
      <c r="AT145" s="915"/>
      <c r="AU145" s="1038"/>
      <c r="AV145" s="1038"/>
      <c r="AW145" s="915"/>
      <c r="AX145" s="915"/>
      <c r="AY145" s="915"/>
      <c r="AZ145" s="745"/>
      <c r="BA145" s="305" t="s">
        <v>564</v>
      </c>
      <c r="BB145" s="303" t="s">
        <v>565</v>
      </c>
      <c r="BC145" s="308">
        <f t="shared" si="27"/>
        <v>12</v>
      </c>
      <c r="BD145" s="358">
        <v>3</v>
      </c>
      <c r="BE145" s="358">
        <v>3</v>
      </c>
      <c r="BF145" s="310">
        <v>3</v>
      </c>
      <c r="BG145" s="310">
        <v>3</v>
      </c>
      <c r="BH145" s="305" t="s">
        <v>556</v>
      </c>
      <c r="BI145" s="305" t="s">
        <v>557</v>
      </c>
      <c r="BJ145" s="373"/>
      <c r="BK145" s="373"/>
      <c r="BL145" s="374"/>
      <c r="BM145" s="374"/>
      <c r="BN145" s="374"/>
      <c r="BO145" s="374"/>
      <c r="BP145" s="375" t="str">
        <f t="shared" si="28"/>
        <v/>
      </c>
      <c r="BQ145" s="355" t="str">
        <f t="shared" si="29"/>
        <v/>
      </c>
      <c r="BR145" s="886"/>
      <c r="BS145" s="895"/>
      <c r="BT145" s="895"/>
      <c r="BU145" s="846"/>
    </row>
    <row r="146" spans="1:73" ht="75" x14ac:dyDescent="0.25">
      <c r="A146" s="840"/>
      <c r="B146" s="843"/>
      <c r="C146" s="846"/>
      <c r="D146" s="849"/>
      <c r="E146" s="831"/>
      <c r="F146" s="852"/>
      <c r="G146" s="757"/>
      <c r="H146" s="775"/>
      <c r="I146" s="745"/>
      <c r="J146" s="801"/>
      <c r="K146" s="804"/>
      <c r="L146" s="757"/>
      <c r="M146" s="816"/>
      <c r="N146" s="757"/>
      <c r="O146" s="757"/>
      <c r="P146" s="751"/>
      <c r="Q146" s="1025"/>
      <c r="R146" s="745"/>
      <c r="S146" s="782"/>
      <c r="T146" s="745"/>
      <c r="U146" s="782"/>
      <c r="V146" s="745"/>
      <c r="W146" s="782"/>
      <c r="X146" s="779"/>
      <c r="Y146" s="782"/>
      <c r="Z146" s="782"/>
      <c r="AA146" s="742"/>
      <c r="AB146" s="347">
        <v>4</v>
      </c>
      <c r="AC146" s="359"/>
      <c r="AD146" s="359"/>
      <c r="AE146" s="359"/>
      <c r="AF146" s="351" t="str">
        <f t="shared" si="20"/>
        <v/>
      </c>
      <c r="AG146" s="352"/>
      <c r="AH146" s="353" t="str">
        <f t="shared" si="21"/>
        <v/>
      </c>
      <c r="AI146" s="352"/>
      <c r="AJ146" s="353" t="str">
        <f t="shared" si="22"/>
        <v/>
      </c>
      <c r="AK146" s="354" t="str">
        <f t="shared" si="23"/>
        <v/>
      </c>
      <c r="AL146" s="370" t="str">
        <f>IFERROR(IF(AND(AF145="Probabilidad",AF146="Probabilidad"),(AL145-(+AL145*AK146)),IF(AND(AF145="Impacto",AF146="Probabilidad"),(AL144-(+AL144*AK146)),IF(AF146="Impacto",AL145,""))),"")</f>
        <v/>
      </c>
      <c r="AM146" s="370" t="str">
        <f>IFERROR(IF(AND(AF145="Impacto",AF146="Impacto"),(AM145-(+AM145*AK146)),IF(AND(AF145="Probabilidad",AF146="Impacto"),(AM144-(+AM144*AK146)),IF(AF146="Probabilidad",AM145,""))),"")</f>
        <v/>
      </c>
      <c r="AN146" s="356"/>
      <c r="AO146" s="356"/>
      <c r="AP146" s="356"/>
      <c r="AQ146" s="822"/>
      <c r="AR146" s="1038"/>
      <c r="AS146" s="1038"/>
      <c r="AT146" s="915"/>
      <c r="AU146" s="1038"/>
      <c r="AV146" s="1038"/>
      <c r="AW146" s="915"/>
      <c r="AX146" s="915"/>
      <c r="AY146" s="915"/>
      <c r="AZ146" s="745"/>
      <c r="BA146" s="305" t="s">
        <v>566</v>
      </c>
      <c r="BB146" s="305" t="s">
        <v>567</v>
      </c>
      <c r="BC146" s="308">
        <f t="shared" si="27"/>
        <v>4</v>
      </c>
      <c r="BD146" s="310">
        <v>1</v>
      </c>
      <c r="BE146" s="310">
        <v>1</v>
      </c>
      <c r="BF146" s="310">
        <v>1</v>
      </c>
      <c r="BG146" s="310">
        <v>1</v>
      </c>
      <c r="BH146" s="386" t="s">
        <v>425</v>
      </c>
      <c r="BI146" s="305" t="s">
        <v>568</v>
      </c>
      <c r="BJ146" s="373"/>
      <c r="BK146" s="373"/>
      <c r="BL146" s="374"/>
      <c r="BM146" s="374"/>
      <c r="BN146" s="374"/>
      <c r="BO146" s="374"/>
      <c r="BP146" s="375" t="str">
        <f t="shared" si="28"/>
        <v/>
      </c>
      <c r="BQ146" s="355" t="str">
        <f t="shared" si="29"/>
        <v/>
      </c>
      <c r="BR146" s="886"/>
      <c r="BS146" s="895"/>
      <c r="BT146" s="895"/>
      <c r="BU146" s="846"/>
    </row>
    <row r="147" spans="1:73" ht="60" x14ac:dyDescent="0.25">
      <c r="A147" s="840"/>
      <c r="B147" s="843"/>
      <c r="C147" s="846"/>
      <c r="D147" s="849"/>
      <c r="E147" s="831"/>
      <c r="F147" s="852"/>
      <c r="G147" s="757"/>
      <c r="H147" s="775"/>
      <c r="I147" s="745"/>
      <c r="J147" s="801"/>
      <c r="K147" s="804"/>
      <c r="L147" s="757"/>
      <c r="M147" s="816"/>
      <c r="N147" s="757"/>
      <c r="O147" s="757"/>
      <c r="P147" s="751"/>
      <c r="Q147" s="1025"/>
      <c r="R147" s="745"/>
      <c r="S147" s="782"/>
      <c r="T147" s="745"/>
      <c r="U147" s="782"/>
      <c r="V147" s="745"/>
      <c r="W147" s="782"/>
      <c r="X147" s="779"/>
      <c r="Y147" s="782"/>
      <c r="Z147" s="782"/>
      <c r="AA147" s="742"/>
      <c r="AB147" s="347">
        <v>5</v>
      </c>
      <c r="AC147" s="387"/>
      <c r="AD147" s="387"/>
      <c r="AE147" s="359"/>
      <c r="AF147" s="351" t="str">
        <f t="shared" si="20"/>
        <v/>
      </c>
      <c r="AG147" s="352"/>
      <c r="AH147" s="353" t="str">
        <f t="shared" si="21"/>
        <v/>
      </c>
      <c r="AI147" s="352"/>
      <c r="AJ147" s="353" t="str">
        <f t="shared" si="22"/>
        <v/>
      </c>
      <c r="AK147" s="354" t="str">
        <f t="shared" si="23"/>
        <v/>
      </c>
      <c r="AL147" s="370" t="str">
        <f>IFERROR(IF(AND(AF146="Probabilidad",AF147="Probabilidad"),(AL146-(+AL146*AK147)),IF(AND(AF146="Impacto",AF147="Probabilidad"),(AL145-(+AL145*AK147)),IF(AF147="Impacto",AL146,""))),"")</f>
        <v/>
      </c>
      <c r="AM147" s="370" t="str">
        <f>IFERROR(IF(AND(AF146="Impacto",AF147="Impacto"),(AM146-(+AM146*AK147)),IF(AND(AF146="Probabilidad",AF147="Impacto"),(AM145-(+AM145*AK147)),IF(AF147="Probabilidad",AM146,""))),"")</f>
        <v/>
      </c>
      <c r="AN147" s="356"/>
      <c r="AO147" s="356"/>
      <c r="AP147" s="356"/>
      <c r="AQ147" s="822"/>
      <c r="AR147" s="1038"/>
      <c r="AS147" s="1038"/>
      <c r="AT147" s="915"/>
      <c r="AU147" s="1038"/>
      <c r="AV147" s="1038"/>
      <c r="AW147" s="915"/>
      <c r="AX147" s="915"/>
      <c r="AY147" s="915"/>
      <c r="AZ147" s="745"/>
      <c r="BA147" s="373" t="s">
        <v>569</v>
      </c>
      <c r="BB147" s="373" t="s">
        <v>570</v>
      </c>
      <c r="BC147" s="308">
        <f t="shared" si="27"/>
        <v>1</v>
      </c>
      <c r="BD147" s="295"/>
      <c r="BE147" s="295"/>
      <c r="BF147" s="295">
        <v>1</v>
      </c>
      <c r="BG147" s="295"/>
      <c r="BH147" s="388" t="s">
        <v>242</v>
      </c>
      <c r="BI147" s="373" t="s">
        <v>571</v>
      </c>
      <c r="BJ147" s="373"/>
      <c r="BK147" s="373"/>
      <c r="BL147" s="374"/>
      <c r="BM147" s="374"/>
      <c r="BN147" s="374"/>
      <c r="BO147" s="374"/>
      <c r="BP147" s="375" t="str">
        <f t="shared" si="28"/>
        <v/>
      </c>
      <c r="BQ147" s="355" t="str">
        <f t="shared" si="29"/>
        <v/>
      </c>
      <c r="BR147" s="886"/>
      <c r="BS147" s="895"/>
      <c r="BT147" s="895"/>
      <c r="BU147" s="846"/>
    </row>
    <row r="148" spans="1:73" ht="15.75" thickBot="1" x14ac:dyDescent="0.3">
      <c r="A148" s="840"/>
      <c r="B148" s="843"/>
      <c r="C148" s="846"/>
      <c r="D148" s="850"/>
      <c r="E148" s="832"/>
      <c r="F148" s="853"/>
      <c r="G148" s="758"/>
      <c r="H148" s="776"/>
      <c r="I148" s="746"/>
      <c r="J148" s="802"/>
      <c r="K148" s="805"/>
      <c r="L148" s="758"/>
      <c r="M148" s="817"/>
      <c r="N148" s="758"/>
      <c r="O148" s="758"/>
      <c r="P148" s="752"/>
      <c r="Q148" s="1026"/>
      <c r="R148" s="746"/>
      <c r="S148" s="783"/>
      <c r="T148" s="746"/>
      <c r="U148" s="783"/>
      <c r="V148" s="746"/>
      <c r="W148" s="783"/>
      <c r="X148" s="780"/>
      <c r="Y148" s="783"/>
      <c r="Z148" s="783"/>
      <c r="AA148" s="743"/>
      <c r="AB148" s="360">
        <v>6</v>
      </c>
      <c r="AC148" s="361"/>
      <c r="AD148" s="361"/>
      <c r="AE148" s="361"/>
      <c r="AF148" s="362" t="str">
        <f t="shared" si="20"/>
        <v/>
      </c>
      <c r="AG148" s="363"/>
      <c r="AH148" s="364" t="str">
        <f t="shared" si="21"/>
        <v/>
      </c>
      <c r="AI148" s="363"/>
      <c r="AJ148" s="364" t="str">
        <f t="shared" si="22"/>
        <v/>
      </c>
      <c r="AK148" s="365" t="str">
        <f t="shared" si="23"/>
        <v/>
      </c>
      <c r="AL148" s="370" t="str">
        <f>IFERROR(IF(AND(AF147="Probabilidad",AF148="Probabilidad"),(AL147-(+AL147*AK148)),IF(AND(AF147="Impacto",AF148="Probabilidad"),(AL146-(+AL146*AK148)),IF(AF148="Impacto",AL147,""))),"")</f>
        <v/>
      </c>
      <c r="AM148" s="370" t="str">
        <f>IFERROR(IF(AND(AF147="Impacto",AF148="Impacto"),(AM147-(+AM147*AK148)),IF(AND(AF147="Probabilidad",AF148="Impacto"),(AM146-(+AM146*AK148)),IF(AF148="Probabilidad",AM147,""))),"")</f>
        <v/>
      </c>
      <c r="AN148" s="366"/>
      <c r="AO148" s="366"/>
      <c r="AP148" s="366"/>
      <c r="AQ148" s="823"/>
      <c r="AR148" s="1039"/>
      <c r="AS148" s="1039"/>
      <c r="AT148" s="916"/>
      <c r="AU148" s="1039"/>
      <c r="AV148" s="1039"/>
      <c r="AW148" s="916"/>
      <c r="AX148" s="916"/>
      <c r="AY148" s="916"/>
      <c r="AZ148" s="746"/>
      <c r="BA148" s="379"/>
      <c r="BB148" s="379"/>
      <c r="BC148" s="382" t="str">
        <f t="shared" si="27"/>
        <v/>
      </c>
      <c r="BD148" s="361"/>
      <c r="BE148" s="361"/>
      <c r="BF148" s="361"/>
      <c r="BG148" s="361"/>
      <c r="BH148" s="379"/>
      <c r="BI148" s="379"/>
      <c r="BJ148" s="379"/>
      <c r="BK148" s="379"/>
      <c r="BL148" s="380"/>
      <c r="BM148" s="380"/>
      <c r="BN148" s="380"/>
      <c r="BO148" s="380"/>
      <c r="BP148" s="381" t="str">
        <f t="shared" si="28"/>
        <v/>
      </c>
      <c r="BQ148" s="389" t="str">
        <f t="shared" si="29"/>
        <v/>
      </c>
      <c r="BR148" s="887"/>
      <c r="BS148" s="896"/>
      <c r="BT148" s="896"/>
      <c r="BU148" s="847"/>
    </row>
    <row r="149" spans="1:73" ht="84" customHeight="1" x14ac:dyDescent="0.25">
      <c r="A149" s="840"/>
      <c r="B149" s="843"/>
      <c r="C149" s="846"/>
      <c r="D149" s="848" t="s">
        <v>167</v>
      </c>
      <c r="E149" s="830" t="s">
        <v>530</v>
      </c>
      <c r="F149" s="851">
        <v>3</v>
      </c>
      <c r="G149" s="756" t="s">
        <v>572</v>
      </c>
      <c r="H149" s="774"/>
      <c r="I149" s="744"/>
      <c r="J149" s="800" t="s">
        <v>573</v>
      </c>
      <c r="K149" s="803" t="s">
        <v>201</v>
      </c>
      <c r="L149" s="756" t="s">
        <v>171</v>
      </c>
      <c r="M149" s="815" t="s">
        <v>574</v>
      </c>
      <c r="N149" s="756"/>
      <c r="O149" s="756"/>
      <c r="P149" s="750" t="s">
        <v>575</v>
      </c>
      <c r="Q149" s="1024">
        <v>0.65</v>
      </c>
      <c r="R149" s="744" t="s">
        <v>289</v>
      </c>
      <c r="S149" s="781">
        <f>IF(R149="Muy Alta",100%,IF(R149="Alta",80%,IF(R149="Media",60%,IF(R149="Baja",40%,IF(R149="Muy Baja",20%,"")))))</f>
        <v>0.8</v>
      </c>
      <c r="T149" s="744"/>
      <c r="U149" s="781" t="str">
        <f>IF(T149="Catastrófico",100%,IF(T149="Mayor",80%,IF(T149="Moderado",60%,IF(T149="Menor",40%,IF(T149="Leve",20%,"")))))</f>
        <v/>
      </c>
      <c r="V149" s="744" t="s">
        <v>174</v>
      </c>
      <c r="W149" s="781">
        <f>IF(V149="Catastrófico",100%,IF(V149="Mayor",80%,IF(V149="Moderado",60%,IF(V149="Menor",40%,IF(V149="Leve",20%,"")))))</f>
        <v>0.6</v>
      </c>
      <c r="X149" s="778" t="str">
        <f>IF(Y149=100%,"Catastrófico",IF(Y149=80%,"Mayor",IF(Y149=60%,"Moderado",IF(Y149=40%,"Menor",IF(Y149=20%,"Leve","")))))</f>
        <v>Moderado</v>
      </c>
      <c r="Y149" s="781">
        <f>IF(AND(U149="",W149=""),"",MAX(U149,W149))</f>
        <v>0.6</v>
      </c>
      <c r="Z149" s="781" t="str">
        <f>CONCATENATE(R149,X149)</f>
        <v>AltaModerado</v>
      </c>
      <c r="AA149" s="741" t="str">
        <f>IF(Z149="Muy AltaLeve","Alto",IF(Z149="Muy AltaMenor","Alto",IF(Z149="Muy AltaModerado","Alto",IF(Z149="Muy AltaMayor","Alto",IF(Z149="Muy AltaCatastrófico","Extremo",IF(Z149="AltaLeve","Moderado",IF(Z149="AltaMenor","Moderado",IF(Z149="AltaModerado","Alto",IF(Z149="AltaMayor","Alto",IF(Z149="AltaCatastrófico","Extremo",IF(Z149="MediaLeve","Moderado",IF(Z149="MediaMenor","Moderado",IF(Z149="MediaModerado","Moderado",IF(Z149="MediaMayor","Alto",IF(Z149="MediaCatastrófico","Extremo",IF(Z149="BajaLeve","Bajo",IF(Z149="BajaMenor","Moderado",IF(Z149="BajaModerado","Moderado",IF(Z149="BajaMayor","Alto",IF(Z149="BajaCatastrófico","Extremo",IF(Z149="Muy BajaLeve","Bajo",IF(Z149="Muy BajaMenor","Bajo",IF(Z149="Muy BajaModerado","Moderado",IF(Z149="Muy BajaMayor","Alto",IF(Z149="Muy BajaCatastrófico","Extremo","")))))))))))))))))))))))))</f>
        <v>Alto</v>
      </c>
      <c r="AB149" s="118">
        <v>1</v>
      </c>
      <c r="AC149" s="349" t="s">
        <v>576</v>
      </c>
      <c r="AD149" s="141">
        <v>3</v>
      </c>
      <c r="AE149" s="349" t="s">
        <v>577</v>
      </c>
      <c r="AF149" s="228" t="str">
        <f t="shared" si="20"/>
        <v>Probabilidad</v>
      </c>
      <c r="AG149" s="229" t="s">
        <v>177</v>
      </c>
      <c r="AH149" s="115">
        <f t="shared" si="21"/>
        <v>0.25</v>
      </c>
      <c r="AI149" s="229" t="s">
        <v>178</v>
      </c>
      <c r="AJ149" s="115">
        <f t="shared" si="22"/>
        <v>0.15</v>
      </c>
      <c r="AK149" s="122">
        <f t="shared" si="23"/>
        <v>0.4</v>
      </c>
      <c r="AL149" s="123">
        <f>IFERROR(IF(AF149="Probabilidad",(S149-(+S149*AK149)),IF(AF149="Impacto",S149,"")),"")</f>
        <v>0.48</v>
      </c>
      <c r="AM149" s="123">
        <f>IFERROR(IF(AF149="Impacto",(Y149-(+Y149*AK149)),IF(AF149="Probabilidad",Y149,"")),"")</f>
        <v>0.6</v>
      </c>
      <c r="AN149" s="124" t="s">
        <v>179</v>
      </c>
      <c r="AO149" s="124" t="s">
        <v>180</v>
      </c>
      <c r="AP149" s="124" t="s">
        <v>181</v>
      </c>
      <c r="AQ149" s="1043" t="s">
        <v>578</v>
      </c>
      <c r="AR149" s="1037">
        <f>S149</f>
        <v>0.8</v>
      </c>
      <c r="AS149" s="1037">
        <f>IF(AL149="","",MIN(AL149:AL154))</f>
        <v>0.10367999999999998</v>
      </c>
      <c r="AT149" s="914" t="str">
        <f>IFERROR(IF(AS149="","",IF(AS149&lt;=0.2,"Muy Baja",IF(AS149&lt;=0.4,"Baja",IF(AS149&lt;=0.6,"Media",IF(AS149&lt;=0.8,"Alta","Muy Alta"))))),"")</f>
        <v>Muy Baja</v>
      </c>
      <c r="AU149" s="1037">
        <f>Y149</f>
        <v>0.6</v>
      </c>
      <c r="AV149" s="1037">
        <f>IF(AM149="","",MIN(AM149:AM154))</f>
        <v>0.6</v>
      </c>
      <c r="AW149" s="914" t="str">
        <f>IFERROR(IF(AV149="","",IF(AV149&lt;=0.2,"Leve",IF(AV149&lt;=0.4,"Menor",IF(AV149&lt;=0.6,"Moderado",IF(AV149&lt;=0.8,"Mayor","Catastrófico"))))),"")</f>
        <v>Moderado</v>
      </c>
      <c r="AX149" s="914" t="str">
        <f>AA149</f>
        <v>Alto</v>
      </c>
      <c r="AY149" s="914" t="str">
        <f>IFERROR(IF(OR(AND(AT149="Muy Baja",AW149="Leve"),AND(AT149="Muy Baja",AW149="Menor"),AND(AT149="Baja",AW149="Leve")),"Bajo",IF(OR(AND(AT149="Muy baja",AW149="Moderado"),AND(AT149="Baja",AW149="Menor"),AND(AT149="Baja",AW149="Moderado"),AND(AT149="Media",AW149="Leve"),AND(AT149="Media",AW149="Menor"),AND(AT149="Media",AW149="Moderado"),AND(AT149="Alta",AW149="Leve"),AND(AT149="Alta",AW149="Menor")),"Moderado",IF(OR(AND(AT149="Muy Baja",AW149="Mayor"),AND(AT149="Baja",AW149="Mayor"),AND(AT149="Media",AW149="Mayor"),AND(AT149="Alta",AW149="Moderado"),AND(AT149="Alta",AW149="Mayor"),AND(AT149="Muy Alta",AW149="Leve"),AND(AT149="Muy Alta",AW149="Menor"),AND(AT149="Muy Alta",AW149="Moderado"),AND(AT149="Muy Alta",AW149="Mayor")),"Alto",IF(OR(AND(AT149="Muy Baja",AW149="Catastrófico"),AND(AT149="Baja",AW149="Catastrófico"),AND(AT149="Media",AW149="Catastrófico"),AND(AT149="Alta",AW149="Catastrófico"),AND(AT149="Muy Alta",AW149="Catastrófico")),"Extremo","")))),"")</f>
        <v>Moderado</v>
      </c>
      <c r="AZ149" s="744" t="s">
        <v>183</v>
      </c>
      <c r="BA149" s="97" t="s">
        <v>579</v>
      </c>
      <c r="BB149" s="91" t="s">
        <v>424</v>
      </c>
      <c r="BC149" s="94">
        <f t="shared" si="27"/>
        <v>12</v>
      </c>
      <c r="BD149" s="9">
        <v>3</v>
      </c>
      <c r="BE149" s="9">
        <v>3</v>
      </c>
      <c r="BF149" s="9">
        <v>3</v>
      </c>
      <c r="BG149" s="9">
        <v>3</v>
      </c>
      <c r="BH149" s="91" t="s">
        <v>425</v>
      </c>
      <c r="BI149" s="91" t="s">
        <v>580</v>
      </c>
      <c r="BJ149" s="234"/>
      <c r="BK149" s="234"/>
      <c r="BL149" s="235"/>
      <c r="BM149" s="235"/>
      <c r="BN149" s="235"/>
      <c r="BO149" s="235"/>
      <c r="BP149" s="140" t="str">
        <f t="shared" si="28"/>
        <v/>
      </c>
      <c r="BQ149" s="125" t="str">
        <f t="shared" si="29"/>
        <v/>
      </c>
      <c r="BR149" s="901"/>
      <c r="BS149" s="897"/>
      <c r="BT149" s="897"/>
      <c r="BU149" s="845"/>
    </row>
    <row r="150" spans="1:73" ht="70.5" x14ac:dyDescent="0.25">
      <c r="A150" s="840"/>
      <c r="B150" s="843"/>
      <c r="C150" s="846"/>
      <c r="D150" s="849"/>
      <c r="E150" s="831"/>
      <c r="F150" s="852"/>
      <c r="G150" s="757"/>
      <c r="H150" s="775"/>
      <c r="I150" s="745"/>
      <c r="J150" s="801"/>
      <c r="K150" s="804"/>
      <c r="L150" s="757"/>
      <c r="M150" s="816"/>
      <c r="N150" s="757"/>
      <c r="O150" s="757"/>
      <c r="P150" s="751"/>
      <c r="Q150" s="1025"/>
      <c r="R150" s="745"/>
      <c r="S150" s="782"/>
      <c r="T150" s="745"/>
      <c r="U150" s="782"/>
      <c r="V150" s="745"/>
      <c r="W150" s="782"/>
      <c r="X150" s="779"/>
      <c r="Y150" s="782"/>
      <c r="Z150" s="782"/>
      <c r="AA150" s="742"/>
      <c r="AB150" s="347">
        <v>2</v>
      </c>
      <c r="AC150" s="349" t="s">
        <v>581</v>
      </c>
      <c r="AD150" s="349">
        <v>3</v>
      </c>
      <c r="AE150" s="349" t="s">
        <v>582</v>
      </c>
      <c r="AF150" s="351" t="str">
        <f t="shared" si="20"/>
        <v>Probabilidad</v>
      </c>
      <c r="AG150" s="352" t="s">
        <v>177</v>
      </c>
      <c r="AH150" s="353">
        <f t="shared" si="21"/>
        <v>0.25</v>
      </c>
      <c r="AI150" s="356" t="s">
        <v>178</v>
      </c>
      <c r="AJ150" s="353">
        <f t="shared" si="22"/>
        <v>0.15</v>
      </c>
      <c r="AK150" s="354">
        <f t="shared" si="23"/>
        <v>0.4</v>
      </c>
      <c r="AL150" s="370">
        <f>IFERROR(IF(AND(AF149="Probabilidad",AF150="Probabilidad"),(AL149-(+AL149*AK150)),IF(AF150="Probabilidad",(S149-(+S149*AK150)),IF(AF150="Impacto",AL149,""))),"")</f>
        <v>0.28799999999999998</v>
      </c>
      <c r="AM150" s="370">
        <f>IFERROR(IF(AND(AF149="Impacto",AF150="Impacto"),(AM149-(+AM149*AK150)),IF(AF150="Impacto",(Y149-(+Y149*AK150)),IF(AF150="Probabilidad",AM149,""))),"")</f>
        <v>0.6</v>
      </c>
      <c r="AN150" s="356" t="s">
        <v>179</v>
      </c>
      <c r="AO150" s="356" t="s">
        <v>180</v>
      </c>
      <c r="AP150" s="356" t="s">
        <v>181</v>
      </c>
      <c r="AQ150" s="822"/>
      <c r="AR150" s="1038"/>
      <c r="AS150" s="1038"/>
      <c r="AT150" s="915"/>
      <c r="AU150" s="1038"/>
      <c r="AV150" s="1038"/>
      <c r="AW150" s="915"/>
      <c r="AX150" s="915"/>
      <c r="AY150" s="915"/>
      <c r="AZ150" s="745"/>
      <c r="BA150" s="303" t="s">
        <v>583</v>
      </c>
      <c r="BB150" s="305" t="s">
        <v>424</v>
      </c>
      <c r="BC150" s="308">
        <f t="shared" si="27"/>
        <v>12</v>
      </c>
      <c r="BD150" s="295">
        <v>3</v>
      </c>
      <c r="BE150" s="295">
        <v>3</v>
      </c>
      <c r="BF150" s="295">
        <v>3</v>
      </c>
      <c r="BG150" s="295">
        <v>3</v>
      </c>
      <c r="BH150" s="305" t="s">
        <v>425</v>
      </c>
      <c r="BI150" s="305" t="s">
        <v>584</v>
      </c>
      <c r="BJ150" s="373"/>
      <c r="BK150" s="373"/>
      <c r="BL150" s="374"/>
      <c r="BM150" s="374"/>
      <c r="BN150" s="374"/>
      <c r="BO150" s="374"/>
      <c r="BP150" s="375" t="str">
        <f t="shared" si="28"/>
        <v/>
      </c>
      <c r="BQ150" s="355" t="str">
        <f t="shared" si="29"/>
        <v/>
      </c>
      <c r="BR150" s="886"/>
      <c r="BS150" s="895"/>
      <c r="BT150" s="895"/>
      <c r="BU150" s="846"/>
    </row>
    <row r="151" spans="1:73" ht="70.5" x14ac:dyDescent="0.25">
      <c r="A151" s="840"/>
      <c r="B151" s="843"/>
      <c r="C151" s="846"/>
      <c r="D151" s="849"/>
      <c r="E151" s="831"/>
      <c r="F151" s="852"/>
      <c r="G151" s="757"/>
      <c r="H151" s="775"/>
      <c r="I151" s="745"/>
      <c r="J151" s="801"/>
      <c r="K151" s="804"/>
      <c r="L151" s="757"/>
      <c r="M151" s="816"/>
      <c r="N151" s="757"/>
      <c r="O151" s="757"/>
      <c r="P151" s="751"/>
      <c r="Q151" s="1025"/>
      <c r="R151" s="745"/>
      <c r="S151" s="782"/>
      <c r="T151" s="745"/>
      <c r="U151" s="782"/>
      <c r="V151" s="745"/>
      <c r="W151" s="782"/>
      <c r="X151" s="779"/>
      <c r="Y151" s="782"/>
      <c r="Z151" s="782"/>
      <c r="AA151" s="742"/>
      <c r="AB151" s="347">
        <v>3</v>
      </c>
      <c r="AC151" s="349" t="s">
        <v>585</v>
      </c>
      <c r="AD151" s="349">
        <v>3</v>
      </c>
      <c r="AE151" s="349" t="s">
        <v>586</v>
      </c>
      <c r="AF151" s="351" t="str">
        <f t="shared" si="20"/>
        <v>Probabilidad</v>
      </c>
      <c r="AG151" s="352" t="s">
        <v>177</v>
      </c>
      <c r="AH151" s="353">
        <f t="shared" si="21"/>
        <v>0.25</v>
      </c>
      <c r="AI151" s="352" t="s">
        <v>178</v>
      </c>
      <c r="AJ151" s="353">
        <f t="shared" si="22"/>
        <v>0.15</v>
      </c>
      <c r="AK151" s="354">
        <f t="shared" si="23"/>
        <v>0.4</v>
      </c>
      <c r="AL151" s="370">
        <f>IFERROR(IF(AND(AF150="Probabilidad",AF151="Probabilidad"),(AL150-(+AL150*AK151)),IF(AND(AF150="Impacto",AF151="Probabilidad"),(AL149-(+AL149*AK151)),IF(AF151="Impacto",AL150,""))),"")</f>
        <v>0.17279999999999998</v>
      </c>
      <c r="AM151" s="370">
        <f>IFERROR(IF(AND(AF150="Impacto",AF151="Impacto"),(AM150-(+AM150*AK151)),IF(AND(AF150="Probabilidad",AF151="Impacto"),(AM149-(+AM149*AK151)),IF(AF151="Probabilidad",AM150,""))),"")</f>
        <v>0.6</v>
      </c>
      <c r="AN151" s="356" t="s">
        <v>179</v>
      </c>
      <c r="AO151" s="356" t="s">
        <v>180</v>
      </c>
      <c r="AP151" s="356" t="s">
        <v>181</v>
      </c>
      <c r="AQ151" s="822"/>
      <c r="AR151" s="1038"/>
      <c r="AS151" s="1038"/>
      <c r="AT151" s="915"/>
      <c r="AU151" s="1038"/>
      <c r="AV151" s="1038"/>
      <c r="AW151" s="915"/>
      <c r="AX151" s="915"/>
      <c r="AY151" s="915"/>
      <c r="AZ151" s="745"/>
      <c r="BA151" s="390"/>
      <c r="BB151" s="373"/>
      <c r="BC151" s="376" t="str">
        <f t="shared" si="27"/>
        <v/>
      </c>
      <c r="BD151" s="359"/>
      <c r="BE151" s="359"/>
      <c r="BF151" s="359"/>
      <c r="BG151" s="359"/>
      <c r="BH151" s="373"/>
      <c r="BI151" s="373"/>
      <c r="BJ151" s="373"/>
      <c r="BK151" s="373"/>
      <c r="BL151" s="374"/>
      <c r="BM151" s="374"/>
      <c r="BN151" s="374"/>
      <c r="BO151" s="374"/>
      <c r="BP151" s="375" t="str">
        <f t="shared" si="28"/>
        <v/>
      </c>
      <c r="BQ151" s="355" t="str">
        <f t="shared" si="29"/>
        <v/>
      </c>
      <c r="BR151" s="886"/>
      <c r="BS151" s="895"/>
      <c r="BT151" s="895"/>
      <c r="BU151" s="846"/>
    </row>
    <row r="152" spans="1:73" ht="70.5" x14ac:dyDescent="0.25">
      <c r="A152" s="840"/>
      <c r="B152" s="843"/>
      <c r="C152" s="846"/>
      <c r="D152" s="849"/>
      <c r="E152" s="831"/>
      <c r="F152" s="852"/>
      <c r="G152" s="757"/>
      <c r="H152" s="775"/>
      <c r="I152" s="745"/>
      <c r="J152" s="801"/>
      <c r="K152" s="804"/>
      <c r="L152" s="757"/>
      <c r="M152" s="816"/>
      <c r="N152" s="757"/>
      <c r="O152" s="757"/>
      <c r="P152" s="751"/>
      <c r="Q152" s="1025"/>
      <c r="R152" s="745"/>
      <c r="S152" s="782"/>
      <c r="T152" s="745"/>
      <c r="U152" s="782"/>
      <c r="V152" s="745"/>
      <c r="W152" s="782"/>
      <c r="X152" s="779"/>
      <c r="Y152" s="782"/>
      <c r="Z152" s="782"/>
      <c r="AA152" s="742"/>
      <c r="AB152" s="347">
        <v>4</v>
      </c>
      <c r="AC152" s="349" t="s">
        <v>587</v>
      </c>
      <c r="AD152" s="349">
        <v>3</v>
      </c>
      <c r="AE152" s="141" t="s">
        <v>588</v>
      </c>
      <c r="AF152" s="351" t="str">
        <f t="shared" si="20"/>
        <v>Probabilidad</v>
      </c>
      <c r="AG152" s="352" t="s">
        <v>177</v>
      </c>
      <c r="AH152" s="353">
        <f t="shared" si="21"/>
        <v>0.25</v>
      </c>
      <c r="AI152" s="352" t="s">
        <v>178</v>
      </c>
      <c r="AJ152" s="353">
        <f t="shared" si="22"/>
        <v>0.15</v>
      </c>
      <c r="AK152" s="354">
        <f t="shared" si="23"/>
        <v>0.4</v>
      </c>
      <c r="AL152" s="370">
        <f>IFERROR(IF(AND(AF151="Probabilidad",AF152="Probabilidad"),(AL151-(+AL151*AK152)),IF(AND(AF151="Impacto",AF152="Probabilidad"),(AL150-(+AL150*AK152)),IF(AF152="Impacto",AL151,""))),"")</f>
        <v>0.10367999999999998</v>
      </c>
      <c r="AM152" s="370">
        <f>IFERROR(IF(AND(AF151="Impacto",AF152="Impacto"),(AM151-(+AM151*AK152)),IF(AND(AF151="Probabilidad",AF152="Impacto"),(AM150-(+AM150*AK152)),IF(AF152="Probabilidad",AM151,""))),"")</f>
        <v>0.6</v>
      </c>
      <c r="AN152" s="356" t="s">
        <v>179</v>
      </c>
      <c r="AO152" s="356" t="s">
        <v>180</v>
      </c>
      <c r="AP152" s="356" t="s">
        <v>181</v>
      </c>
      <c r="AQ152" s="822"/>
      <c r="AR152" s="1038"/>
      <c r="AS152" s="1038"/>
      <c r="AT152" s="915"/>
      <c r="AU152" s="1038"/>
      <c r="AV152" s="1038"/>
      <c r="AW152" s="915"/>
      <c r="AX152" s="915"/>
      <c r="AY152" s="915"/>
      <c r="AZ152" s="745"/>
      <c r="BA152" s="390"/>
      <c r="BB152" s="373"/>
      <c r="BC152" s="376" t="str">
        <f t="shared" si="27"/>
        <v/>
      </c>
      <c r="BD152" s="359"/>
      <c r="BE152" s="359"/>
      <c r="BF152" s="359"/>
      <c r="BG152" s="359"/>
      <c r="BH152" s="373"/>
      <c r="BI152" s="373"/>
      <c r="BJ152" s="373"/>
      <c r="BK152" s="373"/>
      <c r="BL152" s="374"/>
      <c r="BM152" s="374"/>
      <c r="BN152" s="374"/>
      <c r="BO152" s="374"/>
      <c r="BP152" s="375" t="str">
        <f t="shared" si="28"/>
        <v/>
      </c>
      <c r="BQ152" s="355" t="str">
        <f t="shared" si="29"/>
        <v/>
      </c>
      <c r="BR152" s="886"/>
      <c r="BS152" s="895"/>
      <c r="BT152" s="895"/>
      <c r="BU152" s="846"/>
    </row>
    <row r="153" spans="1:73" x14ac:dyDescent="0.25">
      <c r="A153" s="840"/>
      <c r="B153" s="843"/>
      <c r="C153" s="846"/>
      <c r="D153" s="849"/>
      <c r="E153" s="831"/>
      <c r="F153" s="852"/>
      <c r="G153" s="757"/>
      <c r="H153" s="775"/>
      <c r="I153" s="745"/>
      <c r="J153" s="801"/>
      <c r="K153" s="804"/>
      <c r="L153" s="757"/>
      <c r="M153" s="816"/>
      <c r="N153" s="757"/>
      <c r="O153" s="757"/>
      <c r="P153" s="751"/>
      <c r="Q153" s="1025"/>
      <c r="R153" s="745"/>
      <c r="S153" s="782"/>
      <c r="T153" s="745"/>
      <c r="U153" s="782"/>
      <c r="V153" s="745"/>
      <c r="W153" s="782"/>
      <c r="X153" s="779"/>
      <c r="Y153" s="782"/>
      <c r="Z153" s="782"/>
      <c r="AA153" s="742"/>
      <c r="AB153" s="347">
        <v>5</v>
      </c>
      <c r="AC153" s="349"/>
      <c r="AD153" s="349"/>
      <c r="AE153" s="141"/>
      <c r="AF153" s="351" t="str">
        <f t="shared" si="20"/>
        <v/>
      </c>
      <c r="AG153" s="352"/>
      <c r="AH153" s="353" t="str">
        <f t="shared" si="21"/>
        <v/>
      </c>
      <c r="AI153" s="352"/>
      <c r="AJ153" s="353" t="str">
        <f t="shared" si="22"/>
        <v/>
      </c>
      <c r="AK153" s="354" t="str">
        <f t="shared" si="23"/>
        <v/>
      </c>
      <c r="AL153" s="370" t="str">
        <f>IFERROR(IF(AND(AF152="Probabilidad",AF153="Probabilidad"),(AL152-(+AL152*AK153)),IF(AND(AF152="Impacto",AF153="Probabilidad"),(AL151-(+AL151*AK153)),IF(AF153="Impacto",AL152,""))),"")</f>
        <v/>
      </c>
      <c r="AM153" s="370" t="str">
        <f>IFERROR(IF(AND(AF152="Impacto",AF153="Impacto"),(AM152-(+AM152*AK153)),IF(AND(AF152="Probabilidad",AF153="Impacto"),(AM151-(+AM151*AK153)),IF(AF153="Probabilidad",AM152,""))),"")</f>
        <v/>
      </c>
      <c r="AN153" s="356"/>
      <c r="AO153" s="356"/>
      <c r="AP153" s="356"/>
      <c r="AQ153" s="822"/>
      <c r="AR153" s="1038"/>
      <c r="AS153" s="1038"/>
      <c r="AT153" s="915"/>
      <c r="AU153" s="1038"/>
      <c r="AV153" s="1038"/>
      <c r="AW153" s="915"/>
      <c r="AX153" s="915"/>
      <c r="AY153" s="915"/>
      <c r="AZ153" s="745"/>
      <c r="BA153" s="390"/>
      <c r="BB153" s="373"/>
      <c r="BC153" s="376" t="str">
        <f t="shared" si="27"/>
        <v/>
      </c>
      <c r="BD153" s="359"/>
      <c r="BE153" s="359"/>
      <c r="BF153" s="359"/>
      <c r="BG153" s="359"/>
      <c r="BH153" s="373"/>
      <c r="BI153" s="373"/>
      <c r="BJ153" s="373"/>
      <c r="BK153" s="373"/>
      <c r="BL153" s="374"/>
      <c r="BM153" s="374"/>
      <c r="BN153" s="374"/>
      <c r="BO153" s="374"/>
      <c r="BP153" s="375" t="str">
        <f t="shared" si="28"/>
        <v/>
      </c>
      <c r="BQ153" s="355" t="str">
        <f t="shared" si="29"/>
        <v/>
      </c>
      <c r="BR153" s="886"/>
      <c r="BS153" s="895"/>
      <c r="BT153" s="895"/>
      <c r="BU153" s="846"/>
    </row>
    <row r="154" spans="1:73" ht="15.75" thickBot="1" x14ac:dyDescent="0.3">
      <c r="A154" s="840"/>
      <c r="B154" s="843"/>
      <c r="C154" s="846"/>
      <c r="D154" s="850"/>
      <c r="E154" s="832"/>
      <c r="F154" s="853"/>
      <c r="G154" s="758"/>
      <c r="H154" s="776"/>
      <c r="I154" s="746"/>
      <c r="J154" s="802"/>
      <c r="K154" s="805"/>
      <c r="L154" s="758"/>
      <c r="M154" s="817"/>
      <c r="N154" s="758"/>
      <c r="O154" s="758"/>
      <c r="P154" s="752"/>
      <c r="Q154" s="1026"/>
      <c r="R154" s="746"/>
      <c r="S154" s="783"/>
      <c r="T154" s="746"/>
      <c r="U154" s="783"/>
      <c r="V154" s="746"/>
      <c r="W154" s="783"/>
      <c r="X154" s="780"/>
      <c r="Y154" s="783"/>
      <c r="Z154" s="783"/>
      <c r="AA154" s="743"/>
      <c r="AB154" s="360">
        <v>6</v>
      </c>
      <c r="AC154" s="383"/>
      <c r="AD154" s="383"/>
      <c r="AE154" s="383"/>
      <c r="AF154" s="362" t="str">
        <f t="shared" si="20"/>
        <v/>
      </c>
      <c r="AG154" s="363"/>
      <c r="AH154" s="364" t="str">
        <f t="shared" si="21"/>
        <v/>
      </c>
      <c r="AI154" s="363"/>
      <c r="AJ154" s="364" t="str">
        <f t="shared" si="22"/>
        <v/>
      </c>
      <c r="AK154" s="365" t="str">
        <f t="shared" si="23"/>
        <v/>
      </c>
      <c r="AL154" s="370" t="str">
        <f>IFERROR(IF(AND(AF153="Probabilidad",AF154="Probabilidad"),(AL153-(+AL153*AK154)),IF(AND(AF153="Impacto",AF154="Probabilidad"),(AL152-(+AL152*AK154)),IF(AF154="Impacto",AL153,""))),"")</f>
        <v/>
      </c>
      <c r="AM154" s="370" t="str">
        <f>IFERROR(IF(AND(AF153="Impacto",AF154="Impacto"),(AM153-(+AM153*AK154)),IF(AND(AF153="Probabilidad",AF154="Impacto"),(AM152-(+AM152*AK154)),IF(AF154="Probabilidad",AM153,""))),"")</f>
        <v/>
      </c>
      <c r="AN154" s="366"/>
      <c r="AO154" s="366"/>
      <c r="AP154" s="366"/>
      <c r="AQ154" s="823"/>
      <c r="AR154" s="1039"/>
      <c r="AS154" s="1039"/>
      <c r="AT154" s="916"/>
      <c r="AU154" s="1039"/>
      <c r="AV154" s="1039"/>
      <c r="AW154" s="916"/>
      <c r="AX154" s="916"/>
      <c r="AY154" s="916"/>
      <c r="AZ154" s="746"/>
      <c r="BA154" s="391"/>
      <c r="BB154" s="379"/>
      <c r="BC154" s="382" t="str">
        <f t="shared" si="27"/>
        <v/>
      </c>
      <c r="BD154" s="361"/>
      <c r="BE154" s="361"/>
      <c r="BF154" s="361"/>
      <c r="BG154" s="361"/>
      <c r="BH154" s="379"/>
      <c r="BI154" s="379"/>
      <c r="BJ154" s="379"/>
      <c r="BK154" s="379"/>
      <c r="BL154" s="380"/>
      <c r="BM154" s="380"/>
      <c r="BN154" s="380"/>
      <c r="BO154" s="380"/>
      <c r="BP154" s="381" t="str">
        <f t="shared" si="28"/>
        <v/>
      </c>
      <c r="BQ154" s="389" t="str">
        <f t="shared" si="29"/>
        <v/>
      </c>
      <c r="BR154" s="887"/>
      <c r="BS154" s="896"/>
      <c r="BT154" s="896"/>
      <c r="BU154" s="847"/>
    </row>
    <row r="155" spans="1:73" ht="120" customHeight="1" x14ac:dyDescent="0.25">
      <c r="A155" s="840"/>
      <c r="B155" s="843"/>
      <c r="C155" s="846"/>
      <c r="D155" s="848" t="s">
        <v>167</v>
      </c>
      <c r="E155" s="830" t="s">
        <v>530</v>
      </c>
      <c r="F155" s="851">
        <v>4</v>
      </c>
      <c r="G155" s="756" t="s">
        <v>589</v>
      </c>
      <c r="H155" s="774"/>
      <c r="I155" s="744"/>
      <c r="J155" s="800" t="s">
        <v>590</v>
      </c>
      <c r="K155" s="803" t="s">
        <v>201</v>
      </c>
      <c r="L155" s="756" t="s">
        <v>171</v>
      </c>
      <c r="M155" s="815" t="s">
        <v>591</v>
      </c>
      <c r="N155" s="756"/>
      <c r="O155" s="756"/>
      <c r="P155" s="750" t="s">
        <v>592</v>
      </c>
      <c r="Q155" s="1113">
        <v>0</v>
      </c>
      <c r="R155" s="744" t="s">
        <v>219</v>
      </c>
      <c r="S155" s="781">
        <f>IF(R155="Muy Alta",100%,IF(R155="Alta",80%,IF(R155="Media",60%,IF(R155="Baja",40%,IF(R155="Muy Baja",20%,"")))))</f>
        <v>0.4</v>
      </c>
      <c r="T155" s="744"/>
      <c r="U155" s="781" t="str">
        <f>IF(T155="Catastrófico",100%,IF(T155="Mayor",80%,IF(T155="Moderado",60%,IF(T155="Menor",40%,IF(T155="Leve",20%,"")))))</f>
        <v/>
      </c>
      <c r="V155" s="744" t="s">
        <v>220</v>
      </c>
      <c r="W155" s="781">
        <f>IF(V155="Catastrófico",100%,IF(V155="Mayor",80%,IF(V155="Moderado",60%,IF(V155="Menor",40%,IF(V155="Leve",20%,"")))))</f>
        <v>0.4</v>
      </c>
      <c r="X155" s="778" t="str">
        <f>IF(Y155=100%,"Catastrófico",IF(Y155=80%,"Mayor",IF(Y155=60%,"Moderado",IF(Y155=40%,"Menor",IF(Y155=20%,"Leve","")))))</f>
        <v>Menor</v>
      </c>
      <c r="Y155" s="781">
        <f>IF(AND(U155="",W155=""),"",MAX(U155,W155))</f>
        <v>0.4</v>
      </c>
      <c r="Z155" s="781" t="str">
        <f>CONCATENATE(R155,X155)</f>
        <v>BajaMenor</v>
      </c>
      <c r="AA155" s="741" t="str">
        <f>IF(Z155="Muy AltaLeve","Alto",IF(Z155="Muy AltaMenor","Alto",IF(Z155="Muy AltaModerado","Alto",IF(Z155="Muy AltaMayor","Alto",IF(Z155="Muy AltaCatastrófico","Extremo",IF(Z155="AltaLeve","Moderado",IF(Z155="AltaMenor","Moderado",IF(Z155="AltaModerado","Alto",IF(Z155="AltaMayor","Alto",IF(Z155="AltaCatastrófico","Extremo",IF(Z155="MediaLeve","Moderado",IF(Z155="MediaMenor","Moderado",IF(Z155="MediaModerado","Moderado",IF(Z155="MediaMayor","Alto",IF(Z155="MediaCatastrófico","Extremo",IF(Z155="BajaLeve","Bajo",IF(Z155="BajaMenor","Moderado",IF(Z155="BajaModerado","Moderado",IF(Z155="BajaMayor","Alto",IF(Z155="BajaCatastrófico","Extremo",IF(Z155="Muy BajaLeve","Bajo",IF(Z155="Muy BajaMenor","Bajo",IF(Z155="Muy BajaModerado","Moderado",IF(Z155="Muy BajaMayor","Alto",IF(Z155="Muy BajaCatastrófico","Extremo","")))))))))))))))))))))))))</f>
        <v>Moderado</v>
      </c>
      <c r="AB155" s="118">
        <v>1</v>
      </c>
      <c r="AC155" s="120" t="s">
        <v>593</v>
      </c>
      <c r="AD155" s="120">
        <v>2</v>
      </c>
      <c r="AE155" s="120" t="s">
        <v>594</v>
      </c>
      <c r="AF155" s="228" t="str">
        <f t="shared" si="20"/>
        <v>Probabilidad</v>
      </c>
      <c r="AG155" s="229" t="s">
        <v>177</v>
      </c>
      <c r="AH155" s="115">
        <f t="shared" si="21"/>
        <v>0.25</v>
      </c>
      <c r="AI155" s="229" t="s">
        <v>178</v>
      </c>
      <c r="AJ155" s="115">
        <f t="shared" si="22"/>
        <v>0.15</v>
      </c>
      <c r="AK155" s="122">
        <f t="shared" si="23"/>
        <v>0.4</v>
      </c>
      <c r="AL155" s="123">
        <f>IFERROR(IF(AF155="Probabilidad",(S155-(+S155*AK155)),IF(AF155="Impacto",S155,"")),"")</f>
        <v>0.24</v>
      </c>
      <c r="AM155" s="123">
        <f>IFERROR(IF(AF155="Impacto",(Y155-(+Y155*AK155)),IF(AF155="Probabilidad",Y155,"")),"")</f>
        <v>0.4</v>
      </c>
      <c r="AN155" s="124" t="s">
        <v>179</v>
      </c>
      <c r="AO155" s="124" t="s">
        <v>180</v>
      </c>
      <c r="AP155" s="124" t="s">
        <v>181</v>
      </c>
      <c r="AQ155" s="1043" t="s">
        <v>595</v>
      </c>
      <c r="AR155" s="1037">
        <f>S155</f>
        <v>0.4</v>
      </c>
      <c r="AS155" s="1037">
        <f>IF(AL155="","",MIN(AL155:AL160))</f>
        <v>5.183999999999999E-2</v>
      </c>
      <c r="AT155" s="914" t="str">
        <f>IFERROR(IF(AS155="","",IF(AS155&lt;=0.2,"Muy Baja",IF(AS155&lt;=0.4,"Baja",IF(AS155&lt;=0.6,"Media",IF(AS155&lt;=0.8,"Alta","Muy Alta"))))),"")</f>
        <v>Muy Baja</v>
      </c>
      <c r="AU155" s="1037">
        <f>Y155</f>
        <v>0.4</v>
      </c>
      <c r="AV155" s="1037">
        <f>IF(AM155="","",MIN(AM155:AM160))</f>
        <v>0.4</v>
      </c>
      <c r="AW155" s="914" t="str">
        <f>IFERROR(IF(AV155="","",IF(AV155&lt;=0.2,"Leve",IF(AV155&lt;=0.4,"Menor",IF(AV155&lt;=0.6,"Moderado",IF(AV155&lt;=0.8,"Mayor","Catastrófico"))))),"")</f>
        <v>Menor</v>
      </c>
      <c r="AX155" s="914" t="str">
        <f>AA155</f>
        <v>Moderado</v>
      </c>
      <c r="AY155" s="914" t="str">
        <f>IFERROR(IF(OR(AND(AT155="Muy Baja",AW155="Leve"),AND(AT155="Muy Baja",AW155="Menor"),AND(AT155="Baja",AW155="Leve")),"Bajo",IF(OR(AND(AT155="Muy baja",AW155="Moderado"),AND(AT155="Baja",AW155="Menor"),AND(AT155="Baja",AW155="Moderado"),AND(AT155="Media",AW155="Leve"),AND(AT155="Media",AW155="Menor"),AND(AT155="Media",AW155="Moderado"),AND(AT155="Alta",AW155="Leve"),AND(AT155="Alta",AW155="Menor")),"Moderado",IF(OR(AND(AT155="Muy Baja",AW155="Mayor"),AND(AT155="Baja",AW155="Mayor"),AND(AT155="Media",AW155="Mayor"),AND(AT155="Alta",AW155="Moderado"),AND(AT155="Alta",AW155="Mayor"),AND(AT155="Muy Alta",AW155="Leve"),AND(AT155="Muy Alta",AW155="Menor"),AND(AT155="Muy Alta",AW155="Moderado"),AND(AT155="Muy Alta",AW155="Mayor")),"Alto",IF(OR(AND(AT155="Muy Baja",AW155="Catastrófico"),AND(AT155="Baja",AW155="Catastrófico"),AND(AT155="Media",AW155="Catastrófico"),AND(AT155="Alta",AW155="Catastrófico"),AND(AT155="Muy Alta",AW155="Catastrófico")),"Extremo","")))),"")</f>
        <v>Bajo</v>
      </c>
      <c r="AZ155" s="744" t="s">
        <v>224</v>
      </c>
      <c r="BA155" s="234"/>
      <c r="BB155" s="234"/>
      <c r="BC155" s="144" t="str">
        <f t="shared" si="27"/>
        <v/>
      </c>
      <c r="BD155" s="230"/>
      <c r="BE155" s="230"/>
      <c r="BF155" s="230"/>
      <c r="BG155" s="230"/>
      <c r="BH155" s="234"/>
      <c r="BI155" s="234"/>
      <c r="BJ155" s="234"/>
      <c r="BK155" s="234"/>
      <c r="BL155" s="235"/>
      <c r="BM155" s="235"/>
      <c r="BN155" s="235"/>
      <c r="BO155" s="235"/>
      <c r="BP155" s="140" t="str">
        <f t="shared" si="28"/>
        <v/>
      </c>
      <c r="BQ155" s="125" t="str">
        <f t="shared" si="29"/>
        <v/>
      </c>
      <c r="BR155" s="901"/>
      <c r="BS155" s="897"/>
      <c r="BT155" s="897"/>
      <c r="BU155" s="845"/>
    </row>
    <row r="156" spans="1:73" ht="70.5" x14ac:dyDescent="0.25">
      <c r="A156" s="840"/>
      <c r="B156" s="843"/>
      <c r="C156" s="846"/>
      <c r="D156" s="849"/>
      <c r="E156" s="831"/>
      <c r="F156" s="852"/>
      <c r="G156" s="757"/>
      <c r="H156" s="775"/>
      <c r="I156" s="745"/>
      <c r="J156" s="801"/>
      <c r="K156" s="804"/>
      <c r="L156" s="757"/>
      <c r="M156" s="816"/>
      <c r="N156" s="757"/>
      <c r="O156" s="757"/>
      <c r="P156" s="751"/>
      <c r="Q156" s="1114"/>
      <c r="R156" s="745"/>
      <c r="S156" s="782"/>
      <c r="T156" s="745"/>
      <c r="U156" s="782"/>
      <c r="V156" s="745"/>
      <c r="W156" s="782"/>
      <c r="X156" s="779"/>
      <c r="Y156" s="782"/>
      <c r="Z156" s="782"/>
      <c r="AA156" s="742"/>
      <c r="AB156" s="347">
        <v>2</v>
      </c>
      <c r="AC156" s="349" t="s">
        <v>596</v>
      </c>
      <c r="AD156" s="349">
        <v>1</v>
      </c>
      <c r="AE156" s="349" t="s">
        <v>597</v>
      </c>
      <c r="AF156" s="351" t="str">
        <f t="shared" si="20"/>
        <v>Probabilidad</v>
      </c>
      <c r="AG156" s="352" t="s">
        <v>177</v>
      </c>
      <c r="AH156" s="353">
        <f t="shared" si="21"/>
        <v>0.25</v>
      </c>
      <c r="AI156" s="356" t="s">
        <v>178</v>
      </c>
      <c r="AJ156" s="353">
        <f t="shared" si="22"/>
        <v>0.15</v>
      </c>
      <c r="AK156" s="354">
        <f t="shared" si="23"/>
        <v>0.4</v>
      </c>
      <c r="AL156" s="370">
        <f>IFERROR(IF(AND(AF155="Probabilidad",AF156="Probabilidad"),(AL155-(+AL155*AK156)),IF(AF156="Probabilidad",(S155-(+S155*AK156)),IF(AF156="Impacto",AL155,""))),"")</f>
        <v>0.14399999999999999</v>
      </c>
      <c r="AM156" s="370">
        <f>IFERROR(IF(AND(AF155="Impacto",AF156="Impacto"),(AM155-(+AM155*AK156)),IF(AF156="Impacto",(Y155-(+Y155*AK156)),IF(AF156="Probabilidad",AM155,""))),"")</f>
        <v>0.4</v>
      </c>
      <c r="AN156" s="356" t="s">
        <v>179</v>
      </c>
      <c r="AO156" s="356" t="s">
        <v>180</v>
      </c>
      <c r="AP156" s="356" t="s">
        <v>181</v>
      </c>
      <c r="AQ156" s="822"/>
      <c r="AR156" s="1038"/>
      <c r="AS156" s="1038"/>
      <c r="AT156" s="915"/>
      <c r="AU156" s="1038"/>
      <c r="AV156" s="1038"/>
      <c r="AW156" s="915"/>
      <c r="AX156" s="915"/>
      <c r="AY156" s="915"/>
      <c r="AZ156" s="745"/>
      <c r="BA156" s="373"/>
      <c r="BB156" s="373"/>
      <c r="BC156" s="376" t="str">
        <f t="shared" si="27"/>
        <v/>
      </c>
      <c r="BD156" s="359"/>
      <c r="BE156" s="359"/>
      <c r="BF156" s="359"/>
      <c r="BG156" s="359"/>
      <c r="BH156" s="373"/>
      <c r="BI156" s="373"/>
      <c r="BJ156" s="373"/>
      <c r="BK156" s="373"/>
      <c r="BL156" s="374"/>
      <c r="BM156" s="374"/>
      <c r="BN156" s="374"/>
      <c r="BO156" s="374"/>
      <c r="BP156" s="375" t="str">
        <f t="shared" si="28"/>
        <v/>
      </c>
      <c r="BQ156" s="355" t="str">
        <f t="shared" si="29"/>
        <v/>
      </c>
      <c r="BR156" s="886"/>
      <c r="BS156" s="895"/>
      <c r="BT156" s="895"/>
      <c r="BU156" s="846"/>
    </row>
    <row r="157" spans="1:73" ht="70.5" x14ac:dyDescent="0.25">
      <c r="A157" s="840"/>
      <c r="B157" s="843"/>
      <c r="C157" s="846"/>
      <c r="D157" s="849"/>
      <c r="E157" s="831"/>
      <c r="F157" s="852"/>
      <c r="G157" s="757"/>
      <c r="H157" s="775"/>
      <c r="I157" s="745"/>
      <c r="J157" s="801"/>
      <c r="K157" s="804"/>
      <c r="L157" s="757"/>
      <c r="M157" s="816"/>
      <c r="N157" s="757"/>
      <c r="O157" s="757"/>
      <c r="P157" s="751"/>
      <c r="Q157" s="1114"/>
      <c r="R157" s="745"/>
      <c r="S157" s="782"/>
      <c r="T157" s="745"/>
      <c r="U157" s="782"/>
      <c r="V157" s="745"/>
      <c r="W157" s="782"/>
      <c r="X157" s="779"/>
      <c r="Y157" s="782"/>
      <c r="Z157" s="782"/>
      <c r="AA157" s="742"/>
      <c r="AB157" s="347">
        <v>3</v>
      </c>
      <c r="AC157" s="349" t="s">
        <v>598</v>
      </c>
      <c r="AD157" s="349">
        <v>1</v>
      </c>
      <c r="AE157" s="349" t="s">
        <v>599</v>
      </c>
      <c r="AF157" s="351" t="str">
        <f t="shared" si="20"/>
        <v>Probabilidad</v>
      </c>
      <c r="AG157" s="352" t="s">
        <v>177</v>
      </c>
      <c r="AH157" s="353">
        <f t="shared" si="21"/>
        <v>0.25</v>
      </c>
      <c r="AI157" s="352" t="s">
        <v>178</v>
      </c>
      <c r="AJ157" s="353">
        <f t="shared" si="22"/>
        <v>0.15</v>
      </c>
      <c r="AK157" s="354">
        <f t="shared" si="23"/>
        <v>0.4</v>
      </c>
      <c r="AL157" s="370">
        <f>IFERROR(IF(AND(AF156="Probabilidad",AF157="Probabilidad"),(AL156-(+AL156*AK157)),IF(AND(AF156="Impacto",AF157="Probabilidad"),(AL155-(+AL155*AK157)),IF(AF157="Impacto",AL156,""))),"")</f>
        <v>8.6399999999999991E-2</v>
      </c>
      <c r="AM157" s="370">
        <f>IFERROR(IF(AND(AF156="Impacto",AF157="Impacto"),(AM156-(+AM156*AK157)),IF(AND(AF156="Probabilidad",AF157="Impacto"),(AM155-(+AM155*AK157)),IF(AF157="Probabilidad",AM156,""))),"")</f>
        <v>0.4</v>
      </c>
      <c r="AN157" s="356" t="s">
        <v>179</v>
      </c>
      <c r="AO157" s="356" t="s">
        <v>180</v>
      </c>
      <c r="AP157" s="356" t="s">
        <v>181</v>
      </c>
      <c r="AQ157" s="822"/>
      <c r="AR157" s="1038"/>
      <c r="AS157" s="1038"/>
      <c r="AT157" s="915"/>
      <c r="AU157" s="1038"/>
      <c r="AV157" s="1038"/>
      <c r="AW157" s="915"/>
      <c r="AX157" s="915"/>
      <c r="AY157" s="915"/>
      <c r="AZ157" s="745"/>
      <c r="BA157" s="373"/>
      <c r="BB157" s="373"/>
      <c r="BC157" s="376" t="str">
        <f t="shared" si="27"/>
        <v/>
      </c>
      <c r="BD157" s="359"/>
      <c r="BE157" s="359"/>
      <c r="BF157" s="359"/>
      <c r="BG157" s="359"/>
      <c r="BH157" s="373"/>
      <c r="BI157" s="373"/>
      <c r="BJ157" s="373"/>
      <c r="BK157" s="373"/>
      <c r="BL157" s="374"/>
      <c r="BM157" s="374"/>
      <c r="BN157" s="374"/>
      <c r="BO157" s="374"/>
      <c r="BP157" s="375" t="str">
        <f t="shared" si="28"/>
        <v/>
      </c>
      <c r="BQ157" s="355" t="str">
        <f t="shared" si="29"/>
        <v/>
      </c>
      <c r="BR157" s="886"/>
      <c r="BS157" s="895"/>
      <c r="BT157" s="895"/>
      <c r="BU157" s="846"/>
    </row>
    <row r="158" spans="1:73" ht="70.5" x14ac:dyDescent="0.25">
      <c r="A158" s="840"/>
      <c r="B158" s="843"/>
      <c r="C158" s="846"/>
      <c r="D158" s="849"/>
      <c r="E158" s="831"/>
      <c r="F158" s="852"/>
      <c r="G158" s="757"/>
      <c r="H158" s="775"/>
      <c r="I158" s="745"/>
      <c r="J158" s="801"/>
      <c r="K158" s="804"/>
      <c r="L158" s="757"/>
      <c r="M158" s="816"/>
      <c r="N158" s="757"/>
      <c r="O158" s="757"/>
      <c r="P158" s="751"/>
      <c r="Q158" s="1114"/>
      <c r="R158" s="745"/>
      <c r="S158" s="782"/>
      <c r="T158" s="745"/>
      <c r="U158" s="782"/>
      <c r="V158" s="745"/>
      <c r="W158" s="782"/>
      <c r="X158" s="779"/>
      <c r="Y158" s="782"/>
      <c r="Z158" s="782"/>
      <c r="AA158" s="742"/>
      <c r="AB158" s="347">
        <v>4</v>
      </c>
      <c r="AC158" s="359" t="s">
        <v>600</v>
      </c>
      <c r="AD158" s="359">
        <v>1</v>
      </c>
      <c r="AE158" s="349" t="s">
        <v>601</v>
      </c>
      <c r="AF158" s="351" t="str">
        <f t="shared" si="20"/>
        <v>Probabilidad</v>
      </c>
      <c r="AG158" s="352" t="s">
        <v>177</v>
      </c>
      <c r="AH158" s="353">
        <f t="shared" si="21"/>
        <v>0.25</v>
      </c>
      <c r="AI158" s="352" t="s">
        <v>178</v>
      </c>
      <c r="AJ158" s="353">
        <f t="shared" si="22"/>
        <v>0.15</v>
      </c>
      <c r="AK158" s="354">
        <f t="shared" si="23"/>
        <v>0.4</v>
      </c>
      <c r="AL158" s="370">
        <f>IFERROR(IF(AND(AF157="Probabilidad",AF158="Probabilidad"),(AL157-(+AL157*AK158)),IF(AND(AF157="Impacto",AF158="Probabilidad"),(AL156-(+AL156*AK158)),IF(AF158="Impacto",AL157,""))),"")</f>
        <v>5.183999999999999E-2</v>
      </c>
      <c r="AM158" s="370">
        <f>IFERROR(IF(AND(AF157="Impacto",AF158="Impacto"),(AM157-(+AM157*AK158)),IF(AND(AF157="Probabilidad",AF158="Impacto"),(AM156-(+AM156*AK158)),IF(AF158="Probabilidad",AM157,""))),"")</f>
        <v>0.4</v>
      </c>
      <c r="AN158" s="356" t="s">
        <v>179</v>
      </c>
      <c r="AO158" s="356" t="s">
        <v>180</v>
      </c>
      <c r="AP158" s="356" t="s">
        <v>181</v>
      </c>
      <c r="AQ158" s="822"/>
      <c r="AR158" s="1038"/>
      <c r="AS158" s="1038"/>
      <c r="AT158" s="915"/>
      <c r="AU158" s="1038"/>
      <c r="AV158" s="1038"/>
      <c r="AW158" s="915"/>
      <c r="AX158" s="915"/>
      <c r="AY158" s="915"/>
      <c r="AZ158" s="745"/>
      <c r="BA158" s="373"/>
      <c r="BB158" s="373"/>
      <c r="BC158" s="376" t="str">
        <f t="shared" si="27"/>
        <v/>
      </c>
      <c r="BD158" s="359"/>
      <c r="BE158" s="359"/>
      <c r="BF158" s="359"/>
      <c r="BG158" s="359"/>
      <c r="BH158" s="373"/>
      <c r="BI158" s="373"/>
      <c r="BJ158" s="373"/>
      <c r="BK158" s="373"/>
      <c r="BL158" s="374"/>
      <c r="BM158" s="374"/>
      <c r="BN158" s="374"/>
      <c r="BO158" s="374"/>
      <c r="BP158" s="375" t="str">
        <f t="shared" si="28"/>
        <v/>
      </c>
      <c r="BQ158" s="355" t="str">
        <f t="shared" si="29"/>
        <v/>
      </c>
      <c r="BR158" s="886"/>
      <c r="BS158" s="895"/>
      <c r="BT158" s="895"/>
      <c r="BU158" s="846"/>
    </row>
    <row r="159" spans="1:73" x14ac:dyDescent="0.25">
      <c r="A159" s="840"/>
      <c r="B159" s="843"/>
      <c r="C159" s="846"/>
      <c r="D159" s="849"/>
      <c r="E159" s="831"/>
      <c r="F159" s="852"/>
      <c r="G159" s="757"/>
      <c r="H159" s="775"/>
      <c r="I159" s="745"/>
      <c r="J159" s="801"/>
      <c r="K159" s="804"/>
      <c r="L159" s="757"/>
      <c r="M159" s="816"/>
      <c r="N159" s="757"/>
      <c r="O159" s="757"/>
      <c r="P159" s="751"/>
      <c r="Q159" s="1114"/>
      <c r="R159" s="745"/>
      <c r="S159" s="782"/>
      <c r="T159" s="745"/>
      <c r="U159" s="782"/>
      <c r="V159" s="745"/>
      <c r="W159" s="782"/>
      <c r="X159" s="779"/>
      <c r="Y159" s="782"/>
      <c r="Z159" s="782"/>
      <c r="AA159" s="742"/>
      <c r="AB159" s="347">
        <v>5</v>
      </c>
      <c r="AC159" s="359"/>
      <c r="AD159" s="359"/>
      <c r="AE159" s="359"/>
      <c r="AF159" s="351" t="str">
        <f t="shared" si="20"/>
        <v/>
      </c>
      <c r="AG159" s="352"/>
      <c r="AH159" s="353" t="str">
        <f t="shared" si="21"/>
        <v/>
      </c>
      <c r="AI159" s="352"/>
      <c r="AJ159" s="353" t="str">
        <f t="shared" si="22"/>
        <v/>
      </c>
      <c r="AK159" s="354" t="str">
        <f t="shared" si="23"/>
        <v/>
      </c>
      <c r="AL159" s="370" t="str">
        <f>IFERROR(IF(AND(AF158="Probabilidad",AF159="Probabilidad"),(AL158-(+AL158*AK159)),IF(AND(AF158="Impacto",AF159="Probabilidad"),(AL157-(+AL157*AK159)),IF(AF159="Impacto",AL158,""))),"")</f>
        <v/>
      </c>
      <c r="AM159" s="370" t="str">
        <f>IFERROR(IF(AND(AF158="Impacto",AF159="Impacto"),(AM158-(+AM158*AK159)),IF(AND(AF158="Probabilidad",AF159="Impacto"),(AM157-(+AM157*AK159)),IF(AF159="Probabilidad",AM158,""))),"")</f>
        <v/>
      </c>
      <c r="AN159" s="356"/>
      <c r="AO159" s="356"/>
      <c r="AP159" s="356"/>
      <c r="AQ159" s="822"/>
      <c r="AR159" s="1038"/>
      <c r="AS159" s="1038"/>
      <c r="AT159" s="915"/>
      <c r="AU159" s="1038"/>
      <c r="AV159" s="1038"/>
      <c r="AW159" s="915"/>
      <c r="AX159" s="915"/>
      <c r="AY159" s="915"/>
      <c r="AZ159" s="745"/>
      <c r="BA159" s="373"/>
      <c r="BB159" s="373"/>
      <c r="BC159" s="376" t="str">
        <f t="shared" si="27"/>
        <v/>
      </c>
      <c r="BD159" s="359"/>
      <c r="BE159" s="359"/>
      <c r="BF159" s="359"/>
      <c r="BG159" s="359"/>
      <c r="BH159" s="373"/>
      <c r="BI159" s="373"/>
      <c r="BJ159" s="373"/>
      <c r="BK159" s="373"/>
      <c r="BL159" s="374"/>
      <c r="BM159" s="374"/>
      <c r="BN159" s="374"/>
      <c r="BO159" s="374"/>
      <c r="BP159" s="375" t="str">
        <f t="shared" si="28"/>
        <v/>
      </c>
      <c r="BQ159" s="355" t="str">
        <f t="shared" si="29"/>
        <v/>
      </c>
      <c r="BR159" s="886"/>
      <c r="BS159" s="895"/>
      <c r="BT159" s="895"/>
      <c r="BU159" s="846"/>
    </row>
    <row r="160" spans="1:73" ht="15.75" thickBot="1" x14ac:dyDescent="0.3">
      <c r="A160" s="840"/>
      <c r="B160" s="843"/>
      <c r="C160" s="846"/>
      <c r="D160" s="850"/>
      <c r="E160" s="832"/>
      <c r="F160" s="853"/>
      <c r="G160" s="758"/>
      <c r="H160" s="776"/>
      <c r="I160" s="746"/>
      <c r="J160" s="802"/>
      <c r="K160" s="805"/>
      <c r="L160" s="758"/>
      <c r="M160" s="817"/>
      <c r="N160" s="758"/>
      <c r="O160" s="758"/>
      <c r="P160" s="752"/>
      <c r="Q160" s="1115"/>
      <c r="R160" s="746"/>
      <c r="S160" s="783"/>
      <c r="T160" s="746"/>
      <c r="U160" s="783"/>
      <c r="V160" s="746"/>
      <c r="W160" s="783"/>
      <c r="X160" s="780"/>
      <c r="Y160" s="783"/>
      <c r="Z160" s="783"/>
      <c r="AA160" s="743"/>
      <c r="AB160" s="360">
        <v>6</v>
      </c>
      <c r="AC160" s="361"/>
      <c r="AD160" s="361"/>
      <c r="AE160" s="361"/>
      <c r="AF160" s="362" t="str">
        <f t="shared" si="20"/>
        <v/>
      </c>
      <c r="AG160" s="363"/>
      <c r="AH160" s="364" t="str">
        <f t="shared" si="21"/>
        <v/>
      </c>
      <c r="AI160" s="363"/>
      <c r="AJ160" s="364" t="str">
        <f t="shared" si="22"/>
        <v/>
      </c>
      <c r="AK160" s="365" t="str">
        <f t="shared" si="23"/>
        <v/>
      </c>
      <c r="AL160" s="370" t="str">
        <f>IFERROR(IF(AND(AF159="Probabilidad",AF160="Probabilidad"),(AL159-(+AL159*AK160)),IF(AND(AF159="Impacto",AF160="Probabilidad"),(AL158-(+AL158*AK160)),IF(AF160="Impacto",AL159,""))),"")</f>
        <v/>
      </c>
      <c r="AM160" s="370" t="str">
        <f>IFERROR(IF(AND(AF159="Impacto",AF160="Impacto"),(AM159-(+AM159*AK160)),IF(AND(AF159="Probabilidad",AF160="Impacto"),(AM158-(+AM158*AK160)),IF(AF160="Probabilidad",AM159,""))),"")</f>
        <v/>
      </c>
      <c r="AN160" s="366"/>
      <c r="AO160" s="366"/>
      <c r="AP160" s="366"/>
      <c r="AQ160" s="823"/>
      <c r="AR160" s="1039"/>
      <c r="AS160" s="1039"/>
      <c r="AT160" s="916"/>
      <c r="AU160" s="1039"/>
      <c r="AV160" s="1039"/>
      <c r="AW160" s="916"/>
      <c r="AX160" s="916"/>
      <c r="AY160" s="916"/>
      <c r="AZ160" s="746"/>
      <c r="BA160" s="379"/>
      <c r="BB160" s="379"/>
      <c r="BC160" s="382" t="str">
        <f t="shared" si="27"/>
        <v/>
      </c>
      <c r="BD160" s="361"/>
      <c r="BE160" s="361"/>
      <c r="BF160" s="361"/>
      <c r="BG160" s="361"/>
      <c r="BH160" s="379"/>
      <c r="BI160" s="379"/>
      <c r="BJ160" s="379"/>
      <c r="BK160" s="379"/>
      <c r="BL160" s="380"/>
      <c r="BM160" s="380"/>
      <c r="BN160" s="380"/>
      <c r="BO160" s="380"/>
      <c r="BP160" s="381" t="str">
        <f t="shared" si="28"/>
        <v/>
      </c>
      <c r="BQ160" s="389" t="str">
        <f t="shared" si="29"/>
        <v/>
      </c>
      <c r="BR160" s="887"/>
      <c r="BS160" s="896"/>
      <c r="BT160" s="896"/>
      <c r="BU160" s="847"/>
    </row>
    <row r="161" spans="1:73" ht="183.75" customHeight="1" x14ac:dyDescent="0.25">
      <c r="A161" s="840"/>
      <c r="B161" s="843"/>
      <c r="C161" s="846"/>
      <c r="D161" s="848" t="s">
        <v>167</v>
      </c>
      <c r="E161" s="830" t="s">
        <v>530</v>
      </c>
      <c r="F161" s="851">
        <v>5</v>
      </c>
      <c r="G161" s="756" t="s">
        <v>602</v>
      </c>
      <c r="H161" s="774"/>
      <c r="I161" s="744"/>
      <c r="J161" s="800" t="s">
        <v>603</v>
      </c>
      <c r="K161" s="803" t="s">
        <v>170</v>
      </c>
      <c r="L161" s="756" t="s">
        <v>171</v>
      </c>
      <c r="M161" s="785" t="s">
        <v>604</v>
      </c>
      <c r="N161" s="756"/>
      <c r="O161" s="756"/>
      <c r="P161" s="1117" t="s">
        <v>605</v>
      </c>
      <c r="Q161" s="1113">
        <v>0.95</v>
      </c>
      <c r="R161" s="744" t="s">
        <v>173</v>
      </c>
      <c r="S161" s="781">
        <f>IF(R161="Muy Alta",100%,IF(R161="Alta",80%,IF(R161="Media",60%,IF(R161="Baja",40%,IF(R161="Muy Baja",20%,"")))))</f>
        <v>0.6</v>
      </c>
      <c r="T161" s="744"/>
      <c r="U161" s="781" t="str">
        <f>IF(T161="Catastrófico",100%,IF(T161="Mayor",80%,IF(T161="Moderado",60%,IF(T161="Menor",40%,IF(T161="Leve",20%,"")))))</f>
        <v/>
      </c>
      <c r="V161" s="744" t="s">
        <v>174</v>
      </c>
      <c r="W161" s="781">
        <f>IF(V161="Catastrófico",100%,IF(V161="Mayor",80%,IF(V161="Moderado",60%,IF(V161="Menor",40%,IF(V161="Leve",20%,"")))))</f>
        <v>0.6</v>
      </c>
      <c r="X161" s="778" t="str">
        <f>IF(Y161=100%,"Catastrófico",IF(Y161=80%,"Mayor",IF(Y161=60%,"Moderado",IF(Y161=40%,"Menor",IF(Y161=20%,"Leve","")))))</f>
        <v>Moderado</v>
      </c>
      <c r="Y161" s="781">
        <f>IF(AND(U161="",W161=""),"",MAX(U161,W161))</f>
        <v>0.6</v>
      </c>
      <c r="Z161" s="781" t="str">
        <f>CONCATENATE(R161,X161)</f>
        <v>MediaModerado</v>
      </c>
      <c r="AA161" s="741" t="str">
        <f>IF(Z161="Muy AltaLeve","Alto",IF(Z161="Muy AltaMenor","Alto",IF(Z161="Muy AltaModerado","Alto",IF(Z161="Muy AltaMayor","Alto",IF(Z161="Muy AltaCatastrófico","Extremo",IF(Z161="AltaLeve","Moderado",IF(Z161="AltaMenor","Moderado",IF(Z161="AltaModerado","Alto",IF(Z161="AltaMayor","Alto",IF(Z161="AltaCatastrófico","Extremo",IF(Z161="MediaLeve","Moderado",IF(Z161="MediaMenor","Moderado",IF(Z161="MediaModerado","Moderado",IF(Z161="MediaMayor","Alto",IF(Z161="MediaCatastrófico","Extremo",IF(Z161="BajaLeve","Bajo",IF(Z161="BajaMenor","Moderado",IF(Z161="BajaModerado","Moderado",IF(Z161="BajaMayor","Alto",IF(Z161="BajaCatastrófico","Extremo",IF(Z161="Muy BajaLeve","Bajo",IF(Z161="Muy BajaMenor","Bajo",IF(Z161="Muy BajaModerado","Moderado",IF(Z161="Muy BajaMayor","Alto",IF(Z161="Muy BajaCatastrófico","Extremo","")))))))))))))))))))))))))</f>
        <v>Moderado</v>
      </c>
      <c r="AB161" s="118">
        <v>1</v>
      </c>
      <c r="AC161" s="120" t="s">
        <v>606</v>
      </c>
      <c r="AD161" s="120">
        <v>1</v>
      </c>
      <c r="AE161" s="120" t="s">
        <v>607</v>
      </c>
      <c r="AF161" s="228" t="str">
        <f t="shared" si="20"/>
        <v>Probabilidad</v>
      </c>
      <c r="AG161" s="229" t="s">
        <v>177</v>
      </c>
      <c r="AH161" s="115">
        <f t="shared" si="21"/>
        <v>0.25</v>
      </c>
      <c r="AI161" s="229" t="s">
        <v>178</v>
      </c>
      <c r="AJ161" s="115">
        <f t="shared" si="22"/>
        <v>0.15</v>
      </c>
      <c r="AK161" s="122">
        <f t="shared" si="23"/>
        <v>0.4</v>
      </c>
      <c r="AL161" s="123">
        <f>IFERROR(IF(AF161="Probabilidad",(S161-(+S161*AK161)),IF(AF161="Impacto",S161,"")),"")</f>
        <v>0.36</v>
      </c>
      <c r="AM161" s="123">
        <f>IFERROR(IF(AF161="Impacto",(Y161-(+Y161*AK161)),IF(AF161="Probabilidad",Y161,"")),"")</f>
        <v>0.6</v>
      </c>
      <c r="AN161" s="124" t="s">
        <v>179</v>
      </c>
      <c r="AO161" s="124" t="s">
        <v>180</v>
      </c>
      <c r="AP161" s="124" t="s">
        <v>181</v>
      </c>
      <c r="AQ161" s="821" t="s">
        <v>608</v>
      </c>
      <c r="AR161" s="1037">
        <f>S161</f>
        <v>0.6</v>
      </c>
      <c r="AS161" s="1037">
        <f>IF(AL161="","",MIN(AL161:AL166))</f>
        <v>2.7993599999999997E-2</v>
      </c>
      <c r="AT161" s="914" t="str">
        <f>IFERROR(IF(AS161="","",IF(AS161&lt;=0.2,"Muy Baja",IF(AS161&lt;=0.4,"Baja",IF(AS161&lt;=0.6,"Media",IF(AS161&lt;=0.8,"Alta","Muy Alta"))))),"")</f>
        <v>Muy Baja</v>
      </c>
      <c r="AU161" s="1037">
        <f>Y161</f>
        <v>0.6</v>
      </c>
      <c r="AV161" s="1037">
        <f>IF(AM161="","",MIN(AM161:AM166))</f>
        <v>0.6</v>
      </c>
      <c r="AW161" s="914" t="str">
        <f>IFERROR(IF(AV161="","",IF(AV161&lt;=0.2,"Leve",IF(AV161&lt;=0.4,"Menor",IF(AV161&lt;=0.6,"Moderado",IF(AV161&lt;=0.8,"Mayor","Catastrófico"))))),"")</f>
        <v>Moderado</v>
      </c>
      <c r="AX161" s="914" t="str">
        <f>AA161</f>
        <v>Moderado</v>
      </c>
      <c r="AY161" s="914" t="str">
        <f>IFERROR(IF(OR(AND(AT161="Muy Baja",AW161="Leve"),AND(AT161="Muy Baja",AW161="Menor"),AND(AT161="Baja",AW161="Leve")),"Bajo",IF(OR(AND(AT161="Muy baja",AW161="Moderado"),AND(AT161="Baja",AW161="Menor"),AND(AT161="Baja",AW161="Moderado"),AND(AT161="Media",AW161="Leve"),AND(AT161="Media",AW161="Menor"),AND(AT161="Media",AW161="Moderado"),AND(AT161="Alta",AW161="Leve"),AND(AT161="Alta",AW161="Menor")),"Moderado",IF(OR(AND(AT161="Muy Baja",AW161="Mayor"),AND(AT161="Baja",AW161="Mayor"),AND(AT161="Media",AW161="Mayor"),AND(AT161="Alta",AW161="Moderado"),AND(AT161="Alta",AW161="Mayor"),AND(AT161="Muy Alta",AW161="Leve"),AND(AT161="Muy Alta",AW161="Menor"),AND(AT161="Muy Alta",AW161="Moderado"),AND(AT161="Muy Alta",AW161="Mayor")),"Alto",IF(OR(AND(AT161="Muy Baja",AW161="Catastrófico"),AND(AT161="Baja",AW161="Catastrófico"),AND(AT161="Media",AW161="Catastrófico"),AND(AT161="Alta",AW161="Catastrófico"),AND(AT161="Muy Alta",AW161="Catastrófico")),"Extremo","")))),"")</f>
        <v>Moderado</v>
      </c>
      <c r="AZ161" s="744" t="s">
        <v>183</v>
      </c>
      <c r="BA161" s="344" t="s">
        <v>609</v>
      </c>
      <c r="BB161" s="344" t="s">
        <v>610</v>
      </c>
      <c r="BC161" s="94">
        <f t="shared" si="27"/>
        <v>1</v>
      </c>
      <c r="BD161" s="9">
        <v>1</v>
      </c>
      <c r="BE161" s="9"/>
      <c r="BF161" s="9"/>
      <c r="BG161" s="231"/>
      <c r="BH161" s="344" t="s">
        <v>611</v>
      </c>
      <c r="BI161" s="344" t="s">
        <v>612</v>
      </c>
      <c r="BJ161" s="234"/>
      <c r="BK161" s="234"/>
      <c r="BL161" s="235"/>
      <c r="BM161" s="235"/>
      <c r="BN161" s="235"/>
      <c r="BO161" s="235"/>
      <c r="BP161" s="140" t="str">
        <f t="shared" si="28"/>
        <v/>
      </c>
      <c r="BQ161" s="125" t="str">
        <f t="shared" si="29"/>
        <v/>
      </c>
      <c r="BR161" s="901"/>
      <c r="BS161" s="897"/>
      <c r="BT161" s="897"/>
      <c r="BU161" s="845"/>
    </row>
    <row r="162" spans="1:73" ht="171" customHeight="1" x14ac:dyDescent="0.25">
      <c r="A162" s="840"/>
      <c r="B162" s="843"/>
      <c r="C162" s="846"/>
      <c r="D162" s="849"/>
      <c r="E162" s="831"/>
      <c r="F162" s="852"/>
      <c r="G162" s="757"/>
      <c r="H162" s="775"/>
      <c r="I162" s="745"/>
      <c r="J162" s="801"/>
      <c r="K162" s="804"/>
      <c r="L162" s="757"/>
      <c r="M162" s="786"/>
      <c r="N162" s="757"/>
      <c r="O162" s="757"/>
      <c r="P162" s="1118"/>
      <c r="Q162" s="1114"/>
      <c r="R162" s="745"/>
      <c r="S162" s="782"/>
      <c r="T162" s="745"/>
      <c r="U162" s="782"/>
      <c r="V162" s="745"/>
      <c r="W162" s="782"/>
      <c r="X162" s="779"/>
      <c r="Y162" s="782"/>
      <c r="Z162" s="782"/>
      <c r="AA162" s="742"/>
      <c r="AB162" s="347">
        <v>2</v>
      </c>
      <c r="AC162" s="349" t="s">
        <v>613</v>
      </c>
      <c r="AD162" s="349">
        <v>1</v>
      </c>
      <c r="AE162" s="349" t="s">
        <v>614</v>
      </c>
      <c r="AF162" s="351" t="str">
        <f t="shared" si="20"/>
        <v>Probabilidad</v>
      </c>
      <c r="AG162" s="352" t="s">
        <v>177</v>
      </c>
      <c r="AH162" s="353">
        <f t="shared" si="21"/>
        <v>0.25</v>
      </c>
      <c r="AI162" s="352" t="s">
        <v>178</v>
      </c>
      <c r="AJ162" s="353">
        <f t="shared" si="22"/>
        <v>0.15</v>
      </c>
      <c r="AK162" s="354">
        <f t="shared" si="23"/>
        <v>0.4</v>
      </c>
      <c r="AL162" s="370">
        <f>IFERROR(IF(AND(AF161="Probabilidad",AF162="Probabilidad"),(AL161-(+AL161*AK162)),IF(AF162="Probabilidad",(S161-(+S161*AK162)),IF(AF162="Impacto",AL161,""))),"")</f>
        <v>0.216</v>
      </c>
      <c r="AM162" s="370">
        <f>IFERROR(IF(AND(AF161="Impacto",AF162="Impacto"),(AM161-(+AM161*AK162)),IF(AF162="Impacto",(Y161-(+Y161*AK162)),IF(AF162="Probabilidad",AM161,""))),"")</f>
        <v>0.6</v>
      </c>
      <c r="AN162" s="356" t="s">
        <v>179</v>
      </c>
      <c r="AO162" s="356" t="s">
        <v>180</v>
      </c>
      <c r="AP162" s="356" t="s">
        <v>181</v>
      </c>
      <c r="AQ162" s="822"/>
      <c r="AR162" s="1038"/>
      <c r="AS162" s="1038"/>
      <c r="AT162" s="915"/>
      <c r="AU162" s="1038"/>
      <c r="AV162" s="1038"/>
      <c r="AW162" s="915"/>
      <c r="AX162" s="915"/>
      <c r="AY162" s="915"/>
      <c r="AZ162" s="745"/>
      <c r="BA162" s="344" t="s">
        <v>615</v>
      </c>
      <c r="BB162" s="344" t="s">
        <v>616</v>
      </c>
      <c r="BC162" s="308">
        <f t="shared" si="27"/>
        <v>1</v>
      </c>
      <c r="BD162" s="295"/>
      <c r="BE162" s="295"/>
      <c r="BF162" s="295">
        <v>1</v>
      </c>
      <c r="BG162" s="358"/>
      <c r="BH162" s="344" t="s">
        <v>611</v>
      </c>
      <c r="BI162" s="344" t="s">
        <v>612</v>
      </c>
      <c r="BJ162" s="373"/>
      <c r="BK162" s="373"/>
      <c r="BL162" s="374"/>
      <c r="BM162" s="374"/>
      <c r="BN162" s="374"/>
      <c r="BO162" s="374"/>
      <c r="BP162" s="375" t="str">
        <f t="shared" si="28"/>
        <v/>
      </c>
      <c r="BQ162" s="355" t="str">
        <f t="shared" si="29"/>
        <v/>
      </c>
      <c r="BR162" s="886"/>
      <c r="BS162" s="895"/>
      <c r="BT162" s="895"/>
      <c r="BU162" s="846"/>
    </row>
    <row r="163" spans="1:73" ht="90.75" customHeight="1" x14ac:dyDescent="0.25">
      <c r="A163" s="840"/>
      <c r="B163" s="843"/>
      <c r="C163" s="846"/>
      <c r="D163" s="849"/>
      <c r="E163" s="831"/>
      <c r="F163" s="852"/>
      <c r="G163" s="757"/>
      <c r="H163" s="775"/>
      <c r="I163" s="745"/>
      <c r="J163" s="801"/>
      <c r="K163" s="804"/>
      <c r="L163" s="757"/>
      <c r="M163" s="786"/>
      <c r="N163" s="757"/>
      <c r="O163" s="757"/>
      <c r="P163" s="1118"/>
      <c r="Q163" s="1114"/>
      <c r="R163" s="745"/>
      <c r="S163" s="782"/>
      <c r="T163" s="745"/>
      <c r="U163" s="782"/>
      <c r="V163" s="745"/>
      <c r="W163" s="782"/>
      <c r="X163" s="779"/>
      <c r="Y163" s="782"/>
      <c r="Z163" s="782"/>
      <c r="AA163" s="742"/>
      <c r="AB163" s="347">
        <v>3</v>
      </c>
      <c r="AC163" s="349" t="s">
        <v>617</v>
      </c>
      <c r="AD163" s="349">
        <v>1</v>
      </c>
      <c r="AE163" s="349" t="s">
        <v>618</v>
      </c>
      <c r="AF163" s="351" t="str">
        <f t="shared" si="20"/>
        <v>Probabilidad</v>
      </c>
      <c r="AG163" s="352" t="s">
        <v>177</v>
      </c>
      <c r="AH163" s="353">
        <f t="shared" si="21"/>
        <v>0.25</v>
      </c>
      <c r="AI163" s="352" t="s">
        <v>178</v>
      </c>
      <c r="AJ163" s="353">
        <f t="shared" si="22"/>
        <v>0.15</v>
      </c>
      <c r="AK163" s="354">
        <f t="shared" si="23"/>
        <v>0.4</v>
      </c>
      <c r="AL163" s="370">
        <f>IFERROR(IF(AND(AF162="Probabilidad",AF163="Probabilidad"),(AL162-(+AL162*AK163)),IF(AND(AF162="Impacto",AF163="Probabilidad"),(AL161-(+AL161*AK163)),IF(AF163="Impacto",AL162,""))),"")</f>
        <v>0.12959999999999999</v>
      </c>
      <c r="AM163" s="370">
        <f>IFERROR(IF(AND(AF162="Impacto",AF163="Impacto"),(AM162-(+AM162*AK163)),IF(AND(AF162="Probabilidad",AF163="Impacto"),(AM161-(+AM161*AK163)),IF(AF163="Probabilidad",AM162,""))),"")</f>
        <v>0.6</v>
      </c>
      <c r="AN163" s="356" t="s">
        <v>179</v>
      </c>
      <c r="AO163" s="356" t="s">
        <v>180</v>
      </c>
      <c r="AP163" s="356" t="s">
        <v>181</v>
      </c>
      <c r="AQ163" s="822"/>
      <c r="AR163" s="1038"/>
      <c r="AS163" s="1038"/>
      <c r="AT163" s="915"/>
      <c r="AU163" s="1038"/>
      <c r="AV163" s="1038"/>
      <c r="AW163" s="915"/>
      <c r="AX163" s="915"/>
      <c r="AY163" s="915"/>
      <c r="AZ163" s="745"/>
      <c r="BA163" s="392"/>
      <c r="BB163" s="392"/>
      <c r="BC163" s="376" t="str">
        <f t="shared" si="27"/>
        <v/>
      </c>
      <c r="BD163" s="393"/>
      <c r="BE163" s="393"/>
      <c r="BF163" s="393"/>
      <c r="BG163" s="393"/>
      <c r="BH163" s="392"/>
      <c r="BI163" s="392"/>
      <c r="BJ163" s="373"/>
      <c r="BK163" s="373"/>
      <c r="BL163" s="374"/>
      <c r="BM163" s="374"/>
      <c r="BN163" s="374"/>
      <c r="BO163" s="374"/>
      <c r="BP163" s="375" t="str">
        <f t="shared" si="28"/>
        <v/>
      </c>
      <c r="BQ163" s="355" t="str">
        <f t="shared" si="29"/>
        <v/>
      </c>
      <c r="BR163" s="886"/>
      <c r="BS163" s="895"/>
      <c r="BT163" s="895"/>
      <c r="BU163" s="846"/>
    </row>
    <row r="164" spans="1:73" ht="146.25" customHeight="1" x14ac:dyDescent="0.25">
      <c r="A164" s="840"/>
      <c r="B164" s="843"/>
      <c r="C164" s="846"/>
      <c r="D164" s="849"/>
      <c r="E164" s="831"/>
      <c r="F164" s="852"/>
      <c r="G164" s="757"/>
      <c r="H164" s="775"/>
      <c r="I164" s="745"/>
      <c r="J164" s="801"/>
      <c r="K164" s="804"/>
      <c r="L164" s="757"/>
      <c r="M164" s="786"/>
      <c r="N164" s="757"/>
      <c r="O164" s="757"/>
      <c r="P164" s="1118"/>
      <c r="Q164" s="1114"/>
      <c r="R164" s="745"/>
      <c r="S164" s="782"/>
      <c r="T164" s="745"/>
      <c r="U164" s="782"/>
      <c r="V164" s="745"/>
      <c r="W164" s="782"/>
      <c r="X164" s="779"/>
      <c r="Y164" s="782"/>
      <c r="Z164" s="782"/>
      <c r="AA164" s="742"/>
      <c r="AB164" s="347">
        <v>4</v>
      </c>
      <c r="AC164" s="349" t="s">
        <v>619</v>
      </c>
      <c r="AD164" s="349">
        <v>1</v>
      </c>
      <c r="AE164" s="349" t="s">
        <v>620</v>
      </c>
      <c r="AF164" s="351" t="str">
        <f t="shared" si="20"/>
        <v>Probabilidad</v>
      </c>
      <c r="AG164" s="352" t="s">
        <v>177</v>
      </c>
      <c r="AH164" s="353">
        <f t="shared" si="21"/>
        <v>0.25</v>
      </c>
      <c r="AI164" s="352" t="s">
        <v>178</v>
      </c>
      <c r="AJ164" s="353">
        <f t="shared" si="22"/>
        <v>0.15</v>
      </c>
      <c r="AK164" s="354">
        <f t="shared" si="23"/>
        <v>0.4</v>
      </c>
      <c r="AL164" s="370">
        <f>IFERROR(IF(AND(AF163="Probabilidad",AF164="Probabilidad"),(AL163-(+AL163*AK164)),IF(AND(AF163="Impacto",AF164="Probabilidad"),(AL162-(+AL162*AK164)),IF(AF164="Impacto",AL163,""))),"")</f>
        <v>7.7759999999999996E-2</v>
      </c>
      <c r="AM164" s="370">
        <f>IFERROR(IF(AND(AF163="Impacto",AF164="Impacto"),(AM163-(+AM163*AK164)),IF(AND(AF163="Probabilidad",AF164="Impacto"),(AM162-(+AM162*AK164)),IF(AF164="Probabilidad",AM163,""))),"")</f>
        <v>0.6</v>
      </c>
      <c r="AN164" s="356" t="s">
        <v>179</v>
      </c>
      <c r="AO164" s="356" t="s">
        <v>180</v>
      </c>
      <c r="AP164" s="356" t="s">
        <v>181</v>
      </c>
      <c r="AQ164" s="822"/>
      <c r="AR164" s="1038"/>
      <c r="AS164" s="1038"/>
      <c r="AT164" s="915"/>
      <c r="AU164" s="1038"/>
      <c r="AV164" s="1038"/>
      <c r="AW164" s="915"/>
      <c r="AX164" s="915"/>
      <c r="AY164" s="915"/>
      <c r="AZ164" s="745"/>
      <c r="BA164" s="392"/>
      <c r="BB164" s="392"/>
      <c r="BC164" s="376" t="str">
        <f t="shared" si="27"/>
        <v/>
      </c>
      <c r="BD164" s="394"/>
      <c r="BE164" s="394"/>
      <c r="BF164" s="393"/>
      <c r="BG164" s="393"/>
      <c r="BH164" s="392"/>
      <c r="BI164" s="392"/>
      <c r="BJ164" s="373"/>
      <c r="BK164" s="373"/>
      <c r="BL164" s="374"/>
      <c r="BM164" s="374"/>
      <c r="BN164" s="374"/>
      <c r="BO164" s="374"/>
      <c r="BP164" s="375" t="str">
        <f t="shared" si="28"/>
        <v/>
      </c>
      <c r="BQ164" s="355" t="str">
        <f t="shared" si="29"/>
        <v/>
      </c>
      <c r="BR164" s="886"/>
      <c r="BS164" s="895"/>
      <c r="BT164" s="895"/>
      <c r="BU164" s="846"/>
    </row>
    <row r="165" spans="1:73" ht="70.5" x14ac:dyDescent="0.25">
      <c r="A165" s="840"/>
      <c r="B165" s="843"/>
      <c r="C165" s="846"/>
      <c r="D165" s="849"/>
      <c r="E165" s="831"/>
      <c r="F165" s="852"/>
      <c r="G165" s="757"/>
      <c r="H165" s="775"/>
      <c r="I165" s="745"/>
      <c r="J165" s="801"/>
      <c r="K165" s="804"/>
      <c r="L165" s="757"/>
      <c r="M165" s="786"/>
      <c r="N165" s="757"/>
      <c r="O165" s="757"/>
      <c r="P165" s="1118"/>
      <c r="Q165" s="1114"/>
      <c r="R165" s="745"/>
      <c r="S165" s="782"/>
      <c r="T165" s="745"/>
      <c r="U165" s="782"/>
      <c r="V165" s="745"/>
      <c r="W165" s="782"/>
      <c r="X165" s="779"/>
      <c r="Y165" s="782"/>
      <c r="Z165" s="782"/>
      <c r="AA165" s="742"/>
      <c r="AB165" s="347">
        <v>5</v>
      </c>
      <c r="AC165" s="349" t="s">
        <v>621</v>
      </c>
      <c r="AD165" s="349">
        <v>1</v>
      </c>
      <c r="AE165" s="349" t="s">
        <v>622</v>
      </c>
      <c r="AF165" s="351" t="str">
        <f t="shared" si="20"/>
        <v>Probabilidad</v>
      </c>
      <c r="AG165" s="352" t="s">
        <v>177</v>
      </c>
      <c r="AH165" s="353">
        <f t="shared" si="21"/>
        <v>0.25</v>
      </c>
      <c r="AI165" s="352" t="s">
        <v>178</v>
      </c>
      <c r="AJ165" s="353">
        <f t="shared" si="22"/>
        <v>0.15</v>
      </c>
      <c r="AK165" s="354">
        <f t="shared" si="23"/>
        <v>0.4</v>
      </c>
      <c r="AL165" s="370">
        <f>IFERROR(IF(AND(AF164="Probabilidad",AF165="Probabilidad"),(AL164-(+AL164*AK165)),IF(AND(AF164="Impacto",AF165="Probabilidad"),(AL163-(+AL163*AK165)),IF(AF165="Impacto",AL164,""))),"")</f>
        <v>4.6655999999999996E-2</v>
      </c>
      <c r="AM165" s="370">
        <f>IFERROR(IF(AND(AF164="Impacto",AF165="Impacto"),(AM164-(+AM164*AK165)),IF(AND(AF164="Probabilidad",AF165="Impacto"),(AM163-(+AM163*AK165)),IF(AF165="Probabilidad",AM164,""))),"")</f>
        <v>0.6</v>
      </c>
      <c r="AN165" s="356" t="s">
        <v>179</v>
      </c>
      <c r="AO165" s="356" t="s">
        <v>180</v>
      </c>
      <c r="AP165" s="356" t="s">
        <v>181</v>
      </c>
      <c r="AQ165" s="822"/>
      <c r="AR165" s="1038"/>
      <c r="AS165" s="1038"/>
      <c r="AT165" s="915"/>
      <c r="AU165" s="1038"/>
      <c r="AV165" s="1038"/>
      <c r="AW165" s="915"/>
      <c r="AX165" s="915"/>
      <c r="AY165" s="915"/>
      <c r="AZ165" s="745"/>
      <c r="BA165" s="373"/>
      <c r="BB165" s="373"/>
      <c r="BC165" s="376" t="str">
        <f t="shared" si="27"/>
        <v/>
      </c>
      <c r="BD165" s="359"/>
      <c r="BE165" s="359"/>
      <c r="BF165" s="359"/>
      <c r="BG165" s="359"/>
      <c r="BH165" s="373"/>
      <c r="BI165" s="373"/>
      <c r="BJ165" s="373"/>
      <c r="BK165" s="373"/>
      <c r="BL165" s="374"/>
      <c r="BM165" s="374"/>
      <c r="BN165" s="374"/>
      <c r="BO165" s="374"/>
      <c r="BP165" s="375" t="str">
        <f t="shared" si="28"/>
        <v/>
      </c>
      <c r="BQ165" s="355" t="str">
        <f t="shared" si="29"/>
        <v/>
      </c>
      <c r="BR165" s="886"/>
      <c r="BS165" s="895"/>
      <c r="BT165" s="895"/>
      <c r="BU165" s="846"/>
    </row>
    <row r="166" spans="1:73" ht="105.75" thickBot="1" x14ac:dyDescent="0.3">
      <c r="A166" s="841"/>
      <c r="B166" s="844"/>
      <c r="C166" s="847"/>
      <c r="D166" s="850"/>
      <c r="E166" s="832"/>
      <c r="F166" s="853"/>
      <c r="G166" s="758"/>
      <c r="H166" s="776"/>
      <c r="I166" s="746"/>
      <c r="J166" s="802"/>
      <c r="K166" s="805"/>
      <c r="L166" s="758"/>
      <c r="M166" s="787"/>
      <c r="N166" s="758"/>
      <c r="O166" s="758"/>
      <c r="P166" s="1119"/>
      <c r="Q166" s="1115"/>
      <c r="R166" s="746"/>
      <c r="S166" s="783"/>
      <c r="T166" s="746"/>
      <c r="U166" s="783"/>
      <c r="V166" s="746"/>
      <c r="W166" s="783"/>
      <c r="X166" s="780"/>
      <c r="Y166" s="783"/>
      <c r="Z166" s="783"/>
      <c r="AA166" s="743"/>
      <c r="AB166" s="360">
        <v>6</v>
      </c>
      <c r="AC166" s="383" t="s">
        <v>623</v>
      </c>
      <c r="AD166" s="383">
        <v>3</v>
      </c>
      <c r="AE166" s="383" t="s">
        <v>624</v>
      </c>
      <c r="AF166" s="362" t="str">
        <f t="shared" si="20"/>
        <v>Probabilidad</v>
      </c>
      <c r="AG166" s="363" t="s">
        <v>177</v>
      </c>
      <c r="AH166" s="364">
        <f t="shared" si="21"/>
        <v>0.25</v>
      </c>
      <c r="AI166" s="363" t="s">
        <v>178</v>
      </c>
      <c r="AJ166" s="364">
        <f t="shared" si="22"/>
        <v>0.15</v>
      </c>
      <c r="AK166" s="365">
        <f t="shared" si="23"/>
        <v>0.4</v>
      </c>
      <c r="AL166" s="395">
        <f>IFERROR(IF(AND(AF165="Probabilidad",AF166="Probabilidad"),(AL165-(+AL165*AK166)),IF(AND(AF165="Impacto",AF166="Probabilidad"),(AL164-(+AL164*AK166)),IF(AF166="Impacto",AL165,""))),"")</f>
        <v>2.7993599999999997E-2</v>
      </c>
      <c r="AM166" s="395">
        <f>IFERROR(IF(AND(AF165="Impacto",AF166="Impacto"),(AM165-(+AM165*AK166)),IF(AND(AF165="Probabilidad",AF166="Impacto"),(AM164-(+AM164*AK166)),IF(AF166="Probabilidad",AM165,""))),"")</f>
        <v>0.6</v>
      </c>
      <c r="AN166" s="366" t="s">
        <v>179</v>
      </c>
      <c r="AO166" s="366" t="s">
        <v>180</v>
      </c>
      <c r="AP166" s="366" t="s">
        <v>181</v>
      </c>
      <c r="AQ166" s="823"/>
      <c r="AR166" s="1039"/>
      <c r="AS166" s="1039"/>
      <c r="AT166" s="916"/>
      <c r="AU166" s="1039"/>
      <c r="AV166" s="1039"/>
      <c r="AW166" s="916"/>
      <c r="AX166" s="916"/>
      <c r="AY166" s="916"/>
      <c r="AZ166" s="746"/>
      <c r="BA166" s="379"/>
      <c r="BB166" s="379"/>
      <c r="BC166" s="382" t="str">
        <f t="shared" si="27"/>
        <v/>
      </c>
      <c r="BD166" s="361"/>
      <c r="BE166" s="361"/>
      <c r="BF166" s="361"/>
      <c r="BG166" s="361"/>
      <c r="BH166" s="379"/>
      <c r="BI166" s="379"/>
      <c r="BJ166" s="379"/>
      <c r="BK166" s="379"/>
      <c r="BL166" s="380"/>
      <c r="BM166" s="380"/>
      <c r="BN166" s="380"/>
      <c r="BO166" s="380"/>
      <c r="BP166" s="381" t="str">
        <f t="shared" si="28"/>
        <v/>
      </c>
      <c r="BQ166" s="389" t="str">
        <f t="shared" si="29"/>
        <v/>
      </c>
      <c r="BR166" s="887"/>
      <c r="BS166" s="896"/>
      <c r="BT166" s="896"/>
      <c r="BU166" s="847"/>
    </row>
    <row r="167" spans="1:73" ht="120" customHeight="1" x14ac:dyDescent="0.25">
      <c r="A167" s="839" t="s">
        <v>625</v>
      </c>
      <c r="B167" s="842" t="s">
        <v>626</v>
      </c>
      <c r="C167" s="845" t="s">
        <v>627</v>
      </c>
      <c r="D167" s="848" t="s">
        <v>167</v>
      </c>
      <c r="E167" s="830" t="s">
        <v>628</v>
      </c>
      <c r="F167" s="851">
        <v>1</v>
      </c>
      <c r="G167" s="750" t="s">
        <v>629</v>
      </c>
      <c r="H167" s="744"/>
      <c r="I167" s="744"/>
      <c r="J167" s="936" t="s">
        <v>630</v>
      </c>
      <c r="K167" s="744" t="s">
        <v>170</v>
      </c>
      <c r="L167" s="750" t="s">
        <v>260</v>
      </c>
      <c r="M167" s="744" t="s">
        <v>631</v>
      </c>
      <c r="N167" s="750"/>
      <c r="O167" s="750"/>
      <c r="P167" s="750" t="s">
        <v>632</v>
      </c>
      <c r="Q167" s="933">
        <v>0.9</v>
      </c>
      <c r="R167" s="744" t="s">
        <v>535</v>
      </c>
      <c r="S167" s="781">
        <f>IF(R167="Muy Alta",100%,IF(R167="Alta",80%,IF(R167="Media",60%,IF(R167="Baja",40%,IF(R167="Muy Baja",20%,"")))))</f>
        <v>0.2</v>
      </c>
      <c r="T167" s="744"/>
      <c r="U167" s="781" t="str">
        <f>IF(T167="Catastrófico",100%,IF(T167="Mayor",80%,IF(T167="Moderado",60%,IF(T167="Menor",40%,IF(T167="Leve",20%,"")))))</f>
        <v/>
      </c>
      <c r="V167" s="744" t="s">
        <v>220</v>
      </c>
      <c r="W167" s="781">
        <f>IF(V167="Catastrófico",100%,IF(V167="Mayor",80%,IF(V167="Moderado",60%,IF(V167="Menor",40%,IF(V167="Leve",20%,"")))))</f>
        <v>0.4</v>
      </c>
      <c r="X167" s="778" t="str">
        <f>IF(Y167=100%,"Catastrófico",IF(Y167=80%,"Mayor",IF(Y167=60%,"Moderado",IF(Y167=40%,"Menor",IF(Y167=20%,"Leve","")))))</f>
        <v>Menor</v>
      </c>
      <c r="Y167" s="781">
        <f>IF(AND(U167="",W167=""),"",MAX(U167,W167))</f>
        <v>0.4</v>
      </c>
      <c r="Z167" s="781" t="str">
        <f>CONCATENATE(R167,X167)</f>
        <v>Muy BajaMenor</v>
      </c>
      <c r="AA167" s="785" t="str">
        <f>IF(Z167="Muy AltaLeve","Alto",IF(Z167="Muy AltaMenor","Alto",IF(Z167="Muy AltaModerado","Alto",IF(Z167="Muy AltaMayor","Alto",IF(Z167="Muy AltaCatastrófico","Extremo",IF(Z167="AltaLeve","Moderado",IF(Z167="AltaMenor","Moderado",IF(Z167="AltaModerado","Alto",IF(Z167="AltaMayor","Alto",IF(Z167="AltaCatastrófico","Extremo",IF(Z167="MediaLeve","Moderado",IF(Z167="MediaMenor","Moderado",IF(Z167="MediaModerado","Moderado",IF(Z167="MediaMayor","Alto",IF(Z167="MediaCatastrófico","Extremo",IF(Z167="BajaLeve","Bajo",IF(Z167="BajaMenor","Moderado",IF(Z167="BajaModerado","Moderado",IF(Z167="BajaMayor","Alto",IF(Z167="BajaCatastrófico","Extremo",IF(Z167="Muy BajaLeve","Bajo",IF(Z167="Muy BajaMenor","Bajo",IF(Z167="Muy BajaModerado","Moderado",IF(Z167="Muy BajaMayor","Alto",IF(Z167="Muy BajaCatastrófico","Extremo","")))))))))))))))))))))))))</f>
        <v>Bajo</v>
      </c>
      <c r="AB167" s="49">
        <v>1</v>
      </c>
      <c r="AC167" s="9" t="s">
        <v>633</v>
      </c>
      <c r="AD167" s="9">
        <v>1</v>
      </c>
      <c r="AE167" s="9" t="s">
        <v>634</v>
      </c>
      <c r="AF167" s="298" t="str">
        <f t="shared" si="20"/>
        <v>Probabilidad</v>
      </c>
      <c r="AG167" s="10" t="s">
        <v>177</v>
      </c>
      <c r="AH167" s="296">
        <f t="shared" si="21"/>
        <v>0.25</v>
      </c>
      <c r="AI167" s="10" t="s">
        <v>178</v>
      </c>
      <c r="AJ167" s="296">
        <f t="shared" si="22"/>
        <v>0.15</v>
      </c>
      <c r="AK167" s="300">
        <f t="shared" si="23"/>
        <v>0.4</v>
      </c>
      <c r="AL167" s="20">
        <f>IFERROR(IF(AF167="Probabilidad",(S167-(+S167*AK167)),IF(AF167="Impacto",S167,"")),"")</f>
        <v>0.12</v>
      </c>
      <c r="AM167" s="20">
        <f>IFERROR(IF(AF167="Impacto",(Y167-(+Y167*AK167)),IF(AF167="Probabilidad",Y167,"")),"")</f>
        <v>0.4</v>
      </c>
      <c r="AN167" s="11" t="s">
        <v>179</v>
      </c>
      <c r="AO167" s="11" t="s">
        <v>180</v>
      </c>
      <c r="AP167" s="11" t="s">
        <v>181</v>
      </c>
      <c r="AQ167" s="784" t="s">
        <v>635</v>
      </c>
      <c r="AR167" s="738">
        <f>S167</f>
        <v>0.2</v>
      </c>
      <c r="AS167" s="738">
        <f>IF(AL167="","",MIN(AL167:AL172))</f>
        <v>4.3199999999999995E-2</v>
      </c>
      <c r="AT167" s="741" t="str">
        <f>IFERROR(IF(AS167="","",IF(AS167&lt;=0.2,"Muy Baja",IF(AS167&lt;=0.4,"Baja",IF(AS167&lt;=0.6,"Media",IF(AS167&lt;=0.8,"Alta","Muy Alta"))))),"")</f>
        <v>Muy Baja</v>
      </c>
      <c r="AU167" s="738">
        <f>Y167</f>
        <v>0.4</v>
      </c>
      <c r="AV167" s="738">
        <f>IF(AM167="","",MIN(AM167:AM172))</f>
        <v>0.4</v>
      </c>
      <c r="AW167" s="741" t="str">
        <f>IFERROR(IF(AV167="","",IF(AV167&lt;=0.2,"Leve",IF(AV167&lt;=0.4,"Menor",IF(AV167&lt;=0.6,"Moderado",IF(AV167&lt;=0.8,"Mayor","Catastrófico"))))),"")</f>
        <v>Menor</v>
      </c>
      <c r="AX167" s="741" t="str">
        <f>AA167</f>
        <v>Bajo</v>
      </c>
      <c r="AY167" s="741" t="str">
        <f>IFERROR(IF(OR(AND(AT167="Muy Baja",AW167="Leve"),AND(AT167="Muy Baja",AW167="Menor"),AND(AT167="Baja",AW167="Leve")),"Bajo",IF(OR(AND(AT167="Muy baja",AW167="Moderado"),AND(AT167="Baja",AW167="Menor"),AND(AT167="Baja",AW167="Moderado"),AND(AT167="Media",AW167="Leve"),AND(AT167="Media",AW167="Menor"),AND(AT167="Media",AW167="Moderado"),AND(AT167="Alta",AW167="Leve"),AND(AT167="Alta",AW167="Menor")),"Moderado",IF(OR(AND(AT167="Muy Baja",AW167="Mayor"),AND(AT167="Baja",AW167="Mayor"),AND(AT167="Media",AW167="Mayor"),AND(AT167="Alta",AW167="Moderado"),AND(AT167="Alta",AW167="Mayor"),AND(AT167="Muy Alta",AW167="Leve"),AND(AT167="Muy Alta",AW167="Menor"),AND(AT167="Muy Alta",AW167="Moderado"),AND(AT167="Muy Alta",AW167="Mayor")),"Alto",IF(OR(AND(AT167="Muy Baja",AW167="Catastrófico"),AND(AT167="Baja",AW167="Catastrófico"),AND(AT167="Media",AW167="Catastrófico"),AND(AT167="Alta",AW167="Catastrófico"),AND(AT167="Muy Alta",AW167="Catastrófico")),"Extremo","")))),"")</f>
        <v>Bajo</v>
      </c>
      <c r="AZ167" s="744" t="s">
        <v>224</v>
      </c>
      <c r="BA167" s="97"/>
      <c r="BB167" s="97"/>
      <c r="BC167" s="110" t="str">
        <f>IF(SUM(BD167:BG167)=0,"",SUM(BD167:BG167))</f>
        <v/>
      </c>
      <c r="BD167" s="111"/>
      <c r="BE167" s="111"/>
      <c r="BF167" s="111"/>
      <c r="BG167" s="111"/>
      <c r="BH167" s="91"/>
      <c r="BI167" s="91"/>
      <c r="BJ167" s="91"/>
      <c r="BK167" s="91"/>
      <c r="BL167" s="93"/>
      <c r="BM167" s="93"/>
      <c r="BN167" s="93"/>
      <c r="BO167" s="93"/>
      <c r="BP167" s="95" t="str">
        <f>IF(SUM(BL167:BO167)=0,"",SUM(BL167:BO167))</f>
        <v/>
      </c>
      <c r="BQ167" s="96" t="str">
        <f>IF(ISERROR(BP167/BC167),"",(BP167/BC167))</f>
        <v/>
      </c>
      <c r="BR167" s="747"/>
      <c r="BS167" s="750"/>
      <c r="BT167" s="750"/>
      <c r="BU167" s="753"/>
    </row>
    <row r="168" spans="1:73" ht="102" customHeight="1" x14ac:dyDescent="0.25">
      <c r="A168" s="840"/>
      <c r="B168" s="843"/>
      <c r="C168" s="846"/>
      <c r="D168" s="849"/>
      <c r="E168" s="831"/>
      <c r="F168" s="852"/>
      <c r="G168" s="751"/>
      <c r="H168" s="745"/>
      <c r="I168" s="745"/>
      <c r="J168" s="937"/>
      <c r="K168" s="745"/>
      <c r="L168" s="751"/>
      <c r="M168" s="745"/>
      <c r="N168" s="751"/>
      <c r="O168" s="751"/>
      <c r="P168" s="751"/>
      <c r="Q168" s="934"/>
      <c r="R168" s="745"/>
      <c r="S168" s="782"/>
      <c r="T168" s="745"/>
      <c r="U168" s="782"/>
      <c r="V168" s="745"/>
      <c r="W168" s="782"/>
      <c r="X168" s="779"/>
      <c r="Y168" s="782"/>
      <c r="Z168" s="782"/>
      <c r="AA168" s="786"/>
      <c r="AB168" s="297">
        <v>2</v>
      </c>
      <c r="AC168" s="293" t="s">
        <v>636</v>
      </c>
      <c r="AD168" s="293">
        <v>3</v>
      </c>
      <c r="AE168" s="295" t="s">
        <v>637</v>
      </c>
      <c r="AF168" s="298" t="str">
        <f t="shared" si="20"/>
        <v>Probabilidad</v>
      </c>
      <c r="AG168" s="299" t="s">
        <v>177</v>
      </c>
      <c r="AH168" s="296">
        <f t="shared" si="21"/>
        <v>0.25</v>
      </c>
      <c r="AI168" s="299" t="s">
        <v>178</v>
      </c>
      <c r="AJ168" s="296">
        <f t="shared" si="22"/>
        <v>0.15</v>
      </c>
      <c r="AK168" s="300">
        <f t="shared" si="23"/>
        <v>0.4</v>
      </c>
      <c r="AL168" s="301">
        <f>IFERROR(IF(AND(AF167="Probabilidad",AF168="Probabilidad"),(AL167-(+AL167*AK168)),IF(AF168="Probabilidad",(S167-(+S167*AK168)),IF(AF168="Impacto",AL167,""))),"")</f>
        <v>7.1999999999999995E-2</v>
      </c>
      <c r="AM168" s="301">
        <f>IFERROR(IF(AND(AF167="Impacto",AF168="Impacto"),(AM167-(+AM167*AK168)),IF(AF168="Impacto",(Y167-(+Y167*AK168)),IF(AF168="Probabilidad",AM167,""))),"")</f>
        <v>0.4</v>
      </c>
      <c r="AN168" s="302" t="s">
        <v>179</v>
      </c>
      <c r="AO168" s="302" t="s">
        <v>180</v>
      </c>
      <c r="AP168" s="302" t="s">
        <v>181</v>
      </c>
      <c r="AQ168" s="775"/>
      <c r="AR168" s="739"/>
      <c r="AS168" s="739"/>
      <c r="AT168" s="742"/>
      <c r="AU168" s="739"/>
      <c r="AV168" s="739"/>
      <c r="AW168" s="742"/>
      <c r="AX168" s="742"/>
      <c r="AY168" s="742"/>
      <c r="AZ168" s="745"/>
      <c r="BA168" s="303"/>
      <c r="BB168" s="303"/>
      <c r="BC168" s="294" t="str">
        <f t="shared" ref="BC168:BC220" si="30">IF(SUM(BD168:BG168)=0,"",SUM(BD168:BG168))</f>
        <v/>
      </c>
      <c r="BD168" s="304"/>
      <c r="BE168" s="304"/>
      <c r="BF168" s="304"/>
      <c r="BG168" s="304"/>
      <c r="BH168" s="305"/>
      <c r="BI168" s="305"/>
      <c r="BJ168" s="305"/>
      <c r="BK168" s="305"/>
      <c r="BL168" s="306"/>
      <c r="BM168" s="306"/>
      <c r="BN168" s="306"/>
      <c r="BO168" s="306"/>
      <c r="BP168" s="307" t="str">
        <f>IF(SUM(BL168:BO168)=0,"",SUM(BL168:BO168))</f>
        <v/>
      </c>
      <c r="BQ168" s="308" t="str">
        <f>IF(ISERROR(BP168/BC168),"",(BP168/BC168))</f>
        <v/>
      </c>
      <c r="BR168" s="748"/>
      <c r="BS168" s="751"/>
      <c r="BT168" s="751"/>
      <c r="BU168" s="754"/>
    </row>
    <row r="169" spans="1:73" ht="70.5" x14ac:dyDescent="0.25">
      <c r="A169" s="840"/>
      <c r="B169" s="843"/>
      <c r="C169" s="846"/>
      <c r="D169" s="849"/>
      <c r="E169" s="831"/>
      <c r="F169" s="852"/>
      <c r="G169" s="751"/>
      <c r="H169" s="745"/>
      <c r="I169" s="745"/>
      <c r="J169" s="937"/>
      <c r="K169" s="745"/>
      <c r="L169" s="751"/>
      <c r="M169" s="745"/>
      <c r="N169" s="751"/>
      <c r="O169" s="751"/>
      <c r="P169" s="751"/>
      <c r="Q169" s="934"/>
      <c r="R169" s="745"/>
      <c r="S169" s="782"/>
      <c r="T169" s="745"/>
      <c r="U169" s="782"/>
      <c r="V169" s="745"/>
      <c r="W169" s="782"/>
      <c r="X169" s="779"/>
      <c r="Y169" s="782"/>
      <c r="Z169" s="782"/>
      <c r="AA169" s="786"/>
      <c r="AB169" s="297">
        <v>3</v>
      </c>
      <c r="AC169" s="293" t="s">
        <v>638</v>
      </c>
      <c r="AD169" s="293">
        <v>2</v>
      </c>
      <c r="AE169" s="293" t="s">
        <v>639</v>
      </c>
      <c r="AF169" s="298" t="str">
        <f t="shared" si="20"/>
        <v>Probabilidad</v>
      </c>
      <c r="AG169" s="299" t="s">
        <v>177</v>
      </c>
      <c r="AH169" s="296">
        <f t="shared" si="21"/>
        <v>0.25</v>
      </c>
      <c r="AI169" s="299" t="s">
        <v>178</v>
      </c>
      <c r="AJ169" s="296">
        <f t="shared" si="22"/>
        <v>0.15</v>
      </c>
      <c r="AK169" s="300">
        <f t="shared" si="23"/>
        <v>0.4</v>
      </c>
      <c r="AL169" s="301">
        <f>IFERROR(IF(AND(AF168="Probabilidad",AF169="Probabilidad"),(AL168-(+AL168*AK169)),IF(AND(AF168="Impacto",AF169="Probabilidad"),(AL167-(+AL167*AK169)),IF(AF169="Impacto",AL168,""))),"")</f>
        <v>4.3199999999999995E-2</v>
      </c>
      <c r="AM169" s="301">
        <f>IFERROR(IF(AND(AF168="Impacto",AF169="Impacto"),(AM168-(+AM168*AK169)),IF(AND(AF168="Probabilidad",AF169="Impacto"),(AM167-(+AM167*AK169)),IF(AF169="Probabilidad",AM168,""))),"")</f>
        <v>0.4</v>
      </c>
      <c r="AN169" s="302" t="s">
        <v>179</v>
      </c>
      <c r="AO169" s="302" t="s">
        <v>180</v>
      </c>
      <c r="AP169" s="302" t="s">
        <v>181</v>
      </c>
      <c r="AQ169" s="775"/>
      <c r="AR169" s="739"/>
      <c r="AS169" s="739"/>
      <c r="AT169" s="742"/>
      <c r="AU169" s="739"/>
      <c r="AV169" s="739"/>
      <c r="AW169" s="742"/>
      <c r="AX169" s="742"/>
      <c r="AY169" s="742"/>
      <c r="AZ169" s="745"/>
      <c r="BA169" s="303"/>
      <c r="BB169" s="303"/>
      <c r="BC169" s="294" t="str">
        <f t="shared" si="30"/>
        <v/>
      </c>
      <c r="BD169" s="304"/>
      <c r="BE169" s="304"/>
      <c r="BF169" s="304"/>
      <c r="BG169" s="304"/>
      <c r="BH169" s="305"/>
      <c r="BI169" s="305"/>
      <c r="BJ169" s="305"/>
      <c r="BK169" s="305"/>
      <c r="BL169" s="306"/>
      <c r="BM169" s="306"/>
      <c r="BN169" s="306"/>
      <c r="BO169" s="306"/>
      <c r="BP169" s="307" t="str">
        <f t="shared" ref="BP169:BP220" si="31">IF(SUM(BL169:BO169)=0,"",SUM(BL169:BO169))</f>
        <v/>
      </c>
      <c r="BQ169" s="308" t="str">
        <f t="shared" ref="BQ169:BQ220" si="32">IF(ISERROR(BP169/BC169),"",(BP169/BC169))</f>
        <v/>
      </c>
      <c r="BR169" s="748"/>
      <c r="BS169" s="751"/>
      <c r="BT169" s="751"/>
      <c r="BU169" s="754"/>
    </row>
    <row r="170" spans="1:73" x14ac:dyDescent="0.25">
      <c r="A170" s="840"/>
      <c r="B170" s="843"/>
      <c r="C170" s="846"/>
      <c r="D170" s="849"/>
      <c r="E170" s="831"/>
      <c r="F170" s="852"/>
      <c r="G170" s="751"/>
      <c r="H170" s="745"/>
      <c r="I170" s="745"/>
      <c r="J170" s="937"/>
      <c r="K170" s="745"/>
      <c r="L170" s="751"/>
      <c r="M170" s="745"/>
      <c r="N170" s="751"/>
      <c r="O170" s="751"/>
      <c r="P170" s="751"/>
      <c r="Q170" s="934"/>
      <c r="R170" s="745"/>
      <c r="S170" s="782"/>
      <c r="T170" s="745"/>
      <c r="U170" s="782"/>
      <c r="V170" s="745"/>
      <c r="W170" s="782"/>
      <c r="X170" s="779"/>
      <c r="Y170" s="782"/>
      <c r="Z170" s="782"/>
      <c r="AA170" s="786"/>
      <c r="AB170" s="297">
        <v>4</v>
      </c>
      <c r="AC170" s="295"/>
      <c r="AD170" s="295"/>
      <c r="AE170" s="295"/>
      <c r="AF170" s="298" t="str">
        <f t="shared" si="20"/>
        <v/>
      </c>
      <c r="AG170" s="299"/>
      <c r="AH170" s="296" t="str">
        <f t="shared" si="21"/>
        <v/>
      </c>
      <c r="AI170" s="299"/>
      <c r="AJ170" s="296" t="str">
        <f t="shared" si="22"/>
        <v/>
      </c>
      <c r="AK170" s="300" t="str">
        <f t="shared" si="23"/>
        <v/>
      </c>
      <c r="AL170" s="301" t="str">
        <f>IFERROR(IF(AND(AF169="Probabilidad",AF170="Probabilidad"),(AL169-(+AL169*AK170)),IF(AND(AF169="Impacto",AF170="Probabilidad"),(AL168-(+AL168*AK170)),IF(AF170="Impacto",AL169,""))),"")</f>
        <v/>
      </c>
      <c r="AM170" s="301" t="str">
        <f>IFERROR(IF(AND(AF169="Impacto",AF170="Impacto"),(AM169-(+AM169*AK170)),IF(AND(AF169="Probabilidad",AF170="Impacto"),(AM168-(+AM168*AK170)),IF(AF170="Probabilidad",AM169,""))),"")</f>
        <v/>
      </c>
      <c r="AN170" s="302"/>
      <c r="AO170" s="302"/>
      <c r="AP170" s="302"/>
      <c r="AQ170" s="775"/>
      <c r="AR170" s="739"/>
      <c r="AS170" s="739"/>
      <c r="AT170" s="742"/>
      <c r="AU170" s="739"/>
      <c r="AV170" s="739"/>
      <c r="AW170" s="742"/>
      <c r="AX170" s="742"/>
      <c r="AY170" s="742"/>
      <c r="AZ170" s="745"/>
      <c r="BA170" s="303"/>
      <c r="BB170" s="303"/>
      <c r="BC170" s="294" t="str">
        <f t="shared" si="30"/>
        <v/>
      </c>
      <c r="BD170" s="304"/>
      <c r="BE170" s="304"/>
      <c r="BF170" s="304"/>
      <c r="BG170" s="304"/>
      <c r="BH170" s="305"/>
      <c r="BI170" s="305"/>
      <c r="BJ170" s="305"/>
      <c r="BK170" s="305"/>
      <c r="BL170" s="306"/>
      <c r="BM170" s="306"/>
      <c r="BN170" s="306"/>
      <c r="BO170" s="306"/>
      <c r="BP170" s="307" t="str">
        <f t="shared" si="31"/>
        <v/>
      </c>
      <c r="BQ170" s="308" t="str">
        <f t="shared" si="32"/>
        <v/>
      </c>
      <c r="BR170" s="748"/>
      <c r="BS170" s="751"/>
      <c r="BT170" s="751"/>
      <c r="BU170" s="754"/>
    </row>
    <row r="171" spans="1:73" x14ac:dyDescent="0.25">
      <c r="A171" s="840"/>
      <c r="B171" s="843"/>
      <c r="C171" s="846"/>
      <c r="D171" s="849"/>
      <c r="E171" s="831"/>
      <c r="F171" s="852"/>
      <c r="G171" s="751"/>
      <c r="H171" s="745"/>
      <c r="I171" s="745"/>
      <c r="J171" s="937"/>
      <c r="K171" s="745"/>
      <c r="L171" s="751"/>
      <c r="M171" s="745"/>
      <c r="N171" s="751"/>
      <c r="O171" s="751"/>
      <c r="P171" s="751"/>
      <c r="Q171" s="934"/>
      <c r="R171" s="745"/>
      <c r="S171" s="782"/>
      <c r="T171" s="745"/>
      <c r="U171" s="782"/>
      <c r="V171" s="745"/>
      <c r="W171" s="782"/>
      <c r="X171" s="779"/>
      <c r="Y171" s="782"/>
      <c r="Z171" s="782"/>
      <c r="AA171" s="786"/>
      <c r="AB171" s="297">
        <v>5</v>
      </c>
      <c r="AC171" s="342"/>
      <c r="AD171" s="342"/>
      <c r="AE171" s="295"/>
      <c r="AF171" s="298" t="str">
        <f t="shared" si="20"/>
        <v/>
      </c>
      <c r="AG171" s="299"/>
      <c r="AH171" s="296" t="str">
        <f t="shared" si="21"/>
        <v/>
      </c>
      <c r="AI171" s="299"/>
      <c r="AJ171" s="296" t="str">
        <f t="shared" si="22"/>
        <v/>
      </c>
      <c r="AK171" s="300" t="str">
        <f t="shared" si="23"/>
        <v/>
      </c>
      <c r="AL171" s="301" t="str">
        <f>IFERROR(IF(AND(AF170="Probabilidad",AF171="Probabilidad"),(AL170-(+AL170*AK171)),IF(AND(AF170="Impacto",AF171="Probabilidad"),(AL169-(+AL169*AK171)),IF(AF171="Impacto",AL170,""))),"")</f>
        <v/>
      </c>
      <c r="AM171" s="301" t="str">
        <f>IFERROR(IF(AND(AF170="Impacto",AF171="Impacto"),(AM170-(+AM170*AK171)),IF(AND(AF170="Probabilidad",AF171="Impacto"),(AM169-(+AM169*AK171)),IF(AF171="Probabilidad",AM170,""))),"")</f>
        <v/>
      </c>
      <c r="AN171" s="302"/>
      <c r="AO171" s="302"/>
      <c r="AP171" s="302"/>
      <c r="AQ171" s="775"/>
      <c r="AR171" s="739"/>
      <c r="AS171" s="739"/>
      <c r="AT171" s="742"/>
      <c r="AU171" s="739"/>
      <c r="AV171" s="739"/>
      <c r="AW171" s="742"/>
      <c r="AX171" s="742"/>
      <c r="AY171" s="742"/>
      <c r="AZ171" s="745"/>
      <c r="BA171" s="303"/>
      <c r="BB171" s="303"/>
      <c r="BC171" s="294" t="str">
        <f t="shared" si="30"/>
        <v/>
      </c>
      <c r="BD171" s="304"/>
      <c r="BE171" s="304"/>
      <c r="BF171" s="304"/>
      <c r="BG171" s="304"/>
      <c r="BH171" s="305"/>
      <c r="BI171" s="305"/>
      <c r="BJ171" s="305"/>
      <c r="BK171" s="305"/>
      <c r="BL171" s="306"/>
      <c r="BM171" s="306"/>
      <c r="BN171" s="306"/>
      <c r="BO171" s="306"/>
      <c r="BP171" s="307" t="str">
        <f t="shared" si="31"/>
        <v/>
      </c>
      <c r="BQ171" s="308" t="str">
        <f t="shared" si="32"/>
        <v/>
      </c>
      <c r="BR171" s="748"/>
      <c r="BS171" s="751"/>
      <c r="BT171" s="751"/>
      <c r="BU171" s="754"/>
    </row>
    <row r="172" spans="1:73" ht="15.75" thickBot="1" x14ac:dyDescent="0.3">
      <c r="A172" s="840"/>
      <c r="B172" s="843"/>
      <c r="C172" s="846"/>
      <c r="D172" s="850"/>
      <c r="E172" s="832"/>
      <c r="F172" s="853"/>
      <c r="G172" s="752"/>
      <c r="H172" s="746"/>
      <c r="I172" s="746"/>
      <c r="J172" s="938"/>
      <c r="K172" s="746"/>
      <c r="L172" s="752"/>
      <c r="M172" s="746"/>
      <c r="N172" s="752"/>
      <c r="O172" s="752"/>
      <c r="P172" s="752"/>
      <c r="Q172" s="935"/>
      <c r="R172" s="746"/>
      <c r="S172" s="783"/>
      <c r="T172" s="746"/>
      <c r="U172" s="783"/>
      <c r="V172" s="746"/>
      <c r="W172" s="783"/>
      <c r="X172" s="780"/>
      <c r="Y172" s="783"/>
      <c r="Z172" s="783"/>
      <c r="AA172" s="787"/>
      <c r="AB172" s="315">
        <v>6</v>
      </c>
      <c r="AC172" s="313"/>
      <c r="AD172" s="313"/>
      <c r="AE172" s="313"/>
      <c r="AF172" s="547" t="str">
        <f t="shared" si="20"/>
        <v/>
      </c>
      <c r="AG172" s="317"/>
      <c r="AH172" s="314" t="str">
        <f t="shared" si="21"/>
        <v/>
      </c>
      <c r="AI172" s="317"/>
      <c r="AJ172" s="314" t="str">
        <f t="shared" si="22"/>
        <v/>
      </c>
      <c r="AK172" s="318" t="str">
        <f t="shared" si="23"/>
        <v/>
      </c>
      <c r="AL172" s="301" t="str">
        <f>IFERROR(IF(AND(AF171="Probabilidad",AF172="Probabilidad"),(AL171-(+AL171*AK172)),IF(AND(AF171="Impacto",AF172="Probabilidad"),(AL170-(+AL170*AK172)),IF(AF172="Impacto",AL171,""))),"")</f>
        <v/>
      </c>
      <c r="AM172" s="301" t="str">
        <f>IFERROR(IF(AND(AF171="Impacto",AF172="Impacto"),(AM171-(+AM171*AK172)),IF(AND(AF171="Probabilidad",AF172="Impacto"),(AM170-(+AM170*AK172)),IF(AF172="Probabilidad",AM171,""))),"")</f>
        <v/>
      </c>
      <c r="AN172" s="320"/>
      <c r="AO172" s="320"/>
      <c r="AP172" s="320"/>
      <c r="AQ172" s="776"/>
      <c r="AR172" s="740"/>
      <c r="AS172" s="740"/>
      <c r="AT172" s="743"/>
      <c r="AU172" s="740"/>
      <c r="AV172" s="740"/>
      <c r="AW172" s="743"/>
      <c r="AX172" s="743"/>
      <c r="AY172" s="743"/>
      <c r="AZ172" s="746"/>
      <c r="BA172" s="321"/>
      <c r="BB172" s="321"/>
      <c r="BC172" s="312" t="str">
        <f t="shared" si="30"/>
        <v/>
      </c>
      <c r="BD172" s="322"/>
      <c r="BE172" s="322"/>
      <c r="BF172" s="322"/>
      <c r="BG172" s="322"/>
      <c r="BH172" s="323"/>
      <c r="BI172" s="323"/>
      <c r="BJ172" s="323"/>
      <c r="BK172" s="323"/>
      <c r="BL172" s="324"/>
      <c r="BM172" s="324"/>
      <c r="BN172" s="324"/>
      <c r="BO172" s="324"/>
      <c r="BP172" s="325" t="str">
        <f t="shared" si="31"/>
        <v/>
      </c>
      <c r="BQ172" s="326" t="str">
        <f t="shared" si="32"/>
        <v/>
      </c>
      <c r="BR172" s="749"/>
      <c r="BS172" s="752"/>
      <c r="BT172" s="752"/>
      <c r="BU172" s="755"/>
    </row>
    <row r="173" spans="1:73" ht="90" customHeight="1" x14ac:dyDescent="0.25">
      <c r="A173" s="840"/>
      <c r="B173" s="843"/>
      <c r="C173" s="846"/>
      <c r="D173" s="848" t="s">
        <v>167</v>
      </c>
      <c r="E173" s="830" t="s">
        <v>628</v>
      </c>
      <c r="F173" s="851">
        <v>2</v>
      </c>
      <c r="G173" s="750" t="s">
        <v>640</v>
      </c>
      <c r="H173" s="744"/>
      <c r="I173" s="744"/>
      <c r="J173" s="936" t="s">
        <v>641</v>
      </c>
      <c r="K173" s="744" t="s">
        <v>170</v>
      </c>
      <c r="L173" s="750" t="s">
        <v>260</v>
      </c>
      <c r="M173" s="744" t="s">
        <v>642</v>
      </c>
      <c r="N173" s="750"/>
      <c r="O173" s="750"/>
      <c r="P173" s="750" t="s">
        <v>643</v>
      </c>
      <c r="Q173" s="933">
        <v>0.9</v>
      </c>
      <c r="R173" s="744" t="s">
        <v>219</v>
      </c>
      <c r="S173" s="781">
        <f>IF(R173="Muy Alta",100%,IF(R173="Alta",80%,IF(R173="Media",60%,IF(R173="Baja",40%,IF(R173="Muy Baja",20%,"")))))</f>
        <v>0.4</v>
      </c>
      <c r="T173" s="744"/>
      <c r="U173" s="781" t="str">
        <f>IF(T173="Catastrófico",100%,IF(T173="Mayor",80%,IF(T173="Moderado",60%,IF(T173="Menor",40%,IF(T173="Leve",20%,"")))))</f>
        <v/>
      </c>
      <c r="V173" s="744" t="s">
        <v>174</v>
      </c>
      <c r="W173" s="781">
        <f>IF(V173="Catastrófico",100%,IF(V173="Mayor",80%,IF(V173="Moderado",60%,IF(V173="Menor",40%,IF(V173="Leve",20%,"")))))</f>
        <v>0.6</v>
      </c>
      <c r="X173" s="778" t="str">
        <f>IF(Y173=100%,"Catastrófico",IF(Y173=80%,"Mayor",IF(Y173=60%,"Moderado",IF(Y173=40%,"Menor",IF(Y173=20%,"Leve","")))))</f>
        <v>Moderado</v>
      </c>
      <c r="Y173" s="781">
        <f>IF(AND(U173="",W173=""),"",MAX(U173,W173))</f>
        <v>0.6</v>
      </c>
      <c r="Z173" s="781" t="str">
        <f>CONCATENATE(R173,X173)</f>
        <v>BajaModerado</v>
      </c>
      <c r="AA173" s="741" t="str">
        <f>IF(Z173="Muy AltaLeve","Alto",IF(Z173="Muy AltaMenor","Alto",IF(Z173="Muy AltaModerado","Alto",IF(Z173="Muy AltaMayor","Alto",IF(Z173="Muy AltaCatastrófico","Extremo",IF(Z173="AltaLeve","Moderado",IF(Z173="AltaMenor","Moderado",IF(Z173="AltaModerado","Alto",IF(Z173="AltaMayor","Alto",IF(Z173="AltaCatastrófico","Extremo",IF(Z173="MediaLeve","Moderado",IF(Z173="MediaMenor","Moderado",IF(Z173="MediaModerado","Moderado",IF(Z173="MediaMayor","Alto",IF(Z173="MediaCatastrófico","Extremo",IF(Z173="BajaLeve","Bajo",IF(Z173="BajaMenor","Moderado",IF(Z173="BajaModerado","Moderado",IF(Z173="BajaMayor","Alto",IF(Z173="BajaCatastrófico","Extremo",IF(Z173="Muy BajaLeve","Bajo",IF(Z173="Muy BajaMenor","Bajo",IF(Z173="Muy BajaModerado","Moderado",IF(Z173="Muy BajaMayor","Alto",IF(Z173="Muy BajaCatastrófico","Extremo","")))))))))))))))))))))))))</f>
        <v>Moderado</v>
      </c>
      <c r="AB173" s="49">
        <v>1</v>
      </c>
      <c r="AC173" s="14" t="s">
        <v>644</v>
      </c>
      <c r="AD173" s="14">
        <v>1</v>
      </c>
      <c r="AE173" s="14" t="s">
        <v>645</v>
      </c>
      <c r="AF173" s="16" t="str">
        <f t="shared" si="20"/>
        <v>Probabilidad</v>
      </c>
      <c r="AG173" s="10" t="s">
        <v>177</v>
      </c>
      <c r="AH173" s="18">
        <f t="shared" si="21"/>
        <v>0.25</v>
      </c>
      <c r="AI173" s="10" t="s">
        <v>178</v>
      </c>
      <c r="AJ173" s="18">
        <f t="shared" si="22"/>
        <v>0.15</v>
      </c>
      <c r="AK173" s="19">
        <f t="shared" si="23"/>
        <v>0.4</v>
      </c>
      <c r="AL173" s="20">
        <f>IFERROR(IF(AF173="Probabilidad",(S173-(+S173*AK173)),IF(AF173="Impacto",S173,"")),"")</f>
        <v>0.24</v>
      </c>
      <c r="AM173" s="20">
        <f>IFERROR(IF(AF173="Impacto",(Y173-(+Y173*AK173)),IF(AF173="Probabilidad",Y173,"")),"")</f>
        <v>0.6</v>
      </c>
      <c r="AN173" s="11" t="s">
        <v>179</v>
      </c>
      <c r="AO173" s="11" t="s">
        <v>180</v>
      </c>
      <c r="AP173" s="11" t="s">
        <v>181</v>
      </c>
      <c r="AQ173" s="774" t="s">
        <v>646</v>
      </c>
      <c r="AR173" s="768">
        <f>S173</f>
        <v>0.4</v>
      </c>
      <c r="AS173" s="768">
        <f>IF(AL173="","",MIN(AL173:AL178))</f>
        <v>6.0479999999999999E-2</v>
      </c>
      <c r="AT173" s="741" t="str">
        <f>IFERROR(IF(AS173="","",IF(AS173&lt;=0.2,"Muy Baja",IF(AS173&lt;=0.4,"Baja",IF(AS173&lt;=0.6,"Media",IF(AS173&lt;=0.8,"Alta","Muy Alta"))))),"")</f>
        <v>Muy Baja</v>
      </c>
      <c r="AU173" s="738">
        <f>Y173</f>
        <v>0.6</v>
      </c>
      <c r="AV173" s="738">
        <f>IF(AM173="","",MIN(AM173:AM178))</f>
        <v>0.6</v>
      </c>
      <c r="AW173" s="741" t="str">
        <f>IFERROR(IF(AV173="","",IF(AV173&lt;=0.2,"Leve",IF(AV173&lt;=0.4,"Menor",IF(AV173&lt;=0.6,"Moderado",IF(AV173&lt;=0.8,"Mayor","Catastrófico"))))),"")</f>
        <v>Moderado</v>
      </c>
      <c r="AX173" s="741" t="str">
        <f>AA173</f>
        <v>Moderado</v>
      </c>
      <c r="AY173" s="741" t="str">
        <f>IFERROR(IF(OR(AND(AT173="Muy Baja",AW173="Leve"),AND(AT173="Muy Baja",AW173="Menor"),AND(AT173="Baja",AW173="Leve")),"Bajo",IF(OR(AND(AT173="Muy baja",AW173="Moderado"),AND(AT173="Baja",AW173="Menor"),AND(AT173="Baja",AW173="Moderado"),AND(AT173="Media",AW173="Leve"),AND(AT173="Media",AW173="Menor"),AND(AT173="Media",AW173="Moderado"),AND(AT173="Alta",AW173="Leve"),AND(AT173="Alta",AW173="Menor")),"Moderado",IF(OR(AND(AT173="Muy Baja",AW173="Mayor"),AND(AT173="Baja",AW173="Mayor"),AND(AT173="Media",AW173="Mayor"),AND(AT173="Alta",AW173="Moderado"),AND(AT173="Alta",AW173="Mayor"),AND(AT173="Muy Alta",AW173="Leve"),AND(AT173="Muy Alta",AW173="Menor"),AND(AT173="Muy Alta",AW173="Moderado"),AND(AT173="Muy Alta",AW173="Mayor")),"Alto",IF(OR(AND(AT173="Muy Baja",AW173="Catastrófico"),AND(AT173="Baja",AW173="Catastrófico"),AND(AT173="Media",AW173="Catastrófico"),AND(AT173="Alta",AW173="Catastrófico"),AND(AT173="Muy Alta",AW173="Catastrófico")),"Extremo","")))),"")</f>
        <v>Moderado</v>
      </c>
      <c r="AZ173" s="744" t="s">
        <v>183</v>
      </c>
      <c r="BA173" s="91" t="s">
        <v>647</v>
      </c>
      <c r="BB173" s="91" t="s">
        <v>648</v>
      </c>
      <c r="BC173" s="94">
        <f t="shared" si="30"/>
        <v>2</v>
      </c>
      <c r="BD173" s="9"/>
      <c r="BE173" s="9">
        <v>1</v>
      </c>
      <c r="BF173" s="9"/>
      <c r="BG173" s="9">
        <v>1</v>
      </c>
      <c r="BH173" s="91" t="s">
        <v>649</v>
      </c>
      <c r="BI173" s="91" t="s">
        <v>650</v>
      </c>
      <c r="BJ173" s="91"/>
      <c r="BK173" s="91"/>
      <c r="BL173" s="93"/>
      <c r="BM173" s="93"/>
      <c r="BN173" s="93"/>
      <c r="BO173" s="93"/>
      <c r="BP173" s="95" t="str">
        <f t="shared" si="31"/>
        <v/>
      </c>
      <c r="BQ173" s="96" t="str">
        <f t="shared" si="32"/>
        <v/>
      </c>
      <c r="BR173" s="747"/>
      <c r="BS173" s="756"/>
      <c r="BT173" s="756"/>
      <c r="BU173" s="759"/>
    </row>
    <row r="174" spans="1:73" ht="70.5" x14ac:dyDescent="0.25">
      <c r="A174" s="840"/>
      <c r="B174" s="843"/>
      <c r="C174" s="846"/>
      <c r="D174" s="849"/>
      <c r="E174" s="831"/>
      <c r="F174" s="852"/>
      <c r="G174" s="751"/>
      <c r="H174" s="745"/>
      <c r="I174" s="745"/>
      <c r="J174" s="937"/>
      <c r="K174" s="745"/>
      <c r="L174" s="751"/>
      <c r="M174" s="745"/>
      <c r="N174" s="751"/>
      <c r="O174" s="751"/>
      <c r="P174" s="751"/>
      <c r="Q174" s="934"/>
      <c r="R174" s="745"/>
      <c r="S174" s="782"/>
      <c r="T174" s="745"/>
      <c r="U174" s="782"/>
      <c r="V174" s="745"/>
      <c r="W174" s="782"/>
      <c r="X174" s="779"/>
      <c r="Y174" s="782"/>
      <c r="Z174" s="782"/>
      <c r="AA174" s="742"/>
      <c r="AB174" s="297">
        <v>2</v>
      </c>
      <c r="AC174" s="295" t="s">
        <v>651</v>
      </c>
      <c r="AD174" s="295">
        <v>1</v>
      </c>
      <c r="AE174" s="295" t="s">
        <v>652</v>
      </c>
      <c r="AF174" s="328" t="str">
        <f>IF(OR(AG174="Preventivo",AG174="Detectivo"),"Probabilidad",IF(AG174="Correctivo","Impacto",""))</f>
        <v>Probabilidad</v>
      </c>
      <c r="AG174" s="302" t="s">
        <v>177</v>
      </c>
      <c r="AH174" s="296">
        <f t="shared" si="21"/>
        <v>0.25</v>
      </c>
      <c r="AI174" s="302" t="s">
        <v>178</v>
      </c>
      <c r="AJ174" s="296">
        <f t="shared" si="22"/>
        <v>0.15</v>
      </c>
      <c r="AK174" s="300">
        <f t="shared" si="23"/>
        <v>0.4</v>
      </c>
      <c r="AL174" s="329">
        <f>IFERROR(IF(AND(AF173="Probabilidad",AF174="Probabilidad"),(AL173-(+AL173*AK174)),IF(AF174="Probabilidad",(S173-(+S173*AK174)),IF(AF174="Impacto",AL173,""))),"")</f>
        <v>0.14399999999999999</v>
      </c>
      <c r="AM174" s="329">
        <f>IFERROR(IF(AND(AF173="Impacto",AF174="Impacto"),(AM173-(+AM173*AK174)),IF(AF174="Impacto",(Y173-(+Y173*AK174)),IF(AF174="Probabilidad",AM173,""))),"")</f>
        <v>0.6</v>
      </c>
      <c r="AN174" s="302" t="s">
        <v>179</v>
      </c>
      <c r="AO174" s="302" t="s">
        <v>180</v>
      </c>
      <c r="AP174" s="302" t="s">
        <v>181</v>
      </c>
      <c r="AQ174" s="775"/>
      <c r="AR174" s="769"/>
      <c r="AS174" s="769"/>
      <c r="AT174" s="742"/>
      <c r="AU174" s="739"/>
      <c r="AV174" s="739"/>
      <c r="AW174" s="742"/>
      <c r="AX174" s="742"/>
      <c r="AY174" s="742"/>
      <c r="AZ174" s="745"/>
      <c r="BA174" s="305"/>
      <c r="BB174" s="305"/>
      <c r="BC174" s="308" t="str">
        <f t="shared" si="30"/>
        <v/>
      </c>
      <c r="BD174" s="295"/>
      <c r="BE174" s="295"/>
      <c r="BF174" s="295"/>
      <c r="BG174" s="295"/>
      <c r="BH174" s="305"/>
      <c r="BI174" s="305"/>
      <c r="BJ174" s="305"/>
      <c r="BK174" s="305"/>
      <c r="BL174" s="306"/>
      <c r="BM174" s="306"/>
      <c r="BN174" s="306"/>
      <c r="BO174" s="306"/>
      <c r="BP174" s="307" t="str">
        <f t="shared" si="31"/>
        <v/>
      </c>
      <c r="BQ174" s="330" t="str">
        <f t="shared" si="32"/>
        <v/>
      </c>
      <c r="BR174" s="748"/>
      <c r="BS174" s="757"/>
      <c r="BT174" s="757"/>
      <c r="BU174" s="760"/>
    </row>
    <row r="175" spans="1:73" ht="70.5" x14ac:dyDescent="0.25">
      <c r="A175" s="840"/>
      <c r="B175" s="843"/>
      <c r="C175" s="846"/>
      <c r="D175" s="849"/>
      <c r="E175" s="831"/>
      <c r="F175" s="852"/>
      <c r="G175" s="751"/>
      <c r="H175" s="745"/>
      <c r="I175" s="745"/>
      <c r="J175" s="937"/>
      <c r="K175" s="745"/>
      <c r="L175" s="751"/>
      <c r="M175" s="745"/>
      <c r="N175" s="751"/>
      <c r="O175" s="751"/>
      <c r="P175" s="751"/>
      <c r="Q175" s="934"/>
      <c r="R175" s="745"/>
      <c r="S175" s="782"/>
      <c r="T175" s="745"/>
      <c r="U175" s="782"/>
      <c r="V175" s="745"/>
      <c r="W175" s="782"/>
      <c r="X175" s="779"/>
      <c r="Y175" s="782"/>
      <c r="Z175" s="782"/>
      <c r="AA175" s="742"/>
      <c r="AB175" s="297">
        <v>3</v>
      </c>
      <c r="AC175" s="293" t="s">
        <v>653</v>
      </c>
      <c r="AD175" s="293">
        <v>2</v>
      </c>
      <c r="AE175" s="295" t="s">
        <v>654</v>
      </c>
      <c r="AF175" s="298" t="str">
        <f>IF(OR(AG175="Preventivo",AG175="Detectivo"),"Probabilidad",IF(AG175="Correctivo","Impacto",""))</f>
        <v>Probabilidad</v>
      </c>
      <c r="AG175" s="299" t="s">
        <v>335</v>
      </c>
      <c r="AH175" s="296">
        <f t="shared" si="21"/>
        <v>0.15</v>
      </c>
      <c r="AI175" s="302" t="s">
        <v>178</v>
      </c>
      <c r="AJ175" s="296">
        <f t="shared" si="22"/>
        <v>0.15</v>
      </c>
      <c r="AK175" s="300">
        <f t="shared" si="23"/>
        <v>0.3</v>
      </c>
      <c r="AL175" s="301">
        <f>IFERROR(IF(AND(AF174="Probabilidad",AF175="Probabilidad"),(AL174-(+AL174*AK175)),IF(AND(AF174="Impacto",AF175="Probabilidad"),(AL173-(+AL173*AK175)),IF(AF175="Impacto",AL174,""))),"")</f>
        <v>0.1008</v>
      </c>
      <c r="AM175" s="301">
        <f>IFERROR(IF(AND(AF174="Impacto",AF175="Impacto"),(AM174-(+AM174*AK175)),IF(AND(AF174="Probabilidad",AF175="Impacto"),(AM173-(+AM173*AK175)),IF(AF175="Probabilidad",AM174,""))),"")</f>
        <v>0.6</v>
      </c>
      <c r="AN175" s="302" t="s">
        <v>179</v>
      </c>
      <c r="AO175" s="302" t="s">
        <v>180</v>
      </c>
      <c r="AP175" s="302" t="s">
        <v>181</v>
      </c>
      <c r="AQ175" s="775"/>
      <c r="AR175" s="769"/>
      <c r="AS175" s="769"/>
      <c r="AT175" s="742"/>
      <c r="AU175" s="739"/>
      <c r="AV175" s="739"/>
      <c r="AW175" s="742"/>
      <c r="AX175" s="742"/>
      <c r="AY175" s="742"/>
      <c r="AZ175" s="745"/>
      <c r="BA175" s="305"/>
      <c r="BB175" s="305"/>
      <c r="BC175" s="308" t="str">
        <f t="shared" si="30"/>
        <v/>
      </c>
      <c r="BD175" s="295"/>
      <c r="BE175" s="295"/>
      <c r="BF175" s="295"/>
      <c r="BG175" s="295"/>
      <c r="BH175" s="305"/>
      <c r="BI175" s="305"/>
      <c r="BJ175" s="305"/>
      <c r="BK175" s="305"/>
      <c r="BL175" s="306"/>
      <c r="BM175" s="306"/>
      <c r="BN175" s="306"/>
      <c r="BO175" s="306"/>
      <c r="BP175" s="307" t="str">
        <f t="shared" si="31"/>
        <v/>
      </c>
      <c r="BQ175" s="330" t="str">
        <f t="shared" si="32"/>
        <v/>
      </c>
      <c r="BR175" s="748"/>
      <c r="BS175" s="757"/>
      <c r="BT175" s="757"/>
      <c r="BU175" s="760"/>
    </row>
    <row r="176" spans="1:73" ht="70.5" x14ac:dyDescent="0.25">
      <c r="A176" s="840"/>
      <c r="B176" s="843"/>
      <c r="C176" s="846"/>
      <c r="D176" s="849"/>
      <c r="E176" s="831"/>
      <c r="F176" s="852"/>
      <c r="G176" s="751"/>
      <c r="H176" s="745"/>
      <c r="I176" s="745"/>
      <c r="J176" s="937"/>
      <c r="K176" s="745"/>
      <c r="L176" s="751"/>
      <c r="M176" s="745"/>
      <c r="N176" s="751"/>
      <c r="O176" s="751"/>
      <c r="P176" s="751"/>
      <c r="Q176" s="934"/>
      <c r="R176" s="745"/>
      <c r="S176" s="782"/>
      <c r="T176" s="745"/>
      <c r="U176" s="782"/>
      <c r="V176" s="745"/>
      <c r="W176" s="782"/>
      <c r="X176" s="779"/>
      <c r="Y176" s="782"/>
      <c r="Z176" s="782"/>
      <c r="AA176" s="742"/>
      <c r="AB176" s="297">
        <v>4</v>
      </c>
      <c r="AC176" s="295" t="s">
        <v>655</v>
      </c>
      <c r="AD176" s="295">
        <v>1</v>
      </c>
      <c r="AE176" s="295" t="s">
        <v>652</v>
      </c>
      <c r="AF176" s="298" t="str">
        <f t="shared" si="20"/>
        <v>Probabilidad</v>
      </c>
      <c r="AG176" s="299" t="s">
        <v>177</v>
      </c>
      <c r="AH176" s="296">
        <f t="shared" si="21"/>
        <v>0.25</v>
      </c>
      <c r="AI176" s="302" t="s">
        <v>178</v>
      </c>
      <c r="AJ176" s="296">
        <f t="shared" si="22"/>
        <v>0.15</v>
      </c>
      <c r="AK176" s="300">
        <f t="shared" si="23"/>
        <v>0.4</v>
      </c>
      <c r="AL176" s="301">
        <f>IFERROR(IF(AND(AF175="Probabilidad",AF176="Probabilidad"),(AL175-(+AL175*AK176)),IF(AND(AF175="Impacto",AF176="Probabilidad"),(AL174-(+AL174*AK176)),IF(AF176="Impacto",AL175,""))),"")</f>
        <v>6.0479999999999999E-2</v>
      </c>
      <c r="AM176" s="301">
        <f>IFERROR(IF(AND(AF175="Impacto",AF176="Impacto"),(AM175-(+AM175*AK176)),IF(AND(AF175="Probabilidad",AF176="Impacto"),(AM174-(+AM174*AK176)),IF(AF176="Probabilidad",AM175,""))),"")</f>
        <v>0.6</v>
      </c>
      <c r="AN176" s="302" t="s">
        <v>179</v>
      </c>
      <c r="AO176" s="302" t="s">
        <v>180</v>
      </c>
      <c r="AP176" s="302" t="s">
        <v>181</v>
      </c>
      <c r="AQ176" s="775"/>
      <c r="AR176" s="769"/>
      <c r="AS176" s="769"/>
      <c r="AT176" s="742"/>
      <c r="AU176" s="739"/>
      <c r="AV176" s="739"/>
      <c r="AW176" s="742"/>
      <c r="AX176" s="742"/>
      <c r="AY176" s="742"/>
      <c r="AZ176" s="745"/>
      <c r="BA176" s="305"/>
      <c r="BB176" s="305"/>
      <c r="BC176" s="308" t="str">
        <f t="shared" si="30"/>
        <v/>
      </c>
      <c r="BD176" s="295"/>
      <c r="BE176" s="295"/>
      <c r="BF176" s="295"/>
      <c r="BG176" s="295"/>
      <c r="BH176" s="305"/>
      <c r="BI176" s="305"/>
      <c r="BJ176" s="305"/>
      <c r="BK176" s="305"/>
      <c r="BL176" s="306"/>
      <c r="BM176" s="306"/>
      <c r="BN176" s="306"/>
      <c r="BO176" s="306"/>
      <c r="BP176" s="307" t="str">
        <f t="shared" si="31"/>
        <v/>
      </c>
      <c r="BQ176" s="330" t="str">
        <f t="shared" si="32"/>
        <v/>
      </c>
      <c r="BR176" s="748"/>
      <c r="BS176" s="757"/>
      <c r="BT176" s="757"/>
      <c r="BU176" s="760"/>
    </row>
    <row r="177" spans="1:73" x14ac:dyDescent="0.25">
      <c r="A177" s="840"/>
      <c r="B177" s="843"/>
      <c r="C177" s="846"/>
      <c r="D177" s="849"/>
      <c r="E177" s="831"/>
      <c r="F177" s="852"/>
      <c r="G177" s="751"/>
      <c r="H177" s="745"/>
      <c r="I177" s="745"/>
      <c r="J177" s="937"/>
      <c r="K177" s="745"/>
      <c r="L177" s="751"/>
      <c r="M177" s="745"/>
      <c r="N177" s="751"/>
      <c r="O177" s="751"/>
      <c r="P177" s="751"/>
      <c r="Q177" s="934"/>
      <c r="R177" s="745"/>
      <c r="S177" s="782"/>
      <c r="T177" s="745"/>
      <c r="U177" s="782"/>
      <c r="V177" s="745"/>
      <c r="W177" s="782"/>
      <c r="X177" s="779"/>
      <c r="Y177" s="782"/>
      <c r="Z177" s="782"/>
      <c r="AA177" s="742"/>
      <c r="AB177" s="297">
        <v>5</v>
      </c>
      <c r="AC177" s="336"/>
      <c r="AD177" s="336"/>
      <c r="AE177" s="295"/>
      <c r="AF177" s="298" t="str">
        <f t="shared" si="20"/>
        <v/>
      </c>
      <c r="AG177" s="299"/>
      <c r="AH177" s="296" t="str">
        <f t="shared" si="21"/>
        <v/>
      </c>
      <c r="AI177" s="299"/>
      <c r="AJ177" s="296" t="str">
        <f t="shared" si="22"/>
        <v/>
      </c>
      <c r="AK177" s="300" t="str">
        <f t="shared" si="23"/>
        <v/>
      </c>
      <c r="AL177" s="301" t="str">
        <f>IFERROR(IF(AND(AF176="Probabilidad",AF177="Probabilidad"),(AL176-(+AL176*AK177)),IF(AND(AF176="Impacto",AF177="Probabilidad"),(AL175-(+AL175*AK177)),IF(AF177="Impacto",AL176,""))),"")</f>
        <v/>
      </c>
      <c r="AM177" s="301" t="str">
        <f>IFERROR(IF(AND(AF176="Impacto",AF177="Impacto"),(AM176-(+AM176*AK177)),IF(AND(AF176="Probabilidad",AF177="Impacto"),(AM175-(+AM175*AK177)),IF(AF177="Probabilidad",AM176,""))),"")</f>
        <v/>
      </c>
      <c r="AN177" s="302"/>
      <c r="AO177" s="302"/>
      <c r="AP177" s="302"/>
      <c r="AQ177" s="775"/>
      <c r="AR177" s="769"/>
      <c r="AS177" s="769"/>
      <c r="AT177" s="742"/>
      <c r="AU177" s="739"/>
      <c r="AV177" s="739"/>
      <c r="AW177" s="742"/>
      <c r="AX177" s="742"/>
      <c r="AY177" s="742"/>
      <c r="AZ177" s="745"/>
      <c r="BA177" s="305"/>
      <c r="BB177" s="305"/>
      <c r="BC177" s="308" t="str">
        <f t="shared" si="30"/>
        <v/>
      </c>
      <c r="BD177" s="295"/>
      <c r="BE177" s="295"/>
      <c r="BF177" s="295"/>
      <c r="BG177" s="295"/>
      <c r="BH177" s="305"/>
      <c r="BI177" s="305"/>
      <c r="BJ177" s="305"/>
      <c r="BK177" s="305"/>
      <c r="BL177" s="306"/>
      <c r="BM177" s="306"/>
      <c r="BN177" s="306"/>
      <c r="BO177" s="306"/>
      <c r="BP177" s="307" t="str">
        <f t="shared" si="31"/>
        <v/>
      </c>
      <c r="BQ177" s="330" t="str">
        <f t="shared" si="32"/>
        <v/>
      </c>
      <c r="BR177" s="748"/>
      <c r="BS177" s="757"/>
      <c r="BT177" s="757"/>
      <c r="BU177" s="760"/>
    </row>
    <row r="178" spans="1:73" ht="15.75" thickBot="1" x14ac:dyDescent="0.3">
      <c r="A178" s="840"/>
      <c r="B178" s="843"/>
      <c r="C178" s="846"/>
      <c r="D178" s="850"/>
      <c r="E178" s="832"/>
      <c r="F178" s="853"/>
      <c r="G178" s="752"/>
      <c r="H178" s="746"/>
      <c r="I178" s="746"/>
      <c r="J178" s="938"/>
      <c r="K178" s="746"/>
      <c r="L178" s="752"/>
      <c r="M178" s="746"/>
      <c r="N178" s="752"/>
      <c r="O178" s="752"/>
      <c r="P178" s="752"/>
      <c r="Q178" s="935"/>
      <c r="R178" s="746"/>
      <c r="S178" s="783"/>
      <c r="T178" s="746"/>
      <c r="U178" s="783"/>
      <c r="V178" s="746"/>
      <c r="W178" s="783"/>
      <c r="X178" s="780"/>
      <c r="Y178" s="783"/>
      <c r="Z178" s="783"/>
      <c r="AA178" s="743"/>
      <c r="AB178" s="315">
        <v>6</v>
      </c>
      <c r="AC178" s="313"/>
      <c r="AD178" s="313"/>
      <c r="AE178" s="313"/>
      <c r="AF178" s="316" t="str">
        <f t="shared" si="20"/>
        <v/>
      </c>
      <c r="AG178" s="317"/>
      <c r="AH178" s="314" t="str">
        <f t="shared" si="21"/>
        <v/>
      </c>
      <c r="AI178" s="317"/>
      <c r="AJ178" s="314" t="str">
        <f t="shared" si="22"/>
        <v/>
      </c>
      <c r="AK178" s="318" t="str">
        <f t="shared" si="23"/>
        <v/>
      </c>
      <c r="AL178" s="301" t="str">
        <f>IFERROR(IF(AND(AF177="Probabilidad",AF178="Probabilidad"),(AL177-(+AL177*AK178)),IF(AND(AF177="Impacto",AF178="Probabilidad"),(AL176-(+AL176*AK178)),IF(AF178="Impacto",AL177,""))),"")</f>
        <v/>
      </c>
      <c r="AM178" s="301" t="str">
        <f>IFERROR(IF(AND(AF177="Impacto",AF178="Impacto"),(AM177-(+AM177*AK178)),IF(AND(AF177="Probabilidad",AF178="Impacto"),(AM176-(+AM176*AK178)),IF(AF178="Probabilidad",AM177,""))),"")</f>
        <v/>
      </c>
      <c r="AN178" s="320"/>
      <c r="AO178" s="320"/>
      <c r="AP178" s="320"/>
      <c r="AQ178" s="776"/>
      <c r="AR178" s="770"/>
      <c r="AS178" s="770"/>
      <c r="AT178" s="743"/>
      <c r="AU178" s="740"/>
      <c r="AV178" s="740"/>
      <c r="AW178" s="743"/>
      <c r="AX178" s="743"/>
      <c r="AY178" s="743"/>
      <c r="AZ178" s="746"/>
      <c r="BA178" s="323"/>
      <c r="BB178" s="323"/>
      <c r="BC178" s="326" t="str">
        <f t="shared" si="30"/>
        <v/>
      </c>
      <c r="BD178" s="313"/>
      <c r="BE178" s="313"/>
      <c r="BF178" s="313"/>
      <c r="BG178" s="313"/>
      <c r="BH178" s="323"/>
      <c r="BI178" s="323"/>
      <c r="BJ178" s="323"/>
      <c r="BK178" s="323"/>
      <c r="BL178" s="324"/>
      <c r="BM178" s="324"/>
      <c r="BN178" s="324"/>
      <c r="BO178" s="324"/>
      <c r="BP178" s="325" t="str">
        <f t="shared" si="31"/>
        <v/>
      </c>
      <c r="BQ178" s="333" t="str">
        <f t="shared" si="32"/>
        <v/>
      </c>
      <c r="BR178" s="749"/>
      <c r="BS178" s="758"/>
      <c r="BT178" s="758"/>
      <c r="BU178" s="761"/>
    </row>
    <row r="179" spans="1:73" ht="75" customHeight="1" x14ac:dyDescent="0.25">
      <c r="A179" s="840"/>
      <c r="B179" s="843"/>
      <c r="C179" s="846"/>
      <c r="D179" s="848" t="s">
        <v>167</v>
      </c>
      <c r="E179" s="830" t="s">
        <v>628</v>
      </c>
      <c r="F179" s="851">
        <v>3</v>
      </c>
      <c r="G179" s="750" t="s">
        <v>656</v>
      </c>
      <c r="H179" s="744"/>
      <c r="I179" s="744"/>
      <c r="J179" s="936" t="s">
        <v>657</v>
      </c>
      <c r="K179" s="744" t="s">
        <v>201</v>
      </c>
      <c r="L179" s="750" t="s">
        <v>260</v>
      </c>
      <c r="M179" s="744" t="s">
        <v>658</v>
      </c>
      <c r="N179" s="750"/>
      <c r="O179" s="750"/>
      <c r="P179" s="750" t="s">
        <v>659</v>
      </c>
      <c r="Q179" s="933">
        <v>0.98</v>
      </c>
      <c r="R179" s="744" t="s">
        <v>289</v>
      </c>
      <c r="S179" s="781">
        <f>IF(R179="Muy Alta",100%,IF(R179="Alta",80%,IF(R179="Media",60%,IF(R179="Baja",40%,IF(R179="Muy Baja",20%,"")))))</f>
        <v>0.8</v>
      </c>
      <c r="T179" s="744"/>
      <c r="U179" s="781" t="str">
        <f>IF(T179="Catastrófico",100%,IF(T179="Mayor",80%,IF(T179="Moderado",60%,IF(T179="Menor",40%,IF(T179="Leve",20%,"")))))</f>
        <v/>
      </c>
      <c r="V179" s="744" t="s">
        <v>220</v>
      </c>
      <c r="W179" s="781">
        <f>IF(V179="Catastrófico",100%,IF(V179="Mayor",80%,IF(V179="Moderado",60%,IF(V179="Menor",40%,IF(V179="Leve",20%,"")))))</f>
        <v>0.4</v>
      </c>
      <c r="X179" s="778" t="str">
        <f>IF(Y179=100%,"Catastrófico",IF(Y179=80%,"Mayor",IF(Y179=60%,"Moderado",IF(Y179=40%,"Menor",IF(Y179=20%,"Leve","")))))</f>
        <v>Menor</v>
      </c>
      <c r="Y179" s="781">
        <f>IF(AND(U179="",W179=""),"",MAX(U179,W179))</f>
        <v>0.4</v>
      </c>
      <c r="Z179" s="781" t="str">
        <f>CONCATENATE(R179,X179)</f>
        <v>AltaMenor</v>
      </c>
      <c r="AA179" s="741" t="str">
        <f>IF(Z179="Muy AltaLeve","Alto",IF(Z179="Muy AltaMenor","Alto",IF(Z179="Muy AltaModerado","Alto",IF(Z179="Muy AltaMayor","Alto",IF(Z179="Muy AltaCatastrófico","Extremo",IF(Z179="AltaLeve","Moderado",IF(Z179="AltaMenor","Moderado",IF(Z179="AltaModerado","Alto",IF(Z179="AltaMayor","Alto",IF(Z179="AltaCatastrófico","Extremo",IF(Z179="MediaLeve","Moderado",IF(Z179="MediaMenor","Moderado",IF(Z179="MediaModerado","Moderado",IF(Z179="MediaMayor","Alto",IF(Z179="MediaCatastrófico","Extremo",IF(Z179="BajaLeve","Bajo",IF(Z179="BajaMenor","Moderado",IF(Z179="BajaModerado","Moderado",IF(Z179="BajaMayor","Alto",IF(Z179="BajaCatastrófico","Extremo",IF(Z179="Muy BajaLeve","Bajo",IF(Z179="Muy BajaMenor","Bajo",IF(Z179="Muy BajaModerado","Moderado",IF(Z179="Muy BajaMayor","Alto",IF(Z179="Muy BajaCatastrófico","Extremo","")))))))))))))))))))))))))</f>
        <v>Moderado</v>
      </c>
      <c r="AB179" s="49">
        <v>1</v>
      </c>
      <c r="AC179" s="293" t="s">
        <v>660</v>
      </c>
      <c r="AD179" s="210">
        <v>1.2</v>
      </c>
      <c r="AE179" s="14" t="s">
        <v>661</v>
      </c>
      <c r="AF179" s="16" t="str">
        <f t="shared" si="20"/>
        <v>Probabilidad</v>
      </c>
      <c r="AG179" s="10" t="s">
        <v>177</v>
      </c>
      <c r="AH179" s="18">
        <f t="shared" si="21"/>
        <v>0.25</v>
      </c>
      <c r="AI179" s="10" t="s">
        <v>178</v>
      </c>
      <c r="AJ179" s="18">
        <f t="shared" si="22"/>
        <v>0.15</v>
      </c>
      <c r="AK179" s="19">
        <f t="shared" si="23"/>
        <v>0.4</v>
      </c>
      <c r="AL179" s="20">
        <f>IFERROR(IF(AF179="Probabilidad",(S179-(+S179*AK179)),IF(AF179="Impacto",S179,"")),"")</f>
        <v>0.48</v>
      </c>
      <c r="AM179" s="20">
        <f>IFERROR(IF(AF179="Impacto",(Y179-(+Y179*AK179)),IF(AF179="Probabilidad",Y179,"")),"")</f>
        <v>0.4</v>
      </c>
      <c r="AN179" s="11" t="s">
        <v>179</v>
      </c>
      <c r="AO179" s="11" t="s">
        <v>180</v>
      </c>
      <c r="AP179" s="11" t="s">
        <v>181</v>
      </c>
      <c r="AQ179" s="774" t="s">
        <v>662</v>
      </c>
      <c r="AR179" s="768">
        <f>S179</f>
        <v>0.8</v>
      </c>
      <c r="AS179" s="768">
        <f>IF(AL179="","",MIN(AL179:AL184))</f>
        <v>0.48</v>
      </c>
      <c r="AT179" s="741" t="str">
        <f>IFERROR(IF(AS179="","",IF(AS179&lt;=0.2,"Muy Baja",IF(AS179&lt;=0.4,"Baja",IF(AS179&lt;=0.6,"Media",IF(AS179&lt;=0.8,"Alta","Muy Alta"))))),"")</f>
        <v>Media</v>
      </c>
      <c r="AU179" s="738">
        <f>Y179</f>
        <v>0.4</v>
      </c>
      <c r="AV179" s="738">
        <f>IF(AM179="","",MIN(AM179:AM184))</f>
        <v>0.4</v>
      </c>
      <c r="AW179" s="741" t="str">
        <f>IFERROR(IF(AV179="","",IF(AV179&lt;=0.2,"Leve",IF(AV179&lt;=0.4,"Menor",IF(AV179&lt;=0.6,"Moderado",IF(AV179&lt;=0.8,"Mayor","Catastrófico"))))),"")</f>
        <v>Menor</v>
      </c>
      <c r="AX179" s="741" t="str">
        <f>AA179</f>
        <v>Moderado</v>
      </c>
      <c r="AY179" s="741" t="str">
        <f>IFERROR(IF(OR(AND(AT179="Muy Baja",AW179="Leve"),AND(AT179="Muy Baja",AW179="Menor"),AND(AT179="Baja",AW179="Leve")),"Bajo",IF(OR(AND(AT179="Muy baja",AW179="Moderado"),AND(AT179="Baja",AW179="Menor"),AND(AT179="Baja",AW179="Moderado"),AND(AT179="Media",AW179="Leve"),AND(AT179="Media",AW179="Menor"),AND(AT179="Media",AW179="Moderado"),AND(AT179="Alta",AW179="Leve"),AND(AT179="Alta",AW179="Menor")),"Moderado",IF(OR(AND(AT179="Muy Baja",AW179="Mayor"),AND(AT179="Baja",AW179="Mayor"),AND(AT179="Media",AW179="Mayor"),AND(AT179="Alta",AW179="Moderado"),AND(AT179="Alta",AW179="Mayor"),AND(AT179="Muy Alta",AW179="Leve"),AND(AT179="Muy Alta",AW179="Menor"),AND(AT179="Muy Alta",AW179="Moderado"),AND(AT179="Muy Alta",AW179="Mayor")),"Alto",IF(OR(AND(AT179="Muy Baja",AW179="Catastrófico"),AND(AT179="Baja",AW179="Catastrófico"),AND(AT179="Media",AW179="Catastrófico"),AND(AT179="Alta",AW179="Catastrófico"),AND(AT179="Muy Alta",AW179="Catastrófico")),"Extremo","")))),"")</f>
        <v>Moderado</v>
      </c>
      <c r="AZ179" s="744" t="s">
        <v>183</v>
      </c>
      <c r="BA179" s="97" t="s">
        <v>663</v>
      </c>
      <c r="BB179" s="91" t="s">
        <v>664</v>
      </c>
      <c r="BC179" s="94">
        <f t="shared" si="30"/>
        <v>12</v>
      </c>
      <c r="BD179" s="9">
        <v>3</v>
      </c>
      <c r="BE179" s="9">
        <v>3</v>
      </c>
      <c r="BF179" s="9">
        <v>3</v>
      </c>
      <c r="BG179" s="9">
        <v>3</v>
      </c>
      <c r="BH179" s="91" t="s">
        <v>649</v>
      </c>
      <c r="BI179" s="91" t="s">
        <v>665</v>
      </c>
      <c r="BJ179" s="91"/>
      <c r="BK179" s="91"/>
      <c r="BL179" s="93"/>
      <c r="BM179" s="93"/>
      <c r="BN179" s="93"/>
      <c r="BO179" s="93"/>
      <c r="BP179" s="95" t="str">
        <f t="shared" si="31"/>
        <v/>
      </c>
      <c r="BQ179" s="96" t="str">
        <f t="shared" si="32"/>
        <v/>
      </c>
      <c r="BR179" s="747"/>
      <c r="BS179" s="756"/>
      <c r="BT179" s="756"/>
      <c r="BU179" s="759"/>
    </row>
    <row r="180" spans="1:73" x14ac:dyDescent="0.25">
      <c r="A180" s="840"/>
      <c r="B180" s="843"/>
      <c r="C180" s="846"/>
      <c r="D180" s="849"/>
      <c r="E180" s="831"/>
      <c r="F180" s="852"/>
      <c r="G180" s="751"/>
      <c r="H180" s="745"/>
      <c r="I180" s="745"/>
      <c r="J180" s="937"/>
      <c r="K180" s="745"/>
      <c r="L180" s="751"/>
      <c r="M180" s="745"/>
      <c r="N180" s="751"/>
      <c r="O180" s="751"/>
      <c r="P180" s="751"/>
      <c r="Q180" s="934"/>
      <c r="R180" s="745"/>
      <c r="S180" s="782"/>
      <c r="T180" s="745"/>
      <c r="U180" s="782"/>
      <c r="V180" s="745"/>
      <c r="W180" s="782"/>
      <c r="X180" s="779"/>
      <c r="Y180" s="782"/>
      <c r="Z180" s="782"/>
      <c r="AA180" s="742"/>
      <c r="AB180" s="297">
        <v>2</v>
      </c>
      <c r="AC180" s="293"/>
      <c r="AD180" s="293"/>
      <c r="AE180" s="295"/>
      <c r="AF180" s="298" t="str">
        <f t="shared" si="20"/>
        <v/>
      </c>
      <c r="AG180" s="299"/>
      <c r="AH180" s="296" t="str">
        <f t="shared" si="21"/>
        <v/>
      </c>
      <c r="AI180" s="299"/>
      <c r="AJ180" s="296" t="str">
        <f t="shared" si="22"/>
        <v/>
      </c>
      <c r="AK180" s="300" t="str">
        <f t="shared" si="23"/>
        <v/>
      </c>
      <c r="AL180" s="301" t="str">
        <f>IFERROR(IF(AND(AF179="Probabilidad",AF180="Probabilidad"),(AL179-(+AL179*AK180)),IF(AF180="Probabilidad",(S179-(+S179*AK180)),IF(AF180="Impacto",AL179,""))),"")</f>
        <v/>
      </c>
      <c r="AM180" s="301" t="str">
        <f>IFERROR(IF(AND(AF179="Impacto",AF180="Impacto"),(AM179-(+AM179*AK180)),IF(AF180="Impacto",(Y179-(+Y179*AK180)),IF(AF180="Probabilidad",AM179,""))),"")</f>
        <v/>
      </c>
      <c r="AN180" s="302"/>
      <c r="AO180" s="302"/>
      <c r="AP180" s="302"/>
      <c r="AQ180" s="775"/>
      <c r="AR180" s="769"/>
      <c r="AS180" s="769"/>
      <c r="AT180" s="742"/>
      <c r="AU180" s="739"/>
      <c r="AV180" s="739"/>
      <c r="AW180" s="742"/>
      <c r="AX180" s="742"/>
      <c r="AY180" s="742"/>
      <c r="AZ180" s="745"/>
      <c r="BA180" s="334"/>
      <c r="BB180" s="305"/>
      <c r="BC180" s="308" t="str">
        <f t="shared" si="30"/>
        <v/>
      </c>
      <c r="BD180" s="295"/>
      <c r="BE180" s="295"/>
      <c r="BF180" s="295"/>
      <c r="BG180" s="295"/>
      <c r="BH180" s="305"/>
      <c r="BI180" s="305"/>
      <c r="BJ180" s="305"/>
      <c r="BK180" s="305"/>
      <c r="BL180" s="306"/>
      <c r="BM180" s="306"/>
      <c r="BN180" s="306"/>
      <c r="BO180" s="306"/>
      <c r="BP180" s="307" t="str">
        <f t="shared" si="31"/>
        <v/>
      </c>
      <c r="BQ180" s="330" t="str">
        <f t="shared" si="32"/>
        <v/>
      </c>
      <c r="BR180" s="748"/>
      <c r="BS180" s="757"/>
      <c r="BT180" s="757"/>
      <c r="BU180" s="760"/>
    </row>
    <row r="181" spans="1:73" x14ac:dyDescent="0.25">
      <c r="A181" s="840"/>
      <c r="B181" s="843"/>
      <c r="C181" s="846"/>
      <c r="D181" s="849"/>
      <c r="E181" s="831"/>
      <c r="F181" s="852"/>
      <c r="G181" s="751"/>
      <c r="H181" s="745"/>
      <c r="I181" s="745"/>
      <c r="J181" s="937"/>
      <c r="K181" s="745"/>
      <c r="L181" s="751"/>
      <c r="M181" s="745"/>
      <c r="N181" s="751"/>
      <c r="O181" s="751"/>
      <c r="P181" s="751"/>
      <c r="Q181" s="934"/>
      <c r="R181" s="745"/>
      <c r="S181" s="782"/>
      <c r="T181" s="745"/>
      <c r="U181" s="782"/>
      <c r="V181" s="745"/>
      <c r="W181" s="782"/>
      <c r="X181" s="779"/>
      <c r="Y181" s="782"/>
      <c r="Z181" s="782"/>
      <c r="AA181" s="742"/>
      <c r="AB181" s="297">
        <v>3</v>
      </c>
      <c r="AC181" s="293"/>
      <c r="AD181" s="293"/>
      <c r="AE181" s="295"/>
      <c r="AF181" s="298" t="str">
        <f t="shared" si="20"/>
        <v/>
      </c>
      <c r="AG181" s="299"/>
      <c r="AH181" s="296" t="str">
        <f t="shared" si="21"/>
        <v/>
      </c>
      <c r="AI181" s="299"/>
      <c r="AJ181" s="296" t="str">
        <f t="shared" si="22"/>
        <v/>
      </c>
      <c r="AK181" s="300" t="str">
        <f t="shared" si="23"/>
        <v/>
      </c>
      <c r="AL181" s="301" t="str">
        <f>IFERROR(IF(AND(AF180="Probabilidad",AF181="Probabilidad"),(AL180-(+AL180*AK181)),IF(AND(AF180="Impacto",AF181="Probabilidad"),(AL179-(+AL179*AK181)),IF(AF181="Impacto",AL180,""))),"")</f>
        <v/>
      </c>
      <c r="AM181" s="301" t="str">
        <f>IFERROR(IF(AND(AF180="Impacto",AF181="Impacto"),(AM180-(+AM180*AK181)),IF(AND(AF180="Probabilidad",AF181="Impacto"),(AM179-(+AM179*AK181)),IF(AF181="Probabilidad",AM180,""))),"")</f>
        <v/>
      </c>
      <c r="AN181" s="302"/>
      <c r="AO181" s="302"/>
      <c r="AP181" s="302"/>
      <c r="AQ181" s="775"/>
      <c r="AR181" s="769"/>
      <c r="AS181" s="769"/>
      <c r="AT181" s="742"/>
      <c r="AU181" s="739"/>
      <c r="AV181" s="739"/>
      <c r="AW181" s="742"/>
      <c r="AX181" s="742"/>
      <c r="AY181" s="742"/>
      <c r="AZ181" s="745"/>
      <c r="BA181" s="334"/>
      <c r="BB181" s="305"/>
      <c r="BC181" s="308" t="str">
        <f t="shared" si="30"/>
        <v/>
      </c>
      <c r="BD181" s="295"/>
      <c r="BE181" s="295"/>
      <c r="BF181" s="295"/>
      <c r="BG181" s="295"/>
      <c r="BH181" s="305"/>
      <c r="BI181" s="305"/>
      <c r="BJ181" s="305"/>
      <c r="BK181" s="305"/>
      <c r="BL181" s="306"/>
      <c r="BM181" s="306"/>
      <c r="BN181" s="306"/>
      <c r="BO181" s="306"/>
      <c r="BP181" s="307" t="str">
        <f t="shared" si="31"/>
        <v/>
      </c>
      <c r="BQ181" s="330" t="str">
        <f t="shared" si="32"/>
        <v/>
      </c>
      <c r="BR181" s="748"/>
      <c r="BS181" s="757"/>
      <c r="BT181" s="757"/>
      <c r="BU181" s="760"/>
    </row>
    <row r="182" spans="1:73" x14ac:dyDescent="0.25">
      <c r="A182" s="840"/>
      <c r="B182" s="843"/>
      <c r="C182" s="846"/>
      <c r="D182" s="849"/>
      <c r="E182" s="831"/>
      <c r="F182" s="852"/>
      <c r="G182" s="751"/>
      <c r="H182" s="745"/>
      <c r="I182" s="745"/>
      <c r="J182" s="937"/>
      <c r="K182" s="745"/>
      <c r="L182" s="751"/>
      <c r="M182" s="745"/>
      <c r="N182" s="751"/>
      <c r="O182" s="751"/>
      <c r="P182" s="751"/>
      <c r="Q182" s="934"/>
      <c r="R182" s="745"/>
      <c r="S182" s="782"/>
      <c r="T182" s="745"/>
      <c r="U182" s="782"/>
      <c r="V182" s="745"/>
      <c r="W182" s="782"/>
      <c r="X182" s="779"/>
      <c r="Y182" s="782"/>
      <c r="Z182" s="782"/>
      <c r="AA182" s="742"/>
      <c r="AB182" s="297">
        <v>4</v>
      </c>
      <c r="AC182" s="293"/>
      <c r="AD182" s="293"/>
      <c r="AE182" s="295"/>
      <c r="AF182" s="298" t="str">
        <f t="shared" si="20"/>
        <v/>
      </c>
      <c r="AG182" s="299"/>
      <c r="AH182" s="296" t="str">
        <f t="shared" si="21"/>
        <v/>
      </c>
      <c r="AI182" s="299"/>
      <c r="AJ182" s="296" t="str">
        <f t="shared" si="22"/>
        <v/>
      </c>
      <c r="AK182" s="300" t="str">
        <f t="shared" si="23"/>
        <v/>
      </c>
      <c r="AL182" s="301" t="str">
        <f>IFERROR(IF(AND(AF181="Probabilidad",AF182="Probabilidad"),(AL181-(+AL181*AK182)),IF(AND(AF181="Impacto",AF182="Probabilidad"),(AL180-(+AL180*AK182)),IF(AF182="Impacto",AL181,""))),"")</f>
        <v/>
      </c>
      <c r="AM182" s="301" t="str">
        <f>IFERROR(IF(AND(AF181="Impacto",AF182="Impacto"),(AM181-(+AM181*AK182)),IF(AND(AF181="Probabilidad",AF182="Impacto"),(AM180-(+AM180*AK182)),IF(AF182="Probabilidad",AM181,""))),"")</f>
        <v/>
      </c>
      <c r="AN182" s="302"/>
      <c r="AO182" s="302"/>
      <c r="AP182" s="302"/>
      <c r="AQ182" s="775"/>
      <c r="AR182" s="769"/>
      <c r="AS182" s="769"/>
      <c r="AT182" s="742"/>
      <c r="AU182" s="739"/>
      <c r="AV182" s="739"/>
      <c r="AW182" s="742"/>
      <c r="AX182" s="742"/>
      <c r="AY182" s="742"/>
      <c r="AZ182" s="745"/>
      <c r="BA182" s="334"/>
      <c r="BB182" s="305"/>
      <c r="BC182" s="308" t="str">
        <f t="shared" si="30"/>
        <v/>
      </c>
      <c r="BD182" s="295"/>
      <c r="BE182" s="295"/>
      <c r="BF182" s="295"/>
      <c r="BG182" s="295"/>
      <c r="BH182" s="305"/>
      <c r="BI182" s="305"/>
      <c r="BJ182" s="305"/>
      <c r="BK182" s="305"/>
      <c r="BL182" s="306"/>
      <c r="BM182" s="306"/>
      <c r="BN182" s="306"/>
      <c r="BO182" s="306"/>
      <c r="BP182" s="307" t="str">
        <f t="shared" si="31"/>
        <v/>
      </c>
      <c r="BQ182" s="330" t="str">
        <f t="shared" si="32"/>
        <v/>
      </c>
      <c r="BR182" s="748"/>
      <c r="BS182" s="757"/>
      <c r="BT182" s="757"/>
      <c r="BU182" s="760"/>
    </row>
    <row r="183" spans="1:73" x14ac:dyDescent="0.25">
      <c r="A183" s="840"/>
      <c r="B183" s="843"/>
      <c r="C183" s="846"/>
      <c r="D183" s="849"/>
      <c r="E183" s="831"/>
      <c r="F183" s="852"/>
      <c r="G183" s="751"/>
      <c r="H183" s="745"/>
      <c r="I183" s="745"/>
      <c r="J183" s="937"/>
      <c r="K183" s="745"/>
      <c r="L183" s="751"/>
      <c r="M183" s="745"/>
      <c r="N183" s="751"/>
      <c r="O183" s="751"/>
      <c r="P183" s="751"/>
      <c r="Q183" s="934"/>
      <c r="R183" s="745"/>
      <c r="S183" s="782"/>
      <c r="T183" s="745"/>
      <c r="U183" s="782"/>
      <c r="V183" s="745"/>
      <c r="W183" s="782"/>
      <c r="X183" s="779"/>
      <c r="Y183" s="782"/>
      <c r="Z183" s="782"/>
      <c r="AA183" s="742"/>
      <c r="AB183" s="297">
        <v>5</v>
      </c>
      <c r="AC183" s="295"/>
      <c r="AD183" s="295"/>
      <c r="AE183" s="51"/>
      <c r="AF183" s="298" t="str">
        <f t="shared" si="20"/>
        <v/>
      </c>
      <c r="AG183" s="299"/>
      <c r="AH183" s="296" t="str">
        <f t="shared" si="21"/>
        <v/>
      </c>
      <c r="AI183" s="299"/>
      <c r="AJ183" s="296" t="str">
        <f t="shared" si="22"/>
        <v/>
      </c>
      <c r="AK183" s="300" t="str">
        <f t="shared" si="23"/>
        <v/>
      </c>
      <c r="AL183" s="301" t="str">
        <f>IFERROR(IF(AND(AF182="Probabilidad",AF183="Probabilidad"),(AL182-(+AL182*AK183)),IF(AND(AF182="Impacto",AF183="Probabilidad"),(AL181-(+AL181*AK183)),IF(AF183="Impacto",AL182,""))),"")</f>
        <v/>
      </c>
      <c r="AM183" s="301" t="str">
        <f>IFERROR(IF(AND(AF182="Impacto",AF183="Impacto"),(AM182-(+AM182*AK183)),IF(AND(AF182="Probabilidad",AF183="Impacto"),(AM181-(+AM181*AK183)),IF(AF183="Probabilidad",AM182,""))),"")</f>
        <v/>
      </c>
      <c r="AN183" s="302"/>
      <c r="AO183" s="302"/>
      <c r="AP183" s="302"/>
      <c r="AQ183" s="775"/>
      <c r="AR183" s="769"/>
      <c r="AS183" s="769"/>
      <c r="AT183" s="742"/>
      <c r="AU183" s="739"/>
      <c r="AV183" s="739"/>
      <c r="AW183" s="742"/>
      <c r="AX183" s="742"/>
      <c r="AY183" s="742"/>
      <c r="AZ183" s="745"/>
      <c r="BA183" s="334"/>
      <c r="BB183" s="305"/>
      <c r="BC183" s="308" t="str">
        <f t="shared" si="30"/>
        <v/>
      </c>
      <c r="BD183" s="295"/>
      <c r="BE183" s="295"/>
      <c r="BF183" s="295"/>
      <c r="BG183" s="295"/>
      <c r="BH183" s="305"/>
      <c r="BI183" s="305"/>
      <c r="BJ183" s="305"/>
      <c r="BK183" s="305"/>
      <c r="BL183" s="306"/>
      <c r="BM183" s="306"/>
      <c r="BN183" s="306"/>
      <c r="BO183" s="306"/>
      <c r="BP183" s="307" t="str">
        <f t="shared" si="31"/>
        <v/>
      </c>
      <c r="BQ183" s="330" t="str">
        <f t="shared" si="32"/>
        <v/>
      </c>
      <c r="BR183" s="748"/>
      <c r="BS183" s="757"/>
      <c r="BT183" s="757"/>
      <c r="BU183" s="760"/>
    </row>
    <row r="184" spans="1:73" ht="15.75" thickBot="1" x14ac:dyDescent="0.3">
      <c r="A184" s="840"/>
      <c r="B184" s="843"/>
      <c r="C184" s="846"/>
      <c r="D184" s="850"/>
      <c r="E184" s="832"/>
      <c r="F184" s="853"/>
      <c r="G184" s="752"/>
      <c r="H184" s="746"/>
      <c r="I184" s="746"/>
      <c r="J184" s="938"/>
      <c r="K184" s="746"/>
      <c r="L184" s="752"/>
      <c r="M184" s="746"/>
      <c r="N184" s="752"/>
      <c r="O184" s="752"/>
      <c r="P184" s="752"/>
      <c r="Q184" s="935"/>
      <c r="R184" s="746"/>
      <c r="S184" s="783"/>
      <c r="T184" s="746"/>
      <c r="U184" s="783"/>
      <c r="V184" s="746"/>
      <c r="W184" s="783"/>
      <c r="X184" s="780"/>
      <c r="Y184" s="783"/>
      <c r="Z184" s="783"/>
      <c r="AA184" s="743"/>
      <c r="AB184" s="315">
        <v>6</v>
      </c>
      <c r="AC184" s="313"/>
      <c r="AD184" s="313"/>
      <c r="AE184" s="313"/>
      <c r="AF184" s="316" t="str">
        <f t="shared" si="20"/>
        <v/>
      </c>
      <c r="AG184" s="317"/>
      <c r="AH184" s="314" t="str">
        <f t="shared" si="21"/>
        <v/>
      </c>
      <c r="AI184" s="317"/>
      <c r="AJ184" s="314" t="str">
        <f t="shared" si="22"/>
        <v/>
      </c>
      <c r="AK184" s="318" t="str">
        <f t="shared" si="23"/>
        <v/>
      </c>
      <c r="AL184" s="301" t="str">
        <f>IFERROR(IF(AND(AF183="Probabilidad",AF184="Probabilidad"),(AL183-(+AL183*AK184)),IF(AND(AF183="Impacto",AF184="Probabilidad"),(AL182-(+AL182*AK184)),IF(AF184="Impacto",AL183,""))),"")</f>
        <v/>
      </c>
      <c r="AM184" s="301" t="str">
        <f>IFERROR(IF(AND(AF183="Impacto",AF184="Impacto"),(AM183-(+AM183*AK184)),IF(AND(AF183="Probabilidad",AF184="Impacto"),(AM182-(+AM182*AK184)),IF(AF184="Probabilidad",AM183,""))),"")</f>
        <v/>
      </c>
      <c r="AN184" s="320"/>
      <c r="AO184" s="320"/>
      <c r="AP184" s="320"/>
      <c r="AQ184" s="776"/>
      <c r="AR184" s="770"/>
      <c r="AS184" s="770"/>
      <c r="AT184" s="743"/>
      <c r="AU184" s="740"/>
      <c r="AV184" s="740"/>
      <c r="AW184" s="743"/>
      <c r="AX184" s="743"/>
      <c r="AY184" s="743"/>
      <c r="AZ184" s="746"/>
      <c r="BA184" s="335"/>
      <c r="BB184" s="323"/>
      <c r="BC184" s="326" t="str">
        <f t="shared" si="30"/>
        <v/>
      </c>
      <c r="BD184" s="313"/>
      <c r="BE184" s="313"/>
      <c r="BF184" s="313"/>
      <c r="BG184" s="313"/>
      <c r="BH184" s="323"/>
      <c r="BI184" s="323"/>
      <c r="BJ184" s="323"/>
      <c r="BK184" s="323"/>
      <c r="BL184" s="324"/>
      <c r="BM184" s="324"/>
      <c r="BN184" s="324"/>
      <c r="BO184" s="324"/>
      <c r="BP184" s="325" t="str">
        <f t="shared" si="31"/>
        <v/>
      </c>
      <c r="BQ184" s="333" t="str">
        <f t="shared" si="32"/>
        <v/>
      </c>
      <c r="BR184" s="749"/>
      <c r="BS184" s="758"/>
      <c r="BT184" s="758"/>
      <c r="BU184" s="761"/>
    </row>
    <row r="185" spans="1:73" ht="87" customHeight="1" x14ac:dyDescent="0.25">
      <c r="A185" s="840"/>
      <c r="B185" s="843"/>
      <c r="C185" s="846"/>
      <c r="D185" s="848" t="s">
        <v>167</v>
      </c>
      <c r="E185" s="830" t="s">
        <v>628</v>
      </c>
      <c r="F185" s="851">
        <v>4</v>
      </c>
      <c r="G185" s="750" t="s">
        <v>666</v>
      </c>
      <c r="H185" s="744"/>
      <c r="I185" s="744"/>
      <c r="J185" s="936" t="s">
        <v>667</v>
      </c>
      <c r="K185" s="744" t="s">
        <v>201</v>
      </c>
      <c r="L185" s="750" t="s">
        <v>260</v>
      </c>
      <c r="M185" s="744" t="s">
        <v>668</v>
      </c>
      <c r="N185" s="750"/>
      <c r="O185" s="750"/>
      <c r="P185" s="750" t="s">
        <v>669</v>
      </c>
      <c r="Q185" s="933">
        <v>0.9</v>
      </c>
      <c r="R185" s="744" t="s">
        <v>173</v>
      </c>
      <c r="S185" s="781">
        <f>IF(R185="Muy Alta",100%,IF(R185="Alta",80%,IF(R185="Media",60%,IF(R185="Baja",40%,IF(R185="Muy Baja",20%,"")))))</f>
        <v>0.6</v>
      </c>
      <c r="T185" s="744"/>
      <c r="U185" s="781" t="str">
        <f>IF(T185="Catastrófico",100%,IF(T185="Mayor",80%,IF(T185="Moderado",60%,IF(T185="Menor",40%,IF(T185="Leve",20%,"")))))</f>
        <v/>
      </c>
      <c r="V185" s="744" t="s">
        <v>263</v>
      </c>
      <c r="W185" s="781">
        <f>IF(V185="Catastrófico",100%,IF(V185="Mayor",80%,IF(V185="Moderado",60%,IF(V185="Menor",40%,IF(V185="Leve",20%,"")))))</f>
        <v>0.2</v>
      </c>
      <c r="X185" s="778" t="str">
        <f>IF(Y185=100%,"Catastrófico",IF(Y185=80%,"Mayor",IF(Y185=60%,"Moderado",IF(Y185=40%,"Menor",IF(Y185=20%,"Leve","")))))</f>
        <v>Leve</v>
      </c>
      <c r="Y185" s="781">
        <f>IF(AND(U185="",W185=""),"",MAX(U185,W185))</f>
        <v>0.2</v>
      </c>
      <c r="Z185" s="781" t="str">
        <f>CONCATENATE(R185,X185)</f>
        <v>MediaLeve</v>
      </c>
      <c r="AA185" s="741" t="str">
        <f>IF(Z185="Muy AltaLeve","Alto",IF(Z185="Muy AltaMenor","Alto",IF(Z185="Muy AltaModerado","Alto",IF(Z185="Muy AltaMayor","Alto",IF(Z185="Muy AltaCatastrófico","Extremo",IF(Z185="AltaLeve","Moderado",IF(Z185="AltaMenor","Moderado",IF(Z185="AltaModerado","Alto",IF(Z185="AltaMayor","Alto",IF(Z185="AltaCatastrófico","Extremo",IF(Z185="MediaLeve","Moderado",IF(Z185="MediaMenor","Moderado",IF(Z185="MediaModerado","Moderado",IF(Z185="MediaMayor","Alto",IF(Z185="MediaCatastrófico","Extremo",IF(Z185="BajaLeve","Bajo",IF(Z185="BajaMenor","Moderado",IF(Z185="BajaModerado","Moderado",IF(Z185="BajaMayor","Alto",IF(Z185="BajaCatastrófico","Extremo",IF(Z185="Muy BajaLeve","Bajo",IF(Z185="Muy BajaMenor","Bajo",IF(Z185="Muy BajaModerado","Moderado",IF(Z185="Muy BajaMayor","Alto",IF(Z185="Muy BajaCatastrófico","Extremo","")))))))))))))))))))))))))</f>
        <v>Moderado</v>
      </c>
      <c r="AB185" s="49">
        <v>1</v>
      </c>
      <c r="AC185" s="9" t="s">
        <v>670</v>
      </c>
      <c r="AD185" s="9">
        <v>1</v>
      </c>
      <c r="AE185" s="9" t="s">
        <v>671</v>
      </c>
      <c r="AF185" s="16" t="str">
        <f t="shared" si="20"/>
        <v>Probabilidad</v>
      </c>
      <c r="AG185" s="10" t="s">
        <v>177</v>
      </c>
      <c r="AH185" s="18">
        <f t="shared" si="21"/>
        <v>0.25</v>
      </c>
      <c r="AI185" s="10" t="s">
        <v>178</v>
      </c>
      <c r="AJ185" s="18">
        <f t="shared" si="22"/>
        <v>0.15</v>
      </c>
      <c r="AK185" s="19">
        <f t="shared" si="23"/>
        <v>0.4</v>
      </c>
      <c r="AL185" s="20">
        <f>IFERROR(IF(AF185="Probabilidad",(S185-(+S185*AK185)),IF(AF185="Impacto",S185,"")),"")</f>
        <v>0.36</v>
      </c>
      <c r="AM185" s="20">
        <f>IFERROR(IF(AF185="Impacto",(Y185-(+Y185*AK185)),IF(AF185="Probabilidad",Y185,"")),"")</f>
        <v>0.2</v>
      </c>
      <c r="AN185" s="11" t="s">
        <v>179</v>
      </c>
      <c r="AO185" s="11" t="s">
        <v>180</v>
      </c>
      <c r="AP185" s="11" t="s">
        <v>181</v>
      </c>
      <c r="AQ185" s="784" t="s">
        <v>672</v>
      </c>
      <c r="AR185" s="738">
        <f>S185</f>
        <v>0.6</v>
      </c>
      <c r="AS185" s="738">
        <f>IF(AL185="","",MIN(AL185:AL190))</f>
        <v>0.36</v>
      </c>
      <c r="AT185" s="741" t="str">
        <f>IFERROR(IF(AS185="","",IF(AS185&lt;=0.2,"Muy Baja",IF(AS185&lt;=0.4,"Baja",IF(AS185&lt;=0.6,"Media",IF(AS185&lt;=0.8,"Alta","Muy Alta"))))),"")</f>
        <v>Baja</v>
      </c>
      <c r="AU185" s="738">
        <f>Y185</f>
        <v>0.2</v>
      </c>
      <c r="AV185" s="738">
        <f>IF(AM185="","",MIN(AM185:AM190))</f>
        <v>0.2</v>
      </c>
      <c r="AW185" s="741" t="str">
        <f>IFERROR(IF(AV185="","",IF(AV185&lt;=0.2,"Leve",IF(AV185&lt;=0.4,"Menor",IF(AV185&lt;=0.6,"Moderado",IF(AV185&lt;=0.8,"Mayor","Catastrófico"))))),"")</f>
        <v>Leve</v>
      </c>
      <c r="AX185" s="741" t="str">
        <f>AA185</f>
        <v>Moderado</v>
      </c>
      <c r="AY185" s="741" t="str">
        <f>IFERROR(IF(OR(AND(AT185="Muy Baja",AW185="Leve"),AND(AT185="Muy Baja",AW185="Menor"),AND(AT185="Baja",AW185="Leve")),"Bajo",IF(OR(AND(AT185="Muy baja",AW185="Moderado"),AND(AT185="Baja",AW185="Menor"),AND(AT185="Baja",AW185="Moderado"),AND(AT185="Media",AW185="Leve"),AND(AT185="Media",AW185="Menor"),AND(AT185="Media",AW185="Moderado"),AND(AT185="Alta",AW185="Leve"),AND(AT185="Alta",AW185="Menor")),"Moderado",IF(OR(AND(AT185="Muy Baja",AW185="Mayor"),AND(AT185="Baja",AW185="Mayor"),AND(AT185="Media",AW185="Mayor"),AND(AT185="Alta",AW185="Moderado"),AND(AT185="Alta",AW185="Mayor"),AND(AT185="Muy Alta",AW185="Leve"),AND(AT185="Muy Alta",AW185="Menor"),AND(AT185="Muy Alta",AW185="Moderado"),AND(AT185="Muy Alta",AW185="Mayor")),"Alto",IF(OR(AND(AT185="Muy Baja",AW185="Catastrófico"),AND(AT185="Baja",AW185="Catastrófico"),AND(AT185="Media",AW185="Catastrófico"),AND(AT185="Alta",AW185="Catastrófico"),AND(AT185="Muy Alta",AW185="Catastrófico")),"Extremo","")))),"")</f>
        <v>Bajo</v>
      </c>
      <c r="AZ185" s="744" t="s">
        <v>224</v>
      </c>
      <c r="BA185" s="91"/>
      <c r="BB185" s="91"/>
      <c r="BC185" s="94" t="str">
        <f t="shared" si="30"/>
        <v/>
      </c>
      <c r="BD185" s="9"/>
      <c r="BE185" s="9"/>
      <c r="BF185" s="9"/>
      <c r="BG185" s="9"/>
      <c r="BH185" s="91"/>
      <c r="BI185" s="91"/>
      <c r="BJ185" s="91"/>
      <c r="BK185" s="91"/>
      <c r="BL185" s="93"/>
      <c r="BM185" s="93"/>
      <c r="BN185" s="93"/>
      <c r="BO185" s="93"/>
      <c r="BP185" s="95" t="str">
        <f t="shared" si="31"/>
        <v/>
      </c>
      <c r="BQ185" s="96" t="str">
        <f t="shared" si="32"/>
        <v/>
      </c>
      <c r="BR185" s="747"/>
      <c r="BS185" s="756"/>
      <c r="BT185" s="756"/>
      <c r="BU185" s="759"/>
    </row>
    <row r="186" spans="1:73" x14ac:dyDescent="0.25">
      <c r="A186" s="840"/>
      <c r="B186" s="843"/>
      <c r="C186" s="846"/>
      <c r="D186" s="849"/>
      <c r="E186" s="831"/>
      <c r="F186" s="852"/>
      <c r="G186" s="751"/>
      <c r="H186" s="745"/>
      <c r="I186" s="745"/>
      <c r="J186" s="937"/>
      <c r="K186" s="745"/>
      <c r="L186" s="751"/>
      <c r="M186" s="745"/>
      <c r="N186" s="751"/>
      <c r="O186" s="751"/>
      <c r="P186" s="751"/>
      <c r="Q186" s="934"/>
      <c r="R186" s="745"/>
      <c r="S186" s="782"/>
      <c r="T186" s="745"/>
      <c r="U186" s="782"/>
      <c r="V186" s="745"/>
      <c r="W186" s="782"/>
      <c r="X186" s="779"/>
      <c r="Y186" s="782"/>
      <c r="Z186" s="782"/>
      <c r="AA186" s="742"/>
      <c r="AB186" s="297">
        <v>2</v>
      </c>
      <c r="AC186" s="342"/>
      <c r="AD186" s="295"/>
      <c r="AE186" s="295"/>
      <c r="AF186" s="298" t="str">
        <f t="shared" si="20"/>
        <v/>
      </c>
      <c r="AG186" s="302"/>
      <c r="AH186" s="296" t="str">
        <f t="shared" si="21"/>
        <v/>
      </c>
      <c r="AI186" s="302"/>
      <c r="AJ186" s="296" t="str">
        <f t="shared" si="22"/>
        <v/>
      </c>
      <c r="AK186" s="300" t="str">
        <f t="shared" si="23"/>
        <v/>
      </c>
      <c r="AL186" s="301" t="str">
        <f>IFERROR(IF(AND(AF185="Probabilidad",AF186="Probabilidad"),(AL185-(+AL185*AK186)),IF(AF186="Probabilidad",(S185-(+S185*AK186)),IF(AF186="Impacto",AL185,""))),"")</f>
        <v/>
      </c>
      <c r="AM186" s="301" t="str">
        <f>IFERROR(IF(AND(AF185="Impacto",AF186="Impacto"),(AM185-(+AM185*AK186)),IF(AF186="Impacto",(Y185-(+Y185*AK186)),IF(AF186="Probabilidad",AM185,""))),"")</f>
        <v/>
      </c>
      <c r="AN186" s="302"/>
      <c r="AO186" s="302"/>
      <c r="AP186" s="302"/>
      <c r="AQ186" s="775"/>
      <c r="AR186" s="739"/>
      <c r="AS186" s="739"/>
      <c r="AT186" s="742"/>
      <c r="AU186" s="739"/>
      <c r="AV186" s="739"/>
      <c r="AW186" s="742"/>
      <c r="AX186" s="742"/>
      <c r="AY186" s="742"/>
      <c r="AZ186" s="745"/>
      <c r="BA186" s="305"/>
      <c r="BB186" s="305"/>
      <c r="BC186" s="308" t="str">
        <f t="shared" si="30"/>
        <v/>
      </c>
      <c r="BD186" s="295"/>
      <c r="BE186" s="295"/>
      <c r="BF186" s="295"/>
      <c r="BG186" s="295"/>
      <c r="BH186" s="305"/>
      <c r="BI186" s="305"/>
      <c r="BJ186" s="305"/>
      <c r="BK186" s="305"/>
      <c r="BL186" s="306"/>
      <c r="BM186" s="306"/>
      <c r="BN186" s="306"/>
      <c r="BO186" s="306"/>
      <c r="BP186" s="307" t="str">
        <f t="shared" si="31"/>
        <v/>
      </c>
      <c r="BQ186" s="330" t="str">
        <f t="shared" si="32"/>
        <v/>
      </c>
      <c r="BR186" s="748"/>
      <c r="BS186" s="757"/>
      <c r="BT186" s="757"/>
      <c r="BU186" s="760"/>
    </row>
    <row r="187" spans="1:73" x14ac:dyDescent="0.25">
      <c r="A187" s="840"/>
      <c r="B187" s="843"/>
      <c r="C187" s="846"/>
      <c r="D187" s="849"/>
      <c r="E187" s="831"/>
      <c r="F187" s="852"/>
      <c r="G187" s="751"/>
      <c r="H187" s="745"/>
      <c r="I187" s="745"/>
      <c r="J187" s="937"/>
      <c r="K187" s="745"/>
      <c r="L187" s="751"/>
      <c r="M187" s="745"/>
      <c r="N187" s="751"/>
      <c r="O187" s="751"/>
      <c r="P187" s="751"/>
      <c r="Q187" s="934"/>
      <c r="R187" s="745"/>
      <c r="S187" s="782"/>
      <c r="T187" s="745"/>
      <c r="U187" s="782"/>
      <c r="V187" s="745"/>
      <c r="W187" s="782"/>
      <c r="X187" s="779"/>
      <c r="Y187" s="782"/>
      <c r="Z187" s="782"/>
      <c r="AA187" s="742"/>
      <c r="AB187" s="297">
        <v>3</v>
      </c>
      <c r="AC187" s="342"/>
      <c r="AD187" s="295"/>
      <c r="AE187" s="295"/>
      <c r="AF187" s="298" t="str">
        <f t="shared" ref="AF187:AF250" si="33">IF(OR(AG187="Preventivo",AG187="Detectivo"),"Probabilidad",IF(AG187="Correctivo","Impacto",""))</f>
        <v/>
      </c>
      <c r="AG187" s="299"/>
      <c r="AH187" s="296" t="str">
        <f t="shared" ref="AH187:AH250" si="34">IF(AG187="","",IF(AG187="Preventivo",25%,IF(AG187="Detectivo",15%,IF(AG187="Correctivo",10%))))</f>
        <v/>
      </c>
      <c r="AI187" s="302"/>
      <c r="AJ187" s="296" t="str">
        <f t="shared" ref="AJ187:AJ250" si="35">IF(AI187="Automático",25%,IF(AI187="Manual",15%,""))</f>
        <v/>
      </c>
      <c r="AK187" s="300" t="str">
        <f t="shared" ref="AK187:AK250" si="36">IF(OR(AH187="",AJ187=""),"",AH187+AJ187)</f>
        <v/>
      </c>
      <c r="AL187" s="301" t="str">
        <f>IFERROR(IF(AND(AF186="Probabilidad",AF187="Probabilidad"),(AL186-(+AL186*AK187)),IF(AND(AF186="Impacto",AF187="Probabilidad"),(AL185-(+AL185*AK187)),IF(AF187="Impacto",AL186,""))),"")</f>
        <v/>
      </c>
      <c r="AM187" s="301" t="str">
        <f>IFERROR(IF(AND(AF186="Impacto",AF187="Impacto"),(AM186-(+AM186*AK187)),IF(AND(AF186="Probabilidad",AF187="Impacto"),(AM185-(+AM185*AK187)),IF(AF187="Probabilidad",AM186,""))),"")</f>
        <v/>
      </c>
      <c r="AN187" s="302"/>
      <c r="AO187" s="302"/>
      <c r="AP187" s="302"/>
      <c r="AQ187" s="775"/>
      <c r="AR187" s="739"/>
      <c r="AS187" s="739"/>
      <c r="AT187" s="742"/>
      <c r="AU187" s="739"/>
      <c r="AV187" s="739"/>
      <c r="AW187" s="742"/>
      <c r="AX187" s="742"/>
      <c r="AY187" s="742"/>
      <c r="AZ187" s="745"/>
      <c r="BA187" s="305"/>
      <c r="BB187" s="305"/>
      <c r="BC187" s="308" t="str">
        <f t="shared" si="30"/>
        <v/>
      </c>
      <c r="BD187" s="295"/>
      <c r="BE187" s="295"/>
      <c r="BF187" s="295"/>
      <c r="BG187" s="295"/>
      <c r="BH187" s="305"/>
      <c r="BI187" s="305"/>
      <c r="BJ187" s="305"/>
      <c r="BK187" s="305"/>
      <c r="BL187" s="306"/>
      <c r="BM187" s="306"/>
      <c r="BN187" s="306"/>
      <c r="BO187" s="306"/>
      <c r="BP187" s="307" t="str">
        <f t="shared" si="31"/>
        <v/>
      </c>
      <c r="BQ187" s="330" t="str">
        <f t="shared" si="32"/>
        <v/>
      </c>
      <c r="BR187" s="748"/>
      <c r="BS187" s="757"/>
      <c r="BT187" s="757"/>
      <c r="BU187" s="760"/>
    </row>
    <row r="188" spans="1:73" x14ac:dyDescent="0.25">
      <c r="A188" s="840"/>
      <c r="B188" s="843"/>
      <c r="C188" s="846"/>
      <c r="D188" s="849"/>
      <c r="E188" s="831"/>
      <c r="F188" s="852"/>
      <c r="G188" s="751"/>
      <c r="H188" s="745"/>
      <c r="I188" s="745"/>
      <c r="J188" s="937"/>
      <c r="K188" s="745"/>
      <c r="L188" s="751"/>
      <c r="M188" s="745"/>
      <c r="N188" s="751"/>
      <c r="O188" s="751"/>
      <c r="P188" s="751"/>
      <c r="Q188" s="934"/>
      <c r="R188" s="745"/>
      <c r="S188" s="782"/>
      <c r="T188" s="745"/>
      <c r="U188" s="782"/>
      <c r="V188" s="745"/>
      <c r="W188" s="782"/>
      <c r="X188" s="779"/>
      <c r="Y188" s="782"/>
      <c r="Z188" s="782"/>
      <c r="AA188" s="742"/>
      <c r="AB188" s="297">
        <v>4</v>
      </c>
      <c r="AC188" s="342"/>
      <c r="AD188" s="295"/>
      <c r="AE188" s="295"/>
      <c r="AF188" s="298" t="str">
        <f t="shared" si="33"/>
        <v/>
      </c>
      <c r="AG188" s="299"/>
      <c r="AH188" s="296" t="str">
        <f t="shared" si="34"/>
        <v/>
      </c>
      <c r="AI188" s="302"/>
      <c r="AJ188" s="296" t="str">
        <f t="shared" si="35"/>
        <v/>
      </c>
      <c r="AK188" s="300" t="str">
        <f t="shared" si="36"/>
        <v/>
      </c>
      <c r="AL188" s="301" t="str">
        <f>IFERROR(IF(AND(AF187="Probabilidad",AF188="Probabilidad"),(AL187-(+AL187*AK188)),IF(AND(AF187="Impacto",AF188="Probabilidad"),(AL186-(+AL186*AK188)),IF(AF188="Impacto",AL187,""))),"")</f>
        <v/>
      </c>
      <c r="AM188" s="301" t="str">
        <f>IFERROR(IF(AND(AF187="Impacto",AF188="Impacto"),(AM187-(+AM187*AK188)),IF(AND(AF187="Probabilidad",AF188="Impacto"),(AM186-(+AM186*AK188)),IF(AF188="Probabilidad",AM187,""))),"")</f>
        <v/>
      </c>
      <c r="AN188" s="302"/>
      <c r="AO188" s="302"/>
      <c r="AP188" s="302"/>
      <c r="AQ188" s="775"/>
      <c r="AR188" s="739"/>
      <c r="AS188" s="739"/>
      <c r="AT188" s="742"/>
      <c r="AU188" s="739"/>
      <c r="AV188" s="739"/>
      <c r="AW188" s="742"/>
      <c r="AX188" s="742"/>
      <c r="AY188" s="742"/>
      <c r="AZ188" s="745"/>
      <c r="BA188" s="305"/>
      <c r="BB188" s="305"/>
      <c r="BC188" s="308" t="str">
        <f t="shared" si="30"/>
        <v/>
      </c>
      <c r="BD188" s="295"/>
      <c r="BE188" s="295"/>
      <c r="BF188" s="295"/>
      <c r="BG188" s="295"/>
      <c r="BH188" s="305"/>
      <c r="BI188" s="305"/>
      <c r="BJ188" s="305"/>
      <c r="BK188" s="305"/>
      <c r="BL188" s="306"/>
      <c r="BM188" s="306"/>
      <c r="BN188" s="306"/>
      <c r="BO188" s="306"/>
      <c r="BP188" s="307" t="str">
        <f t="shared" si="31"/>
        <v/>
      </c>
      <c r="BQ188" s="330" t="str">
        <f t="shared" si="32"/>
        <v/>
      </c>
      <c r="BR188" s="748"/>
      <c r="BS188" s="757"/>
      <c r="BT188" s="757"/>
      <c r="BU188" s="760"/>
    </row>
    <row r="189" spans="1:73" x14ac:dyDescent="0.25">
      <c r="A189" s="840"/>
      <c r="B189" s="843"/>
      <c r="C189" s="846"/>
      <c r="D189" s="849"/>
      <c r="E189" s="831"/>
      <c r="F189" s="852"/>
      <c r="G189" s="751"/>
      <c r="H189" s="745"/>
      <c r="I189" s="745"/>
      <c r="J189" s="937"/>
      <c r="K189" s="745"/>
      <c r="L189" s="751"/>
      <c r="M189" s="745"/>
      <c r="N189" s="751"/>
      <c r="O189" s="751"/>
      <c r="P189" s="751"/>
      <c r="Q189" s="934"/>
      <c r="R189" s="745"/>
      <c r="S189" s="782"/>
      <c r="T189" s="745"/>
      <c r="U189" s="782"/>
      <c r="V189" s="745"/>
      <c r="W189" s="782"/>
      <c r="X189" s="779"/>
      <c r="Y189" s="782"/>
      <c r="Z189" s="782"/>
      <c r="AA189" s="742"/>
      <c r="AB189" s="297">
        <v>5</v>
      </c>
      <c r="AC189" s="295"/>
      <c r="AD189" s="295"/>
      <c r="AE189" s="295"/>
      <c r="AF189" s="298" t="str">
        <f t="shared" si="33"/>
        <v/>
      </c>
      <c r="AG189" s="299"/>
      <c r="AH189" s="296" t="str">
        <f t="shared" si="34"/>
        <v/>
      </c>
      <c r="AI189" s="299"/>
      <c r="AJ189" s="296" t="str">
        <f t="shared" si="35"/>
        <v/>
      </c>
      <c r="AK189" s="300" t="str">
        <f t="shared" si="36"/>
        <v/>
      </c>
      <c r="AL189" s="301" t="str">
        <f>IFERROR(IF(AND(AF188="Probabilidad",AF189="Probabilidad"),(AL188-(+AL188*AK189)),IF(AND(AF188="Impacto",AF189="Probabilidad"),(AL187-(+AL187*AK189)),IF(AF189="Impacto",AL188,""))),"")</f>
        <v/>
      </c>
      <c r="AM189" s="301" t="str">
        <f>IFERROR(IF(AND(AF188="Impacto",AF189="Impacto"),(AM188-(+AM188*AK189)),IF(AND(AF188="Probabilidad",AF189="Impacto"),(AM187-(+AM187*AK189)),IF(AF189="Probabilidad",AM188,""))),"")</f>
        <v/>
      </c>
      <c r="AN189" s="302"/>
      <c r="AO189" s="302"/>
      <c r="AP189" s="302"/>
      <c r="AQ189" s="775"/>
      <c r="AR189" s="739"/>
      <c r="AS189" s="739"/>
      <c r="AT189" s="742"/>
      <c r="AU189" s="739"/>
      <c r="AV189" s="739"/>
      <c r="AW189" s="742"/>
      <c r="AX189" s="742"/>
      <c r="AY189" s="742"/>
      <c r="AZ189" s="745"/>
      <c r="BA189" s="305"/>
      <c r="BB189" s="305"/>
      <c r="BC189" s="308" t="str">
        <f t="shared" si="30"/>
        <v/>
      </c>
      <c r="BD189" s="295"/>
      <c r="BE189" s="295"/>
      <c r="BF189" s="295"/>
      <c r="BG189" s="295"/>
      <c r="BH189" s="305"/>
      <c r="BI189" s="305"/>
      <c r="BJ189" s="305"/>
      <c r="BK189" s="305"/>
      <c r="BL189" s="306"/>
      <c r="BM189" s="306"/>
      <c r="BN189" s="306"/>
      <c r="BO189" s="306"/>
      <c r="BP189" s="307" t="str">
        <f t="shared" si="31"/>
        <v/>
      </c>
      <c r="BQ189" s="330" t="str">
        <f t="shared" si="32"/>
        <v/>
      </c>
      <c r="BR189" s="748"/>
      <c r="BS189" s="757"/>
      <c r="BT189" s="757"/>
      <c r="BU189" s="760"/>
    </row>
    <row r="190" spans="1:73" ht="15.75" thickBot="1" x14ac:dyDescent="0.3">
      <c r="A190" s="840"/>
      <c r="B190" s="843"/>
      <c r="C190" s="846"/>
      <c r="D190" s="850"/>
      <c r="E190" s="832"/>
      <c r="F190" s="853"/>
      <c r="G190" s="752"/>
      <c r="H190" s="746"/>
      <c r="I190" s="746"/>
      <c r="J190" s="938"/>
      <c r="K190" s="746"/>
      <c r="L190" s="752"/>
      <c r="M190" s="746"/>
      <c r="N190" s="752"/>
      <c r="O190" s="752"/>
      <c r="P190" s="752"/>
      <c r="Q190" s="935"/>
      <c r="R190" s="746"/>
      <c r="S190" s="783"/>
      <c r="T190" s="746"/>
      <c r="U190" s="783"/>
      <c r="V190" s="746"/>
      <c r="W190" s="783"/>
      <c r="X190" s="780"/>
      <c r="Y190" s="783"/>
      <c r="Z190" s="783"/>
      <c r="AA190" s="743"/>
      <c r="AB190" s="315">
        <v>6</v>
      </c>
      <c r="AC190" s="313"/>
      <c r="AD190" s="313"/>
      <c r="AE190" s="313"/>
      <c r="AF190" s="316" t="str">
        <f t="shared" si="33"/>
        <v/>
      </c>
      <c r="AG190" s="317"/>
      <c r="AH190" s="314" t="str">
        <f t="shared" si="34"/>
        <v/>
      </c>
      <c r="AI190" s="317"/>
      <c r="AJ190" s="314" t="str">
        <f t="shared" si="35"/>
        <v/>
      </c>
      <c r="AK190" s="318" t="str">
        <f t="shared" si="36"/>
        <v/>
      </c>
      <c r="AL190" s="301" t="str">
        <f>IFERROR(IF(AND(AF189="Probabilidad",AF190="Probabilidad"),(AL189-(+AL189*AK190)),IF(AND(AF189="Impacto",AF190="Probabilidad"),(AL188-(+AL188*AK190)),IF(AF190="Impacto",AL189,""))),"")</f>
        <v/>
      </c>
      <c r="AM190" s="301" t="str">
        <f>IFERROR(IF(AND(AF189="Impacto",AF190="Impacto"),(AM189-(+AM189*AK190)),IF(AND(AF189="Probabilidad",AF190="Impacto"),(AM188-(+AM188*AK190)),IF(AF190="Probabilidad",AM189,""))),"")</f>
        <v/>
      </c>
      <c r="AN190" s="320"/>
      <c r="AO190" s="320"/>
      <c r="AP190" s="320"/>
      <c r="AQ190" s="776"/>
      <c r="AR190" s="740"/>
      <c r="AS190" s="740"/>
      <c r="AT190" s="743"/>
      <c r="AU190" s="740"/>
      <c r="AV190" s="740"/>
      <c r="AW190" s="743"/>
      <c r="AX190" s="743"/>
      <c r="AY190" s="743"/>
      <c r="AZ190" s="746"/>
      <c r="BA190" s="323"/>
      <c r="BB190" s="323"/>
      <c r="BC190" s="326" t="str">
        <f t="shared" si="30"/>
        <v/>
      </c>
      <c r="BD190" s="313"/>
      <c r="BE190" s="313"/>
      <c r="BF190" s="313"/>
      <c r="BG190" s="313"/>
      <c r="BH190" s="323"/>
      <c r="BI190" s="323"/>
      <c r="BJ190" s="323"/>
      <c r="BK190" s="323"/>
      <c r="BL190" s="324"/>
      <c r="BM190" s="324"/>
      <c r="BN190" s="324"/>
      <c r="BO190" s="324"/>
      <c r="BP190" s="325" t="str">
        <f t="shared" si="31"/>
        <v/>
      </c>
      <c r="BQ190" s="333" t="str">
        <f t="shared" si="32"/>
        <v/>
      </c>
      <c r="BR190" s="749"/>
      <c r="BS190" s="758"/>
      <c r="BT190" s="758"/>
      <c r="BU190" s="761"/>
    </row>
    <row r="191" spans="1:73" ht="68.25" customHeight="1" x14ac:dyDescent="0.25">
      <c r="A191" s="840"/>
      <c r="B191" s="843"/>
      <c r="C191" s="846"/>
      <c r="D191" s="848" t="s">
        <v>167</v>
      </c>
      <c r="E191" s="830" t="s">
        <v>628</v>
      </c>
      <c r="F191" s="851">
        <v>5</v>
      </c>
      <c r="G191" s="750" t="s">
        <v>673</v>
      </c>
      <c r="H191" s="744"/>
      <c r="I191" s="744"/>
      <c r="J191" s="936" t="s">
        <v>674</v>
      </c>
      <c r="K191" s="744" t="s">
        <v>201</v>
      </c>
      <c r="L191" s="750" t="s">
        <v>675</v>
      </c>
      <c r="M191" s="744" t="s">
        <v>676</v>
      </c>
      <c r="N191" s="750"/>
      <c r="O191" s="750"/>
      <c r="P191" s="750" t="s">
        <v>677</v>
      </c>
      <c r="Q191" s="933">
        <v>0.98</v>
      </c>
      <c r="R191" s="744" t="s">
        <v>173</v>
      </c>
      <c r="S191" s="781">
        <f>IF(R191="Muy Alta",100%,IF(R191="Alta",80%,IF(R191="Media",60%,IF(R191="Baja",40%,IF(R191="Muy Baja",20%,"")))))</f>
        <v>0.6</v>
      </c>
      <c r="T191" s="744"/>
      <c r="U191" s="781" t="str">
        <f>IF(T191="Catastrófico",100%,IF(T191="Mayor",80%,IF(T191="Moderado",60%,IF(T191="Menor",40%,IF(T191="Leve",20%,"")))))</f>
        <v/>
      </c>
      <c r="V191" s="744" t="s">
        <v>263</v>
      </c>
      <c r="W191" s="781">
        <f>IF(V191="Catastrófico",100%,IF(V191="Mayor",80%,IF(V191="Moderado",60%,IF(V191="Menor",40%,IF(V191="Leve",20%,"")))))</f>
        <v>0.2</v>
      </c>
      <c r="X191" s="778" t="str">
        <f>IF(Y191=100%,"Catastrófico",IF(Y191=80%,"Mayor",IF(Y191=60%,"Moderado",IF(Y191=40%,"Menor",IF(Y191=20%,"Leve","")))))</f>
        <v>Leve</v>
      </c>
      <c r="Y191" s="781">
        <f>IF(AND(U191="",W191=""),"",MAX(U191,W191))</f>
        <v>0.2</v>
      </c>
      <c r="Z191" s="781" t="str">
        <f>CONCATENATE(R191,X191)</f>
        <v>MediaLeve</v>
      </c>
      <c r="AA191" s="741" t="str">
        <f>IF(Z191="Muy AltaLeve","Alto",IF(Z191="Muy AltaMenor","Alto",IF(Z191="Muy AltaModerado","Alto",IF(Z191="Muy AltaMayor","Alto",IF(Z191="Muy AltaCatastrófico","Extremo",IF(Z191="AltaLeve","Moderado",IF(Z191="AltaMenor","Moderado",IF(Z191="AltaModerado","Alto",IF(Z191="AltaMayor","Alto",IF(Z191="AltaCatastrófico","Extremo",IF(Z191="MediaLeve","Moderado",IF(Z191="MediaMenor","Moderado",IF(Z191="MediaModerado","Moderado",IF(Z191="MediaMayor","Alto",IF(Z191="MediaCatastrófico","Extremo",IF(Z191="BajaLeve","Bajo",IF(Z191="BajaMenor","Moderado",IF(Z191="BajaModerado","Moderado",IF(Z191="BajaMayor","Alto",IF(Z191="BajaCatastrófico","Extremo",IF(Z191="Muy BajaLeve","Bajo",IF(Z191="Muy BajaMenor","Bajo",IF(Z191="Muy BajaModerado","Moderado",IF(Z191="Muy BajaMayor","Alto",IF(Z191="Muy BajaCatastrófico","Extremo","")))))))))))))))))))))))))</f>
        <v>Moderado</v>
      </c>
      <c r="AB191" s="49">
        <v>1</v>
      </c>
      <c r="AC191" s="9" t="s">
        <v>678</v>
      </c>
      <c r="AD191" s="9">
        <v>2</v>
      </c>
      <c r="AE191" s="9" t="s">
        <v>679</v>
      </c>
      <c r="AF191" s="17" t="str">
        <f t="shared" si="33"/>
        <v>Probabilidad</v>
      </c>
      <c r="AG191" s="10" t="s">
        <v>177</v>
      </c>
      <c r="AH191" s="18">
        <f t="shared" si="34"/>
        <v>0.25</v>
      </c>
      <c r="AI191" s="10" t="s">
        <v>178</v>
      </c>
      <c r="AJ191" s="18">
        <f t="shared" si="35"/>
        <v>0.15</v>
      </c>
      <c r="AK191" s="19">
        <f t="shared" si="36"/>
        <v>0.4</v>
      </c>
      <c r="AL191" s="20">
        <f>IFERROR(IF(AF191="Probabilidad",(S191-(+S191*AK191)),IF(AF191="Impacto",S191,"")),"")</f>
        <v>0.36</v>
      </c>
      <c r="AM191" s="20">
        <f>IFERROR(IF(AF191="Impacto",(Y191-(+Y191*AK191)),IF(AF191="Probabilidad",Y191,"")),"")</f>
        <v>0.2</v>
      </c>
      <c r="AN191" s="11" t="s">
        <v>179</v>
      </c>
      <c r="AO191" s="11" t="s">
        <v>180</v>
      </c>
      <c r="AP191" s="11" t="s">
        <v>181</v>
      </c>
      <c r="AQ191" s="784" t="s">
        <v>680</v>
      </c>
      <c r="AR191" s="738">
        <f>S191</f>
        <v>0.6</v>
      </c>
      <c r="AS191" s="738">
        <f>IF(AL191="","",MIN(AL191:AL196))</f>
        <v>0.1512</v>
      </c>
      <c r="AT191" s="741" t="str">
        <f>IFERROR(IF(AS191="","",IF(AS191&lt;=0.2,"Muy Baja",IF(AS191&lt;=0.4,"Baja",IF(AS191&lt;=0.6,"Media",IF(AS191&lt;=0.8,"Alta","Muy Alta"))))),"")</f>
        <v>Muy Baja</v>
      </c>
      <c r="AU191" s="738">
        <f>Y191</f>
        <v>0.2</v>
      </c>
      <c r="AV191" s="738">
        <f>IF(AM191="","",MIN(AM191:AM196))</f>
        <v>0.2</v>
      </c>
      <c r="AW191" s="741" t="str">
        <f>IFERROR(IF(AV191="","",IF(AV191&lt;=0.2,"Leve",IF(AV191&lt;=0.4,"Menor",IF(AV191&lt;=0.6,"Moderado",IF(AV191&lt;=0.8,"Mayor","Catastrófico"))))),"")</f>
        <v>Leve</v>
      </c>
      <c r="AX191" s="741" t="str">
        <f>AA191</f>
        <v>Moderado</v>
      </c>
      <c r="AY191" s="741" t="str">
        <f>IFERROR(IF(OR(AND(AT191="Muy Baja",AW191="Leve"),AND(AT191="Muy Baja",AW191="Menor"),AND(AT191="Baja",AW191="Leve")),"Bajo",IF(OR(AND(AT191="Muy baja",AW191="Moderado"),AND(AT191="Baja",AW191="Menor"),AND(AT191="Baja",AW191="Moderado"),AND(AT191="Media",AW191="Leve"),AND(AT191="Media",AW191="Menor"),AND(AT191="Media",AW191="Moderado"),AND(AT191="Alta",AW191="Leve"),AND(AT191="Alta",AW191="Menor")),"Moderado",IF(OR(AND(AT191="Muy Baja",AW191="Mayor"),AND(AT191="Baja",AW191="Mayor"),AND(AT191="Media",AW191="Mayor"),AND(AT191="Alta",AW191="Moderado"),AND(AT191="Alta",AW191="Mayor"),AND(AT191="Muy Alta",AW191="Leve"),AND(AT191="Muy Alta",AW191="Menor"),AND(AT191="Muy Alta",AW191="Moderado"),AND(AT191="Muy Alta",AW191="Mayor")),"Alto",IF(OR(AND(AT191="Muy Baja",AW191="Catastrófico"),AND(AT191="Baja",AW191="Catastrófico"),AND(AT191="Media",AW191="Catastrófico"),AND(AT191="Alta",AW191="Catastrófico"),AND(AT191="Muy Alta",AW191="Catastrófico")),"Extremo","")))),"")</f>
        <v>Bajo</v>
      </c>
      <c r="AZ191" s="744" t="s">
        <v>224</v>
      </c>
      <c r="BA191" s="91"/>
      <c r="BB191" s="91"/>
      <c r="BC191" s="94" t="str">
        <f t="shared" si="30"/>
        <v/>
      </c>
      <c r="BD191" s="9"/>
      <c r="BE191" s="9"/>
      <c r="BF191" s="9"/>
      <c r="BG191" s="9"/>
      <c r="BH191" s="91"/>
      <c r="BI191" s="91"/>
      <c r="BJ191" s="91"/>
      <c r="BK191" s="91"/>
      <c r="BL191" s="93"/>
      <c r="BM191" s="93"/>
      <c r="BN191" s="93"/>
      <c r="BO191" s="93"/>
      <c r="BP191" s="95" t="str">
        <f t="shared" si="31"/>
        <v/>
      </c>
      <c r="BQ191" s="96" t="str">
        <f t="shared" si="32"/>
        <v/>
      </c>
      <c r="BR191" s="747"/>
      <c r="BS191" s="756"/>
      <c r="BT191" s="756"/>
      <c r="BU191" s="759"/>
    </row>
    <row r="192" spans="1:73" ht="70.5" x14ac:dyDescent="0.25">
      <c r="A192" s="840"/>
      <c r="B192" s="843"/>
      <c r="C192" s="846"/>
      <c r="D192" s="849"/>
      <c r="E192" s="831"/>
      <c r="F192" s="852"/>
      <c r="G192" s="751"/>
      <c r="H192" s="745"/>
      <c r="I192" s="745"/>
      <c r="J192" s="937"/>
      <c r="K192" s="745"/>
      <c r="L192" s="751"/>
      <c r="M192" s="745"/>
      <c r="N192" s="751"/>
      <c r="O192" s="751"/>
      <c r="P192" s="751"/>
      <c r="Q192" s="934"/>
      <c r="R192" s="745"/>
      <c r="S192" s="782"/>
      <c r="T192" s="745"/>
      <c r="U192" s="782"/>
      <c r="V192" s="745"/>
      <c r="W192" s="782"/>
      <c r="X192" s="779"/>
      <c r="Y192" s="782"/>
      <c r="Z192" s="782"/>
      <c r="AA192" s="742"/>
      <c r="AB192" s="297">
        <v>2</v>
      </c>
      <c r="AC192" s="295" t="s">
        <v>681</v>
      </c>
      <c r="AD192" s="295">
        <v>3</v>
      </c>
      <c r="AE192" s="295" t="s">
        <v>682</v>
      </c>
      <c r="AF192" s="298" t="str">
        <f t="shared" si="33"/>
        <v>Probabilidad</v>
      </c>
      <c r="AG192" s="302" t="s">
        <v>177</v>
      </c>
      <c r="AH192" s="296">
        <f t="shared" si="34"/>
        <v>0.25</v>
      </c>
      <c r="AI192" s="302" t="s">
        <v>178</v>
      </c>
      <c r="AJ192" s="296">
        <f t="shared" si="35"/>
        <v>0.15</v>
      </c>
      <c r="AK192" s="300">
        <f t="shared" si="36"/>
        <v>0.4</v>
      </c>
      <c r="AL192" s="301">
        <f>IFERROR(IF(AND(AF191="Probabilidad",AF192="Probabilidad"),(AL191-(+AL191*AK192)),IF(AF192="Probabilidad",(S191-(+S191*AK192)),IF(AF192="Impacto",AL191,""))),"")</f>
        <v>0.216</v>
      </c>
      <c r="AM192" s="301">
        <f>IFERROR(IF(AND(AF191="Impacto",AF192="Impacto"),(AM191-(+AM191*AK192)),IF(AF192="Impacto",(Y191-(+Y191*AK192)),IF(AF192="Probabilidad",AM191,""))),"")</f>
        <v>0.2</v>
      </c>
      <c r="AN192" s="302" t="s">
        <v>179</v>
      </c>
      <c r="AO192" s="302" t="s">
        <v>180</v>
      </c>
      <c r="AP192" s="302" t="s">
        <v>181</v>
      </c>
      <c r="AQ192" s="775"/>
      <c r="AR192" s="739"/>
      <c r="AS192" s="739"/>
      <c r="AT192" s="742"/>
      <c r="AU192" s="739"/>
      <c r="AV192" s="739"/>
      <c r="AW192" s="742"/>
      <c r="AX192" s="742"/>
      <c r="AY192" s="742"/>
      <c r="AZ192" s="745"/>
      <c r="BA192" s="305"/>
      <c r="BB192" s="305"/>
      <c r="BC192" s="308" t="str">
        <f t="shared" si="30"/>
        <v/>
      </c>
      <c r="BD192" s="295"/>
      <c r="BE192" s="295"/>
      <c r="BF192" s="295"/>
      <c r="BG192" s="295"/>
      <c r="BH192" s="305"/>
      <c r="BI192" s="305"/>
      <c r="BJ192" s="305"/>
      <c r="BK192" s="305"/>
      <c r="BL192" s="306"/>
      <c r="BM192" s="306"/>
      <c r="BN192" s="306"/>
      <c r="BO192" s="306"/>
      <c r="BP192" s="307" t="str">
        <f t="shared" si="31"/>
        <v/>
      </c>
      <c r="BQ192" s="330" t="str">
        <f t="shared" si="32"/>
        <v/>
      </c>
      <c r="BR192" s="748"/>
      <c r="BS192" s="757"/>
      <c r="BT192" s="757"/>
      <c r="BU192" s="760"/>
    </row>
    <row r="193" spans="1:73" ht="70.5" x14ac:dyDescent="0.25">
      <c r="A193" s="840"/>
      <c r="B193" s="843"/>
      <c r="C193" s="846"/>
      <c r="D193" s="849"/>
      <c r="E193" s="831"/>
      <c r="F193" s="852"/>
      <c r="G193" s="751"/>
      <c r="H193" s="745"/>
      <c r="I193" s="745"/>
      <c r="J193" s="937"/>
      <c r="K193" s="745"/>
      <c r="L193" s="751"/>
      <c r="M193" s="745"/>
      <c r="N193" s="751"/>
      <c r="O193" s="751"/>
      <c r="P193" s="751"/>
      <c r="Q193" s="934"/>
      <c r="R193" s="745"/>
      <c r="S193" s="782"/>
      <c r="T193" s="745"/>
      <c r="U193" s="782"/>
      <c r="V193" s="745"/>
      <c r="W193" s="782"/>
      <c r="X193" s="779"/>
      <c r="Y193" s="782"/>
      <c r="Z193" s="782"/>
      <c r="AA193" s="742"/>
      <c r="AB193" s="297">
        <v>3</v>
      </c>
      <c r="AC193" s="295" t="s">
        <v>683</v>
      </c>
      <c r="AD193" s="295">
        <v>1</v>
      </c>
      <c r="AE193" s="295" t="s">
        <v>684</v>
      </c>
      <c r="AF193" s="298" t="str">
        <f t="shared" si="33"/>
        <v>Probabilidad</v>
      </c>
      <c r="AG193" s="299" t="s">
        <v>335</v>
      </c>
      <c r="AH193" s="296">
        <f t="shared" si="34"/>
        <v>0.15</v>
      </c>
      <c r="AI193" s="302" t="s">
        <v>178</v>
      </c>
      <c r="AJ193" s="296">
        <f t="shared" si="35"/>
        <v>0.15</v>
      </c>
      <c r="AK193" s="300">
        <f t="shared" si="36"/>
        <v>0.3</v>
      </c>
      <c r="AL193" s="301">
        <f>IFERROR(IF(AND(AF192="Probabilidad",AF193="Probabilidad"),(AL192-(+AL192*AK193)),IF(AND(AF192="Impacto",AF193="Probabilidad"),(AL191-(+AL191*AK193)),IF(AF193="Impacto",AL192,""))),"")</f>
        <v>0.1512</v>
      </c>
      <c r="AM193" s="301">
        <f>IFERROR(IF(AND(AF192="Impacto",AF193="Impacto"),(AM192-(+AM192*AK193)),IF(AND(AF192="Probabilidad",AF193="Impacto"),(AM191-(+AM191*AK193)),IF(AF193="Probabilidad",AM192,""))),"")</f>
        <v>0.2</v>
      </c>
      <c r="AN193" s="302" t="s">
        <v>179</v>
      </c>
      <c r="AO193" s="302" t="s">
        <v>180</v>
      </c>
      <c r="AP193" s="302" t="s">
        <v>181</v>
      </c>
      <c r="AQ193" s="775"/>
      <c r="AR193" s="739"/>
      <c r="AS193" s="739"/>
      <c r="AT193" s="742"/>
      <c r="AU193" s="739"/>
      <c r="AV193" s="739"/>
      <c r="AW193" s="742"/>
      <c r="AX193" s="742"/>
      <c r="AY193" s="742"/>
      <c r="AZ193" s="745"/>
      <c r="BA193" s="305"/>
      <c r="BB193" s="305"/>
      <c r="BC193" s="308" t="str">
        <f t="shared" si="30"/>
        <v/>
      </c>
      <c r="BD193" s="295"/>
      <c r="BE193" s="295"/>
      <c r="BF193" s="295"/>
      <c r="BG193" s="295"/>
      <c r="BH193" s="305"/>
      <c r="BI193" s="305"/>
      <c r="BJ193" s="305"/>
      <c r="BK193" s="305"/>
      <c r="BL193" s="306"/>
      <c r="BM193" s="306"/>
      <c r="BN193" s="306"/>
      <c r="BO193" s="306"/>
      <c r="BP193" s="307" t="str">
        <f t="shared" si="31"/>
        <v/>
      </c>
      <c r="BQ193" s="330" t="str">
        <f t="shared" si="32"/>
        <v/>
      </c>
      <c r="BR193" s="748"/>
      <c r="BS193" s="757"/>
      <c r="BT193" s="757"/>
      <c r="BU193" s="760"/>
    </row>
    <row r="194" spans="1:73" x14ac:dyDescent="0.25">
      <c r="A194" s="840"/>
      <c r="B194" s="843"/>
      <c r="C194" s="846"/>
      <c r="D194" s="849"/>
      <c r="E194" s="831"/>
      <c r="F194" s="852"/>
      <c r="G194" s="751"/>
      <c r="H194" s="745"/>
      <c r="I194" s="745"/>
      <c r="J194" s="937"/>
      <c r="K194" s="745"/>
      <c r="L194" s="751"/>
      <c r="M194" s="745"/>
      <c r="N194" s="751"/>
      <c r="O194" s="751"/>
      <c r="P194" s="751"/>
      <c r="Q194" s="934"/>
      <c r="R194" s="745"/>
      <c r="S194" s="782"/>
      <c r="T194" s="745"/>
      <c r="U194" s="782"/>
      <c r="V194" s="745"/>
      <c r="W194" s="782"/>
      <c r="X194" s="779"/>
      <c r="Y194" s="782"/>
      <c r="Z194" s="782"/>
      <c r="AA194" s="742"/>
      <c r="AB194" s="297">
        <v>4</v>
      </c>
      <c r="AC194" s="295"/>
      <c r="AD194" s="295"/>
      <c r="AE194" s="295"/>
      <c r="AF194" s="298"/>
      <c r="AG194" s="299"/>
      <c r="AH194" s="296" t="str">
        <f t="shared" si="34"/>
        <v/>
      </c>
      <c r="AI194" s="302"/>
      <c r="AJ194" s="296" t="str">
        <f t="shared" si="35"/>
        <v/>
      </c>
      <c r="AK194" s="300" t="str">
        <f t="shared" si="36"/>
        <v/>
      </c>
      <c r="AL194" s="301" t="str">
        <f>IFERROR(IF(AND(AF193="Probabilidad",AF194="Probabilidad"),(AL193-(+AL193*AK194)),IF(AND(AF193="Impacto",AF194="Probabilidad"),(AL192-(+AL192*AK194)),IF(AF194="Impacto",AL193,""))),"")</f>
        <v/>
      </c>
      <c r="AM194" s="301" t="str">
        <f>IFERROR(IF(AND(AF193="Impacto",AF194="Impacto"),(AM193-(+AM193*AK194)),IF(AND(AF193="Probabilidad",AF194="Impacto"),(AM192-(+AM192*AK194)),IF(AF194="Probabilidad",AM193,""))),"")</f>
        <v/>
      </c>
      <c r="AN194" s="302"/>
      <c r="AO194" s="302"/>
      <c r="AP194" s="302"/>
      <c r="AQ194" s="775"/>
      <c r="AR194" s="739"/>
      <c r="AS194" s="739"/>
      <c r="AT194" s="742"/>
      <c r="AU194" s="739"/>
      <c r="AV194" s="739"/>
      <c r="AW194" s="742"/>
      <c r="AX194" s="742"/>
      <c r="AY194" s="742"/>
      <c r="AZ194" s="745"/>
      <c r="BA194" s="305"/>
      <c r="BB194" s="305"/>
      <c r="BC194" s="308" t="str">
        <f t="shared" si="30"/>
        <v/>
      </c>
      <c r="BD194" s="295"/>
      <c r="BE194" s="295"/>
      <c r="BF194" s="295"/>
      <c r="BG194" s="295"/>
      <c r="BH194" s="305"/>
      <c r="BI194" s="305"/>
      <c r="BJ194" s="305"/>
      <c r="BK194" s="305"/>
      <c r="BL194" s="306"/>
      <c r="BM194" s="306"/>
      <c r="BN194" s="306"/>
      <c r="BO194" s="306"/>
      <c r="BP194" s="307" t="str">
        <f t="shared" si="31"/>
        <v/>
      </c>
      <c r="BQ194" s="330" t="str">
        <f t="shared" si="32"/>
        <v/>
      </c>
      <c r="BR194" s="748"/>
      <c r="BS194" s="757"/>
      <c r="BT194" s="757"/>
      <c r="BU194" s="760"/>
    </row>
    <row r="195" spans="1:73" x14ac:dyDescent="0.25">
      <c r="A195" s="840"/>
      <c r="B195" s="843"/>
      <c r="C195" s="846"/>
      <c r="D195" s="849"/>
      <c r="E195" s="831"/>
      <c r="F195" s="852"/>
      <c r="G195" s="751"/>
      <c r="H195" s="745"/>
      <c r="I195" s="745"/>
      <c r="J195" s="937"/>
      <c r="K195" s="745"/>
      <c r="L195" s="751"/>
      <c r="M195" s="745"/>
      <c r="N195" s="751"/>
      <c r="O195" s="751"/>
      <c r="P195" s="751"/>
      <c r="Q195" s="934"/>
      <c r="R195" s="745"/>
      <c r="S195" s="782"/>
      <c r="T195" s="745"/>
      <c r="U195" s="782"/>
      <c r="V195" s="745"/>
      <c r="W195" s="782"/>
      <c r="X195" s="779"/>
      <c r="Y195" s="782"/>
      <c r="Z195" s="782"/>
      <c r="AA195" s="742"/>
      <c r="AB195" s="297">
        <v>5</v>
      </c>
      <c r="AC195" s="295"/>
      <c r="AD195" s="295"/>
      <c r="AE195" s="295"/>
      <c r="AF195" s="298" t="str">
        <f t="shared" si="33"/>
        <v/>
      </c>
      <c r="AG195" s="299"/>
      <c r="AH195" s="296" t="str">
        <f t="shared" si="34"/>
        <v/>
      </c>
      <c r="AI195" s="302"/>
      <c r="AJ195" s="296" t="str">
        <f t="shared" si="35"/>
        <v/>
      </c>
      <c r="AK195" s="300" t="str">
        <f t="shared" si="36"/>
        <v/>
      </c>
      <c r="AL195" s="301" t="str">
        <f>IFERROR(IF(AND(AF194="Probabilidad",AF195="Probabilidad"),(AL194-(+AL194*AK195)),IF(AND(AF194="Impacto",AF195="Probabilidad"),(AL193-(+AL193*AK195)),IF(AF195="Impacto",AL194,""))),"")</f>
        <v/>
      </c>
      <c r="AM195" s="301" t="str">
        <f>IFERROR(IF(AND(AF194="Impacto",AF195="Impacto"),(AM194-(+AM194*AK195)),IF(AND(AF194="Probabilidad",AF195="Impacto"),(AM193-(+AM193*AK195)),IF(AF195="Probabilidad",AM194,""))),"")</f>
        <v/>
      </c>
      <c r="AN195" s="302"/>
      <c r="AO195" s="302"/>
      <c r="AP195" s="302"/>
      <c r="AQ195" s="775"/>
      <c r="AR195" s="739"/>
      <c r="AS195" s="739"/>
      <c r="AT195" s="742"/>
      <c r="AU195" s="739"/>
      <c r="AV195" s="739"/>
      <c r="AW195" s="742"/>
      <c r="AX195" s="742"/>
      <c r="AY195" s="742"/>
      <c r="AZ195" s="745"/>
      <c r="BA195" s="305"/>
      <c r="BB195" s="305"/>
      <c r="BC195" s="308" t="str">
        <f t="shared" si="30"/>
        <v/>
      </c>
      <c r="BD195" s="295"/>
      <c r="BE195" s="295"/>
      <c r="BF195" s="295"/>
      <c r="BG195" s="295"/>
      <c r="BH195" s="305"/>
      <c r="BI195" s="305"/>
      <c r="BJ195" s="305"/>
      <c r="BK195" s="305"/>
      <c r="BL195" s="306"/>
      <c r="BM195" s="306"/>
      <c r="BN195" s="306"/>
      <c r="BO195" s="306"/>
      <c r="BP195" s="307" t="str">
        <f t="shared" si="31"/>
        <v/>
      </c>
      <c r="BQ195" s="330" t="str">
        <f t="shared" si="32"/>
        <v/>
      </c>
      <c r="BR195" s="748"/>
      <c r="BS195" s="757"/>
      <c r="BT195" s="757"/>
      <c r="BU195" s="760"/>
    </row>
    <row r="196" spans="1:73" ht="15.75" thickBot="1" x14ac:dyDescent="0.3">
      <c r="A196" s="840"/>
      <c r="B196" s="843"/>
      <c r="C196" s="846"/>
      <c r="D196" s="850"/>
      <c r="E196" s="832"/>
      <c r="F196" s="853"/>
      <c r="G196" s="752"/>
      <c r="H196" s="746"/>
      <c r="I196" s="746"/>
      <c r="J196" s="938"/>
      <c r="K196" s="746"/>
      <c r="L196" s="752"/>
      <c r="M196" s="746"/>
      <c r="N196" s="752"/>
      <c r="O196" s="752"/>
      <c r="P196" s="752"/>
      <c r="Q196" s="935"/>
      <c r="R196" s="746"/>
      <c r="S196" s="783"/>
      <c r="T196" s="746"/>
      <c r="U196" s="783"/>
      <c r="V196" s="746"/>
      <c r="W196" s="783"/>
      <c r="X196" s="780"/>
      <c r="Y196" s="783"/>
      <c r="Z196" s="783"/>
      <c r="AA196" s="743"/>
      <c r="AB196" s="315">
        <v>6</v>
      </c>
      <c r="AC196" s="313"/>
      <c r="AD196" s="313"/>
      <c r="AE196" s="313"/>
      <c r="AF196" s="547" t="str">
        <f t="shared" si="33"/>
        <v/>
      </c>
      <c r="AG196" s="548"/>
      <c r="AH196" s="314" t="str">
        <f t="shared" si="34"/>
        <v/>
      </c>
      <c r="AI196" s="548"/>
      <c r="AJ196" s="314" t="str">
        <f t="shared" si="35"/>
        <v/>
      </c>
      <c r="AK196" s="318" t="str">
        <f t="shared" si="36"/>
        <v/>
      </c>
      <c r="AL196" s="301" t="str">
        <f>IFERROR(IF(AND(AF195="Probabilidad",AF196="Probabilidad"),(AL195-(+AL195*AK196)),IF(AND(AF195="Impacto",AF196="Probabilidad"),(AL194-(+AL194*AK196)),IF(AF196="Impacto",AL195,""))),"")</f>
        <v/>
      </c>
      <c r="AM196" s="301" t="str">
        <f>IFERROR(IF(AND(AF195="Impacto",AF196="Impacto"),(AM195-(+AM195*AK196)),IF(AND(AF195="Probabilidad",AF196="Impacto"),(AM194-(+AM194*AK196)),IF(AF196="Probabilidad",AM195,""))),"")</f>
        <v/>
      </c>
      <c r="AN196" s="320"/>
      <c r="AO196" s="320"/>
      <c r="AP196" s="320"/>
      <c r="AQ196" s="776"/>
      <c r="AR196" s="740"/>
      <c r="AS196" s="740"/>
      <c r="AT196" s="743"/>
      <c r="AU196" s="740"/>
      <c r="AV196" s="740"/>
      <c r="AW196" s="743"/>
      <c r="AX196" s="743"/>
      <c r="AY196" s="743"/>
      <c r="AZ196" s="746"/>
      <c r="BA196" s="323"/>
      <c r="BB196" s="323"/>
      <c r="BC196" s="326" t="str">
        <f t="shared" si="30"/>
        <v/>
      </c>
      <c r="BD196" s="313"/>
      <c r="BE196" s="313"/>
      <c r="BF196" s="313"/>
      <c r="BG196" s="313"/>
      <c r="BH196" s="323"/>
      <c r="BI196" s="323"/>
      <c r="BJ196" s="323"/>
      <c r="BK196" s="323"/>
      <c r="BL196" s="324"/>
      <c r="BM196" s="324"/>
      <c r="BN196" s="324"/>
      <c r="BO196" s="324"/>
      <c r="BP196" s="325" t="str">
        <f t="shared" si="31"/>
        <v/>
      </c>
      <c r="BQ196" s="333" t="str">
        <f t="shared" si="32"/>
        <v/>
      </c>
      <c r="BR196" s="749"/>
      <c r="BS196" s="758"/>
      <c r="BT196" s="758"/>
      <c r="BU196" s="761"/>
    </row>
    <row r="197" spans="1:73" ht="138.75" customHeight="1" x14ac:dyDescent="0.25">
      <c r="A197" s="840"/>
      <c r="B197" s="843"/>
      <c r="C197" s="846"/>
      <c r="D197" s="848" t="s">
        <v>167</v>
      </c>
      <c r="E197" s="830" t="s">
        <v>628</v>
      </c>
      <c r="F197" s="851">
        <v>6</v>
      </c>
      <c r="G197" s="750" t="s">
        <v>685</v>
      </c>
      <c r="H197" s="744"/>
      <c r="I197" s="744"/>
      <c r="J197" s="936" t="s">
        <v>686</v>
      </c>
      <c r="K197" s="744" t="s">
        <v>170</v>
      </c>
      <c r="L197" s="750" t="s">
        <v>675</v>
      </c>
      <c r="M197" s="744" t="s">
        <v>687</v>
      </c>
      <c r="N197" s="750"/>
      <c r="O197" s="750"/>
      <c r="P197" s="750" t="s">
        <v>688</v>
      </c>
      <c r="Q197" s="933">
        <v>0.9</v>
      </c>
      <c r="R197" s="744" t="s">
        <v>173</v>
      </c>
      <c r="S197" s="781">
        <f>IF(R197="Muy Alta",100%,IF(R197="Alta",80%,IF(R197="Media",60%,IF(R197="Baja",40%,IF(R197="Muy Baja",20%,"")))))</f>
        <v>0.6</v>
      </c>
      <c r="T197" s="744"/>
      <c r="U197" s="781" t="str">
        <f>IF(T197="Catastrófico",100%,IF(T197="Mayor",80%,IF(T197="Moderado",60%,IF(T197="Menor",40%,IF(T197="Leve",20%,"")))))</f>
        <v/>
      </c>
      <c r="V197" s="744" t="s">
        <v>220</v>
      </c>
      <c r="W197" s="781">
        <f>IF(V197="Catastrófico",100%,IF(V197="Mayor",80%,IF(V197="Moderado",60%,IF(V197="Menor",40%,IF(V197="Leve",20%,"")))))</f>
        <v>0.4</v>
      </c>
      <c r="X197" s="778" t="str">
        <f>IF(Y197=100%,"Catastrófico",IF(Y197=80%,"Mayor",IF(Y197=60%,"Moderado",IF(Y197=40%,"Menor",IF(Y197=20%,"Leve","")))))</f>
        <v>Menor</v>
      </c>
      <c r="Y197" s="781">
        <f>IF(AND(U197="",W197=""),"",MAX(U197,W197))</f>
        <v>0.4</v>
      </c>
      <c r="Z197" s="781" t="str">
        <f>CONCATENATE(R197,X197)</f>
        <v>MediaMenor</v>
      </c>
      <c r="AA197" s="741" t="str">
        <f>IF(Z197="Muy AltaLeve","Alto",IF(Z197="Muy AltaMenor","Alto",IF(Z197="Muy AltaModerado","Alto",IF(Z197="Muy AltaMayor","Alto",IF(Z197="Muy AltaCatastrófico","Extremo",IF(Z197="AltaLeve","Moderado",IF(Z197="AltaMenor","Moderado",IF(Z197="AltaModerado","Alto",IF(Z197="AltaMayor","Alto",IF(Z197="AltaCatastrófico","Extremo",IF(Z197="MediaLeve","Moderado",IF(Z197="MediaMenor","Moderado",IF(Z197="MediaModerado","Moderado",IF(Z197="MediaMayor","Alto",IF(Z197="MediaCatastrófico","Extremo",IF(Z197="BajaLeve","Bajo",IF(Z197="BajaMenor","Moderado",IF(Z197="BajaModerado","Moderado",IF(Z197="BajaMayor","Alto",IF(Z197="BajaCatastrófico","Extremo",IF(Z197="Muy BajaLeve","Bajo",IF(Z197="Muy BajaMenor","Bajo",IF(Z197="Muy BajaModerado","Moderado",IF(Z197="Muy BajaMayor","Alto",IF(Z197="Muy BajaCatastrófico","Extremo","")))))))))))))))))))))))))</f>
        <v>Moderado</v>
      </c>
      <c r="AB197" s="49">
        <v>1</v>
      </c>
      <c r="AC197" s="9" t="s">
        <v>689</v>
      </c>
      <c r="AD197" s="9">
        <v>1</v>
      </c>
      <c r="AE197" s="9" t="s">
        <v>690</v>
      </c>
      <c r="AF197" s="16" t="str">
        <f t="shared" si="33"/>
        <v>Probabilidad</v>
      </c>
      <c r="AG197" s="10" t="s">
        <v>177</v>
      </c>
      <c r="AH197" s="18">
        <f t="shared" si="34"/>
        <v>0.25</v>
      </c>
      <c r="AI197" s="10" t="s">
        <v>178</v>
      </c>
      <c r="AJ197" s="18">
        <f t="shared" si="35"/>
        <v>0.15</v>
      </c>
      <c r="AK197" s="19">
        <f t="shared" si="36"/>
        <v>0.4</v>
      </c>
      <c r="AL197" s="20">
        <f>IFERROR(IF(AF197="Probabilidad",(S197-(+S197*AK197)),IF(AF197="Impacto",S197,"")),"")</f>
        <v>0.36</v>
      </c>
      <c r="AM197" s="20">
        <f>IFERROR(IF(AF197="Impacto",(Y197-(+Y197*AK197)),IF(AF197="Probabilidad",Y197,"")),"")</f>
        <v>0.4</v>
      </c>
      <c r="AN197" s="11" t="s">
        <v>179</v>
      </c>
      <c r="AO197" s="11" t="s">
        <v>180</v>
      </c>
      <c r="AP197" s="11" t="s">
        <v>181</v>
      </c>
      <c r="AQ197" s="784" t="s">
        <v>691</v>
      </c>
      <c r="AR197" s="738">
        <f>S197</f>
        <v>0.6</v>
      </c>
      <c r="AS197" s="738">
        <f>IF(AL197="","",MIN(AL197:AL202))</f>
        <v>0.1512</v>
      </c>
      <c r="AT197" s="741" t="str">
        <f>IFERROR(IF(AS197="","",IF(AS197&lt;=0.2,"Muy Baja",IF(AS197&lt;=0.4,"Baja",IF(AS197&lt;=0.6,"Media",IF(AS197&lt;=0.8,"Alta","Muy Alta"))))),"")</f>
        <v>Muy Baja</v>
      </c>
      <c r="AU197" s="738">
        <f>Y197</f>
        <v>0.4</v>
      </c>
      <c r="AV197" s="738">
        <f>IF(AM197="","",MIN(AM197:AM202))</f>
        <v>0.4</v>
      </c>
      <c r="AW197" s="741" t="str">
        <f>IFERROR(IF(AV197="","",IF(AV197&lt;=0.2,"Leve",IF(AV197&lt;=0.4,"Menor",IF(AV197&lt;=0.6,"Moderado",IF(AV197&lt;=0.8,"Mayor","Catastrófico"))))),"")</f>
        <v>Menor</v>
      </c>
      <c r="AX197" s="741" t="str">
        <f>AA197</f>
        <v>Moderado</v>
      </c>
      <c r="AY197" s="741" t="str">
        <f>IFERROR(IF(OR(AND(AT197="Muy Baja",AW197="Leve"),AND(AT197="Muy Baja",AW197="Menor"),AND(AT197="Baja",AW197="Leve")),"Bajo",IF(OR(AND(AT197="Muy baja",AW197="Moderado"),AND(AT197="Baja",AW197="Menor"),AND(AT197="Baja",AW197="Moderado"),AND(AT197="Media",AW197="Leve"),AND(AT197="Media",AW197="Menor"),AND(AT197="Media",AW197="Moderado"),AND(AT197="Alta",AW197="Leve"),AND(AT197="Alta",AW197="Menor")),"Moderado",IF(OR(AND(AT197="Muy Baja",AW197="Mayor"),AND(AT197="Baja",AW197="Mayor"),AND(AT197="Media",AW197="Mayor"),AND(AT197="Alta",AW197="Moderado"),AND(AT197="Alta",AW197="Mayor"),AND(AT197="Muy Alta",AW197="Leve"),AND(AT197="Muy Alta",AW197="Menor"),AND(AT197="Muy Alta",AW197="Moderado"),AND(AT197="Muy Alta",AW197="Mayor")),"Alto",IF(OR(AND(AT197="Muy Baja",AW197="Catastrófico"),AND(AT197="Baja",AW197="Catastrófico"),AND(AT197="Media",AW197="Catastrófico"),AND(AT197="Alta",AW197="Catastrófico"),AND(AT197="Muy Alta",AW197="Catastrófico")),"Extremo","")))),"")</f>
        <v>Bajo</v>
      </c>
      <c r="AZ197" s="744" t="s">
        <v>224</v>
      </c>
      <c r="BA197" s="91"/>
      <c r="BB197" s="91"/>
      <c r="BC197" s="94" t="str">
        <f t="shared" si="30"/>
        <v/>
      </c>
      <c r="BD197" s="9"/>
      <c r="BE197" s="9"/>
      <c r="BF197" s="9"/>
      <c r="BG197" s="9"/>
      <c r="BH197" s="91"/>
      <c r="BI197" s="91"/>
      <c r="BJ197" s="91"/>
      <c r="BK197" s="91"/>
      <c r="BL197" s="93"/>
      <c r="BM197" s="93"/>
      <c r="BN197" s="93"/>
      <c r="BO197" s="93"/>
      <c r="BP197" s="95" t="str">
        <f t="shared" si="31"/>
        <v/>
      </c>
      <c r="BQ197" s="96" t="str">
        <f t="shared" si="32"/>
        <v/>
      </c>
      <c r="BR197" s="747"/>
      <c r="BS197" s="756"/>
      <c r="BT197" s="756"/>
      <c r="BU197" s="759"/>
    </row>
    <row r="198" spans="1:73" ht="105" x14ac:dyDescent="0.25">
      <c r="A198" s="840"/>
      <c r="B198" s="843"/>
      <c r="C198" s="846"/>
      <c r="D198" s="849"/>
      <c r="E198" s="831"/>
      <c r="F198" s="852"/>
      <c r="G198" s="751"/>
      <c r="H198" s="745"/>
      <c r="I198" s="745"/>
      <c r="J198" s="937"/>
      <c r="K198" s="745"/>
      <c r="L198" s="751"/>
      <c r="M198" s="745"/>
      <c r="N198" s="751"/>
      <c r="O198" s="751"/>
      <c r="P198" s="751"/>
      <c r="Q198" s="934"/>
      <c r="R198" s="745"/>
      <c r="S198" s="782"/>
      <c r="T198" s="745"/>
      <c r="U198" s="782"/>
      <c r="V198" s="745"/>
      <c r="W198" s="782"/>
      <c r="X198" s="779"/>
      <c r="Y198" s="782"/>
      <c r="Z198" s="782"/>
      <c r="AA198" s="742"/>
      <c r="AB198" s="297">
        <v>2</v>
      </c>
      <c r="AC198" s="295" t="s">
        <v>692</v>
      </c>
      <c r="AD198" s="295">
        <v>2</v>
      </c>
      <c r="AE198" s="295" t="s">
        <v>690</v>
      </c>
      <c r="AF198" s="298" t="str">
        <f t="shared" si="33"/>
        <v>Probabilidad</v>
      </c>
      <c r="AG198" s="302" t="s">
        <v>177</v>
      </c>
      <c r="AH198" s="296">
        <f t="shared" si="34"/>
        <v>0.25</v>
      </c>
      <c r="AI198" s="302" t="s">
        <v>178</v>
      </c>
      <c r="AJ198" s="296">
        <f t="shared" si="35"/>
        <v>0.15</v>
      </c>
      <c r="AK198" s="300">
        <f t="shared" si="36"/>
        <v>0.4</v>
      </c>
      <c r="AL198" s="301">
        <f>IFERROR(IF(AND(AF197="Probabilidad",AF198="Probabilidad"),(AL197-(+AL197*AK198)),IF(AF198="Probabilidad",(S197-(+S197*AK198)),IF(AF198="Impacto",AL197,""))),"")</f>
        <v>0.216</v>
      </c>
      <c r="AM198" s="301">
        <f>IFERROR(IF(AND(AF197="Impacto",AF198="Impacto"),(AM197-(+AM197*AK198)),IF(AF198="Impacto",(Y197-(+Y197*AK198)),IF(AF198="Probabilidad",AM197,""))),"")</f>
        <v>0.4</v>
      </c>
      <c r="AN198" s="302" t="s">
        <v>179</v>
      </c>
      <c r="AO198" s="302" t="s">
        <v>180</v>
      </c>
      <c r="AP198" s="302" t="s">
        <v>181</v>
      </c>
      <c r="AQ198" s="775"/>
      <c r="AR198" s="739"/>
      <c r="AS198" s="739"/>
      <c r="AT198" s="742"/>
      <c r="AU198" s="739"/>
      <c r="AV198" s="739"/>
      <c r="AW198" s="742"/>
      <c r="AX198" s="742"/>
      <c r="AY198" s="742"/>
      <c r="AZ198" s="745"/>
      <c r="BA198" s="305"/>
      <c r="BB198" s="305"/>
      <c r="BC198" s="308" t="str">
        <f t="shared" si="30"/>
        <v/>
      </c>
      <c r="BD198" s="295"/>
      <c r="BE198" s="295"/>
      <c r="BF198" s="295"/>
      <c r="BG198" s="295"/>
      <c r="BH198" s="305"/>
      <c r="BI198" s="305"/>
      <c r="BJ198" s="305"/>
      <c r="BK198" s="305"/>
      <c r="BL198" s="306"/>
      <c r="BM198" s="306"/>
      <c r="BN198" s="306"/>
      <c r="BO198" s="306"/>
      <c r="BP198" s="307" t="str">
        <f t="shared" si="31"/>
        <v/>
      </c>
      <c r="BQ198" s="330" t="str">
        <f t="shared" si="32"/>
        <v/>
      </c>
      <c r="BR198" s="748"/>
      <c r="BS198" s="757"/>
      <c r="BT198" s="757"/>
      <c r="BU198" s="760"/>
    </row>
    <row r="199" spans="1:73" ht="70.5" x14ac:dyDescent="0.25">
      <c r="A199" s="840"/>
      <c r="B199" s="843"/>
      <c r="C199" s="846"/>
      <c r="D199" s="849"/>
      <c r="E199" s="831"/>
      <c r="F199" s="852"/>
      <c r="G199" s="751"/>
      <c r="H199" s="745"/>
      <c r="I199" s="745"/>
      <c r="J199" s="937"/>
      <c r="K199" s="745"/>
      <c r="L199" s="751"/>
      <c r="M199" s="745"/>
      <c r="N199" s="751"/>
      <c r="O199" s="751"/>
      <c r="P199" s="751"/>
      <c r="Q199" s="934"/>
      <c r="R199" s="745"/>
      <c r="S199" s="782"/>
      <c r="T199" s="745"/>
      <c r="U199" s="782"/>
      <c r="V199" s="745"/>
      <c r="W199" s="782"/>
      <c r="X199" s="779"/>
      <c r="Y199" s="782"/>
      <c r="Z199" s="782"/>
      <c r="AA199" s="742"/>
      <c r="AB199" s="297">
        <v>3</v>
      </c>
      <c r="AC199" s="295" t="s">
        <v>693</v>
      </c>
      <c r="AD199" s="295">
        <v>3</v>
      </c>
      <c r="AE199" s="295" t="s">
        <v>684</v>
      </c>
      <c r="AF199" s="298" t="str">
        <f t="shared" si="33"/>
        <v>Probabilidad</v>
      </c>
      <c r="AG199" s="299" t="s">
        <v>335</v>
      </c>
      <c r="AH199" s="296">
        <f t="shared" si="34"/>
        <v>0.15</v>
      </c>
      <c r="AI199" s="302" t="s">
        <v>178</v>
      </c>
      <c r="AJ199" s="296">
        <f t="shared" si="35"/>
        <v>0.15</v>
      </c>
      <c r="AK199" s="300">
        <f t="shared" si="36"/>
        <v>0.3</v>
      </c>
      <c r="AL199" s="301">
        <f>IFERROR(IF(AND(AF198="Probabilidad",AF199="Probabilidad"),(AL198-(+AL198*AK199)),IF(AND(AF198="Impacto",AF199="Probabilidad"),(AL197-(+AL197*AK199)),IF(AF199="Impacto",AL198,""))),"")</f>
        <v>0.1512</v>
      </c>
      <c r="AM199" s="301">
        <f>IFERROR(IF(AND(AF198="Impacto",AF199="Impacto"),(AM198-(+AM198*AK199)),IF(AND(AF198="Probabilidad",AF199="Impacto"),(AM197-(+AM197*AK199)),IF(AF199="Probabilidad",AM198,""))),"")</f>
        <v>0.4</v>
      </c>
      <c r="AN199" s="302" t="s">
        <v>179</v>
      </c>
      <c r="AO199" s="302" t="s">
        <v>180</v>
      </c>
      <c r="AP199" s="302" t="s">
        <v>181</v>
      </c>
      <c r="AQ199" s="775"/>
      <c r="AR199" s="739"/>
      <c r="AS199" s="739"/>
      <c r="AT199" s="742"/>
      <c r="AU199" s="739"/>
      <c r="AV199" s="739"/>
      <c r="AW199" s="742"/>
      <c r="AX199" s="742"/>
      <c r="AY199" s="742"/>
      <c r="AZ199" s="745"/>
      <c r="BA199" s="305"/>
      <c r="BB199" s="305"/>
      <c r="BC199" s="308" t="str">
        <f t="shared" si="30"/>
        <v/>
      </c>
      <c r="BD199" s="295"/>
      <c r="BE199" s="295"/>
      <c r="BF199" s="295"/>
      <c r="BG199" s="295"/>
      <c r="BH199" s="305"/>
      <c r="BI199" s="305"/>
      <c r="BJ199" s="305"/>
      <c r="BK199" s="305"/>
      <c r="BL199" s="306"/>
      <c r="BM199" s="306"/>
      <c r="BN199" s="306"/>
      <c r="BO199" s="306"/>
      <c r="BP199" s="307" t="str">
        <f t="shared" si="31"/>
        <v/>
      </c>
      <c r="BQ199" s="330" t="str">
        <f t="shared" si="32"/>
        <v/>
      </c>
      <c r="BR199" s="748"/>
      <c r="BS199" s="757"/>
      <c r="BT199" s="757"/>
      <c r="BU199" s="760"/>
    </row>
    <row r="200" spans="1:73" x14ac:dyDescent="0.25">
      <c r="A200" s="840"/>
      <c r="B200" s="843"/>
      <c r="C200" s="846"/>
      <c r="D200" s="849"/>
      <c r="E200" s="831"/>
      <c r="F200" s="852"/>
      <c r="G200" s="751"/>
      <c r="H200" s="745"/>
      <c r="I200" s="745"/>
      <c r="J200" s="937"/>
      <c r="K200" s="745"/>
      <c r="L200" s="751"/>
      <c r="M200" s="745"/>
      <c r="N200" s="751"/>
      <c r="O200" s="751"/>
      <c r="P200" s="751"/>
      <c r="Q200" s="934"/>
      <c r="R200" s="745"/>
      <c r="S200" s="782"/>
      <c r="T200" s="745"/>
      <c r="U200" s="782"/>
      <c r="V200" s="745"/>
      <c r="W200" s="782"/>
      <c r="X200" s="779"/>
      <c r="Y200" s="782"/>
      <c r="Z200" s="782"/>
      <c r="AA200" s="742"/>
      <c r="AB200" s="297">
        <v>4</v>
      </c>
      <c r="AC200" s="295"/>
      <c r="AD200" s="295"/>
      <c r="AE200" s="295"/>
      <c r="AF200" s="298"/>
      <c r="AG200" s="299"/>
      <c r="AH200" s="296" t="str">
        <f t="shared" si="34"/>
        <v/>
      </c>
      <c r="AI200" s="302"/>
      <c r="AJ200" s="296" t="str">
        <f t="shared" si="35"/>
        <v/>
      </c>
      <c r="AK200" s="300" t="str">
        <f t="shared" si="36"/>
        <v/>
      </c>
      <c r="AL200" s="301" t="str">
        <f>IFERROR(IF(AND(AF199="Probabilidad",AF200="Probabilidad"),(AL199-(+AL199*AK200)),IF(AND(AF199="Impacto",AF200="Probabilidad"),(AL198-(+AL198*AK200)),IF(AF200="Impacto",AL199,""))),"")</f>
        <v/>
      </c>
      <c r="AM200" s="301" t="str">
        <f>IFERROR(IF(AND(AF199="Impacto",AF200="Impacto"),(AM199-(+AM199*AK200)),IF(AND(AF199="Probabilidad",AF200="Impacto"),(AM198-(+AM198*AK200)),IF(AF200="Probabilidad",AM199,""))),"")</f>
        <v/>
      </c>
      <c r="AN200" s="302"/>
      <c r="AO200" s="302"/>
      <c r="AP200" s="302"/>
      <c r="AQ200" s="775"/>
      <c r="AR200" s="739"/>
      <c r="AS200" s="739"/>
      <c r="AT200" s="742"/>
      <c r="AU200" s="739"/>
      <c r="AV200" s="739"/>
      <c r="AW200" s="742"/>
      <c r="AX200" s="742"/>
      <c r="AY200" s="742"/>
      <c r="AZ200" s="745"/>
      <c r="BA200" s="305"/>
      <c r="BB200" s="305"/>
      <c r="BC200" s="308" t="str">
        <f t="shared" si="30"/>
        <v/>
      </c>
      <c r="BD200" s="295"/>
      <c r="BE200" s="295"/>
      <c r="BF200" s="295"/>
      <c r="BG200" s="295"/>
      <c r="BH200" s="305"/>
      <c r="BI200" s="305"/>
      <c r="BJ200" s="305"/>
      <c r="BK200" s="305"/>
      <c r="BL200" s="306"/>
      <c r="BM200" s="306"/>
      <c r="BN200" s="306"/>
      <c r="BO200" s="306"/>
      <c r="BP200" s="307" t="str">
        <f t="shared" si="31"/>
        <v/>
      </c>
      <c r="BQ200" s="330" t="str">
        <f t="shared" si="32"/>
        <v/>
      </c>
      <c r="BR200" s="748"/>
      <c r="BS200" s="757"/>
      <c r="BT200" s="757"/>
      <c r="BU200" s="760"/>
    </row>
    <row r="201" spans="1:73" x14ac:dyDescent="0.25">
      <c r="A201" s="840"/>
      <c r="B201" s="843"/>
      <c r="C201" s="846"/>
      <c r="D201" s="849"/>
      <c r="E201" s="831"/>
      <c r="F201" s="852"/>
      <c r="G201" s="751"/>
      <c r="H201" s="745"/>
      <c r="I201" s="745"/>
      <c r="J201" s="937"/>
      <c r="K201" s="745"/>
      <c r="L201" s="751"/>
      <c r="M201" s="745"/>
      <c r="N201" s="751"/>
      <c r="O201" s="751"/>
      <c r="P201" s="751"/>
      <c r="Q201" s="934"/>
      <c r="R201" s="745"/>
      <c r="S201" s="782"/>
      <c r="T201" s="745"/>
      <c r="U201" s="782"/>
      <c r="V201" s="745"/>
      <c r="W201" s="782"/>
      <c r="X201" s="779"/>
      <c r="Y201" s="782"/>
      <c r="Z201" s="782"/>
      <c r="AA201" s="742"/>
      <c r="AB201" s="297">
        <v>5</v>
      </c>
      <c r="AC201" s="295"/>
      <c r="AD201" s="295"/>
      <c r="AE201" s="295"/>
      <c r="AF201" s="298" t="str">
        <f t="shared" si="33"/>
        <v/>
      </c>
      <c r="AG201" s="299"/>
      <c r="AH201" s="296" t="str">
        <f t="shared" si="34"/>
        <v/>
      </c>
      <c r="AI201" s="302"/>
      <c r="AJ201" s="296" t="str">
        <f t="shared" si="35"/>
        <v/>
      </c>
      <c r="AK201" s="300" t="str">
        <f t="shared" si="36"/>
        <v/>
      </c>
      <c r="AL201" s="301" t="str">
        <f>IFERROR(IF(AND(AF200="Probabilidad",AF201="Probabilidad"),(AL200-(+AL200*AK201)),IF(AND(AF200="Impacto",AF201="Probabilidad"),(AL199-(+AL199*AK201)),IF(AF201="Impacto",AL200,""))),"")</f>
        <v/>
      </c>
      <c r="AM201" s="301" t="str">
        <f>IFERROR(IF(AND(AF200="Impacto",AF201="Impacto"),(AM200-(+AM200*AK201)),IF(AND(AF200="Probabilidad",AF201="Impacto"),(AM199-(+AM199*AK201)),IF(AF201="Probabilidad",AM200,""))),"")</f>
        <v/>
      </c>
      <c r="AN201" s="302"/>
      <c r="AO201" s="302"/>
      <c r="AP201" s="302"/>
      <c r="AQ201" s="775"/>
      <c r="AR201" s="739"/>
      <c r="AS201" s="739"/>
      <c r="AT201" s="742"/>
      <c r="AU201" s="739"/>
      <c r="AV201" s="739"/>
      <c r="AW201" s="742"/>
      <c r="AX201" s="742"/>
      <c r="AY201" s="742"/>
      <c r="AZ201" s="745"/>
      <c r="BA201" s="305"/>
      <c r="BB201" s="305"/>
      <c r="BC201" s="308" t="str">
        <f t="shared" si="30"/>
        <v/>
      </c>
      <c r="BD201" s="295"/>
      <c r="BE201" s="295"/>
      <c r="BF201" s="295"/>
      <c r="BG201" s="295"/>
      <c r="BH201" s="305"/>
      <c r="BI201" s="305"/>
      <c r="BJ201" s="305"/>
      <c r="BK201" s="305"/>
      <c r="BL201" s="306"/>
      <c r="BM201" s="306"/>
      <c r="BN201" s="306"/>
      <c r="BO201" s="306"/>
      <c r="BP201" s="307" t="str">
        <f t="shared" si="31"/>
        <v/>
      </c>
      <c r="BQ201" s="330" t="str">
        <f t="shared" si="32"/>
        <v/>
      </c>
      <c r="BR201" s="748"/>
      <c r="BS201" s="757"/>
      <c r="BT201" s="757"/>
      <c r="BU201" s="760"/>
    </row>
    <row r="202" spans="1:73" ht="15.75" thickBot="1" x14ac:dyDescent="0.3">
      <c r="A202" s="840"/>
      <c r="B202" s="843"/>
      <c r="C202" s="846"/>
      <c r="D202" s="850"/>
      <c r="E202" s="832"/>
      <c r="F202" s="853"/>
      <c r="G202" s="752"/>
      <c r="H202" s="746"/>
      <c r="I202" s="746"/>
      <c r="J202" s="938"/>
      <c r="K202" s="746"/>
      <c r="L202" s="752"/>
      <c r="M202" s="746"/>
      <c r="N202" s="752"/>
      <c r="O202" s="752"/>
      <c r="P202" s="752"/>
      <c r="Q202" s="935"/>
      <c r="R202" s="746"/>
      <c r="S202" s="783"/>
      <c r="T202" s="746"/>
      <c r="U202" s="783"/>
      <c r="V202" s="746"/>
      <c r="W202" s="783"/>
      <c r="X202" s="780"/>
      <c r="Y202" s="783"/>
      <c r="Z202" s="783"/>
      <c r="AA202" s="743"/>
      <c r="AB202" s="315">
        <v>6</v>
      </c>
      <c r="AC202" s="313"/>
      <c r="AD202" s="313"/>
      <c r="AE202" s="313"/>
      <c r="AF202" s="316" t="str">
        <f t="shared" si="33"/>
        <v/>
      </c>
      <c r="AG202" s="317"/>
      <c r="AH202" s="314" t="str">
        <f t="shared" si="34"/>
        <v/>
      </c>
      <c r="AI202" s="317"/>
      <c r="AJ202" s="314" t="str">
        <f t="shared" si="35"/>
        <v/>
      </c>
      <c r="AK202" s="318" t="str">
        <f t="shared" si="36"/>
        <v/>
      </c>
      <c r="AL202" s="301" t="str">
        <f>IFERROR(IF(AND(AF201="Probabilidad",AF202="Probabilidad"),(AL201-(+AL201*AK202)),IF(AND(AF201="Impacto",AF202="Probabilidad"),(AL200-(+AL200*AK202)),IF(AF202="Impacto",AL201,""))),"")</f>
        <v/>
      </c>
      <c r="AM202" s="301" t="str">
        <f>IFERROR(IF(AND(AF201="Impacto",AF202="Impacto"),(AM201-(+AM201*AK202)),IF(AND(AF201="Probabilidad",AF202="Impacto"),(AM200-(+AM200*AK202)),IF(AF202="Probabilidad",AM201,""))),"")</f>
        <v/>
      </c>
      <c r="AN202" s="320"/>
      <c r="AO202" s="320"/>
      <c r="AP202" s="320"/>
      <c r="AQ202" s="776"/>
      <c r="AR202" s="740"/>
      <c r="AS202" s="740"/>
      <c r="AT202" s="743"/>
      <c r="AU202" s="740"/>
      <c r="AV202" s="740"/>
      <c r="AW202" s="743"/>
      <c r="AX202" s="743"/>
      <c r="AY202" s="743"/>
      <c r="AZ202" s="746"/>
      <c r="BA202" s="323"/>
      <c r="BB202" s="323"/>
      <c r="BC202" s="326" t="str">
        <f t="shared" si="30"/>
        <v/>
      </c>
      <c r="BD202" s="313"/>
      <c r="BE202" s="313"/>
      <c r="BF202" s="313"/>
      <c r="BG202" s="313"/>
      <c r="BH202" s="323"/>
      <c r="BI202" s="323"/>
      <c r="BJ202" s="323"/>
      <c r="BK202" s="323"/>
      <c r="BL202" s="324"/>
      <c r="BM202" s="324"/>
      <c r="BN202" s="324"/>
      <c r="BO202" s="324"/>
      <c r="BP202" s="325" t="str">
        <f t="shared" si="31"/>
        <v/>
      </c>
      <c r="BQ202" s="333" t="str">
        <f t="shared" si="32"/>
        <v/>
      </c>
      <c r="BR202" s="749"/>
      <c r="BS202" s="758"/>
      <c r="BT202" s="758"/>
      <c r="BU202" s="761"/>
    </row>
    <row r="203" spans="1:73" ht="99.75" customHeight="1" x14ac:dyDescent="0.25">
      <c r="A203" s="840"/>
      <c r="B203" s="843"/>
      <c r="C203" s="846"/>
      <c r="D203" s="848" t="s">
        <v>167</v>
      </c>
      <c r="E203" s="830" t="s">
        <v>628</v>
      </c>
      <c r="F203" s="851">
        <v>7</v>
      </c>
      <c r="G203" s="750" t="s">
        <v>694</v>
      </c>
      <c r="H203" s="744"/>
      <c r="I203" s="744"/>
      <c r="J203" s="936" t="s">
        <v>695</v>
      </c>
      <c r="K203" s="744" t="s">
        <v>170</v>
      </c>
      <c r="L203" s="750" t="s">
        <v>675</v>
      </c>
      <c r="M203" s="744" t="s">
        <v>696</v>
      </c>
      <c r="N203" s="750"/>
      <c r="O203" s="750"/>
      <c r="P203" s="750" t="s">
        <v>697</v>
      </c>
      <c r="Q203" s="933">
        <v>0.9</v>
      </c>
      <c r="R203" s="744" t="s">
        <v>173</v>
      </c>
      <c r="S203" s="781">
        <f>IF(R203="Muy Alta",100%,IF(R203="Alta",80%,IF(R203="Media",60%,IF(R203="Baja",40%,IF(R203="Muy Baja",20%,"")))))</f>
        <v>0.6</v>
      </c>
      <c r="T203" s="744"/>
      <c r="U203" s="781" t="str">
        <f>IF(T203="Catastrófico",100%,IF(T203="Mayor",80%,IF(T203="Moderado",60%,IF(T203="Menor",40%,IF(T203="Leve",20%,"")))))</f>
        <v/>
      </c>
      <c r="V203" s="744" t="s">
        <v>263</v>
      </c>
      <c r="W203" s="781">
        <f>IF(V203="Catastrófico",100%,IF(V203="Mayor",80%,IF(V203="Moderado",60%,IF(V203="Menor",40%,IF(V203="Leve",20%,"")))))</f>
        <v>0.2</v>
      </c>
      <c r="X203" s="778" t="str">
        <f>IF(Y203=100%,"Catastrófico",IF(Y203=80%,"Mayor",IF(Y203=60%,"Moderado",IF(Y203=40%,"Menor",IF(Y203=20%,"Leve","")))))</f>
        <v>Leve</v>
      </c>
      <c r="Y203" s="781">
        <f>IF(AND(U203="",W203=""),"",MAX(U203,W203))</f>
        <v>0.2</v>
      </c>
      <c r="Z203" s="781" t="str">
        <f>CONCATENATE(R203,X203)</f>
        <v>MediaLeve</v>
      </c>
      <c r="AA203" s="741" t="str">
        <f>IF(Z203="Muy AltaLeve","Alto",IF(Z203="Muy AltaMenor","Alto",IF(Z203="Muy AltaModerado","Alto",IF(Z203="Muy AltaMayor","Alto",IF(Z203="Muy AltaCatastrófico","Extremo",IF(Z203="AltaLeve","Moderado",IF(Z203="AltaMenor","Moderado",IF(Z203="AltaModerado","Alto",IF(Z203="AltaMayor","Alto",IF(Z203="AltaCatastrófico","Extremo",IF(Z203="MediaLeve","Moderado",IF(Z203="MediaMenor","Moderado",IF(Z203="MediaModerado","Moderado",IF(Z203="MediaMayor","Alto",IF(Z203="MediaCatastrófico","Extremo",IF(Z203="BajaLeve","Bajo",IF(Z203="BajaMenor","Moderado",IF(Z203="BajaModerado","Moderado",IF(Z203="BajaMayor","Alto",IF(Z203="BajaCatastrófico","Extremo",IF(Z203="Muy BajaLeve","Bajo",IF(Z203="Muy BajaMenor","Bajo",IF(Z203="Muy BajaModerado","Moderado",IF(Z203="Muy BajaMayor","Alto",IF(Z203="Muy BajaCatastrófico","Extremo","")))))))))))))))))))))))))</f>
        <v>Moderado</v>
      </c>
      <c r="AB203" s="49">
        <v>1</v>
      </c>
      <c r="AC203" s="9" t="s">
        <v>698</v>
      </c>
      <c r="AD203" s="9">
        <v>2</v>
      </c>
      <c r="AE203" s="9" t="s">
        <v>699</v>
      </c>
      <c r="AF203" s="17" t="str">
        <f t="shared" si="33"/>
        <v>Probabilidad</v>
      </c>
      <c r="AG203" s="15" t="s">
        <v>177</v>
      </c>
      <c r="AH203" s="18">
        <f t="shared" si="34"/>
        <v>0.25</v>
      </c>
      <c r="AI203" s="15" t="s">
        <v>178</v>
      </c>
      <c r="AJ203" s="18">
        <f t="shared" si="35"/>
        <v>0.15</v>
      </c>
      <c r="AK203" s="19">
        <f t="shared" si="36"/>
        <v>0.4</v>
      </c>
      <c r="AL203" s="20">
        <f>IFERROR(IF(AF203="Probabilidad",(S203-(+S203*AK203)),IF(AF203="Impacto",S203,"")),"")</f>
        <v>0.36</v>
      </c>
      <c r="AM203" s="20">
        <f>IFERROR(IF(AF203="Impacto",(Y203-(+Y203*AK203)),IF(AF203="Probabilidad",Y203,"")),"")</f>
        <v>0.2</v>
      </c>
      <c r="AN203" s="11" t="s">
        <v>179</v>
      </c>
      <c r="AO203" s="11" t="s">
        <v>180</v>
      </c>
      <c r="AP203" s="11" t="s">
        <v>181</v>
      </c>
      <c r="AQ203" s="784" t="s">
        <v>700</v>
      </c>
      <c r="AR203" s="738">
        <f>S203</f>
        <v>0.6</v>
      </c>
      <c r="AS203" s="738">
        <f>IF(AL203="","",MIN(AL203:AL208))</f>
        <v>0.1512</v>
      </c>
      <c r="AT203" s="741" t="str">
        <f>IFERROR(IF(AS203="","",IF(AS203&lt;=0.2,"Muy Baja",IF(AS203&lt;=0.4,"Baja",IF(AS203&lt;=0.6,"Media",IF(AS203&lt;=0.8,"Alta","Muy Alta"))))),"")</f>
        <v>Muy Baja</v>
      </c>
      <c r="AU203" s="738">
        <f>Y203</f>
        <v>0.2</v>
      </c>
      <c r="AV203" s="738">
        <f>IF(AM203="","",MIN(AM203:AM208))</f>
        <v>0</v>
      </c>
      <c r="AW203" s="741" t="str">
        <f>IFERROR(IF(AV203="","",IF(AV203&lt;=0.2,"Leve",IF(AV203&lt;=0.4,"Menor",IF(AV203&lt;=0.6,"Moderado",IF(AV203&lt;=0.8,"Mayor","Catastrófico"))))),"")</f>
        <v>Leve</v>
      </c>
      <c r="AX203" s="741" t="str">
        <f>AA203</f>
        <v>Moderado</v>
      </c>
      <c r="AY203" s="741" t="str">
        <f>IFERROR(IF(OR(AND(AT203="Muy Baja",AW203="Leve"),AND(AT203="Muy Baja",AW203="Menor"),AND(AT203="Baja",AW203="Leve")),"Bajo",IF(OR(AND(AT203="Muy baja",AW203="Moderado"),AND(AT203="Baja",AW203="Menor"),AND(AT203="Baja",AW203="Moderado"),AND(AT203="Media",AW203="Leve"),AND(AT203="Media",AW203="Menor"),AND(AT203="Media",AW203="Moderado"),AND(AT203="Alta",AW203="Leve"),AND(AT203="Alta",AW203="Menor")),"Moderado",IF(OR(AND(AT203="Muy Baja",AW203="Mayor"),AND(AT203="Baja",AW203="Mayor"),AND(AT203="Media",AW203="Mayor"),AND(AT203="Alta",AW203="Moderado"),AND(AT203="Alta",AW203="Mayor"),AND(AT203="Muy Alta",AW203="Leve"),AND(AT203="Muy Alta",AW203="Menor"),AND(AT203="Muy Alta",AW203="Moderado"),AND(AT203="Muy Alta",AW203="Mayor")),"Alto",IF(OR(AND(AT203="Muy Baja",AW203="Catastrófico"),AND(AT203="Baja",AW203="Catastrófico"),AND(AT203="Media",AW203="Catastrófico"),AND(AT203="Alta",AW203="Catastrófico"),AND(AT203="Muy Alta",AW203="Catastrófico")),"Extremo","")))),"")</f>
        <v>Bajo</v>
      </c>
      <c r="AZ203" s="744" t="s">
        <v>224</v>
      </c>
      <c r="BA203" s="91"/>
      <c r="BB203" s="91"/>
      <c r="BC203" s="94" t="str">
        <f t="shared" si="30"/>
        <v/>
      </c>
      <c r="BD203" s="9"/>
      <c r="BE203" s="9"/>
      <c r="BF203" s="9"/>
      <c r="BG203" s="9"/>
      <c r="BH203" s="91"/>
      <c r="BI203" s="91"/>
      <c r="BJ203" s="91"/>
      <c r="BK203" s="91"/>
      <c r="BL203" s="93"/>
      <c r="BM203" s="93"/>
      <c r="BN203" s="93"/>
      <c r="BO203" s="93"/>
      <c r="BP203" s="95" t="str">
        <f t="shared" si="31"/>
        <v/>
      </c>
      <c r="BQ203" s="96" t="str">
        <f t="shared" si="32"/>
        <v/>
      </c>
      <c r="BR203" s="747"/>
      <c r="BS203" s="756"/>
      <c r="BT203" s="756"/>
      <c r="BU203" s="759"/>
    </row>
    <row r="204" spans="1:73" ht="70.5" x14ac:dyDescent="0.25">
      <c r="A204" s="840"/>
      <c r="B204" s="843"/>
      <c r="C204" s="846"/>
      <c r="D204" s="849"/>
      <c r="E204" s="831"/>
      <c r="F204" s="852"/>
      <c r="G204" s="751"/>
      <c r="H204" s="745"/>
      <c r="I204" s="745"/>
      <c r="J204" s="937"/>
      <c r="K204" s="745"/>
      <c r="L204" s="751"/>
      <c r="M204" s="745"/>
      <c r="N204" s="751"/>
      <c r="O204" s="751"/>
      <c r="P204" s="751"/>
      <c r="Q204" s="934"/>
      <c r="R204" s="745"/>
      <c r="S204" s="782"/>
      <c r="T204" s="745"/>
      <c r="U204" s="782"/>
      <c r="V204" s="745"/>
      <c r="W204" s="782"/>
      <c r="X204" s="779"/>
      <c r="Y204" s="782"/>
      <c r="Z204" s="782"/>
      <c r="AA204" s="742"/>
      <c r="AB204" s="297">
        <v>2</v>
      </c>
      <c r="AC204" s="295" t="s">
        <v>701</v>
      </c>
      <c r="AD204" s="295">
        <v>2</v>
      </c>
      <c r="AE204" s="295" t="s">
        <v>702</v>
      </c>
      <c r="AF204" s="298" t="str">
        <f t="shared" si="33"/>
        <v>Probabilidad</v>
      </c>
      <c r="AG204" s="299" t="s">
        <v>177</v>
      </c>
      <c r="AH204" s="296">
        <f t="shared" si="34"/>
        <v>0.25</v>
      </c>
      <c r="AI204" s="299" t="s">
        <v>178</v>
      </c>
      <c r="AJ204" s="296">
        <f t="shared" si="35"/>
        <v>0.15</v>
      </c>
      <c r="AK204" s="300">
        <f t="shared" si="36"/>
        <v>0.4</v>
      </c>
      <c r="AL204" s="301">
        <f>IFERROR(IF(AND(AF203="Probabilidad",AF204="Probabilidad"),(AL203-(+AL203*AK204)),IF(AF204="Probabilidad",(S203-(+S203*AK204)),IF(AF204="Impacto",AL203,""))),"")</f>
        <v>0.216</v>
      </c>
      <c r="AM204" s="301">
        <f>IFERROR(IF(AND(AF203="Impacto",AF204="Impacto"),(AM203-(+AM203*AK204)),IF(AF204="Impacto",(Y203-(Y203*AK204)),IF(AF204="Probabilidad",AM203,""))),"")</f>
        <v>0.2</v>
      </c>
      <c r="AN204" s="302" t="s">
        <v>179</v>
      </c>
      <c r="AO204" s="302" t="s">
        <v>180</v>
      </c>
      <c r="AP204" s="302" t="s">
        <v>181</v>
      </c>
      <c r="AQ204" s="775"/>
      <c r="AR204" s="739"/>
      <c r="AS204" s="739"/>
      <c r="AT204" s="742"/>
      <c r="AU204" s="739"/>
      <c r="AV204" s="739"/>
      <c r="AW204" s="742"/>
      <c r="AX204" s="742"/>
      <c r="AY204" s="742"/>
      <c r="AZ204" s="745"/>
      <c r="BA204" s="305"/>
      <c r="BB204" s="305"/>
      <c r="BC204" s="308" t="str">
        <f t="shared" si="30"/>
        <v/>
      </c>
      <c r="BD204" s="295"/>
      <c r="BE204" s="295"/>
      <c r="BF204" s="295"/>
      <c r="BG204" s="295"/>
      <c r="BH204" s="305"/>
      <c r="BI204" s="305"/>
      <c r="BJ204" s="305"/>
      <c r="BK204" s="305"/>
      <c r="BL204" s="306"/>
      <c r="BM204" s="306"/>
      <c r="BN204" s="306"/>
      <c r="BO204" s="306"/>
      <c r="BP204" s="307" t="str">
        <f t="shared" si="31"/>
        <v/>
      </c>
      <c r="BQ204" s="330" t="str">
        <f t="shared" si="32"/>
        <v/>
      </c>
      <c r="BR204" s="748"/>
      <c r="BS204" s="757"/>
      <c r="BT204" s="757"/>
      <c r="BU204" s="760"/>
    </row>
    <row r="205" spans="1:73" ht="70.5" x14ac:dyDescent="0.25">
      <c r="A205" s="840"/>
      <c r="B205" s="843"/>
      <c r="C205" s="846"/>
      <c r="D205" s="849"/>
      <c r="E205" s="831"/>
      <c r="F205" s="852"/>
      <c r="G205" s="751"/>
      <c r="H205" s="745"/>
      <c r="I205" s="745"/>
      <c r="J205" s="937"/>
      <c r="K205" s="745"/>
      <c r="L205" s="751"/>
      <c r="M205" s="745"/>
      <c r="N205" s="751"/>
      <c r="O205" s="751"/>
      <c r="P205" s="751"/>
      <c r="Q205" s="934"/>
      <c r="R205" s="745"/>
      <c r="S205" s="782"/>
      <c r="T205" s="745"/>
      <c r="U205" s="782"/>
      <c r="V205" s="745"/>
      <c r="W205" s="782"/>
      <c r="X205" s="779"/>
      <c r="Y205" s="782"/>
      <c r="Z205" s="782"/>
      <c r="AA205" s="742"/>
      <c r="AB205" s="297">
        <v>3</v>
      </c>
      <c r="AC205" s="295" t="s">
        <v>703</v>
      </c>
      <c r="AD205" s="295">
        <v>2</v>
      </c>
      <c r="AE205" s="295" t="s">
        <v>704</v>
      </c>
      <c r="AF205" s="298" t="str">
        <f>IF(OR(AG205="Preventivo",AG205="Detectivo"),"Probabilidad",IF(AG205="Correctivo","Impacto",""))</f>
        <v>Impacto</v>
      </c>
      <c r="AG205" s="299" t="s">
        <v>282</v>
      </c>
      <c r="AH205" s="296">
        <f>IF(AG205="","",IF(AG205="Preventivo",25%,IF(AG205="Detectivo",15%,IF(AG205="Correctivo",10%))))</f>
        <v>0.1</v>
      </c>
      <c r="AI205" s="299" t="s">
        <v>178</v>
      </c>
      <c r="AJ205" s="296">
        <f>IF(AI205="Automático",25%,IF(AI205="Manual",15%,""))</f>
        <v>0.15</v>
      </c>
      <c r="AK205" s="300">
        <f>IF(OR(AH205="",AJ205=""),"",AH205+AJ205)</f>
        <v>0.25</v>
      </c>
      <c r="AL205" s="301">
        <f>IFERROR(IF(AND(AF204="Probabilidad",AF205="Probabilidad"),(AL204-(+AL204*AK205)),IF(AF205="Probabilidad",(S204-(+S204*AK205)),IF(AF205="Impacto",AL204,""))),"")</f>
        <v>0.216</v>
      </c>
      <c r="AM205" s="301">
        <f>IFERROR(IF(AND(AF204="Impacto",AF205="Impacto"),(AM204-(+AM204*AK205)),IF(AF205="Impacto",(Y204-(Y204*AK205)),IF(AF205="Probabilidad",AM204,""))),"")</f>
        <v>0</v>
      </c>
      <c r="AN205" s="302" t="s">
        <v>179</v>
      </c>
      <c r="AO205" s="302" t="s">
        <v>180</v>
      </c>
      <c r="AP205" s="302" t="s">
        <v>181</v>
      </c>
      <c r="AQ205" s="775"/>
      <c r="AR205" s="739"/>
      <c r="AS205" s="739"/>
      <c r="AT205" s="742"/>
      <c r="AU205" s="739"/>
      <c r="AV205" s="739"/>
      <c r="AW205" s="742"/>
      <c r="AX205" s="742"/>
      <c r="AY205" s="742"/>
      <c r="AZ205" s="745"/>
      <c r="BA205" s="305"/>
      <c r="BB205" s="305"/>
      <c r="BC205" s="308" t="str">
        <f t="shared" si="30"/>
        <v/>
      </c>
      <c r="BD205" s="295"/>
      <c r="BE205" s="295"/>
      <c r="BF205" s="295"/>
      <c r="BG205" s="295"/>
      <c r="BH205" s="305"/>
      <c r="BI205" s="305"/>
      <c r="BJ205" s="305"/>
      <c r="BK205" s="305"/>
      <c r="BL205" s="306"/>
      <c r="BM205" s="306"/>
      <c r="BN205" s="306"/>
      <c r="BO205" s="306"/>
      <c r="BP205" s="307" t="str">
        <f t="shared" si="31"/>
        <v/>
      </c>
      <c r="BQ205" s="330" t="str">
        <f t="shared" si="32"/>
        <v/>
      </c>
      <c r="BR205" s="748"/>
      <c r="BS205" s="757"/>
      <c r="BT205" s="757"/>
      <c r="BU205" s="760"/>
    </row>
    <row r="206" spans="1:73" ht="70.5" x14ac:dyDescent="0.25">
      <c r="A206" s="840"/>
      <c r="B206" s="843"/>
      <c r="C206" s="846"/>
      <c r="D206" s="849"/>
      <c r="E206" s="831"/>
      <c r="F206" s="852"/>
      <c r="G206" s="751"/>
      <c r="H206" s="745"/>
      <c r="I206" s="745"/>
      <c r="J206" s="937"/>
      <c r="K206" s="745"/>
      <c r="L206" s="751"/>
      <c r="M206" s="745"/>
      <c r="N206" s="751"/>
      <c r="O206" s="751"/>
      <c r="P206" s="751"/>
      <c r="Q206" s="934"/>
      <c r="R206" s="745"/>
      <c r="S206" s="782"/>
      <c r="T206" s="745"/>
      <c r="U206" s="782"/>
      <c r="V206" s="745"/>
      <c r="W206" s="782"/>
      <c r="X206" s="779"/>
      <c r="Y206" s="782"/>
      <c r="Z206" s="782"/>
      <c r="AA206" s="742"/>
      <c r="AB206" s="297">
        <v>4</v>
      </c>
      <c r="AC206" s="295" t="s">
        <v>683</v>
      </c>
      <c r="AD206" s="295">
        <v>1</v>
      </c>
      <c r="AE206" s="295" t="s">
        <v>684</v>
      </c>
      <c r="AF206" s="298" t="str">
        <f>IF(OR(AG206="Preventivo",AG206="Detectivo"),"Probabilidad",IF(AG206="Correctivo","Impacto",""))</f>
        <v>Probabilidad</v>
      </c>
      <c r="AG206" s="299" t="s">
        <v>335</v>
      </c>
      <c r="AH206" s="296">
        <f>IF(AG206="","",IF(AG206="Preventivo",25%,IF(AG206="Detectivo",15%,IF(AG206="Correctivo",10%))))</f>
        <v>0.15</v>
      </c>
      <c r="AI206" s="299" t="s">
        <v>178</v>
      </c>
      <c r="AJ206" s="296">
        <f>IF(AI206="Automático",25%,IF(AI206="Manual",15%,""))</f>
        <v>0.15</v>
      </c>
      <c r="AK206" s="300">
        <f>IF(OR(AH206="",AJ206=""),"",AH206+AJ206)</f>
        <v>0.3</v>
      </c>
      <c r="AL206" s="301">
        <f>IFERROR(IF(AND(AF205="Probabilidad",AF206="Probabilidad"),(AL205-(+AL205*AK206)),IF(AND(AF205="Impacto",AF206="Probabilidad"),(AL204-(+AL204*AK206)),IF(AF206="Impacto",AL205,""))),"")</f>
        <v>0.1512</v>
      </c>
      <c r="AM206" s="301">
        <f>IFERROR(IF(AND(AF205="Impacto",AF206="Impacto"),(AM205-(+AM205*AK206)),IF(AND(AF205="Probabilidad",AF206="Impacto"),(AM204-(+AM204*AK206)),IF(AF206="Probabilidad",AM205,""))),"")</f>
        <v>0</v>
      </c>
      <c r="AN206" s="302" t="s">
        <v>179</v>
      </c>
      <c r="AO206" s="302" t="s">
        <v>180</v>
      </c>
      <c r="AP206" s="302" t="s">
        <v>181</v>
      </c>
      <c r="AQ206" s="775"/>
      <c r="AR206" s="739"/>
      <c r="AS206" s="739"/>
      <c r="AT206" s="742"/>
      <c r="AU206" s="739"/>
      <c r="AV206" s="739"/>
      <c r="AW206" s="742"/>
      <c r="AX206" s="742"/>
      <c r="AY206" s="742"/>
      <c r="AZ206" s="745"/>
      <c r="BA206" s="305"/>
      <c r="BB206" s="305"/>
      <c r="BC206" s="308" t="str">
        <f t="shared" si="30"/>
        <v/>
      </c>
      <c r="BD206" s="295"/>
      <c r="BE206" s="295"/>
      <c r="BF206" s="295"/>
      <c r="BG206" s="295"/>
      <c r="BH206" s="305"/>
      <c r="BI206" s="305"/>
      <c r="BJ206" s="305"/>
      <c r="BK206" s="305"/>
      <c r="BL206" s="306"/>
      <c r="BM206" s="306"/>
      <c r="BN206" s="306"/>
      <c r="BO206" s="306"/>
      <c r="BP206" s="307" t="str">
        <f t="shared" si="31"/>
        <v/>
      </c>
      <c r="BQ206" s="330" t="str">
        <f t="shared" si="32"/>
        <v/>
      </c>
      <c r="BR206" s="748"/>
      <c r="BS206" s="757"/>
      <c r="BT206" s="757"/>
      <c r="BU206" s="760"/>
    </row>
    <row r="207" spans="1:73" x14ac:dyDescent="0.25">
      <c r="A207" s="840"/>
      <c r="B207" s="843"/>
      <c r="C207" s="846"/>
      <c r="D207" s="849"/>
      <c r="E207" s="831"/>
      <c r="F207" s="852"/>
      <c r="G207" s="751"/>
      <c r="H207" s="745"/>
      <c r="I207" s="745"/>
      <c r="J207" s="937"/>
      <c r="K207" s="745"/>
      <c r="L207" s="751"/>
      <c r="M207" s="745"/>
      <c r="N207" s="751"/>
      <c r="O207" s="751"/>
      <c r="P207" s="751"/>
      <c r="Q207" s="934"/>
      <c r="R207" s="745"/>
      <c r="S207" s="782"/>
      <c r="T207" s="745"/>
      <c r="U207" s="782"/>
      <c r="V207" s="745"/>
      <c r="W207" s="782"/>
      <c r="X207" s="779"/>
      <c r="Y207" s="782"/>
      <c r="Z207" s="782"/>
      <c r="AA207" s="742"/>
      <c r="AB207" s="297">
        <v>5</v>
      </c>
      <c r="AC207" s="295"/>
      <c r="AD207" s="295"/>
      <c r="AE207" s="295"/>
      <c r="AF207" s="298"/>
      <c r="AG207" s="299"/>
      <c r="AH207" s="296" t="str">
        <f>IF(AG207="","",IF(AG207="Preventivo",25%,IF(AG207="Detectivo",15%,IF(AG207="Correctivo",10%))))</f>
        <v/>
      </c>
      <c r="AI207" s="299"/>
      <c r="AJ207" s="296" t="str">
        <f>IF(AI207="Automático",25%,IF(AI207="Manual",15%,""))</f>
        <v/>
      </c>
      <c r="AK207" s="300" t="str">
        <f>IF(OR(AH207="",AJ207=""),"",AH207+AJ207)</f>
        <v/>
      </c>
      <c r="AL207" s="301" t="str">
        <f>IFERROR(IF(AND(AF206="Probabilidad",AF207="Probabilidad"),(AL206-(+AL206*AK207)),IF(AND(AF206="Impacto",AF207="Probabilidad"),(AL205-(+AL205*AK207)),IF(AF207="Impacto",AL206,""))),"")</f>
        <v/>
      </c>
      <c r="AM207" s="301" t="str">
        <f>IFERROR(IF(AND(AF206="Impacto",AF207="Impacto"),(AM206-(+AM206*AK207)),IF(AND(AF206="Probabilidad",AF207="Impacto"),(AM205-(+AM205*AK207)),IF(AF207="Probabilidad",AM206,""))),"")</f>
        <v/>
      </c>
      <c r="AN207" s="302"/>
      <c r="AO207" s="302"/>
      <c r="AP207" s="302"/>
      <c r="AQ207" s="775"/>
      <c r="AR207" s="739"/>
      <c r="AS207" s="739"/>
      <c r="AT207" s="742"/>
      <c r="AU207" s="739"/>
      <c r="AV207" s="739"/>
      <c r="AW207" s="742"/>
      <c r="AX207" s="742"/>
      <c r="AY207" s="742"/>
      <c r="AZ207" s="745"/>
      <c r="BA207" s="305"/>
      <c r="BB207" s="305"/>
      <c r="BC207" s="308" t="str">
        <f t="shared" si="30"/>
        <v/>
      </c>
      <c r="BD207" s="295"/>
      <c r="BE207" s="295"/>
      <c r="BF207" s="295"/>
      <c r="BG207" s="295"/>
      <c r="BH207" s="305"/>
      <c r="BI207" s="305"/>
      <c r="BJ207" s="305"/>
      <c r="BK207" s="305"/>
      <c r="BL207" s="306"/>
      <c r="BM207" s="306"/>
      <c r="BN207" s="306"/>
      <c r="BO207" s="306"/>
      <c r="BP207" s="307" t="str">
        <f t="shared" si="31"/>
        <v/>
      </c>
      <c r="BQ207" s="330" t="str">
        <f t="shared" si="32"/>
        <v/>
      </c>
      <c r="BR207" s="748"/>
      <c r="BS207" s="757"/>
      <c r="BT207" s="757"/>
      <c r="BU207" s="760"/>
    </row>
    <row r="208" spans="1:73" ht="15.75" thickBot="1" x14ac:dyDescent="0.3">
      <c r="A208" s="840"/>
      <c r="B208" s="843"/>
      <c r="C208" s="846"/>
      <c r="D208" s="850"/>
      <c r="E208" s="832"/>
      <c r="F208" s="853"/>
      <c r="G208" s="752"/>
      <c r="H208" s="746"/>
      <c r="I208" s="746"/>
      <c r="J208" s="938"/>
      <c r="K208" s="746"/>
      <c r="L208" s="752"/>
      <c r="M208" s="746"/>
      <c r="N208" s="752"/>
      <c r="O208" s="752"/>
      <c r="P208" s="752"/>
      <c r="Q208" s="935"/>
      <c r="R208" s="746"/>
      <c r="S208" s="783"/>
      <c r="T208" s="746"/>
      <c r="U208" s="783"/>
      <c r="V208" s="746"/>
      <c r="W208" s="783"/>
      <c r="X208" s="780"/>
      <c r="Y208" s="783"/>
      <c r="Z208" s="783"/>
      <c r="AA208" s="743"/>
      <c r="AB208" s="396">
        <v>6</v>
      </c>
      <c r="AC208" s="550"/>
      <c r="AD208" s="550"/>
      <c r="AE208" s="550"/>
      <c r="AF208" s="397" t="str">
        <f t="shared" si="33"/>
        <v/>
      </c>
      <c r="AG208" s="398"/>
      <c r="AH208" s="399" t="str">
        <f t="shared" si="34"/>
        <v/>
      </c>
      <c r="AI208" s="398"/>
      <c r="AJ208" s="399" t="str">
        <f t="shared" si="35"/>
        <v/>
      </c>
      <c r="AK208" s="400" t="str">
        <f t="shared" si="36"/>
        <v/>
      </c>
      <c r="AL208" s="401" t="str">
        <f>IFERROR(IF(AND(AF207="Probabilidad",AF208="Probabilidad"),(AL207-(+AL207*AK208)),IF(AND(AF207="Impacto",AF208="Probabilidad"),(AL206-(+AL206*AK208)),IF(AF208="Impacto",AL207,""))),"")</f>
        <v/>
      </c>
      <c r="AM208" s="401" t="str">
        <f>IFERROR(IF(AND(AF207="Impacto",AF208="Impacto"),(AM207-(+AM207*AK208)),IF(AND(AF207="Probabilidad",AF208="Impacto"),(AM206-(+AM206*AK208)),IF(AF208="Probabilidad",AM207,""))),"")</f>
        <v/>
      </c>
      <c r="AN208" s="402"/>
      <c r="AO208" s="402"/>
      <c r="AP208" s="402"/>
      <c r="AQ208" s="776"/>
      <c r="AR208" s="740"/>
      <c r="AS208" s="740"/>
      <c r="AT208" s="743"/>
      <c r="AU208" s="740"/>
      <c r="AV208" s="740"/>
      <c r="AW208" s="743"/>
      <c r="AX208" s="743"/>
      <c r="AY208" s="743"/>
      <c r="AZ208" s="746"/>
      <c r="BA208" s="323"/>
      <c r="BB208" s="323"/>
      <c r="BC208" s="326" t="str">
        <f t="shared" si="30"/>
        <v/>
      </c>
      <c r="BD208" s="313"/>
      <c r="BE208" s="313"/>
      <c r="BF208" s="313"/>
      <c r="BG208" s="313"/>
      <c r="BH208" s="323"/>
      <c r="BI208" s="323"/>
      <c r="BJ208" s="323"/>
      <c r="BK208" s="323"/>
      <c r="BL208" s="324"/>
      <c r="BM208" s="324"/>
      <c r="BN208" s="324"/>
      <c r="BO208" s="324"/>
      <c r="BP208" s="325" t="str">
        <f t="shared" si="31"/>
        <v/>
      </c>
      <c r="BQ208" s="333" t="str">
        <f t="shared" si="32"/>
        <v/>
      </c>
      <c r="BR208" s="749"/>
      <c r="BS208" s="758"/>
      <c r="BT208" s="758"/>
      <c r="BU208" s="761"/>
    </row>
    <row r="209" spans="1:73" ht="84.75" customHeight="1" thickTop="1" x14ac:dyDescent="0.25">
      <c r="A209" s="840"/>
      <c r="B209" s="843"/>
      <c r="C209" s="846"/>
      <c r="D209" s="998" t="s">
        <v>167</v>
      </c>
      <c r="E209" s="830" t="s">
        <v>628</v>
      </c>
      <c r="F209" s="833">
        <v>8</v>
      </c>
      <c r="G209" s="812" t="s">
        <v>705</v>
      </c>
      <c r="H209" s="774"/>
      <c r="I209" s="774"/>
      <c r="J209" s="830" t="s">
        <v>706</v>
      </c>
      <c r="K209" s="774" t="s">
        <v>170</v>
      </c>
      <c r="L209" s="812" t="s">
        <v>171</v>
      </c>
      <c r="M209" s="774" t="s">
        <v>707</v>
      </c>
      <c r="N209" s="812"/>
      <c r="O209" s="812"/>
      <c r="P209" s="812" t="s">
        <v>708</v>
      </c>
      <c r="Q209" s="966">
        <v>0.9</v>
      </c>
      <c r="R209" s="812" t="s">
        <v>535</v>
      </c>
      <c r="S209" s="791">
        <f>IF(R209="Muy Alta",100%,IF(R209="Alta",80%,IF(R209="Media",60%,IF(R209="Baja",40%,IF(R209="Muy Baja",20%,"")))))</f>
        <v>0.2</v>
      </c>
      <c r="T209" s="812"/>
      <c r="U209" s="791" t="str">
        <f>IF(T209="Catastrófico",100%,IF(T209="Mayor",80%,IF(T209="Moderado",60%,IF(T209="Menor",40%,IF(T209="Leve",20%,"")))))</f>
        <v/>
      </c>
      <c r="V209" s="812" t="s">
        <v>220</v>
      </c>
      <c r="W209" s="791">
        <f>IF(V209="Catastrófico",100%,IF(V209="Mayor",80%,IF(V209="Moderado",60%,IF(V209="Menor",40%,IF(V209="Leve",20%,"")))))</f>
        <v>0.4</v>
      </c>
      <c r="X209" s="963" t="str">
        <f>IF(Y209=100%,"Catastrófico",IF(Y209=80%,"Mayor",IF(Y209=60%,"Moderado",IF(Y209=40%,"Menor",IF(Y209=20%,"Leve","")))))</f>
        <v>Menor</v>
      </c>
      <c r="Y209" s="791">
        <f>IF(AND(U209="",W209=""),"",MAX(U209,W209))</f>
        <v>0.4</v>
      </c>
      <c r="Z209" s="791" t="str">
        <f>CONCATENATE(R209,X209)</f>
        <v>Muy BajaMenor</v>
      </c>
      <c r="AA209" s="945" t="str">
        <f>IF(Z209="Muy AltaLeve","Alto",IF(Z209="Muy AltaMenor","Alto",IF(Z209="Muy AltaModerado","Alto",IF(Z209="Muy AltaMayor","Alto",IF(Z209="Muy AltaCatastrófico","Extremo",IF(Z209="AltaLeve","Moderado",IF(Z209="AltaMenor","Moderado",IF(Z209="AltaModerado","Alto",IF(Z209="AltaMayor","Alto",IF(Z209="AltaCatastrófico","Extremo",IF(Z209="MediaLeve","Moderado",IF(Z209="MediaMenor","Moderado",IF(Z209="MediaModerado","Moderado",IF(Z209="MediaMayor","Alto",IF(Z209="MediaCatastrófico","Extremo",IF(Z209="BajaLeve","Bajo",IF(Z209="BajaMenor","Moderado",IF(Z209="BajaModerado","Moderado",IF(Z209="BajaMayor","Alto",IF(Z209="BajaCatastrófico","Extremo",IF(Z209="Muy BajaLeve","Bajo",IF(Z209="Muy BajaMenor","Bajo",IF(Z209="Muy BajaModerado","Moderado",IF(Z209="Muy BajaMayor","Alto",IF(Z209="Muy BajaCatastrófico","Extremo","")))))))))))))))))))))))))</f>
        <v>Bajo</v>
      </c>
      <c r="AB209" s="131">
        <v>1</v>
      </c>
      <c r="AC209" s="238" t="s">
        <v>709</v>
      </c>
      <c r="AD209" s="239">
        <v>1.2</v>
      </c>
      <c r="AE209" s="238" t="s">
        <v>710</v>
      </c>
      <c r="AF209" s="17" t="str">
        <f>IF(OR(AG209="Preventivo",AG209="Detectivo"),"Probabilidad",IF(AG209="Correctivo","Impacto",""))</f>
        <v>Probabilidad</v>
      </c>
      <c r="AG209" s="15" t="s">
        <v>177</v>
      </c>
      <c r="AH209" s="129">
        <f>IF(AG209="","",IF(AG209="Preventivo",25%,IF(AG209="Detectivo",15%,IF(AG209="Correctivo",10%))))</f>
        <v>0.25</v>
      </c>
      <c r="AI209" s="15" t="s">
        <v>178</v>
      </c>
      <c r="AJ209" s="129">
        <f>IF(AI209="Automático",25%,IF(AI209="Manual",15%,""))</f>
        <v>0.15</v>
      </c>
      <c r="AK209" s="130">
        <f>IF(OR(AH209="",AJ209=""),"",AH209+AJ209)</f>
        <v>0.4</v>
      </c>
      <c r="AL209" s="154">
        <f>IFERROR(IF(AF209="Probabilidad",(S209-(+S209*AK209)),IF(AF209="Impacto",S209,"")),"")</f>
        <v>0.12</v>
      </c>
      <c r="AM209" s="154">
        <f>IFERROR(IF(AF209="Impacto",(Y209-(+Y209*AK209)),IF(AF209="Probabilidad",Y209,"")),"")</f>
        <v>0.4</v>
      </c>
      <c r="AN209" s="134" t="s">
        <v>179</v>
      </c>
      <c r="AO209" s="134" t="s">
        <v>180</v>
      </c>
      <c r="AP209" s="134" t="s">
        <v>181</v>
      </c>
      <c r="AQ209" s="784" t="s">
        <v>711</v>
      </c>
      <c r="AR209" s="738">
        <f>S209</f>
        <v>0.2</v>
      </c>
      <c r="AS209" s="738">
        <f>IF(AL209="","",MIN(AL209:AL214))</f>
        <v>5.04E-2</v>
      </c>
      <c r="AT209" s="945" t="str">
        <f>IFERROR(IF(AS209="","",IF(AS209&lt;=0.2,"Muy Baja",IF(AS209&lt;=0.4,"Baja",IF(AS209&lt;=0.6,"Media",IF(AS209&lt;=0.8,"Alta","Muy Alta"))))),"")</f>
        <v>Muy Baja</v>
      </c>
      <c r="AU209" s="948">
        <f>Y209</f>
        <v>0.4</v>
      </c>
      <c r="AV209" s="948">
        <f>IF(AM209="","",MIN(AM209:AM214))</f>
        <v>0.4</v>
      </c>
      <c r="AW209" s="945" t="str">
        <f>IFERROR(IF(AV209="","",IF(AV209&lt;=0.2,"Leve",IF(AV209&lt;=0.4,"Menor",IF(AV209&lt;=0.6,"Moderado",IF(AV209&lt;=0.8,"Mayor","Catastrófico"))))),"")</f>
        <v>Menor</v>
      </c>
      <c r="AX209" s="945" t="str">
        <f>AA209</f>
        <v>Bajo</v>
      </c>
      <c r="AY209" s="945" t="str">
        <f>IFERROR(IF(OR(AND(AT209="Muy Baja",AW209="Leve"),AND(AT209="Muy Baja",AW209="Menor"),AND(AT209="Baja",AW209="Leve")),"Bajo",IF(OR(AND(AT209="Muy baja",AW209="Moderado"),AND(AT209="Baja",AW209="Menor"),AND(AT209="Baja",AW209="Moderado"),AND(AT209="Media",AW209="Leve"),AND(AT209="Media",AW209="Menor"),AND(AT209="Media",AW209="Moderado"),AND(AT209="Alta",AW209="Leve"),AND(AT209="Alta",AW209="Menor")),"Moderado",IF(OR(AND(AT209="Muy Baja",AW209="Mayor"),AND(AT209="Baja",AW209="Mayor"),AND(AT209="Media",AW209="Mayor"),AND(AT209="Alta",AW209="Moderado"),AND(AT209="Alta",AW209="Mayor"),AND(AT209="Muy Alta",AW209="Leve"),AND(AT209="Muy Alta",AW209="Menor"),AND(AT209="Muy Alta",AW209="Moderado"),AND(AT209="Muy Alta",AW209="Mayor")),"Alto",IF(OR(AND(AT209="Muy Baja",AW209="Catastrófico"),AND(AT209="Baja",AW209="Catastrófico"),AND(AT209="Media",AW209="Catastrófico"),AND(AT209="Alta",AW209="Catastrófico"),AND(AT209="Muy Alta",AW209="Catastrófico")),"Extremo","")))),"")</f>
        <v>Bajo</v>
      </c>
      <c r="AZ209" s="774" t="s">
        <v>224</v>
      </c>
      <c r="BA209" s="91"/>
      <c r="BB209" s="91"/>
      <c r="BC209" s="94" t="str">
        <f t="shared" si="30"/>
        <v/>
      </c>
      <c r="BD209" s="9"/>
      <c r="BE209" s="9"/>
      <c r="BF209" s="9"/>
      <c r="BG209" s="9"/>
      <c r="BH209" s="91"/>
      <c r="BI209" s="91"/>
      <c r="BJ209" s="91"/>
      <c r="BK209" s="91"/>
      <c r="BL209" s="93"/>
      <c r="BM209" s="93"/>
      <c r="BN209" s="93"/>
      <c r="BO209" s="93"/>
      <c r="BP209" s="95" t="str">
        <f t="shared" si="31"/>
        <v/>
      </c>
      <c r="BQ209" s="96" t="str">
        <f t="shared" si="32"/>
        <v/>
      </c>
      <c r="BR209" s="747"/>
      <c r="BS209" s="762"/>
      <c r="BT209" s="762"/>
      <c r="BU209" s="765"/>
    </row>
    <row r="210" spans="1:73" ht="70.5" x14ac:dyDescent="0.25">
      <c r="A210" s="840"/>
      <c r="B210" s="843"/>
      <c r="C210" s="846"/>
      <c r="D210" s="999"/>
      <c r="E210" s="831"/>
      <c r="F210" s="834"/>
      <c r="G210" s="813"/>
      <c r="H210" s="775"/>
      <c r="I210" s="775"/>
      <c r="J210" s="831"/>
      <c r="K210" s="775"/>
      <c r="L210" s="813"/>
      <c r="M210" s="775"/>
      <c r="N210" s="813"/>
      <c r="O210" s="813"/>
      <c r="P210" s="813"/>
      <c r="Q210" s="967"/>
      <c r="R210" s="813"/>
      <c r="S210" s="792"/>
      <c r="T210" s="813"/>
      <c r="U210" s="792"/>
      <c r="V210" s="813"/>
      <c r="W210" s="792"/>
      <c r="X210" s="964"/>
      <c r="Y210" s="792"/>
      <c r="Z210" s="792"/>
      <c r="AA210" s="946"/>
      <c r="AB210" s="297">
        <v>2</v>
      </c>
      <c r="AC210" s="551" t="s">
        <v>712</v>
      </c>
      <c r="AD210" s="240">
        <v>1</v>
      </c>
      <c r="AE210" s="552" t="s">
        <v>713</v>
      </c>
      <c r="AF210" s="298" t="str">
        <f>IF(OR(AG210="Preventivo",AG210="Detectivo"),"Probabilidad",IF(AG210="Correctivo","Impacto",""))</f>
        <v>Probabilidad</v>
      </c>
      <c r="AG210" s="299" t="s">
        <v>177</v>
      </c>
      <c r="AH210" s="296">
        <f>IF(AG210="","",IF(AG210="Preventivo",25%,IF(AG210="Detectivo",15%,IF(AG210="Correctivo",10%))))</f>
        <v>0.25</v>
      </c>
      <c r="AI210" s="299" t="s">
        <v>178</v>
      </c>
      <c r="AJ210" s="296">
        <f>IF(AI210="Automático",25%,IF(AI210="Manual",15%,""))</f>
        <v>0.15</v>
      </c>
      <c r="AK210" s="300">
        <f>IF(OR(AH210="",AJ210=""),"",AH210+AJ210)</f>
        <v>0.4</v>
      </c>
      <c r="AL210" s="301">
        <f>IFERROR(IF(AND(AF209="Probabilidad",AF210="Probabilidad"),(AL209-(+AL209*AK210)),IF(AF210="Probabilidad",(S209-(+S209*AK210)),IF(AF210="Impacto",AL209,""))),"")</f>
        <v>7.1999999999999995E-2</v>
      </c>
      <c r="AM210" s="301">
        <f>IFERROR(IF(AND(AF209="Impacto",AF210="Impacto"),(AM209-(+AM209*AK210)),IF(AF210="Impacto",(Y209-(Y209*AK210)),IF(AF210="Probabilidad",AM209,""))),"")</f>
        <v>0.4</v>
      </c>
      <c r="AN210" s="302" t="s">
        <v>179</v>
      </c>
      <c r="AO210" s="302" t="s">
        <v>180</v>
      </c>
      <c r="AP210" s="302" t="s">
        <v>181</v>
      </c>
      <c r="AQ210" s="775"/>
      <c r="AR210" s="739"/>
      <c r="AS210" s="739"/>
      <c r="AT210" s="946"/>
      <c r="AU210" s="949"/>
      <c r="AV210" s="949"/>
      <c r="AW210" s="946"/>
      <c r="AX210" s="946"/>
      <c r="AY210" s="946"/>
      <c r="AZ210" s="775"/>
      <c r="BA210" s="305"/>
      <c r="BB210" s="305"/>
      <c r="BC210" s="308" t="str">
        <f t="shared" si="30"/>
        <v/>
      </c>
      <c r="BD210" s="295"/>
      <c r="BE210" s="295"/>
      <c r="BF210" s="295"/>
      <c r="BG210" s="295"/>
      <c r="BH210" s="305"/>
      <c r="BI210" s="305"/>
      <c r="BJ210" s="305"/>
      <c r="BK210" s="305"/>
      <c r="BL210" s="306"/>
      <c r="BM210" s="306"/>
      <c r="BN210" s="306"/>
      <c r="BO210" s="306"/>
      <c r="BP210" s="307" t="str">
        <f t="shared" si="31"/>
        <v/>
      </c>
      <c r="BQ210" s="330" t="str">
        <f t="shared" si="32"/>
        <v/>
      </c>
      <c r="BR210" s="748"/>
      <c r="BS210" s="763"/>
      <c r="BT210" s="763"/>
      <c r="BU210" s="766"/>
    </row>
    <row r="211" spans="1:73" ht="70.5" x14ac:dyDescent="0.25">
      <c r="A211" s="840"/>
      <c r="B211" s="843"/>
      <c r="C211" s="846"/>
      <c r="D211" s="999"/>
      <c r="E211" s="831"/>
      <c r="F211" s="834"/>
      <c r="G211" s="813"/>
      <c r="H211" s="775"/>
      <c r="I211" s="775"/>
      <c r="J211" s="831"/>
      <c r="K211" s="775"/>
      <c r="L211" s="813"/>
      <c r="M211" s="775"/>
      <c r="N211" s="813"/>
      <c r="O211" s="813"/>
      <c r="P211" s="813"/>
      <c r="Q211" s="967"/>
      <c r="R211" s="813"/>
      <c r="S211" s="792"/>
      <c r="T211" s="813"/>
      <c r="U211" s="792"/>
      <c r="V211" s="813"/>
      <c r="W211" s="792"/>
      <c r="X211" s="964"/>
      <c r="Y211" s="792"/>
      <c r="Z211" s="792"/>
      <c r="AA211" s="946"/>
      <c r="AB211" s="297">
        <v>3</v>
      </c>
      <c r="AC211" s="295" t="s">
        <v>714</v>
      </c>
      <c r="AD211" s="51">
        <v>2</v>
      </c>
      <c r="AE211" s="295" t="s">
        <v>715</v>
      </c>
      <c r="AF211" s="298" t="str">
        <f>IF(OR(AG211="Preventivo",AG211="Detectivo"),"Probabilidad",IF(AG211="Correctivo","Impacto",""))</f>
        <v>Probabilidad</v>
      </c>
      <c r="AG211" s="299" t="s">
        <v>335</v>
      </c>
      <c r="AH211" s="296">
        <f>IF(AG211="","",IF(AG211="Preventivo",25%,IF(AG211="Detectivo",15%,IF(AG211="Correctivo",10%))))</f>
        <v>0.15</v>
      </c>
      <c r="AI211" s="299" t="s">
        <v>178</v>
      </c>
      <c r="AJ211" s="296">
        <f>IF(AI211="Automático",25%,IF(AI211="Manual",15%,""))</f>
        <v>0.15</v>
      </c>
      <c r="AK211" s="300">
        <f>IF(OR(AH211="",AJ211=""),"",AH211+AJ211)</f>
        <v>0.3</v>
      </c>
      <c r="AL211" s="301">
        <f>IFERROR(IF(AND(AF210="Probabilidad",AF211="Probabilidad"),(AL210-(+AL210*AK211)),IF(AND(AF210="Impacto",AF211="Probabilidad"),(AL209-(+AL209*AK211)),IF(AF211="Impacto",AL210,""))),"")</f>
        <v>5.04E-2</v>
      </c>
      <c r="AM211" s="301">
        <f>IFERROR(IF(AND(AF210="Impacto",AF211="Impacto"),(AM210-(+AM210*AK211)),IF(AND(AF210="Probabilidad",AF211="Impacto"),(AM209-(+AM209*AK211)),IF(AF211="Probabilidad",AM210,""))),"")</f>
        <v>0.4</v>
      </c>
      <c r="AN211" s="302" t="s">
        <v>179</v>
      </c>
      <c r="AO211" s="302" t="s">
        <v>180</v>
      </c>
      <c r="AP211" s="302" t="s">
        <v>181</v>
      </c>
      <c r="AQ211" s="775"/>
      <c r="AR211" s="739"/>
      <c r="AS211" s="739"/>
      <c r="AT211" s="946"/>
      <c r="AU211" s="949"/>
      <c r="AV211" s="949"/>
      <c r="AW211" s="946"/>
      <c r="AX211" s="946"/>
      <c r="AY211" s="946"/>
      <c r="AZ211" s="775"/>
      <c r="BA211" s="305"/>
      <c r="BB211" s="305"/>
      <c r="BC211" s="308" t="str">
        <f t="shared" si="30"/>
        <v/>
      </c>
      <c r="BD211" s="295"/>
      <c r="BE211" s="295"/>
      <c r="BF211" s="295"/>
      <c r="BG211" s="295"/>
      <c r="BH211" s="305"/>
      <c r="BI211" s="305"/>
      <c r="BJ211" s="305"/>
      <c r="BK211" s="305"/>
      <c r="BL211" s="306"/>
      <c r="BM211" s="306"/>
      <c r="BN211" s="306"/>
      <c r="BO211" s="306"/>
      <c r="BP211" s="307" t="str">
        <f t="shared" si="31"/>
        <v/>
      </c>
      <c r="BQ211" s="330" t="str">
        <f t="shared" si="32"/>
        <v/>
      </c>
      <c r="BR211" s="748"/>
      <c r="BS211" s="763"/>
      <c r="BT211" s="763"/>
      <c r="BU211" s="766"/>
    </row>
    <row r="212" spans="1:73" x14ac:dyDescent="0.25">
      <c r="A212" s="840"/>
      <c r="B212" s="843"/>
      <c r="C212" s="846"/>
      <c r="D212" s="999"/>
      <c r="E212" s="831"/>
      <c r="F212" s="834"/>
      <c r="G212" s="813"/>
      <c r="H212" s="775"/>
      <c r="I212" s="775"/>
      <c r="J212" s="831"/>
      <c r="K212" s="775"/>
      <c r="L212" s="813"/>
      <c r="M212" s="775"/>
      <c r="N212" s="813"/>
      <c r="O212" s="813"/>
      <c r="P212" s="813"/>
      <c r="Q212" s="967"/>
      <c r="R212" s="813"/>
      <c r="S212" s="792"/>
      <c r="T212" s="813"/>
      <c r="U212" s="792"/>
      <c r="V212" s="813"/>
      <c r="W212" s="792"/>
      <c r="X212" s="964"/>
      <c r="Y212" s="792"/>
      <c r="Z212" s="792"/>
      <c r="AA212" s="946"/>
      <c r="AB212" s="297">
        <v>4</v>
      </c>
      <c r="AC212" s="295"/>
      <c r="AD212" s="295"/>
      <c r="AE212" s="295"/>
      <c r="AF212" s="298" t="str">
        <f>IF(OR(AG212="Preventivo",AG212="Detectivo"),"Probabilidad",IF(AG212="Correctivo","Impacto",""))</f>
        <v/>
      </c>
      <c r="AG212" s="299"/>
      <c r="AH212" s="296" t="str">
        <f>IF(AG212="","",IF(AG212="Preventivo",25%,IF(AG212="Detectivo",15%,IF(AG212="Correctivo",10%))))</f>
        <v/>
      </c>
      <c r="AI212" s="299"/>
      <c r="AJ212" s="296" t="str">
        <f>IF(AI212="Automático",25%,IF(AI212="Manual",15%,""))</f>
        <v/>
      </c>
      <c r="AK212" s="300" t="str">
        <f>IF(OR(AH212="",AJ212=""),"",AH212+AJ212)</f>
        <v/>
      </c>
      <c r="AL212" s="301" t="str">
        <f>IFERROR(IF(AND(AF211="Probabilidad",AF212="Probabilidad"),(AL211-(+AL211*AK212)),IF(AND(AF211="Impacto",AF212="Probabilidad"),(AL210-(+AL210*AK212)),IF(AF212="Impacto",AL211,""))),"")</f>
        <v/>
      </c>
      <c r="AM212" s="301" t="str">
        <f>IFERROR(IF(AND(AF211="Impacto",AF212="Impacto"),(AM211-(+AM211*AK212)),IF(AND(AF211="Probabilidad",AF212="Impacto"),(AM210-(+AM210*AK212)),IF(AF212="Probabilidad",AM211,""))),"")</f>
        <v/>
      </c>
      <c r="AN212" s="302"/>
      <c r="AO212" s="302"/>
      <c r="AP212" s="302"/>
      <c r="AQ212" s="775"/>
      <c r="AR212" s="739"/>
      <c r="AS212" s="739"/>
      <c r="AT212" s="946"/>
      <c r="AU212" s="949"/>
      <c r="AV212" s="949"/>
      <c r="AW212" s="946"/>
      <c r="AX212" s="946"/>
      <c r="AY212" s="946"/>
      <c r="AZ212" s="775"/>
      <c r="BA212" s="305"/>
      <c r="BB212" s="305"/>
      <c r="BC212" s="308" t="str">
        <f t="shared" si="30"/>
        <v/>
      </c>
      <c r="BD212" s="295"/>
      <c r="BE212" s="295"/>
      <c r="BF212" s="295"/>
      <c r="BG212" s="295"/>
      <c r="BH212" s="305"/>
      <c r="BI212" s="305"/>
      <c r="BJ212" s="305"/>
      <c r="BK212" s="305"/>
      <c r="BL212" s="306"/>
      <c r="BM212" s="306"/>
      <c r="BN212" s="306"/>
      <c r="BO212" s="306"/>
      <c r="BP212" s="307" t="str">
        <f t="shared" si="31"/>
        <v/>
      </c>
      <c r="BQ212" s="330" t="str">
        <f t="shared" si="32"/>
        <v/>
      </c>
      <c r="BR212" s="748"/>
      <c r="BS212" s="763"/>
      <c r="BT212" s="763"/>
      <c r="BU212" s="766"/>
    </row>
    <row r="213" spans="1:73" x14ac:dyDescent="0.25">
      <c r="A213" s="840"/>
      <c r="B213" s="843"/>
      <c r="C213" s="846"/>
      <c r="D213" s="999"/>
      <c r="E213" s="831"/>
      <c r="F213" s="834"/>
      <c r="G213" s="813"/>
      <c r="H213" s="775"/>
      <c r="I213" s="775"/>
      <c r="J213" s="831"/>
      <c r="K213" s="775"/>
      <c r="L213" s="813"/>
      <c r="M213" s="775"/>
      <c r="N213" s="813"/>
      <c r="O213" s="813"/>
      <c r="P213" s="813"/>
      <c r="Q213" s="967"/>
      <c r="R213" s="813"/>
      <c r="S213" s="792"/>
      <c r="T213" s="813"/>
      <c r="U213" s="792"/>
      <c r="V213" s="813"/>
      <c r="W213" s="792"/>
      <c r="X213" s="964"/>
      <c r="Y213" s="792"/>
      <c r="Z213" s="792"/>
      <c r="AA213" s="946"/>
      <c r="AB213" s="297">
        <v>5</v>
      </c>
      <c r="AC213" s="295"/>
      <c r="AD213" s="295"/>
      <c r="AE213" s="295"/>
      <c r="AF213" s="298" t="str">
        <f>IF(OR(AG213="Preventivo",AG213="Detectivo"),"Probabilidad",IF(AG213="Correctivo","Impacto",""))</f>
        <v/>
      </c>
      <c r="AG213" s="299"/>
      <c r="AH213" s="296" t="str">
        <f>IF(AG213="","",IF(AG213="Preventivo",25%,IF(AG213="Detectivo",15%,IF(AG213="Correctivo",10%))))</f>
        <v/>
      </c>
      <c r="AI213" s="299"/>
      <c r="AJ213" s="296" t="str">
        <f>IF(AI213="Automático",25%,IF(AI213="Manual",15%,""))</f>
        <v/>
      </c>
      <c r="AK213" s="300" t="str">
        <f>IF(OR(AH213="",AJ213=""),"",AH213+AJ213)</f>
        <v/>
      </c>
      <c r="AL213" s="301" t="str">
        <f>IFERROR(IF(AND(AF212="Probabilidad",AF213="Probabilidad"),(AL212-(+AL212*AK213)),IF(AND(AF212="Impacto",AF213="Probabilidad"),(AL211-(+AL211*AK213)),IF(AF213="Impacto",AL212,""))),"")</f>
        <v/>
      </c>
      <c r="AM213" s="301" t="str">
        <f>IFERROR(IF(AND(AF212="Impacto",AF213="Impacto"),(AM212-(+AM212*AK213)),IF(AND(AF212="Probabilidad",AF213="Impacto"),(AM211-(+AM211*AK213)),IF(AF213="Probabilidad",AM212,""))),"")</f>
        <v/>
      </c>
      <c r="AN213" s="302"/>
      <c r="AO213" s="302"/>
      <c r="AP213" s="302"/>
      <c r="AQ213" s="775"/>
      <c r="AR213" s="739"/>
      <c r="AS213" s="739"/>
      <c r="AT213" s="946"/>
      <c r="AU213" s="949"/>
      <c r="AV213" s="949"/>
      <c r="AW213" s="946"/>
      <c r="AX213" s="946"/>
      <c r="AY213" s="946"/>
      <c r="AZ213" s="775"/>
      <c r="BA213" s="305"/>
      <c r="BB213" s="305"/>
      <c r="BC213" s="308" t="str">
        <f t="shared" si="30"/>
        <v/>
      </c>
      <c r="BD213" s="295"/>
      <c r="BE213" s="295"/>
      <c r="BF213" s="295"/>
      <c r="BG213" s="295"/>
      <c r="BH213" s="305"/>
      <c r="BI213" s="305"/>
      <c r="BJ213" s="305"/>
      <c r="BK213" s="305"/>
      <c r="BL213" s="306"/>
      <c r="BM213" s="306"/>
      <c r="BN213" s="306"/>
      <c r="BO213" s="306"/>
      <c r="BP213" s="307" t="str">
        <f t="shared" si="31"/>
        <v/>
      </c>
      <c r="BQ213" s="330" t="str">
        <f t="shared" si="32"/>
        <v/>
      </c>
      <c r="BR213" s="748"/>
      <c r="BS213" s="763"/>
      <c r="BT213" s="763"/>
      <c r="BU213" s="766"/>
    </row>
    <row r="214" spans="1:73" ht="15.75" thickBot="1" x14ac:dyDescent="0.3">
      <c r="A214" s="840"/>
      <c r="B214" s="843"/>
      <c r="C214" s="846"/>
      <c r="D214" s="1000"/>
      <c r="E214" s="832"/>
      <c r="F214" s="835"/>
      <c r="G214" s="814"/>
      <c r="H214" s="776"/>
      <c r="I214" s="776"/>
      <c r="J214" s="832"/>
      <c r="K214" s="776"/>
      <c r="L214" s="814"/>
      <c r="M214" s="776"/>
      <c r="N214" s="814"/>
      <c r="O214" s="814"/>
      <c r="P214" s="814"/>
      <c r="Q214" s="968"/>
      <c r="R214" s="814"/>
      <c r="S214" s="793"/>
      <c r="T214" s="814"/>
      <c r="U214" s="793"/>
      <c r="V214" s="814"/>
      <c r="W214" s="793"/>
      <c r="X214" s="965"/>
      <c r="Y214" s="793"/>
      <c r="Z214" s="793"/>
      <c r="AA214" s="947"/>
      <c r="AB214" s="315">
        <v>6</v>
      </c>
      <c r="AC214" s="313"/>
      <c r="AD214" s="313"/>
      <c r="AE214" s="313"/>
      <c r="AF214" s="403" t="str">
        <f t="shared" si="33"/>
        <v/>
      </c>
      <c r="AG214" s="404"/>
      <c r="AH214" s="405" t="str">
        <f t="shared" si="34"/>
        <v/>
      </c>
      <c r="AI214" s="404"/>
      <c r="AJ214" s="405" t="str">
        <f t="shared" si="35"/>
        <v/>
      </c>
      <c r="AK214" s="406" t="str">
        <f t="shared" si="36"/>
        <v/>
      </c>
      <c r="AL214" s="407" t="str">
        <f>IFERROR(IF(AND(AF213="Probabilidad",AF214="Probabilidad"),(AL213-(+AL213*AK214)),IF(AND(AF213="Impacto",AF214="Probabilidad"),(AL212-(+AL212*AK214)),IF(AF214="Impacto",AL213,""))),"")</f>
        <v/>
      </c>
      <c r="AM214" s="407" t="str">
        <f>IFERROR(IF(AND(AF213="Impacto",AF214="Impacto"),(AM213-(+AM213*AK214)),IF(AND(AF213="Probabilidad",AF214="Impacto"),(AM212-(+AM212*AK214)),IF(AF214="Probabilidad",AM213,""))),"")</f>
        <v/>
      </c>
      <c r="AN214" s="408"/>
      <c r="AO214" s="408"/>
      <c r="AP214" s="408"/>
      <c r="AQ214" s="776"/>
      <c r="AR214" s="740"/>
      <c r="AS214" s="740"/>
      <c r="AT214" s="947"/>
      <c r="AU214" s="950"/>
      <c r="AV214" s="950"/>
      <c r="AW214" s="947"/>
      <c r="AX214" s="947"/>
      <c r="AY214" s="947"/>
      <c r="AZ214" s="776"/>
      <c r="BA214" s="323"/>
      <c r="BB214" s="323"/>
      <c r="BC214" s="326" t="str">
        <f t="shared" si="30"/>
        <v/>
      </c>
      <c r="BD214" s="313"/>
      <c r="BE214" s="313"/>
      <c r="BF214" s="313"/>
      <c r="BG214" s="313"/>
      <c r="BH214" s="323"/>
      <c r="BI214" s="323"/>
      <c r="BJ214" s="323"/>
      <c r="BK214" s="323"/>
      <c r="BL214" s="324"/>
      <c r="BM214" s="324"/>
      <c r="BN214" s="324"/>
      <c r="BO214" s="324"/>
      <c r="BP214" s="325" t="str">
        <f t="shared" si="31"/>
        <v/>
      </c>
      <c r="BQ214" s="333" t="str">
        <f t="shared" si="32"/>
        <v/>
      </c>
      <c r="BR214" s="749"/>
      <c r="BS214" s="764"/>
      <c r="BT214" s="764"/>
      <c r="BU214" s="767"/>
    </row>
    <row r="215" spans="1:73" ht="93" customHeight="1" x14ac:dyDescent="0.25">
      <c r="A215" s="840"/>
      <c r="B215" s="843"/>
      <c r="C215" s="846"/>
      <c r="D215" s="848" t="s">
        <v>167</v>
      </c>
      <c r="E215" s="830" t="s">
        <v>628</v>
      </c>
      <c r="F215" s="851">
        <v>9</v>
      </c>
      <c r="G215" s="750" t="s">
        <v>716</v>
      </c>
      <c r="H215" s="744"/>
      <c r="I215" s="744"/>
      <c r="J215" s="936" t="s">
        <v>717</v>
      </c>
      <c r="K215" s="744" t="s">
        <v>170</v>
      </c>
      <c r="L215" s="750" t="s">
        <v>171</v>
      </c>
      <c r="M215" s="744" t="s">
        <v>718</v>
      </c>
      <c r="N215" s="750"/>
      <c r="O215" s="750"/>
      <c r="P215" s="750" t="s">
        <v>719</v>
      </c>
      <c r="Q215" s="933">
        <v>0.98</v>
      </c>
      <c r="R215" s="744" t="s">
        <v>535</v>
      </c>
      <c r="S215" s="781">
        <f>IF(R215="Muy Alta",100%,IF(R215="Alta",80%,IF(R215="Media",60%,IF(R215="Baja",40%,IF(R215="Muy Baja",20%,"")))))</f>
        <v>0.2</v>
      </c>
      <c r="T215" s="744"/>
      <c r="U215" s="781" t="str">
        <f>IF(T215="Catastrófico",100%,IF(T215="Mayor",80%,IF(T215="Moderado",60%,IF(T215="Menor",40%,IF(T215="Leve",20%,"")))))</f>
        <v/>
      </c>
      <c r="V215" s="744" t="s">
        <v>220</v>
      </c>
      <c r="W215" s="781">
        <f>IF(V215="Catastrófico",100%,IF(V215="Mayor",80%,IF(V215="Moderado",60%,IF(V215="Menor",40%,IF(V215="Leve",20%,"")))))</f>
        <v>0.4</v>
      </c>
      <c r="X215" s="741" t="str">
        <f>IF(Y215=100%,"Catastrófico",IF(Y215=80%,"Mayor",IF(Y215=60%,"Moderado",IF(Y215=40%,"Menor",IF(Y215=20%,"Leve","")))))</f>
        <v>Menor</v>
      </c>
      <c r="Y215" s="781">
        <f>IF(AND(U215="",W215=""),"",MAX(U215,W215))</f>
        <v>0.4</v>
      </c>
      <c r="Z215" s="781" t="str">
        <f>CONCATENATE(R215,X215)</f>
        <v>Muy BajaMenor</v>
      </c>
      <c r="AA215" s="741" t="str">
        <f>IF(Z215="Muy AltaLeve","Alto",IF(Z215="Muy AltaMenor","Alto",IF(Z215="Muy AltaModerado","Alto",IF(Z215="Muy AltaMayor","Alto",IF(Z215="Muy AltaCatastrófico","Extremo",IF(Z215="AltaLeve","Moderado",IF(Z215="AltaMenor","Moderado",IF(Z215="AltaModerado","Alto",IF(Z215="AltaMayor","Alto",IF(Z215="AltaCatastrófico","Extremo",IF(Z215="MediaLeve","Moderado",IF(Z215="MediaMenor","Moderado",IF(Z215="MediaModerado","Moderado",IF(Z215="MediaMayor","Alto",IF(Z215="MediaCatastrófico","Extremo",IF(Z215="BajaLeve","Bajo",IF(Z215="BajaMenor","Moderado",IF(Z215="BajaModerado","Moderado",IF(Z215="BajaMayor","Alto",IF(Z215="BajaCatastrófico","Extremo",IF(Z215="Muy BajaLeve","Bajo",IF(Z215="Muy BajaMenor","Bajo",IF(Z215="Muy BajaModerado","Moderado",IF(Z215="Muy BajaMayor","Alto",IF(Z215="Muy BajaCatastrófico","Extremo","")))))))))))))))))))))))))</f>
        <v>Bajo</v>
      </c>
      <c r="AB215" s="155">
        <v>1</v>
      </c>
      <c r="AC215" s="87" t="s">
        <v>720</v>
      </c>
      <c r="AD215" s="87">
        <v>1</v>
      </c>
      <c r="AE215" s="87" t="s">
        <v>721</v>
      </c>
      <c r="AF215" s="156" t="str">
        <f>IF(OR(AG215="Preventivo",AG215="Detectivo"),"Probabilidad",IF(AG215="Correctivo","Impacto",""))</f>
        <v>Probabilidad</v>
      </c>
      <c r="AG215" s="11" t="s">
        <v>177</v>
      </c>
      <c r="AH215" s="157">
        <f>IF(AG215="","",IF(AG215="Preventivo",25%,IF(AG215="Detectivo",15%,IF(AG215="Correctivo",10%))))</f>
        <v>0.25</v>
      </c>
      <c r="AI215" s="158" t="s">
        <v>178</v>
      </c>
      <c r="AJ215" s="157">
        <f>IF(AI215="Automático",25%,IF(AI215="Manual",15%,""))</f>
        <v>0.15</v>
      </c>
      <c r="AK215" s="147">
        <f t="shared" si="36"/>
        <v>0.4</v>
      </c>
      <c r="AL215" s="159">
        <f>IFERROR(IF(AF215="Probabilidad",(S215-(+S215*AK215)),IF(AF215="Impacto",S215,"")),"")</f>
        <v>0.12</v>
      </c>
      <c r="AM215" s="160">
        <f>IFERROR(IF(AF215="Impacto",(Y215-(+Y215*AK215)),IF(AF215="Probabilidad",Y215,"")),"")</f>
        <v>0.4</v>
      </c>
      <c r="AN215" s="11" t="s">
        <v>179</v>
      </c>
      <c r="AO215" s="11" t="s">
        <v>180</v>
      </c>
      <c r="AP215" s="11" t="s">
        <v>181</v>
      </c>
      <c r="AQ215" s="784" t="s">
        <v>722</v>
      </c>
      <c r="AR215" s="738">
        <f>S215</f>
        <v>0.2</v>
      </c>
      <c r="AS215" s="738">
        <f>IF(AL215="","",MIN(AL215:AL220))</f>
        <v>4.1159999999999995E-2</v>
      </c>
      <c r="AT215" s="741" t="str">
        <f>IFERROR(IF(AS215="","",IF(AS215&lt;=0.2,"Muy Baja",IF(AS215&lt;=0.4,"Baja",IF(AS215&lt;=0.6,"Media",IF(AS215&lt;=0.8,"Alta","Muy Alta"))))),"")</f>
        <v>Muy Baja</v>
      </c>
      <c r="AU215" s="738">
        <f>Y215</f>
        <v>0.4</v>
      </c>
      <c r="AV215" s="738">
        <f>IF(AM215="","",MIN(AM215:AM220))</f>
        <v>0.4</v>
      </c>
      <c r="AW215" s="741" t="str">
        <f>IFERROR(IF(AV215="","",IF(AV215&lt;=0.2,"Leve",IF(AV215&lt;=0.4,"Menor",IF(AV215&lt;=0.6,"Moderado",IF(AV215&lt;=0.8,"Mayor","Catastrófico"))))),"")</f>
        <v>Menor</v>
      </c>
      <c r="AX215" s="741" t="str">
        <f>AA215</f>
        <v>Bajo</v>
      </c>
      <c r="AY215" s="741" t="str">
        <f>IFERROR(IF(OR(AND(AT215="Muy Baja",AW215="Leve"),AND(AT215="Muy Baja",AW215="Menor"),AND(AT215="Baja",AW215="Leve")),"Bajo",IF(OR(AND(AT215="Muy baja",AW215="Moderado"),AND(AT215="Baja",AW215="Menor"),AND(AT215="Baja",AW215="Moderado"),AND(AT215="Media",AW215="Leve"),AND(AT215="Media",AW215="Menor"),AND(AT215="Media",AW215="Moderado"),AND(AT215="Alta",AW215="Leve"),AND(AT215="Alta",AW215="Menor")),"Moderado",IF(OR(AND(AT215="Muy Baja",AW215="Mayor"),AND(AT215="Baja",AW215="Mayor"),AND(AT215="Media",AW215="Mayor"),AND(AT215="Alta",AW215="Moderado"),AND(AT215="Alta",AW215="Mayor"),AND(AT215="Muy Alta",AW215="Leve"),AND(AT215="Muy Alta",AW215="Menor"),AND(AT215="Muy Alta",AW215="Moderado"),AND(AT215="Muy Alta",AW215="Mayor")),"Alto",IF(OR(AND(AT215="Muy Baja",AW215="Catastrófico"),AND(AT215="Baja",AW215="Catastrófico"),AND(AT215="Media",AW215="Catastrófico"),AND(AT215="Alta",AW215="Catastrófico"),AND(AT215="Muy Alta",AW215="Catastrófico")),"Extremo","")))),"")</f>
        <v>Bajo</v>
      </c>
      <c r="AZ215" s="744" t="s">
        <v>224</v>
      </c>
      <c r="BA215" s="148"/>
      <c r="BB215" s="148"/>
      <c r="BC215" s="149" t="str">
        <f t="shared" si="30"/>
        <v/>
      </c>
      <c r="BD215" s="150"/>
      <c r="BE215" s="150"/>
      <c r="BF215" s="150"/>
      <c r="BG215" s="150"/>
      <c r="BH215" s="148"/>
      <c r="BI215" s="148"/>
      <c r="BJ215" s="148"/>
      <c r="BK215" s="148"/>
      <c r="BL215" s="151"/>
      <c r="BM215" s="151"/>
      <c r="BN215" s="151"/>
      <c r="BO215" s="151"/>
      <c r="BP215" s="152" t="str">
        <f t="shared" si="31"/>
        <v/>
      </c>
      <c r="BQ215" s="153" t="str">
        <f t="shared" si="32"/>
        <v/>
      </c>
      <c r="BR215" s="927"/>
      <c r="BS215" s="930"/>
      <c r="BT215" s="930"/>
      <c r="BU215" s="939"/>
    </row>
    <row r="216" spans="1:73" ht="75" x14ac:dyDescent="0.25">
      <c r="A216" s="840"/>
      <c r="B216" s="843"/>
      <c r="C216" s="846"/>
      <c r="D216" s="849"/>
      <c r="E216" s="831"/>
      <c r="F216" s="852"/>
      <c r="G216" s="751"/>
      <c r="H216" s="745"/>
      <c r="I216" s="745"/>
      <c r="J216" s="937"/>
      <c r="K216" s="745"/>
      <c r="L216" s="751"/>
      <c r="M216" s="745"/>
      <c r="N216" s="751"/>
      <c r="O216" s="751"/>
      <c r="P216" s="751"/>
      <c r="Q216" s="934"/>
      <c r="R216" s="745"/>
      <c r="S216" s="782"/>
      <c r="T216" s="745"/>
      <c r="U216" s="782"/>
      <c r="V216" s="745"/>
      <c r="W216" s="782"/>
      <c r="X216" s="742"/>
      <c r="Y216" s="782"/>
      <c r="Z216" s="782"/>
      <c r="AA216" s="742"/>
      <c r="AB216" s="409">
        <v>2</v>
      </c>
      <c r="AC216" s="293" t="s">
        <v>723</v>
      </c>
      <c r="AD216" s="293">
        <v>2</v>
      </c>
      <c r="AE216" s="293" t="s">
        <v>724</v>
      </c>
      <c r="AF216" s="156" t="str">
        <f>IF(OR(AG216="Preventivo",AG216="Detectivo"),"Probabilidad",IF(AG216="Correctivo","Impacto",""))</f>
        <v>Probabilidad</v>
      </c>
      <c r="AG216" s="553" t="s">
        <v>335</v>
      </c>
      <c r="AH216" s="161">
        <f>IF(AG216="","",IF(AG216="Preventivo",25%,IF(AG216="Detectivo",15%,IF(AG216="Correctivo",10%))))</f>
        <v>0.15</v>
      </c>
      <c r="AI216" s="162" t="s">
        <v>178</v>
      </c>
      <c r="AJ216" s="161">
        <f>IF(AI216="Automático",25%,IF(AI216="Manual",15%,""))</f>
        <v>0.15</v>
      </c>
      <c r="AK216" s="163">
        <f t="shared" si="36"/>
        <v>0.3</v>
      </c>
      <c r="AL216" s="164">
        <f>IFERROR(IF(AND(AF215="Probabilidad",AF216="Probabilidad"),(AL215-(+AL215*AK216)),IF(AF216="Probabilidad",(S215-(+S215*AK216)),IF(AF216="Impacto",AL215,""))),"")</f>
        <v>8.3999999999999991E-2</v>
      </c>
      <c r="AM216" s="554">
        <f>IFERROR(IF(AND(AF215="Impacto",AF216="Impacto"),(AM215-(+AM215*AK216)),IF(AF216="Impacto",(Y215-(Y215*AK216)),IF(AF216="Probabilidad",AM215,""))),"")</f>
        <v>0.4</v>
      </c>
      <c r="AN216" s="302" t="s">
        <v>179</v>
      </c>
      <c r="AO216" s="302" t="s">
        <v>180</v>
      </c>
      <c r="AP216" s="302" t="s">
        <v>181</v>
      </c>
      <c r="AQ216" s="775"/>
      <c r="AR216" s="739"/>
      <c r="AS216" s="739"/>
      <c r="AT216" s="742"/>
      <c r="AU216" s="739"/>
      <c r="AV216" s="739"/>
      <c r="AW216" s="742"/>
      <c r="AX216" s="742"/>
      <c r="AY216" s="742"/>
      <c r="AZ216" s="745"/>
      <c r="BA216" s="410"/>
      <c r="BB216" s="410"/>
      <c r="BC216" s="411" t="str">
        <f t="shared" si="30"/>
        <v/>
      </c>
      <c r="BD216" s="342"/>
      <c r="BE216" s="342"/>
      <c r="BF216" s="342"/>
      <c r="BG216" s="342"/>
      <c r="BH216" s="410"/>
      <c r="BI216" s="410"/>
      <c r="BJ216" s="410"/>
      <c r="BK216" s="410"/>
      <c r="BL216" s="412"/>
      <c r="BM216" s="412"/>
      <c r="BN216" s="412"/>
      <c r="BO216" s="412"/>
      <c r="BP216" s="413" t="str">
        <f t="shared" si="31"/>
        <v/>
      </c>
      <c r="BQ216" s="340" t="str">
        <f t="shared" si="32"/>
        <v/>
      </c>
      <c r="BR216" s="928"/>
      <c r="BS216" s="931"/>
      <c r="BT216" s="931"/>
      <c r="BU216" s="940"/>
    </row>
    <row r="217" spans="1:73" ht="70.5" x14ac:dyDescent="0.25">
      <c r="A217" s="840"/>
      <c r="B217" s="843"/>
      <c r="C217" s="846"/>
      <c r="D217" s="849"/>
      <c r="E217" s="831"/>
      <c r="F217" s="852"/>
      <c r="G217" s="751"/>
      <c r="H217" s="745"/>
      <c r="I217" s="745"/>
      <c r="J217" s="937"/>
      <c r="K217" s="745"/>
      <c r="L217" s="751"/>
      <c r="M217" s="745"/>
      <c r="N217" s="751"/>
      <c r="O217" s="751"/>
      <c r="P217" s="751"/>
      <c r="Q217" s="934"/>
      <c r="R217" s="745"/>
      <c r="S217" s="782"/>
      <c r="T217" s="745"/>
      <c r="U217" s="782"/>
      <c r="V217" s="745"/>
      <c r="W217" s="782"/>
      <c r="X217" s="742"/>
      <c r="Y217" s="782"/>
      <c r="Z217" s="782"/>
      <c r="AA217" s="742"/>
      <c r="AB217" s="409">
        <v>3</v>
      </c>
      <c r="AC217" s="293" t="s">
        <v>723</v>
      </c>
      <c r="AD217" s="293">
        <v>2</v>
      </c>
      <c r="AE217" s="293" t="s">
        <v>725</v>
      </c>
      <c r="AF217" s="156" t="str">
        <f>IF(OR(AG217="Preventivo",AG217="Detectivo"),"Probabilidad",IF(AG217="Correctivo","Impacto",""))</f>
        <v>Probabilidad</v>
      </c>
      <c r="AG217" s="553" t="s">
        <v>335</v>
      </c>
      <c r="AH217" s="161">
        <f>IF(AG217="","",IF(AG217="Preventivo",25%,IF(AG217="Detectivo",15%,IF(AG217="Correctivo",10%))))</f>
        <v>0.15</v>
      </c>
      <c r="AI217" s="162" t="s">
        <v>178</v>
      </c>
      <c r="AJ217" s="161">
        <f>IF(AI217="Automático",25%,IF(AI217="Manual",15%,""))</f>
        <v>0.15</v>
      </c>
      <c r="AK217" s="163">
        <f t="shared" si="36"/>
        <v>0.3</v>
      </c>
      <c r="AL217" s="164">
        <f>IFERROR(IF(AND(AF216="Probabilidad",AF217="Probabilidad"),(AL216-(+AL216*AK217)),IF(AND(AF216="Impacto",AF217="Probabilidad"),(AL215-(+AL215*AK217)),IF(AF217="Impacto",AL216,""))),"")</f>
        <v>5.8799999999999991E-2</v>
      </c>
      <c r="AM217" s="554">
        <f>IFERROR(IF(AND(AF216="Impacto",AF217="Impacto"),(AM216-(+AM216*AK217)),IF(AND(AF216="Probabilidad",AF217="Impacto"),(AM215-(+AM215*AK217)),IF(AF217="Probabilidad",AM216,""))),"")</f>
        <v>0.4</v>
      </c>
      <c r="AN217" s="302" t="s">
        <v>179</v>
      </c>
      <c r="AO217" s="302" t="s">
        <v>180</v>
      </c>
      <c r="AP217" s="302" t="s">
        <v>181</v>
      </c>
      <c r="AQ217" s="775"/>
      <c r="AR217" s="739"/>
      <c r="AS217" s="739"/>
      <c r="AT217" s="742"/>
      <c r="AU217" s="739"/>
      <c r="AV217" s="739"/>
      <c r="AW217" s="742"/>
      <c r="AX217" s="742"/>
      <c r="AY217" s="742"/>
      <c r="AZ217" s="745"/>
      <c r="BA217" s="410"/>
      <c r="BB217" s="410"/>
      <c r="BC217" s="411" t="str">
        <f t="shared" si="30"/>
        <v/>
      </c>
      <c r="BD217" s="342"/>
      <c r="BE217" s="342"/>
      <c r="BF217" s="342"/>
      <c r="BG217" s="342"/>
      <c r="BH217" s="410"/>
      <c r="BI217" s="410"/>
      <c r="BJ217" s="410"/>
      <c r="BK217" s="410"/>
      <c r="BL217" s="412"/>
      <c r="BM217" s="412"/>
      <c r="BN217" s="412"/>
      <c r="BO217" s="412"/>
      <c r="BP217" s="413" t="str">
        <f t="shared" si="31"/>
        <v/>
      </c>
      <c r="BQ217" s="340" t="str">
        <f t="shared" si="32"/>
        <v/>
      </c>
      <c r="BR217" s="928"/>
      <c r="BS217" s="931"/>
      <c r="BT217" s="931"/>
      <c r="BU217" s="940"/>
    </row>
    <row r="218" spans="1:73" ht="70.5" x14ac:dyDescent="0.25">
      <c r="A218" s="840"/>
      <c r="B218" s="843"/>
      <c r="C218" s="846"/>
      <c r="D218" s="849"/>
      <c r="E218" s="831"/>
      <c r="F218" s="852"/>
      <c r="G218" s="751"/>
      <c r="H218" s="745"/>
      <c r="I218" s="745"/>
      <c r="J218" s="937"/>
      <c r="K218" s="745"/>
      <c r="L218" s="751"/>
      <c r="M218" s="745"/>
      <c r="N218" s="751"/>
      <c r="O218" s="751"/>
      <c r="P218" s="751"/>
      <c r="Q218" s="934"/>
      <c r="R218" s="745"/>
      <c r="S218" s="782"/>
      <c r="T218" s="745"/>
      <c r="U218" s="782"/>
      <c r="V218" s="745"/>
      <c r="W218" s="782"/>
      <c r="X218" s="742"/>
      <c r="Y218" s="782"/>
      <c r="Z218" s="782"/>
      <c r="AA218" s="742"/>
      <c r="AB218" s="409">
        <v>4</v>
      </c>
      <c r="AC218" s="293" t="s">
        <v>723</v>
      </c>
      <c r="AD218" s="293">
        <v>2</v>
      </c>
      <c r="AE218" s="293" t="s">
        <v>726</v>
      </c>
      <c r="AF218" s="156" t="str">
        <f>IF(OR(AG218="Preventivo",AG218="Detectivo"),"Probabilidad",IF(AG218="Correctivo","Impacto",""))</f>
        <v>Probabilidad</v>
      </c>
      <c r="AG218" s="302" t="s">
        <v>335</v>
      </c>
      <c r="AH218" s="129">
        <f>IF(AG218="","",IF(AG218="Preventivo",25%,IF(AG218="Detectivo",15%,IF(AG218="Correctivo",10%))))</f>
        <v>0.15</v>
      </c>
      <c r="AI218" s="134" t="s">
        <v>178</v>
      </c>
      <c r="AJ218" s="129">
        <f>IF(AI218="Automático",25%,IF(AI218="Manual",15%,""))</f>
        <v>0.15</v>
      </c>
      <c r="AK218" s="130">
        <f t="shared" si="36"/>
        <v>0.3</v>
      </c>
      <c r="AL218" s="165">
        <f>IFERROR(IF(AND(AF217="Probabilidad",AF218="Probabilidad"),(AL217-(+AL217*AK218)),IF(AND(AF217="Impacto",AF218="Probabilidad"),(AL216-(+AL216*AK218)),IF(AF218="Impacto",AL217,""))),"")</f>
        <v>4.1159999999999995E-2</v>
      </c>
      <c r="AM218" s="329">
        <f>IFERROR(IF(AND(AF217="Impacto",AF218="Impacto"),(AM217-(+AM217*AK218)),IF(AND(AF217="Probabilidad",AF218="Impacto"),(AM216-(+AM216*AK218)),IF(AF218="Probabilidad",AM217,""))),"")</f>
        <v>0.4</v>
      </c>
      <c r="AN218" s="302" t="s">
        <v>179</v>
      </c>
      <c r="AO218" s="302" t="s">
        <v>180</v>
      </c>
      <c r="AP218" s="302" t="s">
        <v>181</v>
      </c>
      <c r="AQ218" s="775"/>
      <c r="AR218" s="739"/>
      <c r="AS218" s="739"/>
      <c r="AT218" s="742"/>
      <c r="AU218" s="739"/>
      <c r="AV218" s="739"/>
      <c r="AW218" s="742"/>
      <c r="AX218" s="742"/>
      <c r="AY218" s="742"/>
      <c r="AZ218" s="745"/>
      <c r="BA218" s="410"/>
      <c r="BB218" s="410"/>
      <c r="BC218" s="411" t="str">
        <f t="shared" si="30"/>
        <v/>
      </c>
      <c r="BD218" s="342"/>
      <c r="BE218" s="342"/>
      <c r="BF218" s="342"/>
      <c r="BG218" s="342"/>
      <c r="BH218" s="410"/>
      <c r="BI218" s="410"/>
      <c r="BJ218" s="410"/>
      <c r="BK218" s="410"/>
      <c r="BL218" s="412"/>
      <c r="BM218" s="412"/>
      <c r="BN218" s="412"/>
      <c r="BO218" s="412"/>
      <c r="BP218" s="413" t="str">
        <f t="shared" si="31"/>
        <v/>
      </c>
      <c r="BQ218" s="340" t="str">
        <f t="shared" si="32"/>
        <v/>
      </c>
      <c r="BR218" s="928"/>
      <c r="BS218" s="931"/>
      <c r="BT218" s="931"/>
      <c r="BU218" s="940"/>
    </row>
    <row r="219" spans="1:73" x14ac:dyDescent="0.25">
      <c r="A219" s="840"/>
      <c r="B219" s="843"/>
      <c r="C219" s="846"/>
      <c r="D219" s="849"/>
      <c r="E219" s="831"/>
      <c r="F219" s="852"/>
      <c r="G219" s="751"/>
      <c r="H219" s="745"/>
      <c r="I219" s="745"/>
      <c r="J219" s="937"/>
      <c r="K219" s="745"/>
      <c r="L219" s="751"/>
      <c r="M219" s="745"/>
      <c r="N219" s="751"/>
      <c r="O219" s="751"/>
      <c r="P219" s="751"/>
      <c r="Q219" s="934"/>
      <c r="R219" s="745"/>
      <c r="S219" s="782"/>
      <c r="T219" s="745"/>
      <c r="U219" s="782"/>
      <c r="V219" s="745"/>
      <c r="W219" s="782"/>
      <c r="X219" s="742"/>
      <c r="Y219" s="782"/>
      <c r="Z219" s="782"/>
      <c r="AA219" s="742"/>
      <c r="AB219" s="409">
        <v>5</v>
      </c>
      <c r="AC219" s="293"/>
      <c r="AD219" s="293"/>
      <c r="AE219" s="293"/>
      <c r="AF219" s="328"/>
      <c r="AG219" s="302"/>
      <c r="AH219" s="296"/>
      <c r="AI219" s="302"/>
      <c r="AJ219" s="296"/>
      <c r="AK219" s="300"/>
      <c r="AL219" s="329" t="str">
        <f>IFERROR(IF(AND(AF218="Probabilidad",AF219="Probabilidad"),(AL218-(+AL218*AK219)),IF(AND(AF218="Impacto",AF219="Probabilidad"),(AL217-(+AL217*AK219)),IF(AF219="Impacto",AL218,""))),"")</f>
        <v/>
      </c>
      <c r="AM219" s="329" t="str">
        <f>IFERROR(IF(AND(AF218="Impacto",AF219="Impacto"),(AM218-(+AM218*AK219)),IF(AND(AF218="Probabilidad",AF219="Impacto"),(AM217-(+AM217*AK219)),IF(AF219="Probabilidad",AM218,""))),"")</f>
        <v/>
      </c>
      <c r="AN219" s="302"/>
      <c r="AO219" s="302"/>
      <c r="AP219" s="302"/>
      <c r="AQ219" s="775"/>
      <c r="AR219" s="739"/>
      <c r="AS219" s="739"/>
      <c r="AT219" s="742"/>
      <c r="AU219" s="739"/>
      <c r="AV219" s="739"/>
      <c r="AW219" s="742"/>
      <c r="AX219" s="742"/>
      <c r="AY219" s="742"/>
      <c r="AZ219" s="745"/>
      <c r="BA219" s="410"/>
      <c r="BB219" s="410"/>
      <c r="BC219" s="411" t="str">
        <f t="shared" si="30"/>
        <v/>
      </c>
      <c r="BD219" s="342"/>
      <c r="BE219" s="342"/>
      <c r="BF219" s="342"/>
      <c r="BG219" s="342"/>
      <c r="BH219" s="410"/>
      <c r="BI219" s="410"/>
      <c r="BJ219" s="410"/>
      <c r="BK219" s="410"/>
      <c r="BL219" s="412"/>
      <c r="BM219" s="412"/>
      <c r="BN219" s="412"/>
      <c r="BO219" s="412"/>
      <c r="BP219" s="413" t="str">
        <f t="shared" si="31"/>
        <v/>
      </c>
      <c r="BQ219" s="340" t="str">
        <f t="shared" si="32"/>
        <v/>
      </c>
      <c r="BR219" s="928"/>
      <c r="BS219" s="931"/>
      <c r="BT219" s="931"/>
      <c r="BU219" s="940"/>
    </row>
    <row r="220" spans="1:73" x14ac:dyDescent="0.25">
      <c r="A220" s="841"/>
      <c r="B220" s="844"/>
      <c r="C220" s="847"/>
      <c r="D220" s="850"/>
      <c r="E220" s="832"/>
      <c r="F220" s="853"/>
      <c r="G220" s="752"/>
      <c r="H220" s="746"/>
      <c r="I220" s="746"/>
      <c r="J220" s="938"/>
      <c r="K220" s="746"/>
      <c r="L220" s="752"/>
      <c r="M220" s="746"/>
      <c r="N220" s="752"/>
      <c r="O220" s="752"/>
      <c r="P220" s="752"/>
      <c r="Q220" s="935"/>
      <c r="R220" s="746"/>
      <c r="S220" s="783"/>
      <c r="T220" s="746"/>
      <c r="U220" s="783"/>
      <c r="V220" s="746"/>
      <c r="W220" s="783"/>
      <c r="X220" s="743"/>
      <c r="Y220" s="783"/>
      <c r="Z220" s="783"/>
      <c r="AA220" s="743"/>
      <c r="AB220" s="414">
        <v>6</v>
      </c>
      <c r="AC220" s="311"/>
      <c r="AD220" s="311"/>
      <c r="AE220" s="311"/>
      <c r="AF220" s="555" t="str">
        <f t="shared" si="33"/>
        <v/>
      </c>
      <c r="AG220" s="556"/>
      <c r="AH220" s="314" t="str">
        <f t="shared" si="34"/>
        <v/>
      </c>
      <c r="AI220" s="556"/>
      <c r="AJ220" s="314" t="str">
        <f t="shared" si="35"/>
        <v/>
      </c>
      <c r="AK220" s="318" t="str">
        <f t="shared" si="36"/>
        <v/>
      </c>
      <c r="AL220" s="329" t="str">
        <f>IFERROR(IF(AND(AF219="Probabilidad",AF220="Probabilidad"),(AL219-(+AL219*AK220)),IF(AND(AF219="Impacto",AF220="Probabilidad"),(AL218-(+AL218*AK220)),IF(AF220="Impacto",AL219,""))),"")</f>
        <v/>
      </c>
      <c r="AM220" s="329" t="str">
        <f>IFERROR(IF(AND(AF219="Impacto",AF220="Impacto"),(AM219-(+AM219*AK220)),IF(AND(AF219="Probabilidad",AF220="Impacto"),(AM218-(+AM218*AK220)),IF(AF220="Probabilidad",AM219,""))),"")</f>
        <v/>
      </c>
      <c r="AN220" s="320"/>
      <c r="AO220" s="320"/>
      <c r="AP220" s="320"/>
      <c r="AQ220" s="776"/>
      <c r="AR220" s="740"/>
      <c r="AS220" s="740"/>
      <c r="AT220" s="743"/>
      <c r="AU220" s="740"/>
      <c r="AV220" s="740"/>
      <c r="AW220" s="743"/>
      <c r="AX220" s="743"/>
      <c r="AY220" s="743"/>
      <c r="AZ220" s="746"/>
      <c r="BA220" s="415"/>
      <c r="BB220" s="415"/>
      <c r="BC220" s="416" t="str">
        <f t="shared" si="30"/>
        <v/>
      </c>
      <c r="BD220" s="417"/>
      <c r="BE220" s="417"/>
      <c r="BF220" s="417"/>
      <c r="BG220" s="417"/>
      <c r="BH220" s="415"/>
      <c r="BI220" s="415"/>
      <c r="BJ220" s="415"/>
      <c r="BK220" s="415"/>
      <c r="BL220" s="418"/>
      <c r="BM220" s="418"/>
      <c r="BN220" s="418"/>
      <c r="BO220" s="418"/>
      <c r="BP220" s="419" t="str">
        <f t="shared" si="31"/>
        <v/>
      </c>
      <c r="BQ220" s="420" t="str">
        <f t="shared" si="32"/>
        <v/>
      </c>
      <c r="BR220" s="929"/>
      <c r="BS220" s="932"/>
      <c r="BT220" s="932"/>
      <c r="BU220" s="941"/>
    </row>
    <row r="221" spans="1:73" ht="93.75" customHeight="1" x14ac:dyDescent="0.25">
      <c r="A221" s="839" t="s">
        <v>727</v>
      </c>
      <c r="B221" s="842" t="s">
        <v>165</v>
      </c>
      <c r="C221" s="845" t="s">
        <v>728</v>
      </c>
      <c r="D221" s="848" t="s">
        <v>167</v>
      </c>
      <c r="E221" s="830" t="s">
        <v>729</v>
      </c>
      <c r="F221" s="851">
        <v>1</v>
      </c>
      <c r="G221" s="812" t="s">
        <v>730</v>
      </c>
      <c r="H221" s="774"/>
      <c r="I221" s="774"/>
      <c r="J221" s="800" t="s">
        <v>731</v>
      </c>
      <c r="K221" s="803" t="s">
        <v>201</v>
      </c>
      <c r="L221" s="762" t="s">
        <v>171</v>
      </c>
      <c r="M221" s="815" t="s">
        <v>732</v>
      </c>
      <c r="N221" s="762"/>
      <c r="O221" s="762"/>
      <c r="P221" s="812" t="s">
        <v>733</v>
      </c>
      <c r="Q221" s="747">
        <v>1</v>
      </c>
      <c r="R221" s="744" t="s">
        <v>392</v>
      </c>
      <c r="S221" s="781">
        <f>IF(R221="Muy Alta",100%,IF(R221="Alta",80%,IF(R221="Media",60%,IF(R221="Baja",40%,IF(R221="Muy Baja",20%,"")))))</f>
        <v>1</v>
      </c>
      <c r="T221" s="744" t="s">
        <v>263</v>
      </c>
      <c r="U221" s="781">
        <f>IF(T221="Catastrófico",100%,IF(T221="Mayor",80%,IF(T221="Moderado",60%,IF(T221="Menor",40%,IF(T221="Leve",20%,"")))))</f>
        <v>0.2</v>
      </c>
      <c r="V221" s="744" t="s">
        <v>220</v>
      </c>
      <c r="W221" s="781">
        <f>IF(V221="Catastrófico",100%,IF(V221="Mayor",80%,IF(V221="Moderado",60%,IF(V221="Menor",40%,IF(V221="Leve",20%,"")))))</f>
        <v>0.4</v>
      </c>
      <c r="X221" s="778" t="str">
        <f>IF(Y221=100%,"Catastrófico",IF(Y221=80%,"Mayor",IF(Y221=60%,"Moderado",IF(Y221=40%,"Menor",IF(Y221=20%,"Leve","")))))</f>
        <v>Menor</v>
      </c>
      <c r="Y221" s="781">
        <f>IF(AND(U221="",W221=""),"",MAX(U221,W221))</f>
        <v>0.4</v>
      </c>
      <c r="Z221" s="781" t="str">
        <f>CONCATENATE(R221,X221)</f>
        <v>Muy AltaMenor</v>
      </c>
      <c r="AA221" s="785" t="str">
        <f>IF(Z221="Muy AltaLeve","Alto",IF(Z221="Muy AltaMenor","Alto",IF(Z221="Muy AltaModerado","Alto",IF(Z221="Muy AltaMayor","Alto",IF(Z221="Muy AltaCatastrófico","Extremo",IF(Z221="AltaLeve","Moderado",IF(Z221="AltaMenor","Moderado",IF(Z221="AltaModerado","Alto",IF(Z221="AltaMayor","Alto",IF(Z221="AltaCatastrófico","Extremo",IF(Z221="MediaLeve","Moderado",IF(Z221="MediaMenor","Moderado",IF(Z221="MediaModerado","Moderado",IF(Z221="MediaMayor","Alto",IF(Z221="MediaCatastrófico","Extremo",IF(Z221="BajaLeve","Bajo",IF(Z221="BajaMenor","Moderado",IF(Z221="BajaModerado","Moderado",IF(Z221="BajaMayor","Alto",IF(Z221="BajaCatastrófico","Extremo",IF(Z221="Muy BajaLeve","Bajo",IF(Z221="Muy BajaMenor","Bajo",IF(Z221="Muy BajaModerado","Moderado",IF(Z221="Muy BajaMayor","Alto",IF(Z221="Muy BajaCatastrófico","Extremo","")))))))))))))))))))))))))</f>
        <v>Alto</v>
      </c>
      <c r="AB221" s="49">
        <v>1</v>
      </c>
      <c r="AC221" s="704" t="s">
        <v>734</v>
      </c>
      <c r="AD221" s="653" t="s">
        <v>237</v>
      </c>
      <c r="AE221" s="705" t="s">
        <v>735</v>
      </c>
      <c r="AF221" s="298" t="str">
        <f t="shared" si="33"/>
        <v>Probabilidad</v>
      </c>
      <c r="AG221" s="10" t="s">
        <v>177</v>
      </c>
      <c r="AH221" s="296">
        <f t="shared" si="34"/>
        <v>0.25</v>
      </c>
      <c r="AI221" s="10" t="s">
        <v>178</v>
      </c>
      <c r="AJ221" s="296">
        <f t="shared" si="35"/>
        <v>0.15</v>
      </c>
      <c r="AK221" s="300">
        <f t="shared" si="36"/>
        <v>0.4</v>
      </c>
      <c r="AL221" s="20">
        <f>IFERROR(IF(AF221="Probabilidad",(S221-(+S221*AK221)),IF(AF221="Impacto",S221,"")),"")</f>
        <v>0.6</v>
      </c>
      <c r="AM221" s="20">
        <f>IFERROR(IF(AF221="Impacto",(Y221-(+Y221*AK221)),IF(AF221="Probabilidad",Y221,"")),"")</f>
        <v>0.4</v>
      </c>
      <c r="AN221" s="11" t="s">
        <v>179</v>
      </c>
      <c r="AO221" s="11" t="s">
        <v>180</v>
      </c>
      <c r="AP221" s="11" t="s">
        <v>181</v>
      </c>
      <c r="AQ221" s="784" t="s">
        <v>736</v>
      </c>
      <c r="AR221" s="738">
        <f>S221</f>
        <v>1</v>
      </c>
      <c r="AS221" s="738">
        <f>IF(AL221="","",MIN(AL221:AL226))</f>
        <v>0.216</v>
      </c>
      <c r="AT221" s="741" t="str">
        <f>IFERROR(IF(AS221="","",IF(AS221&lt;=0.2,"Muy Baja",IF(AS221&lt;=0.4,"Baja",IF(AS221&lt;=0.6,"Media",IF(AS221&lt;=0.8,"Alta","Muy Alta"))))),"")</f>
        <v>Baja</v>
      </c>
      <c r="AU221" s="738">
        <f>Y221</f>
        <v>0.4</v>
      </c>
      <c r="AV221" s="738">
        <f>IF(AM221="","",MIN(AM221:AM226))</f>
        <v>0.4</v>
      </c>
      <c r="AW221" s="741" t="str">
        <f>IFERROR(IF(AV221="","",IF(AV221&lt;=0.2,"Leve",IF(AV221&lt;=0.4,"Menor",IF(AV221&lt;=0.6,"Moderado",IF(AV221&lt;=0.8,"Mayor","Catastrófico"))))),"")</f>
        <v>Menor</v>
      </c>
      <c r="AX221" s="741" t="str">
        <f>AA221</f>
        <v>Alto</v>
      </c>
      <c r="AY221" s="741" t="str">
        <f>IFERROR(IF(OR(AND(AT221="Muy Baja",AW221="Leve"),AND(AT221="Muy Baja",AW221="Menor"),AND(AT221="Baja",AW221="Leve")),"Bajo",IF(OR(AND(AT221="Muy baja",AW221="Moderado"),AND(AT221="Baja",AW221="Menor"),AND(AT221="Baja",AW221="Moderado"),AND(AT221="Media",AW221="Leve"),AND(AT221="Media",AW221="Menor"),AND(AT221="Media",AW221="Moderado"),AND(AT221="Alta",AW221="Leve"),AND(AT221="Alta",AW221="Menor")),"Moderado",IF(OR(AND(AT221="Muy Baja",AW221="Mayor"),AND(AT221="Baja",AW221="Mayor"),AND(AT221="Media",AW221="Mayor"),AND(AT221="Alta",AW221="Moderado"),AND(AT221="Alta",AW221="Mayor"),AND(AT221="Muy Alta",AW221="Leve"),AND(AT221="Muy Alta",AW221="Menor"),AND(AT221="Muy Alta",AW221="Moderado"),AND(AT221="Muy Alta",AW221="Mayor")),"Alto",IF(OR(AND(AT221="Muy Baja",AW221="Catastrófico"),AND(AT221="Baja",AW221="Catastrófico"),AND(AT221="Media",AW221="Catastrófico"),AND(AT221="Alta",AW221="Catastrófico"),AND(AT221="Muy Alta",AW221="Catastrófico")),"Extremo","")))),"")</f>
        <v>Moderado</v>
      </c>
      <c r="AZ221" s="744" t="s">
        <v>183</v>
      </c>
      <c r="BA221" s="706" t="s">
        <v>737</v>
      </c>
      <c r="BB221" s="518" t="s">
        <v>738</v>
      </c>
      <c r="BC221" s="110">
        <f>IF(SUM(BD221:BG221)=0,"",SUM(BD221:BG221))</f>
        <v>2</v>
      </c>
      <c r="BD221" s="111"/>
      <c r="BE221" s="111"/>
      <c r="BF221" s="111">
        <v>1</v>
      </c>
      <c r="BG221" s="111">
        <v>1</v>
      </c>
      <c r="BH221" s="305" t="s">
        <v>739</v>
      </c>
      <c r="BI221" s="305" t="s">
        <v>740</v>
      </c>
      <c r="BJ221" s="91"/>
      <c r="BK221" s="91"/>
      <c r="BL221" s="93"/>
      <c r="BM221" s="93"/>
      <c r="BN221" s="93"/>
      <c r="BO221" s="93"/>
      <c r="BP221" s="95" t="str">
        <f>IF(SUM(BL221:BO221)=0,"",SUM(BL221:BO221))</f>
        <v/>
      </c>
      <c r="BQ221" s="96" t="str">
        <f>IF(ISERROR(BP221/BC221),"",(BP221/BC221))</f>
        <v/>
      </c>
      <c r="BR221" s="902"/>
      <c r="BS221" s="888"/>
      <c r="BT221" s="888"/>
      <c r="BU221" s="891"/>
    </row>
    <row r="222" spans="1:73" ht="70.5" x14ac:dyDescent="0.25">
      <c r="A222" s="840"/>
      <c r="B222" s="843"/>
      <c r="C222" s="846"/>
      <c r="D222" s="849"/>
      <c r="E222" s="831"/>
      <c r="F222" s="852"/>
      <c r="G222" s="813"/>
      <c r="H222" s="775"/>
      <c r="I222" s="775"/>
      <c r="J222" s="801"/>
      <c r="K222" s="804"/>
      <c r="L222" s="763"/>
      <c r="M222" s="816"/>
      <c r="N222" s="763"/>
      <c r="O222" s="763"/>
      <c r="P222" s="813"/>
      <c r="Q222" s="748"/>
      <c r="R222" s="745"/>
      <c r="S222" s="782"/>
      <c r="T222" s="745"/>
      <c r="U222" s="782"/>
      <c r="V222" s="745"/>
      <c r="W222" s="782"/>
      <c r="X222" s="779"/>
      <c r="Y222" s="782"/>
      <c r="Z222" s="782"/>
      <c r="AA222" s="786"/>
      <c r="AB222" s="297">
        <v>2</v>
      </c>
      <c r="AC222" s="707" t="s">
        <v>741</v>
      </c>
      <c r="AD222" s="708" t="s">
        <v>237</v>
      </c>
      <c r="AE222" s="530" t="s">
        <v>742</v>
      </c>
      <c r="AF222" s="298" t="str">
        <f t="shared" si="33"/>
        <v>Probabilidad</v>
      </c>
      <c r="AG222" s="299" t="s">
        <v>177</v>
      </c>
      <c r="AH222" s="296">
        <f t="shared" si="34"/>
        <v>0.25</v>
      </c>
      <c r="AI222" s="299" t="s">
        <v>178</v>
      </c>
      <c r="AJ222" s="296">
        <f t="shared" si="35"/>
        <v>0.15</v>
      </c>
      <c r="AK222" s="300">
        <f t="shared" si="36"/>
        <v>0.4</v>
      </c>
      <c r="AL222" s="301">
        <f>IFERROR(IF(AND(AF221="Probabilidad",AF222="Probabilidad"),(AL221-(+AL221*AK222)),IF(AF222="Probabilidad",(S221-(+S221*AK222)),IF(AF222="Impacto",AL221,""))),"")</f>
        <v>0.36</v>
      </c>
      <c r="AM222" s="301">
        <f>IFERROR(IF(AND(AF221="Impacto",AF222="Impacto"),(AM221-(+AM221*AK222)),IF(AF222="Impacto",(Y221-(+Y221*AK222)),IF(AF222="Probabilidad",AM221,""))),"")</f>
        <v>0.4</v>
      </c>
      <c r="AN222" s="302" t="s">
        <v>179</v>
      </c>
      <c r="AO222" s="302" t="s">
        <v>180</v>
      </c>
      <c r="AP222" s="302" t="s">
        <v>181</v>
      </c>
      <c r="AQ222" s="775"/>
      <c r="AR222" s="739"/>
      <c r="AS222" s="739"/>
      <c r="AT222" s="742"/>
      <c r="AU222" s="739"/>
      <c r="AV222" s="739"/>
      <c r="AW222" s="742"/>
      <c r="AX222" s="742"/>
      <c r="AY222" s="742"/>
      <c r="AZ222" s="745"/>
      <c r="BA222" s="303"/>
      <c r="BB222" s="303"/>
      <c r="BC222" s="294" t="str">
        <f t="shared" ref="BC222:BC256" si="37">IF(SUM(BD222:BG222)=0,"",SUM(BD222:BG222))</f>
        <v/>
      </c>
      <c r="BD222" s="304"/>
      <c r="BE222" s="304"/>
      <c r="BF222" s="304"/>
      <c r="BG222" s="304"/>
      <c r="BH222" s="305"/>
      <c r="BI222" s="305"/>
      <c r="BJ222" s="305"/>
      <c r="BK222" s="305"/>
      <c r="BL222" s="306"/>
      <c r="BM222" s="306"/>
      <c r="BN222" s="306"/>
      <c r="BO222" s="306"/>
      <c r="BP222" s="307" t="str">
        <f>IF(SUM(BL222:BO222)=0,"",SUM(BL222:BO222))</f>
        <v/>
      </c>
      <c r="BQ222" s="308" t="str">
        <f>IF(ISERROR(BP222/BC222),"",(BP222/BC222))</f>
        <v/>
      </c>
      <c r="BR222" s="903"/>
      <c r="BS222" s="889"/>
      <c r="BT222" s="889"/>
      <c r="BU222" s="892"/>
    </row>
    <row r="223" spans="1:73" ht="75" x14ac:dyDescent="0.25">
      <c r="A223" s="840"/>
      <c r="B223" s="843"/>
      <c r="C223" s="846"/>
      <c r="D223" s="849"/>
      <c r="E223" s="831"/>
      <c r="F223" s="852"/>
      <c r="G223" s="813"/>
      <c r="H223" s="775"/>
      <c r="I223" s="775"/>
      <c r="J223" s="801"/>
      <c r="K223" s="804"/>
      <c r="L223" s="763"/>
      <c r="M223" s="816"/>
      <c r="N223" s="763"/>
      <c r="O223" s="763"/>
      <c r="P223" s="813"/>
      <c r="Q223" s="748"/>
      <c r="R223" s="745"/>
      <c r="S223" s="782"/>
      <c r="T223" s="745"/>
      <c r="U223" s="782"/>
      <c r="V223" s="745"/>
      <c r="W223" s="782"/>
      <c r="X223" s="779"/>
      <c r="Y223" s="782"/>
      <c r="Z223" s="782"/>
      <c r="AA223" s="786"/>
      <c r="AB223" s="297">
        <v>3</v>
      </c>
      <c r="AC223" s="709" t="s">
        <v>743</v>
      </c>
      <c r="AD223" s="529" t="s">
        <v>237</v>
      </c>
      <c r="AE223" s="529" t="s">
        <v>744</v>
      </c>
      <c r="AF223" s="298" t="str">
        <f t="shared" si="33"/>
        <v>Probabilidad</v>
      </c>
      <c r="AG223" s="299" t="s">
        <v>177</v>
      </c>
      <c r="AH223" s="296">
        <f t="shared" si="34"/>
        <v>0.25</v>
      </c>
      <c r="AI223" s="299" t="s">
        <v>178</v>
      </c>
      <c r="AJ223" s="296">
        <f t="shared" si="35"/>
        <v>0.15</v>
      </c>
      <c r="AK223" s="300">
        <f t="shared" si="36"/>
        <v>0.4</v>
      </c>
      <c r="AL223" s="301">
        <f>IFERROR(IF(AND(AF222="Probabilidad",AF223="Probabilidad"),(AL222-(+AL222*AK223)),IF(AND(AF222="Impacto",AF223="Probabilidad"),(AL221-(+AL221*AK223)),IF(AF223="Impacto",AL222,""))),"")</f>
        <v>0.216</v>
      </c>
      <c r="AM223" s="301">
        <f>IFERROR(IF(AND(AF222="Impacto",AF223="Impacto"),(AM222-(+AM222*AK223)),IF(AND(AF222="Probabilidad",AF223="Impacto"),(AM221-(+AM221*AK223)),IF(AF223="Probabilidad",AM222,""))),"")</f>
        <v>0.4</v>
      </c>
      <c r="AN223" s="302" t="s">
        <v>179</v>
      </c>
      <c r="AO223" s="302" t="s">
        <v>180</v>
      </c>
      <c r="AP223" s="302" t="s">
        <v>181</v>
      </c>
      <c r="AQ223" s="775"/>
      <c r="AR223" s="739"/>
      <c r="AS223" s="739"/>
      <c r="AT223" s="742"/>
      <c r="AU223" s="739"/>
      <c r="AV223" s="739"/>
      <c r="AW223" s="742"/>
      <c r="AX223" s="742"/>
      <c r="AY223" s="742"/>
      <c r="AZ223" s="745"/>
      <c r="BA223" s="303"/>
      <c r="BB223" s="303"/>
      <c r="BC223" s="294" t="str">
        <f t="shared" si="37"/>
        <v/>
      </c>
      <c r="BD223" s="304"/>
      <c r="BE223" s="304"/>
      <c r="BF223" s="304"/>
      <c r="BG223" s="304"/>
      <c r="BH223" s="305"/>
      <c r="BI223" s="305"/>
      <c r="BJ223" s="305"/>
      <c r="BK223" s="305"/>
      <c r="BL223" s="306"/>
      <c r="BM223" s="306"/>
      <c r="BN223" s="306"/>
      <c r="BO223" s="306"/>
      <c r="BP223" s="307" t="str">
        <f t="shared" ref="BP223:BP256" si="38">IF(SUM(BL223:BO223)=0,"",SUM(BL223:BO223))</f>
        <v/>
      </c>
      <c r="BQ223" s="308" t="str">
        <f t="shared" ref="BQ223:BQ256" si="39">IF(ISERROR(BP223/BC223),"",(BP223/BC223))</f>
        <v/>
      </c>
      <c r="BR223" s="903"/>
      <c r="BS223" s="889"/>
      <c r="BT223" s="889"/>
      <c r="BU223" s="892"/>
    </row>
    <row r="224" spans="1:73" x14ac:dyDescent="0.25">
      <c r="A224" s="840"/>
      <c r="B224" s="843"/>
      <c r="C224" s="846"/>
      <c r="D224" s="849"/>
      <c r="E224" s="831"/>
      <c r="F224" s="852"/>
      <c r="G224" s="813"/>
      <c r="H224" s="775"/>
      <c r="I224" s="775"/>
      <c r="J224" s="801"/>
      <c r="K224" s="804"/>
      <c r="L224" s="763"/>
      <c r="M224" s="816"/>
      <c r="N224" s="763"/>
      <c r="O224" s="763"/>
      <c r="P224" s="813"/>
      <c r="Q224" s="748"/>
      <c r="R224" s="745"/>
      <c r="S224" s="782"/>
      <c r="T224" s="745"/>
      <c r="U224" s="782"/>
      <c r="V224" s="745"/>
      <c r="W224" s="782"/>
      <c r="X224" s="779"/>
      <c r="Y224" s="782"/>
      <c r="Z224" s="782"/>
      <c r="AA224" s="786"/>
      <c r="AB224" s="297">
        <v>4</v>
      </c>
      <c r="AC224" s="295"/>
      <c r="AD224" s="295"/>
      <c r="AE224" s="295"/>
      <c r="AF224" s="298" t="str">
        <f t="shared" si="33"/>
        <v/>
      </c>
      <c r="AG224" s="299"/>
      <c r="AH224" s="296" t="str">
        <f t="shared" si="34"/>
        <v/>
      </c>
      <c r="AI224" s="299"/>
      <c r="AJ224" s="296" t="str">
        <f t="shared" si="35"/>
        <v/>
      </c>
      <c r="AK224" s="300" t="str">
        <f t="shared" si="36"/>
        <v/>
      </c>
      <c r="AL224" s="301" t="str">
        <f>IFERROR(IF(AND(AF223="Probabilidad",AF224="Probabilidad"),(AL223-(+AL223*AK224)),IF(AND(AF223="Impacto",AF224="Probabilidad"),(AL222-(+AL222*AK224)),IF(AF224="Impacto",AL223,""))),"")</f>
        <v/>
      </c>
      <c r="AM224" s="301" t="str">
        <f>IFERROR(IF(AND(AF223="Impacto",AF224="Impacto"),(AM223-(+AM223*AK224)),IF(AND(AF223="Probabilidad",AF224="Impacto"),(AM222-(+AM222*AK224)),IF(AF224="Probabilidad",AM223,""))),"")</f>
        <v/>
      </c>
      <c r="AN224" s="302"/>
      <c r="AO224" s="302"/>
      <c r="AP224" s="302"/>
      <c r="AQ224" s="775"/>
      <c r="AR224" s="739"/>
      <c r="AS224" s="739"/>
      <c r="AT224" s="742"/>
      <c r="AU224" s="739"/>
      <c r="AV224" s="739"/>
      <c r="AW224" s="742"/>
      <c r="AX224" s="742"/>
      <c r="AY224" s="742"/>
      <c r="AZ224" s="745"/>
      <c r="BA224" s="303"/>
      <c r="BB224" s="303"/>
      <c r="BC224" s="294" t="str">
        <f t="shared" si="37"/>
        <v/>
      </c>
      <c r="BD224" s="304"/>
      <c r="BE224" s="304"/>
      <c r="BF224" s="304"/>
      <c r="BG224" s="304"/>
      <c r="BH224" s="305"/>
      <c r="BI224" s="305"/>
      <c r="BJ224" s="305"/>
      <c r="BK224" s="305"/>
      <c r="BL224" s="306"/>
      <c r="BM224" s="306"/>
      <c r="BN224" s="306"/>
      <c r="BO224" s="306"/>
      <c r="BP224" s="307" t="str">
        <f t="shared" si="38"/>
        <v/>
      </c>
      <c r="BQ224" s="308" t="str">
        <f t="shared" si="39"/>
        <v/>
      </c>
      <c r="BR224" s="903"/>
      <c r="BS224" s="889"/>
      <c r="BT224" s="889"/>
      <c r="BU224" s="892"/>
    </row>
    <row r="225" spans="1:73" x14ac:dyDescent="0.25">
      <c r="A225" s="840"/>
      <c r="B225" s="843"/>
      <c r="C225" s="846"/>
      <c r="D225" s="849"/>
      <c r="E225" s="831"/>
      <c r="F225" s="852"/>
      <c r="G225" s="813"/>
      <c r="H225" s="775"/>
      <c r="I225" s="775"/>
      <c r="J225" s="801"/>
      <c r="K225" s="804"/>
      <c r="L225" s="763"/>
      <c r="M225" s="816"/>
      <c r="N225" s="763"/>
      <c r="O225" s="763"/>
      <c r="P225" s="813"/>
      <c r="Q225" s="748"/>
      <c r="R225" s="745"/>
      <c r="S225" s="782"/>
      <c r="T225" s="745"/>
      <c r="U225" s="782"/>
      <c r="V225" s="745"/>
      <c r="W225" s="782"/>
      <c r="X225" s="779"/>
      <c r="Y225" s="782"/>
      <c r="Z225" s="782"/>
      <c r="AA225" s="786"/>
      <c r="AB225" s="297">
        <v>5</v>
      </c>
      <c r="AC225" s="342"/>
      <c r="AD225" s="342"/>
      <c r="AE225" s="295"/>
      <c r="AF225" s="298" t="str">
        <f t="shared" si="33"/>
        <v/>
      </c>
      <c r="AG225" s="299"/>
      <c r="AH225" s="296" t="str">
        <f t="shared" si="34"/>
        <v/>
      </c>
      <c r="AI225" s="299"/>
      <c r="AJ225" s="296" t="str">
        <f t="shared" si="35"/>
        <v/>
      </c>
      <c r="AK225" s="300" t="str">
        <f t="shared" si="36"/>
        <v/>
      </c>
      <c r="AL225" s="301" t="str">
        <f>IFERROR(IF(AND(AF224="Probabilidad",AF225="Probabilidad"),(AL224-(+AL224*AK225)),IF(AND(AF224="Impacto",AF225="Probabilidad"),(AL223-(+AL223*AK225)),IF(AF225="Impacto",AL224,""))),"")</f>
        <v/>
      </c>
      <c r="AM225" s="301" t="str">
        <f>IFERROR(IF(AND(AF224="Impacto",AF225="Impacto"),(AM224-(+AM224*AK225)),IF(AND(AF224="Probabilidad",AF225="Impacto"),(AM223-(+AM223*AK225)),IF(AF225="Probabilidad",AM224,""))),"")</f>
        <v/>
      </c>
      <c r="AN225" s="302"/>
      <c r="AO225" s="302"/>
      <c r="AP225" s="302"/>
      <c r="AQ225" s="775"/>
      <c r="AR225" s="739"/>
      <c r="AS225" s="739"/>
      <c r="AT225" s="742"/>
      <c r="AU225" s="739"/>
      <c r="AV225" s="739"/>
      <c r="AW225" s="742"/>
      <c r="AX225" s="742"/>
      <c r="AY225" s="742"/>
      <c r="AZ225" s="745"/>
      <c r="BA225" s="303"/>
      <c r="BB225" s="303"/>
      <c r="BC225" s="294" t="str">
        <f t="shared" si="37"/>
        <v/>
      </c>
      <c r="BD225" s="304"/>
      <c r="BE225" s="304"/>
      <c r="BF225" s="304"/>
      <c r="BG225" s="304"/>
      <c r="BH225" s="305"/>
      <c r="BI225" s="305"/>
      <c r="BJ225" s="305"/>
      <c r="BK225" s="305"/>
      <c r="BL225" s="306"/>
      <c r="BM225" s="306"/>
      <c r="BN225" s="306"/>
      <c r="BO225" s="306"/>
      <c r="BP225" s="307" t="str">
        <f t="shared" si="38"/>
        <v/>
      </c>
      <c r="BQ225" s="308" t="str">
        <f t="shared" si="39"/>
        <v/>
      </c>
      <c r="BR225" s="903"/>
      <c r="BS225" s="889"/>
      <c r="BT225" s="889"/>
      <c r="BU225" s="892"/>
    </row>
    <row r="226" spans="1:73" x14ac:dyDescent="0.25">
      <c r="A226" s="840"/>
      <c r="B226" s="843"/>
      <c r="C226" s="846"/>
      <c r="D226" s="850"/>
      <c r="E226" s="832"/>
      <c r="F226" s="853"/>
      <c r="G226" s="814"/>
      <c r="H226" s="776"/>
      <c r="I226" s="776"/>
      <c r="J226" s="802"/>
      <c r="K226" s="805"/>
      <c r="L226" s="764"/>
      <c r="M226" s="817"/>
      <c r="N226" s="764"/>
      <c r="O226" s="764"/>
      <c r="P226" s="814"/>
      <c r="Q226" s="749"/>
      <c r="R226" s="746"/>
      <c r="S226" s="783"/>
      <c r="T226" s="746"/>
      <c r="U226" s="783"/>
      <c r="V226" s="746"/>
      <c r="W226" s="783"/>
      <c r="X226" s="780"/>
      <c r="Y226" s="783"/>
      <c r="Z226" s="783"/>
      <c r="AA226" s="787"/>
      <c r="AB226" s="315">
        <v>6</v>
      </c>
      <c r="AC226" s="313"/>
      <c r="AD226" s="313"/>
      <c r="AE226" s="313"/>
      <c r="AF226" s="547" t="str">
        <f t="shared" si="33"/>
        <v/>
      </c>
      <c r="AG226" s="317"/>
      <c r="AH226" s="314" t="str">
        <f t="shared" si="34"/>
        <v/>
      </c>
      <c r="AI226" s="317"/>
      <c r="AJ226" s="314" t="str">
        <f t="shared" si="35"/>
        <v/>
      </c>
      <c r="AK226" s="318" t="str">
        <f t="shared" si="36"/>
        <v/>
      </c>
      <c r="AL226" s="301" t="str">
        <f>IFERROR(IF(AND(AF225="Probabilidad",AF226="Probabilidad"),(AL225-(+AL225*AK226)),IF(AND(AF225="Impacto",AF226="Probabilidad"),(AL224-(+AL224*AK226)),IF(AF226="Impacto",AL225,""))),"")</f>
        <v/>
      </c>
      <c r="AM226" s="301" t="str">
        <f>IFERROR(IF(AND(AF225="Impacto",AF226="Impacto"),(AM225-(+AM225*AK226)),IF(AND(AF225="Probabilidad",AF226="Impacto"),(AM224-(+AM224*AK226)),IF(AF226="Probabilidad",AM225,""))),"")</f>
        <v/>
      </c>
      <c r="AN226" s="320"/>
      <c r="AO226" s="320"/>
      <c r="AP226" s="320"/>
      <c r="AQ226" s="776"/>
      <c r="AR226" s="740"/>
      <c r="AS226" s="740"/>
      <c r="AT226" s="743"/>
      <c r="AU226" s="740"/>
      <c r="AV226" s="740"/>
      <c r="AW226" s="743"/>
      <c r="AX226" s="743"/>
      <c r="AY226" s="743"/>
      <c r="AZ226" s="746"/>
      <c r="BA226" s="321"/>
      <c r="BB226" s="321"/>
      <c r="BC226" s="312" t="str">
        <f t="shared" si="37"/>
        <v/>
      </c>
      <c r="BD226" s="322"/>
      <c r="BE226" s="322"/>
      <c r="BF226" s="322"/>
      <c r="BG226" s="322"/>
      <c r="BH226" s="323"/>
      <c r="BI226" s="323"/>
      <c r="BJ226" s="323"/>
      <c r="BK226" s="323"/>
      <c r="BL226" s="324"/>
      <c r="BM226" s="324"/>
      <c r="BN226" s="324"/>
      <c r="BO226" s="324"/>
      <c r="BP226" s="325" t="str">
        <f t="shared" si="38"/>
        <v/>
      </c>
      <c r="BQ226" s="326" t="str">
        <f t="shared" si="39"/>
        <v/>
      </c>
      <c r="BR226" s="904"/>
      <c r="BS226" s="890"/>
      <c r="BT226" s="890"/>
      <c r="BU226" s="893"/>
    </row>
    <row r="227" spans="1:73" ht="105" customHeight="1" x14ac:dyDescent="0.25">
      <c r="A227" s="840"/>
      <c r="B227" s="843"/>
      <c r="C227" s="846"/>
      <c r="D227" s="848" t="s">
        <v>167</v>
      </c>
      <c r="E227" s="830" t="s">
        <v>729</v>
      </c>
      <c r="F227" s="851">
        <v>2</v>
      </c>
      <c r="G227" s="879" t="s">
        <v>745</v>
      </c>
      <c r="H227" s="774"/>
      <c r="I227" s="774"/>
      <c r="J227" s="800" t="s">
        <v>746</v>
      </c>
      <c r="K227" s="803" t="s">
        <v>201</v>
      </c>
      <c r="L227" s="762" t="s">
        <v>171</v>
      </c>
      <c r="M227" s="815" t="s">
        <v>747</v>
      </c>
      <c r="N227" s="762"/>
      <c r="O227" s="762"/>
      <c r="P227" s="812" t="s">
        <v>748</v>
      </c>
      <c r="Q227" s="747">
        <v>1</v>
      </c>
      <c r="R227" s="744" t="s">
        <v>173</v>
      </c>
      <c r="S227" s="781">
        <f>IF(R227="Muy Alta",100%,IF(R227="Alta",80%,IF(R227="Media",60%,IF(R227="Baja",40%,IF(R227="Muy Baja",20%,"")))))</f>
        <v>0.6</v>
      </c>
      <c r="T227" s="744"/>
      <c r="U227" s="781" t="str">
        <f>IF(T227="Catastrófico",100%,IF(T227="Mayor",80%,IF(T227="Moderado",60%,IF(T227="Menor",40%,IF(T227="Leve",20%,"")))))</f>
        <v/>
      </c>
      <c r="V227" s="744" t="s">
        <v>263</v>
      </c>
      <c r="W227" s="781">
        <f>IF(V227="Catastrófico",100%,IF(V227="Mayor",80%,IF(V227="Moderado",60%,IF(V227="Menor",40%,IF(V227="Leve",20%,"")))))</f>
        <v>0.2</v>
      </c>
      <c r="X227" s="778" t="str">
        <f>IF(Y227=100%,"Catastrófico",IF(Y227=80%,"Mayor",IF(Y227=60%,"Moderado",IF(Y227=40%,"Menor",IF(Y227=20%,"Leve","")))))</f>
        <v>Leve</v>
      </c>
      <c r="Y227" s="781">
        <f>IF(AND(U227="",W227=""),"",MAX(U227,W227))</f>
        <v>0.2</v>
      </c>
      <c r="Z227" s="781" t="str">
        <f>CONCATENATE(R227,X227)</f>
        <v>MediaLeve</v>
      </c>
      <c r="AA227" s="741" t="str">
        <f>IF(Z227="Muy AltaLeve","Alto",IF(Z227="Muy AltaMenor","Alto",IF(Z227="Muy AltaModerado","Alto",IF(Z227="Muy AltaMayor","Alto",IF(Z227="Muy AltaCatastrófico","Extremo",IF(Z227="AltaLeve","Moderado",IF(Z227="AltaMenor","Moderado",IF(Z227="AltaModerado","Alto",IF(Z227="AltaMayor","Alto",IF(Z227="AltaCatastrófico","Extremo",IF(Z227="MediaLeve","Moderado",IF(Z227="MediaMenor","Moderado",IF(Z227="MediaModerado","Moderado",IF(Z227="MediaMayor","Alto",IF(Z227="MediaCatastrófico","Extremo",IF(Z227="BajaLeve","Bajo",IF(Z227="BajaMenor","Moderado",IF(Z227="BajaModerado","Moderado",IF(Z227="BajaMayor","Alto",IF(Z227="BajaCatastrófico","Extremo",IF(Z227="Muy BajaLeve","Bajo",IF(Z227="Muy BajaMenor","Bajo",IF(Z227="Muy BajaModerado","Moderado",IF(Z227="Muy BajaMayor","Alto",IF(Z227="Muy BajaCatastrófico","Extremo","")))))))))))))))))))))))))</f>
        <v>Moderado</v>
      </c>
      <c r="AB227" s="49">
        <v>1</v>
      </c>
      <c r="AC227" s="14" t="s">
        <v>749</v>
      </c>
      <c r="AD227" s="14" t="s">
        <v>265</v>
      </c>
      <c r="AE227" s="14" t="s">
        <v>750</v>
      </c>
      <c r="AF227" s="16" t="str">
        <f t="shared" si="33"/>
        <v>Probabilidad</v>
      </c>
      <c r="AG227" s="10" t="s">
        <v>177</v>
      </c>
      <c r="AH227" s="18">
        <f t="shared" si="34"/>
        <v>0.25</v>
      </c>
      <c r="AI227" s="10" t="s">
        <v>178</v>
      </c>
      <c r="AJ227" s="18">
        <f t="shared" si="35"/>
        <v>0.15</v>
      </c>
      <c r="AK227" s="19">
        <f t="shared" si="36"/>
        <v>0.4</v>
      </c>
      <c r="AL227" s="20">
        <f>IFERROR(IF(AF227="Probabilidad",(S227-(+S227*AK227)),IF(AF227="Impacto",S227,"")),"")</f>
        <v>0.36</v>
      </c>
      <c r="AM227" s="20">
        <f>IFERROR(IF(AF227="Impacto",(Y227-(+Y227*AK227)),IF(AF227="Probabilidad",Y227,"")),"")</f>
        <v>0.2</v>
      </c>
      <c r="AN227" s="11" t="s">
        <v>179</v>
      </c>
      <c r="AO227" s="11" t="s">
        <v>180</v>
      </c>
      <c r="AP227" s="11" t="s">
        <v>181</v>
      </c>
      <c r="AQ227" s="905" t="s">
        <v>751</v>
      </c>
      <c r="AR227" s="738">
        <f>S227</f>
        <v>0.6</v>
      </c>
      <c r="AS227" s="738">
        <f>IF(AL227="","",MIN(AL227:AL232))</f>
        <v>0.1512</v>
      </c>
      <c r="AT227" s="741" t="str">
        <f>IFERROR(IF(AS227="","",IF(AS227&lt;=0.2,"Muy Baja",IF(AS227&lt;=0.4,"Baja",IF(AS227&lt;=0.6,"Media",IF(AS227&lt;=0.8,"Alta","Muy Alta"))))),"")</f>
        <v>Muy Baja</v>
      </c>
      <c r="AU227" s="738">
        <f>Y227</f>
        <v>0.2</v>
      </c>
      <c r="AV227" s="738">
        <f>IF(AM227="","",MIN(AM227:AM232))</f>
        <v>0.11250000000000002</v>
      </c>
      <c r="AW227" s="741" t="str">
        <f>IFERROR(IF(AV227="","",IF(AV227&lt;=0.2,"Leve",IF(AV227&lt;=0.4,"Menor",IF(AV227&lt;=0.6,"Moderado",IF(AV227&lt;=0.8,"Mayor","Catastrófico"))))),"")</f>
        <v>Leve</v>
      </c>
      <c r="AX227" s="741" t="str">
        <f>AA227</f>
        <v>Moderado</v>
      </c>
      <c r="AY227" s="741" t="str">
        <f>IFERROR(IF(OR(AND(AT227="Muy Baja",AW227="Leve"),AND(AT227="Muy Baja",AW227="Menor"),AND(AT227="Baja",AW227="Leve")),"Bajo",IF(OR(AND(AT227="Muy baja",AW227="Moderado"),AND(AT227="Baja",AW227="Menor"),AND(AT227="Baja",AW227="Moderado"),AND(AT227="Media",AW227="Leve"),AND(AT227="Media",AW227="Menor"),AND(AT227="Media",AW227="Moderado"),AND(AT227="Alta",AW227="Leve"),AND(AT227="Alta",AW227="Menor")),"Moderado",IF(OR(AND(AT227="Muy Baja",AW227="Mayor"),AND(AT227="Baja",AW227="Mayor"),AND(AT227="Media",AW227="Mayor"),AND(AT227="Alta",AW227="Moderado"),AND(AT227="Alta",AW227="Mayor"),AND(AT227="Muy Alta",AW227="Leve"),AND(AT227="Muy Alta",AW227="Menor"),AND(AT227="Muy Alta",AW227="Moderado"),AND(AT227="Muy Alta",AW227="Mayor")),"Alto",IF(OR(AND(AT227="Muy Baja",AW227="Catastrófico"),AND(AT227="Baja",AW227="Catastrófico"),AND(AT227="Media",AW227="Catastrófico"),AND(AT227="Alta",AW227="Catastrófico"),AND(AT227="Muy Alta",AW227="Catastrófico")),"Extremo","")))),"")</f>
        <v>Bajo</v>
      </c>
      <c r="AZ227" s="744" t="s">
        <v>224</v>
      </c>
      <c r="BA227" s="91"/>
      <c r="BB227" s="91"/>
      <c r="BC227" s="94" t="str">
        <f t="shared" si="37"/>
        <v/>
      </c>
      <c r="BD227" s="9"/>
      <c r="BE227" s="9"/>
      <c r="BF227" s="9"/>
      <c r="BG227" s="9"/>
      <c r="BH227" s="91"/>
      <c r="BI227" s="91"/>
      <c r="BJ227" s="91"/>
      <c r="BK227" s="91"/>
      <c r="BL227" s="93"/>
      <c r="BM227" s="93"/>
      <c r="BN227" s="93"/>
      <c r="BO227" s="93"/>
      <c r="BP227" s="95" t="str">
        <f t="shared" si="38"/>
        <v/>
      </c>
      <c r="BQ227" s="96" t="str">
        <f t="shared" si="39"/>
        <v/>
      </c>
      <c r="BR227" s="902"/>
      <c r="BS227" s="888"/>
      <c r="BT227" s="888"/>
      <c r="BU227" s="891"/>
    </row>
    <row r="228" spans="1:73" ht="70.5" x14ac:dyDescent="0.25">
      <c r="A228" s="840"/>
      <c r="B228" s="843"/>
      <c r="C228" s="846"/>
      <c r="D228" s="849"/>
      <c r="E228" s="831"/>
      <c r="F228" s="852"/>
      <c r="G228" s="880"/>
      <c r="H228" s="775"/>
      <c r="I228" s="775"/>
      <c r="J228" s="801"/>
      <c r="K228" s="804"/>
      <c r="L228" s="763"/>
      <c r="M228" s="816"/>
      <c r="N228" s="763"/>
      <c r="O228" s="763"/>
      <c r="P228" s="813"/>
      <c r="Q228" s="748"/>
      <c r="R228" s="745"/>
      <c r="S228" s="782"/>
      <c r="T228" s="745"/>
      <c r="U228" s="782"/>
      <c r="V228" s="745"/>
      <c r="W228" s="782"/>
      <c r="X228" s="779"/>
      <c r="Y228" s="782"/>
      <c r="Z228" s="782"/>
      <c r="AA228" s="742"/>
      <c r="AB228" s="297">
        <v>2</v>
      </c>
      <c r="AC228" s="295" t="s">
        <v>752</v>
      </c>
      <c r="AD228" s="295" t="s">
        <v>237</v>
      </c>
      <c r="AE228" s="295" t="s">
        <v>753</v>
      </c>
      <c r="AF228" s="328" t="str">
        <f>IF(OR(AG228="Preventivo",AG228="Detectivo"),"Probabilidad",IF(AG228="Correctivo","Impacto",""))</f>
        <v>Probabilidad</v>
      </c>
      <c r="AG228" s="302" t="s">
        <v>335</v>
      </c>
      <c r="AH228" s="296">
        <f t="shared" si="34"/>
        <v>0.15</v>
      </c>
      <c r="AI228" s="302" t="s">
        <v>178</v>
      </c>
      <c r="AJ228" s="296">
        <f t="shared" si="35"/>
        <v>0.15</v>
      </c>
      <c r="AK228" s="300">
        <f t="shared" si="36"/>
        <v>0.3</v>
      </c>
      <c r="AL228" s="329">
        <f>IFERROR(IF(AND(AF227="Probabilidad",AF228="Probabilidad"),(AL227-(+AL227*AK228)),IF(AF228="Probabilidad",(S227-(+S227*AK228)),IF(AF228="Impacto",AL227,""))),"")</f>
        <v>0.252</v>
      </c>
      <c r="AM228" s="329">
        <f>IFERROR(IF(AND(AF227="Impacto",AF228="Impacto"),(AM227-(+AM227*AK228)),IF(AF228="Impacto",(Y227-(+Y227*AK228)),IF(AF228="Probabilidad",AM227,""))),"")</f>
        <v>0.2</v>
      </c>
      <c r="AN228" s="302" t="s">
        <v>179</v>
      </c>
      <c r="AO228" s="302" t="s">
        <v>180</v>
      </c>
      <c r="AP228" s="302" t="s">
        <v>181</v>
      </c>
      <c r="AQ228" s="906"/>
      <c r="AR228" s="739"/>
      <c r="AS228" s="739"/>
      <c r="AT228" s="742"/>
      <c r="AU228" s="739"/>
      <c r="AV228" s="739"/>
      <c r="AW228" s="742"/>
      <c r="AX228" s="742"/>
      <c r="AY228" s="742"/>
      <c r="AZ228" s="745"/>
      <c r="BA228" s="305"/>
      <c r="BB228" s="305"/>
      <c r="BC228" s="308" t="str">
        <f t="shared" si="37"/>
        <v/>
      </c>
      <c r="BD228" s="295"/>
      <c r="BE228" s="295"/>
      <c r="BF228" s="295"/>
      <c r="BG228" s="295"/>
      <c r="BH228" s="305"/>
      <c r="BI228" s="305"/>
      <c r="BJ228" s="305"/>
      <c r="BK228" s="305"/>
      <c r="BL228" s="306"/>
      <c r="BM228" s="306"/>
      <c r="BN228" s="306"/>
      <c r="BO228" s="306"/>
      <c r="BP228" s="307" t="str">
        <f t="shared" si="38"/>
        <v/>
      </c>
      <c r="BQ228" s="330" t="str">
        <f t="shared" si="39"/>
        <v/>
      </c>
      <c r="BR228" s="903"/>
      <c r="BS228" s="889"/>
      <c r="BT228" s="889"/>
      <c r="BU228" s="892"/>
    </row>
    <row r="229" spans="1:73" ht="70.5" x14ac:dyDescent="0.25">
      <c r="A229" s="840"/>
      <c r="B229" s="843"/>
      <c r="C229" s="846"/>
      <c r="D229" s="849"/>
      <c r="E229" s="831"/>
      <c r="F229" s="852"/>
      <c r="G229" s="880"/>
      <c r="H229" s="775"/>
      <c r="I229" s="775"/>
      <c r="J229" s="801"/>
      <c r="K229" s="804"/>
      <c r="L229" s="763"/>
      <c r="M229" s="816"/>
      <c r="N229" s="763"/>
      <c r="O229" s="763"/>
      <c r="P229" s="813"/>
      <c r="Q229" s="748"/>
      <c r="R229" s="745"/>
      <c r="S229" s="782"/>
      <c r="T229" s="745"/>
      <c r="U229" s="782"/>
      <c r="V229" s="745"/>
      <c r="W229" s="782"/>
      <c r="X229" s="779"/>
      <c r="Y229" s="782"/>
      <c r="Z229" s="782"/>
      <c r="AA229" s="742"/>
      <c r="AB229" s="297">
        <v>3</v>
      </c>
      <c r="AC229" s="293" t="s">
        <v>754</v>
      </c>
      <c r="AD229" s="293" t="s">
        <v>265</v>
      </c>
      <c r="AE229" s="295" t="s">
        <v>755</v>
      </c>
      <c r="AF229" s="298" t="str">
        <f>IF(OR(AG229="Preventivo",AG229="Detectivo"),"Probabilidad",IF(AG229="Correctivo","Impacto",""))</f>
        <v>Impacto</v>
      </c>
      <c r="AG229" s="299" t="s">
        <v>282</v>
      </c>
      <c r="AH229" s="296">
        <f t="shared" si="34"/>
        <v>0.1</v>
      </c>
      <c r="AI229" s="302" t="s">
        <v>178</v>
      </c>
      <c r="AJ229" s="296">
        <f t="shared" si="35"/>
        <v>0.15</v>
      </c>
      <c r="AK229" s="300">
        <f t="shared" si="36"/>
        <v>0.25</v>
      </c>
      <c r="AL229" s="301">
        <f>IFERROR(IF(AND(AF228="Probabilidad",AF229="Probabilidad"),(AL228-(+AL228*AK229)),IF(AND(AF228="Impacto",AF229="Probabilidad"),(AL227-(+AL227*AK229)),IF(AF229="Impacto",AL228,""))),"")</f>
        <v>0.252</v>
      </c>
      <c r="AM229" s="301">
        <f>IFERROR(IF(AND(AF228="Impacto",AF229="Impacto"),(AM228-(+AM228*AK229)),IF(AND(AF228="Probabilidad",AF229="Impacto"),(AM227-(+AM227*AK229)),IF(AF229="Probabilidad",AM228,""))),"")</f>
        <v>0.15000000000000002</v>
      </c>
      <c r="AN229" s="302" t="s">
        <v>179</v>
      </c>
      <c r="AO229" s="302" t="s">
        <v>180</v>
      </c>
      <c r="AP229" s="302" t="s">
        <v>181</v>
      </c>
      <c r="AQ229" s="906"/>
      <c r="AR229" s="739"/>
      <c r="AS229" s="739"/>
      <c r="AT229" s="742"/>
      <c r="AU229" s="739"/>
      <c r="AV229" s="739"/>
      <c r="AW229" s="742"/>
      <c r="AX229" s="742"/>
      <c r="AY229" s="742"/>
      <c r="AZ229" s="745"/>
      <c r="BA229" s="305"/>
      <c r="BB229" s="305"/>
      <c r="BC229" s="308" t="str">
        <f t="shared" si="37"/>
        <v/>
      </c>
      <c r="BD229" s="295"/>
      <c r="BE229" s="295"/>
      <c r="BF229" s="295"/>
      <c r="BG229" s="295"/>
      <c r="BH229" s="305"/>
      <c r="BI229" s="305"/>
      <c r="BJ229" s="305"/>
      <c r="BK229" s="305"/>
      <c r="BL229" s="306"/>
      <c r="BM229" s="306"/>
      <c r="BN229" s="306"/>
      <c r="BO229" s="306"/>
      <c r="BP229" s="307" t="str">
        <f t="shared" si="38"/>
        <v/>
      </c>
      <c r="BQ229" s="330" t="str">
        <f t="shared" si="39"/>
        <v/>
      </c>
      <c r="BR229" s="903"/>
      <c r="BS229" s="889"/>
      <c r="BT229" s="889"/>
      <c r="BU229" s="892"/>
    </row>
    <row r="230" spans="1:73" ht="70.5" x14ac:dyDescent="0.25">
      <c r="A230" s="840"/>
      <c r="B230" s="843"/>
      <c r="C230" s="846"/>
      <c r="D230" s="849"/>
      <c r="E230" s="831"/>
      <c r="F230" s="852"/>
      <c r="G230" s="880"/>
      <c r="H230" s="775"/>
      <c r="I230" s="775"/>
      <c r="J230" s="801"/>
      <c r="K230" s="804"/>
      <c r="L230" s="763"/>
      <c r="M230" s="816"/>
      <c r="N230" s="763"/>
      <c r="O230" s="763"/>
      <c r="P230" s="813"/>
      <c r="Q230" s="748"/>
      <c r="R230" s="745"/>
      <c r="S230" s="782"/>
      <c r="T230" s="745"/>
      <c r="U230" s="782"/>
      <c r="V230" s="745"/>
      <c r="W230" s="782"/>
      <c r="X230" s="779"/>
      <c r="Y230" s="782"/>
      <c r="Z230" s="782"/>
      <c r="AA230" s="742"/>
      <c r="AB230" s="297">
        <v>4</v>
      </c>
      <c r="AC230" s="295" t="s">
        <v>756</v>
      </c>
      <c r="AD230" s="295" t="s">
        <v>237</v>
      </c>
      <c r="AE230" s="368" t="s">
        <v>757</v>
      </c>
      <c r="AF230" s="298" t="str">
        <f t="shared" si="33"/>
        <v>Probabilidad</v>
      </c>
      <c r="AG230" s="299" t="s">
        <v>177</v>
      </c>
      <c r="AH230" s="296">
        <f t="shared" si="34"/>
        <v>0.25</v>
      </c>
      <c r="AI230" s="302" t="s">
        <v>178</v>
      </c>
      <c r="AJ230" s="296">
        <f t="shared" si="35"/>
        <v>0.15</v>
      </c>
      <c r="AK230" s="300">
        <f t="shared" si="36"/>
        <v>0.4</v>
      </c>
      <c r="AL230" s="301">
        <f>IFERROR(IF(AND(AF229="Probabilidad",AF230="Probabilidad"),(AL229-(+AL229*AK230)),IF(AND(AF229="Impacto",AF230="Probabilidad"),(AL228-(+AL228*AK230)),IF(AF230="Impacto",AL229,""))),"")</f>
        <v>0.1512</v>
      </c>
      <c r="AM230" s="301">
        <f>IFERROR(IF(AND(AF229="Impacto",AF230="Impacto"),(AM229-(+AM229*AK230)),IF(AND(AF229="Probabilidad",AF230="Impacto"),(AM228-(+AM228*AK230)),IF(AF230="Probabilidad",AM229,""))),"")</f>
        <v>0.15000000000000002</v>
      </c>
      <c r="AN230" s="302" t="s">
        <v>179</v>
      </c>
      <c r="AO230" s="302" t="s">
        <v>180</v>
      </c>
      <c r="AP230" s="302" t="s">
        <v>181</v>
      </c>
      <c r="AQ230" s="906"/>
      <c r="AR230" s="739"/>
      <c r="AS230" s="739"/>
      <c r="AT230" s="742"/>
      <c r="AU230" s="739"/>
      <c r="AV230" s="739"/>
      <c r="AW230" s="742"/>
      <c r="AX230" s="742"/>
      <c r="AY230" s="742"/>
      <c r="AZ230" s="745"/>
      <c r="BA230" s="305"/>
      <c r="BB230" s="305"/>
      <c r="BC230" s="308" t="str">
        <f t="shared" si="37"/>
        <v/>
      </c>
      <c r="BD230" s="295"/>
      <c r="BE230" s="295"/>
      <c r="BF230" s="295"/>
      <c r="BG230" s="295"/>
      <c r="BH230" s="305"/>
      <c r="BI230" s="305"/>
      <c r="BJ230" s="305"/>
      <c r="BK230" s="305"/>
      <c r="BL230" s="306"/>
      <c r="BM230" s="306"/>
      <c r="BN230" s="306"/>
      <c r="BO230" s="306"/>
      <c r="BP230" s="307" t="str">
        <f t="shared" si="38"/>
        <v/>
      </c>
      <c r="BQ230" s="330" t="str">
        <f t="shared" si="39"/>
        <v/>
      </c>
      <c r="BR230" s="903"/>
      <c r="BS230" s="889"/>
      <c r="BT230" s="889"/>
      <c r="BU230" s="892"/>
    </row>
    <row r="231" spans="1:73" ht="70.5" x14ac:dyDescent="0.25">
      <c r="A231" s="840"/>
      <c r="B231" s="843"/>
      <c r="C231" s="846"/>
      <c r="D231" s="849"/>
      <c r="E231" s="831"/>
      <c r="F231" s="852"/>
      <c r="G231" s="880"/>
      <c r="H231" s="775"/>
      <c r="I231" s="775"/>
      <c r="J231" s="801"/>
      <c r="K231" s="804"/>
      <c r="L231" s="763"/>
      <c r="M231" s="816"/>
      <c r="N231" s="763"/>
      <c r="O231" s="763"/>
      <c r="P231" s="813"/>
      <c r="Q231" s="748"/>
      <c r="R231" s="745"/>
      <c r="S231" s="782"/>
      <c r="T231" s="745"/>
      <c r="U231" s="782"/>
      <c r="V231" s="745"/>
      <c r="W231" s="782"/>
      <c r="X231" s="779"/>
      <c r="Y231" s="782"/>
      <c r="Z231" s="782"/>
      <c r="AA231" s="742"/>
      <c r="AB231" s="297">
        <v>5</v>
      </c>
      <c r="AC231" s="293" t="s">
        <v>758</v>
      </c>
      <c r="AD231" s="293" t="s">
        <v>265</v>
      </c>
      <c r="AE231" s="295" t="s">
        <v>759</v>
      </c>
      <c r="AF231" s="298" t="str">
        <f t="shared" si="33"/>
        <v>Impacto</v>
      </c>
      <c r="AG231" s="299" t="s">
        <v>282</v>
      </c>
      <c r="AH231" s="296">
        <f t="shared" si="34"/>
        <v>0.1</v>
      </c>
      <c r="AI231" s="302" t="s">
        <v>178</v>
      </c>
      <c r="AJ231" s="296">
        <f t="shared" si="35"/>
        <v>0.15</v>
      </c>
      <c r="AK231" s="300">
        <f t="shared" si="36"/>
        <v>0.25</v>
      </c>
      <c r="AL231" s="301">
        <f>IFERROR(IF(AND(AF230="Probabilidad",AF231="Probabilidad"),(AL230-(+AL230*AK231)),IF(AND(AF230="Impacto",AF231="Probabilidad"),(AL229-(+AL229*AK231)),IF(AF231="Impacto",AL230,""))),"")</f>
        <v>0.1512</v>
      </c>
      <c r="AM231" s="301">
        <f>IFERROR(IF(AND(AF230="Impacto",AF231="Impacto"),(AM230-(+AM230*AK231)),IF(AND(AF230="Probabilidad",AF231="Impacto"),(AM229-(+AM229*AK231)),IF(AF231="Probabilidad",AM230,""))),"")</f>
        <v>0.11250000000000002</v>
      </c>
      <c r="AN231" s="302" t="s">
        <v>179</v>
      </c>
      <c r="AO231" s="302" t="s">
        <v>180</v>
      </c>
      <c r="AP231" s="302" t="s">
        <v>181</v>
      </c>
      <c r="AQ231" s="906"/>
      <c r="AR231" s="739"/>
      <c r="AS231" s="739"/>
      <c r="AT231" s="742"/>
      <c r="AU231" s="739"/>
      <c r="AV231" s="739"/>
      <c r="AW231" s="742"/>
      <c r="AX231" s="742"/>
      <c r="AY231" s="742"/>
      <c r="AZ231" s="745"/>
      <c r="BA231" s="305"/>
      <c r="BB231" s="305"/>
      <c r="BC231" s="308" t="str">
        <f t="shared" si="37"/>
        <v/>
      </c>
      <c r="BD231" s="295"/>
      <c r="BE231" s="295"/>
      <c r="BF231" s="295"/>
      <c r="BG231" s="295"/>
      <c r="BH231" s="305"/>
      <c r="BI231" s="305"/>
      <c r="BJ231" s="305"/>
      <c r="BK231" s="305"/>
      <c r="BL231" s="306"/>
      <c r="BM231" s="306"/>
      <c r="BN231" s="306"/>
      <c r="BO231" s="306"/>
      <c r="BP231" s="307" t="str">
        <f t="shared" si="38"/>
        <v/>
      </c>
      <c r="BQ231" s="330" t="str">
        <f t="shared" si="39"/>
        <v/>
      </c>
      <c r="BR231" s="903"/>
      <c r="BS231" s="889"/>
      <c r="BT231" s="889"/>
      <c r="BU231" s="892"/>
    </row>
    <row r="232" spans="1:73" ht="15.75" thickBot="1" x14ac:dyDescent="0.3">
      <c r="A232" s="840"/>
      <c r="B232" s="843"/>
      <c r="C232" s="846"/>
      <c r="D232" s="850"/>
      <c r="E232" s="832"/>
      <c r="F232" s="853"/>
      <c r="G232" s="881"/>
      <c r="H232" s="776"/>
      <c r="I232" s="776"/>
      <c r="J232" s="802"/>
      <c r="K232" s="805"/>
      <c r="L232" s="764"/>
      <c r="M232" s="817"/>
      <c r="N232" s="764"/>
      <c r="O232" s="764"/>
      <c r="P232" s="814"/>
      <c r="Q232" s="749"/>
      <c r="R232" s="746"/>
      <c r="S232" s="783"/>
      <c r="T232" s="746"/>
      <c r="U232" s="783"/>
      <c r="V232" s="746"/>
      <c r="W232" s="783"/>
      <c r="X232" s="780"/>
      <c r="Y232" s="783"/>
      <c r="Z232" s="783"/>
      <c r="AA232" s="743"/>
      <c r="AB232" s="315">
        <v>6</v>
      </c>
      <c r="AC232" s="313"/>
      <c r="AD232" s="313"/>
      <c r="AE232" s="313"/>
      <c r="AF232" s="316" t="str">
        <f t="shared" si="33"/>
        <v/>
      </c>
      <c r="AG232" s="317"/>
      <c r="AH232" s="314" t="str">
        <f t="shared" si="34"/>
        <v/>
      </c>
      <c r="AI232" s="317"/>
      <c r="AJ232" s="314" t="str">
        <f t="shared" si="35"/>
        <v/>
      </c>
      <c r="AK232" s="318" t="str">
        <f t="shared" si="36"/>
        <v/>
      </c>
      <c r="AL232" s="301" t="str">
        <f>IFERROR(IF(AND(AF231="Probabilidad",AF232="Probabilidad"),(AL231-(+AL231*AK232)),IF(AND(AF231="Impacto",AF232="Probabilidad"),(AL230-(+AL230*AK232)),IF(AF232="Impacto",AL231,""))),"")</f>
        <v/>
      </c>
      <c r="AM232" s="301" t="str">
        <f>IFERROR(IF(AND(AF231="Impacto",AF232="Impacto"),(AM231-(+AM231*AK232)),IF(AND(AF231="Probabilidad",AF232="Impacto"),(AM230-(+AM230*AK232)),IF(AF232="Probabilidad",AM231,""))),"")</f>
        <v/>
      </c>
      <c r="AN232" s="320"/>
      <c r="AO232" s="320"/>
      <c r="AP232" s="320"/>
      <c r="AQ232" s="907"/>
      <c r="AR232" s="740"/>
      <c r="AS232" s="740"/>
      <c r="AT232" s="743"/>
      <c r="AU232" s="740"/>
      <c r="AV232" s="740"/>
      <c r="AW232" s="743"/>
      <c r="AX232" s="743"/>
      <c r="AY232" s="743"/>
      <c r="AZ232" s="746"/>
      <c r="BA232" s="323"/>
      <c r="BB232" s="323"/>
      <c r="BC232" s="326" t="str">
        <f t="shared" si="37"/>
        <v/>
      </c>
      <c r="BD232" s="313"/>
      <c r="BE232" s="313"/>
      <c r="BF232" s="313"/>
      <c r="BG232" s="313"/>
      <c r="BH232" s="323"/>
      <c r="BI232" s="323"/>
      <c r="BJ232" s="323"/>
      <c r="BK232" s="323"/>
      <c r="BL232" s="324"/>
      <c r="BM232" s="324"/>
      <c r="BN232" s="324"/>
      <c r="BO232" s="324"/>
      <c r="BP232" s="325" t="str">
        <f t="shared" si="38"/>
        <v/>
      </c>
      <c r="BQ232" s="333" t="str">
        <f t="shared" si="39"/>
        <v/>
      </c>
      <c r="BR232" s="904"/>
      <c r="BS232" s="890"/>
      <c r="BT232" s="890"/>
      <c r="BU232" s="893"/>
    </row>
    <row r="233" spans="1:73" ht="72" customHeight="1" x14ac:dyDescent="0.25">
      <c r="A233" s="840"/>
      <c r="B233" s="843"/>
      <c r="C233" s="846"/>
      <c r="D233" s="848" t="s">
        <v>167</v>
      </c>
      <c r="E233" s="830" t="s">
        <v>729</v>
      </c>
      <c r="F233" s="851">
        <v>3</v>
      </c>
      <c r="G233" s="762" t="s">
        <v>760</v>
      </c>
      <c r="H233" s="774"/>
      <c r="I233" s="774"/>
      <c r="J233" s="800" t="s">
        <v>761</v>
      </c>
      <c r="K233" s="803" t="s">
        <v>201</v>
      </c>
      <c r="L233" s="762" t="s">
        <v>171</v>
      </c>
      <c r="M233" s="815" t="s">
        <v>762</v>
      </c>
      <c r="N233" s="762"/>
      <c r="O233" s="762"/>
      <c r="P233" s="879" t="s">
        <v>763</v>
      </c>
      <c r="Q233" s="747">
        <v>0.98</v>
      </c>
      <c r="R233" s="744" t="s">
        <v>289</v>
      </c>
      <c r="S233" s="781">
        <f>IF(R233="Muy Alta",100%,IF(R233="Alta",80%,IF(R233="Media",60%,IF(R233="Baja",40%,IF(R233="Muy Baja",20%,"")))))</f>
        <v>0.8</v>
      </c>
      <c r="T233" s="744"/>
      <c r="U233" s="781" t="str">
        <f>IF(T233="Catastrófico",100%,IF(T233="Mayor",80%,IF(T233="Moderado",60%,IF(T233="Menor",40%,IF(T233="Leve",20%,"")))))</f>
        <v/>
      </c>
      <c r="V233" s="744" t="s">
        <v>220</v>
      </c>
      <c r="W233" s="781">
        <f>IF(V233="Catastrófico",100%,IF(V233="Mayor",80%,IF(V233="Moderado",60%,IF(V233="Menor",40%,IF(V233="Leve",20%,"")))))</f>
        <v>0.4</v>
      </c>
      <c r="X233" s="778" t="str">
        <f>IF(Y233=100%,"Catastrófico",IF(Y233=80%,"Mayor",IF(Y233=60%,"Moderado",IF(Y233=40%,"Menor",IF(Y233=20%,"Leve","")))))</f>
        <v>Menor</v>
      </c>
      <c r="Y233" s="781">
        <f>IF(AND(U233="",W233=""),"",MAX(U233,W233))</f>
        <v>0.4</v>
      </c>
      <c r="Z233" s="781" t="str">
        <f>CONCATENATE(R233,X233)</f>
        <v>AltaMenor</v>
      </c>
      <c r="AA233" s="741" t="str">
        <f>IF(Z233="Muy AltaLeve","Alto",IF(Z233="Muy AltaMenor","Alto",IF(Z233="Muy AltaModerado","Alto",IF(Z233="Muy AltaMayor","Alto",IF(Z233="Muy AltaCatastrófico","Extremo",IF(Z233="AltaLeve","Moderado",IF(Z233="AltaMenor","Moderado",IF(Z233="AltaModerado","Alto",IF(Z233="AltaMayor","Alto",IF(Z233="AltaCatastrófico","Extremo",IF(Z233="MediaLeve","Moderado",IF(Z233="MediaMenor","Moderado",IF(Z233="MediaModerado","Moderado",IF(Z233="MediaMayor","Alto",IF(Z233="MediaCatastrófico","Extremo",IF(Z233="BajaLeve","Bajo",IF(Z233="BajaMenor","Moderado",IF(Z233="BajaModerado","Moderado",IF(Z233="BajaMayor","Alto",IF(Z233="BajaCatastrófico","Extremo",IF(Z233="Muy BajaLeve","Bajo",IF(Z233="Muy BajaMenor","Bajo",IF(Z233="Muy BajaModerado","Moderado",IF(Z233="Muy BajaMayor","Alto",IF(Z233="Muy BajaCatastrófico","Extremo","")))))))))))))))))))))))))</f>
        <v>Moderado</v>
      </c>
      <c r="AB233" s="49">
        <v>1</v>
      </c>
      <c r="AC233" s="293" t="s">
        <v>764</v>
      </c>
      <c r="AD233" s="210" t="s">
        <v>237</v>
      </c>
      <c r="AE233" s="14" t="s">
        <v>765</v>
      </c>
      <c r="AF233" s="16" t="str">
        <f t="shared" si="33"/>
        <v>Probabilidad</v>
      </c>
      <c r="AG233" s="10" t="s">
        <v>177</v>
      </c>
      <c r="AH233" s="18">
        <f t="shared" si="34"/>
        <v>0.25</v>
      </c>
      <c r="AI233" s="10" t="s">
        <v>178</v>
      </c>
      <c r="AJ233" s="18">
        <f t="shared" si="35"/>
        <v>0.15</v>
      </c>
      <c r="AK233" s="19">
        <f t="shared" si="36"/>
        <v>0.4</v>
      </c>
      <c r="AL233" s="20">
        <f>IFERROR(IF(AF233="Probabilidad",(S233-(+S233*AK233)),IF(AF233="Impacto",S233,"")),"")</f>
        <v>0.48</v>
      </c>
      <c r="AM233" s="20">
        <f>IFERROR(IF(AF233="Impacto",(Y233-(+Y233*AK233)),IF(AF233="Probabilidad",Y233,"")),"")</f>
        <v>0.4</v>
      </c>
      <c r="AN233" s="11" t="s">
        <v>179</v>
      </c>
      <c r="AO233" s="11" t="s">
        <v>180</v>
      </c>
      <c r="AP233" s="11" t="s">
        <v>181</v>
      </c>
      <c r="AQ233" s="784" t="s">
        <v>766</v>
      </c>
      <c r="AR233" s="738">
        <f>S233</f>
        <v>0.8</v>
      </c>
      <c r="AS233" s="738">
        <f>IF(AL233="","",MIN(AL233:AL238))</f>
        <v>0.10367999999999998</v>
      </c>
      <c r="AT233" s="741" t="str">
        <f>IFERROR(IF(AS233="","",IF(AS233&lt;=0.2,"Muy Baja",IF(AS233&lt;=0.4,"Baja",IF(AS233&lt;=0.6,"Media",IF(AS233&lt;=0.8,"Alta","Muy Alta"))))),"")</f>
        <v>Muy Baja</v>
      </c>
      <c r="AU233" s="738">
        <f>Y233</f>
        <v>0.4</v>
      </c>
      <c r="AV233" s="738">
        <f>IF(AM233="","",MIN(AM233:AM238))</f>
        <v>0.4</v>
      </c>
      <c r="AW233" s="741" t="str">
        <f>IFERROR(IF(AV233="","",IF(AV233&lt;=0.2,"Leve",IF(AV233&lt;=0.4,"Menor",IF(AV233&lt;=0.6,"Moderado",IF(AV233&lt;=0.8,"Mayor","Catastrófico"))))),"")</f>
        <v>Menor</v>
      </c>
      <c r="AX233" s="741" t="str">
        <f>AA233</f>
        <v>Moderado</v>
      </c>
      <c r="AY233" s="741" t="str">
        <f>IFERROR(IF(OR(AND(AT233="Muy Baja",AW233="Leve"),AND(AT233="Muy Baja",AW233="Menor"),AND(AT233="Baja",AW233="Leve")),"Bajo",IF(OR(AND(AT233="Muy baja",AW233="Moderado"),AND(AT233="Baja",AW233="Menor"),AND(AT233="Baja",AW233="Moderado"),AND(AT233="Media",AW233="Leve"),AND(AT233="Media",AW233="Menor"),AND(AT233="Media",AW233="Moderado"),AND(AT233="Alta",AW233="Leve"),AND(AT233="Alta",AW233="Menor")),"Moderado",IF(OR(AND(AT233="Muy Baja",AW233="Mayor"),AND(AT233="Baja",AW233="Mayor"),AND(AT233="Media",AW233="Mayor"),AND(AT233="Alta",AW233="Moderado"),AND(AT233="Alta",AW233="Mayor"),AND(AT233="Muy Alta",AW233="Leve"),AND(AT233="Muy Alta",AW233="Menor"),AND(AT233="Muy Alta",AW233="Moderado"),AND(AT233="Muy Alta",AW233="Mayor")),"Alto",IF(OR(AND(AT233="Muy Baja",AW233="Catastrófico"),AND(AT233="Baja",AW233="Catastrófico"),AND(AT233="Media",AW233="Catastrófico"),AND(AT233="Alta",AW233="Catastrófico"),AND(AT233="Muy Alta",AW233="Catastrófico")),"Extremo","")))),"")</f>
        <v>Bajo</v>
      </c>
      <c r="AZ233" s="744" t="s">
        <v>224</v>
      </c>
      <c r="BA233" s="112"/>
      <c r="BB233" s="91"/>
      <c r="BC233" s="94" t="str">
        <f t="shared" si="37"/>
        <v/>
      </c>
      <c r="BD233" s="9"/>
      <c r="BE233" s="9"/>
      <c r="BF233" s="9"/>
      <c r="BG233" s="9"/>
      <c r="BH233" s="91"/>
      <c r="BI233" s="91"/>
      <c r="BJ233" s="91"/>
      <c r="BK233" s="91"/>
      <c r="BL233" s="93"/>
      <c r="BM233" s="93"/>
      <c r="BN233" s="93"/>
      <c r="BO233" s="93"/>
      <c r="BP233" s="95" t="str">
        <f t="shared" si="38"/>
        <v/>
      </c>
      <c r="BQ233" s="96" t="str">
        <f t="shared" si="39"/>
        <v/>
      </c>
      <c r="BR233" s="901"/>
      <c r="BS233" s="888"/>
      <c r="BT233" s="888"/>
      <c r="BU233" s="891"/>
    </row>
    <row r="234" spans="1:73" ht="70.5" x14ac:dyDescent="0.25">
      <c r="A234" s="840"/>
      <c r="B234" s="843"/>
      <c r="C234" s="846"/>
      <c r="D234" s="849"/>
      <c r="E234" s="831"/>
      <c r="F234" s="852"/>
      <c r="G234" s="763"/>
      <c r="H234" s="775"/>
      <c r="I234" s="775"/>
      <c r="J234" s="801"/>
      <c r="K234" s="804"/>
      <c r="L234" s="763"/>
      <c r="M234" s="816"/>
      <c r="N234" s="763"/>
      <c r="O234" s="763"/>
      <c r="P234" s="880"/>
      <c r="Q234" s="748"/>
      <c r="R234" s="745"/>
      <c r="S234" s="782"/>
      <c r="T234" s="745"/>
      <c r="U234" s="782"/>
      <c r="V234" s="745"/>
      <c r="W234" s="782"/>
      <c r="X234" s="779"/>
      <c r="Y234" s="782"/>
      <c r="Z234" s="782"/>
      <c r="AA234" s="742"/>
      <c r="AB234" s="297">
        <v>2</v>
      </c>
      <c r="AC234" s="293" t="s">
        <v>767</v>
      </c>
      <c r="AD234" s="293" t="s">
        <v>265</v>
      </c>
      <c r="AE234" s="295" t="s">
        <v>768</v>
      </c>
      <c r="AF234" s="298" t="str">
        <f t="shared" si="33"/>
        <v>Probabilidad</v>
      </c>
      <c r="AG234" s="299" t="s">
        <v>177</v>
      </c>
      <c r="AH234" s="296">
        <f t="shared" si="34"/>
        <v>0.25</v>
      </c>
      <c r="AI234" s="302" t="s">
        <v>178</v>
      </c>
      <c r="AJ234" s="296">
        <f t="shared" si="35"/>
        <v>0.15</v>
      </c>
      <c r="AK234" s="300">
        <f t="shared" si="36"/>
        <v>0.4</v>
      </c>
      <c r="AL234" s="301">
        <f>IFERROR(IF(AND(AF233="Probabilidad",AF234="Probabilidad"),(AL233-(+AL233*AK234)),IF(AF234="Probabilidad",(S233-(+S233*AK234)),IF(AF234="Impacto",AL233,""))),"")</f>
        <v>0.28799999999999998</v>
      </c>
      <c r="AM234" s="301">
        <f>IFERROR(IF(AND(AF233="Impacto",AF234="Impacto"),(AM233-(+AM233*AK234)),IF(AF234="Impacto",(Y233-(+Y233*AK234)),IF(AF234="Probabilidad",AM233,""))),"")</f>
        <v>0.4</v>
      </c>
      <c r="AN234" s="302" t="s">
        <v>179</v>
      </c>
      <c r="AO234" s="302" t="s">
        <v>180</v>
      </c>
      <c r="AP234" s="302" t="s">
        <v>181</v>
      </c>
      <c r="AQ234" s="775"/>
      <c r="AR234" s="739"/>
      <c r="AS234" s="739"/>
      <c r="AT234" s="742"/>
      <c r="AU234" s="739"/>
      <c r="AV234" s="739"/>
      <c r="AW234" s="742"/>
      <c r="AX234" s="742"/>
      <c r="AY234" s="742"/>
      <c r="AZ234" s="745"/>
      <c r="BA234" s="334"/>
      <c r="BB234" s="305"/>
      <c r="BC234" s="308" t="str">
        <f t="shared" si="37"/>
        <v/>
      </c>
      <c r="BD234" s="295"/>
      <c r="BE234" s="295"/>
      <c r="BF234" s="295"/>
      <c r="BG234" s="295"/>
      <c r="BH234" s="305"/>
      <c r="BI234" s="305"/>
      <c r="BJ234" s="305"/>
      <c r="BK234" s="305"/>
      <c r="BL234" s="306"/>
      <c r="BM234" s="306"/>
      <c r="BN234" s="306"/>
      <c r="BO234" s="306"/>
      <c r="BP234" s="307" t="str">
        <f t="shared" si="38"/>
        <v/>
      </c>
      <c r="BQ234" s="330" t="str">
        <f t="shared" si="39"/>
        <v/>
      </c>
      <c r="BR234" s="886"/>
      <c r="BS234" s="889"/>
      <c r="BT234" s="889"/>
      <c r="BU234" s="892"/>
    </row>
    <row r="235" spans="1:73" ht="75" x14ac:dyDescent="0.25">
      <c r="A235" s="840"/>
      <c r="B235" s="843"/>
      <c r="C235" s="846"/>
      <c r="D235" s="849"/>
      <c r="E235" s="831"/>
      <c r="F235" s="852"/>
      <c r="G235" s="763"/>
      <c r="H235" s="775"/>
      <c r="I235" s="775"/>
      <c r="J235" s="801"/>
      <c r="K235" s="804"/>
      <c r="L235" s="763"/>
      <c r="M235" s="816"/>
      <c r="N235" s="763"/>
      <c r="O235" s="763"/>
      <c r="P235" s="880"/>
      <c r="Q235" s="748"/>
      <c r="R235" s="745"/>
      <c r="S235" s="782"/>
      <c r="T235" s="745"/>
      <c r="U235" s="782"/>
      <c r="V235" s="745"/>
      <c r="W235" s="782"/>
      <c r="X235" s="779"/>
      <c r="Y235" s="782"/>
      <c r="Z235" s="782"/>
      <c r="AA235" s="742"/>
      <c r="AB235" s="297">
        <v>3</v>
      </c>
      <c r="AC235" s="293" t="s">
        <v>769</v>
      </c>
      <c r="AD235" s="293" t="s">
        <v>302</v>
      </c>
      <c r="AE235" s="295" t="s">
        <v>770</v>
      </c>
      <c r="AF235" s="298" t="str">
        <f t="shared" si="33"/>
        <v>Probabilidad</v>
      </c>
      <c r="AG235" s="299" t="s">
        <v>177</v>
      </c>
      <c r="AH235" s="296">
        <f t="shared" si="34"/>
        <v>0.25</v>
      </c>
      <c r="AI235" s="302" t="s">
        <v>178</v>
      </c>
      <c r="AJ235" s="296">
        <f t="shared" si="35"/>
        <v>0.15</v>
      </c>
      <c r="AK235" s="300">
        <f t="shared" si="36"/>
        <v>0.4</v>
      </c>
      <c r="AL235" s="301">
        <f>IFERROR(IF(AND(AF234="Probabilidad",AF235="Probabilidad"),(AL234-(+AL234*AK235)),IF(AND(AF234="Impacto",AF235="Probabilidad"),(AL233-(+AL233*AK235)),IF(AF235="Impacto",AL234,""))),"")</f>
        <v>0.17279999999999998</v>
      </c>
      <c r="AM235" s="301">
        <f>IFERROR(IF(AND(AF234="Impacto",AF235="Impacto"),(AM234-(+AM234*AK235)),IF(AND(AF234="Probabilidad",AF235="Impacto"),(AM233-(+AM233*AK235)),IF(AF235="Probabilidad",AM234,""))),"")</f>
        <v>0.4</v>
      </c>
      <c r="AN235" s="302" t="s">
        <v>179</v>
      </c>
      <c r="AO235" s="302" t="s">
        <v>180</v>
      </c>
      <c r="AP235" s="302" t="s">
        <v>181</v>
      </c>
      <c r="AQ235" s="775"/>
      <c r="AR235" s="739"/>
      <c r="AS235" s="739"/>
      <c r="AT235" s="742"/>
      <c r="AU235" s="739"/>
      <c r="AV235" s="739"/>
      <c r="AW235" s="742"/>
      <c r="AX235" s="742"/>
      <c r="AY235" s="742"/>
      <c r="AZ235" s="745"/>
      <c r="BA235" s="334"/>
      <c r="BB235" s="305"/>
      <c r="BC235" s="308" t="str">
        <f t="shared" si="37"/>
        <v/>
      </c>
      <c r="BD235" s="295"/>
      <c r="BE235" s="295"/>
      <c r="BF235" s="295"/>
      <c r="BG235" s="295"/>
      <c r="BH235" s="305"/>
      <c r="BI235" s="305"/>
      <c r="BJ235" s="305"/>
      <c r="BK235" s="305"/>
      <c r="BL235" s="306"/>
      <c r="BM235" s="306"/>
      <c r="BN235" s="306"/>
      <c r="BO235" s="306"/>
      <c r="BP235" s="307" t="str">
        <f t="shared" si="38"/>
        <v/>
      </c>
      <c r="BQ235" s="330" t="str">
        <f t="shared" si="39"/>
        <v/>
      </c>
      <c r="BR235" s="886"/>
      <c r="BS235" s="889"/>
      <c r="BT235" s="889"/>
      <c r="BU235" s="892"/>
    </row>
    <row r="236" spans="1:73" ht="70.5" x14ac:dyDescent="0.25">
      <c r="A236" s="840"/>
      <c r="B236" s="843"/>
      <c r="C236" s="846"/>
      <c r="D236" s="849"/>
      <c r="E236" s="831"/>
      <c r="F236" s="852"/>
      <c r="G236" s="763"/>
      <c r="H236" s="775"/>
      <c r="I236" s="775"/>
      <c r="J236" s="801"/>
      <c r="K236" s="804"/>
      <c r="L236" s="763"/>
      <c r="M236" s="816"/>
      <c r="N236" s="763"/>
      <c r="O236" s="763"/>
      <c r="P236" s="880"/>
      <c r="Q236" s="748"/>
      <c r="R236" s="745"/>
      <c r="S236" s="782"/>
      <c r="T236" s="745"/>
      <c r="U236" s="782"/>
      <c r="V236" s="745"/>
      <c r="W236" s="782"/>
      <c r="X236" s="779"/>
      <c r="Y236" s="782"/>
      <c r="Z236" s="782"/>
      <c r="AA236" s="742"/>
      <c r="AB236" s="297">
        <v>4</v>
      </c>
      <c r="AC236" s="293" t="s">
        <v>771</v>
      </c>
      <c r="AD236" s="293" t="s">
        <v>265</v>
      </c>
      <c r="AE236" s="295" t="s">
        <v>772</v>
      </c>
      <c r="AF236" s="298" t="str">
        <f t="shared" si="33"/>
        <v>Probabilidad</v>
      </c>
      <c r="AG236" s="299" t="s">
        <v>177</v>
      </c>
      <c r="AH236" s="296">
        <f t="shared" si="34"/>
        <v>0.25</v>
      </c>
      <c r="AI236" s="302" t="s">
        <v>178</v>
      </c>
      <c r="AJ236" s="296">
        <f t="shared" si="35"/>
        <v>0.15</v>
      </c>
      <c r="AK236" s="300">
        <f t="shared" si="36"/>
        <v>0.4</v>
      </c>
      <c r="AL236" s="301">
        <f>IFERROR(IF(AND(AF235="Probabilidad",AF236="Probabilidad"),(AL235-(+AL235*AK236)),IF(AND(AF235="Impacto",AF236="Probabilidad"),(AL234-(+AL234*AK236)),IF(AF236="Impacto",AL235,""))),"")</f>
        <v>0.10367999999999998</v>
      </c>
      <c r="AM236" s="301">
        <f>IFERROR(IF(AND(AF235="Impacto",AF236="Impacto"),(AM235-(+AM235*AK236)),IF(AND(AF235="Probabilidad",AF236="Impacto"),(AM234-(+AM234*AK236)),IF(AF236="Probabilidad",AM235,""))),"")</f>
        <v>0.4</v>
      </c>
      <c r="AN236" s="302" t="s">
        <v>179</v>
      </c>
      <c r="AO236" s="302" t="s">
        <v>180</v>
      </c>
      <c r="AP236" s="302" t="s">
        <v>181</v>
      </c>
      <c r="AQ236" s="775"/>
      <c r="AR236" s="739"/>
      <c r="AS236" s="739"/>
      <c r="AT236" s="742"/>
      <c r="AU236" s="739"/>
      <c r="AV236" s="739"/>
      <c r="AW236" s="742"/>
      <c r="AX236" s="742"/>
      <c r="AY236" s="742"/>
      <c r="AZ236" s="745"/>
      <c r="BA236" s="334"/>
      <c r="BB236" s="305"/>
      <c r="BC236" s="308" t="str">
        <f t="shared" si="37"/>
        <v/>
      </c>
      <c r="BD236" s="295"/>
      <c r="BE236" s="295"/>
      <c r="BF236" s="295"/>
      <c r="BG236" s="295"/>
      <c r="BH236" s="305"/>
      <c r="BI236" s="305"/>
      <c r="BJ236" s="305"/>
      <c r="BK236" s="305"/>
      <c r="BL236" s="306"/>
      <c r="BM236" s="306"/>
      <c r="BN236" s="306"/>
      <c r="BO236" s="306"/>
      <c r="BP236" s="307" t="str">
        <f t="shared" si="38"/>
        <v/>
      </c>
      <c r="BQ236" s="330" t="str">
        <f t="shared" si="39"/>
        <v/>
      </c>
      <c r="BR236" s="886"/>
      <c r="BS236" s="889"/>
      <c r="BT236" s="889"/>
      <c r="BU236" s="892"/>
    </row>
    <row r="237" spans="1:73" x14ac:dyDescent="0.25">
      <c r="A237" s="840"/>
      <c r="B237" s="843"/>
      <c r="C237" s="846"/>
      <c r="D237" s="849"/>
      <c r="E237" s="831"/>
      <c r="F237" s="852"/>
      <c r="G237" s="763"/>
      <c r="H237" s="775"/>
      <c r="I237" s="775"/>
      <c r="J237" s="801"/>
      <c r="K237" s="804"/>
      <c r="L237" s="763"/>
      <c r="M237" s="816"/>
      <c r="N237" s="763"/>
      <c r="O237" s="763"/>
      <c r="P237" s="880"/>
      <c r="Q237" s="748"/>
      <c r="R237" s="745"/>
      <c r="S237" s="782"/>
      <c r="T237" s="745"/>
      <c r="U237" s="782"/>
      <c r="V237" s="745"/>
      <c r="W237" s="782"/>
      <c r="X237" s="779"/>
      <c r="Y237" s="782"/>
      <c r="Z237" s="782"/>
      <c r="AA237" s="742"/>
      <c r="AB237" s="297">
        <v>5</v>
      </c>
      <c r="AC237" s="295"/>
      <c r="AD237" s="295"/>
      <c r="AE237" s="51"/>
      <c r="AF237" s="298" t="str">
        <f t="shared" si="33"/>
        <v/>
      </c>
      <c r="AG237" s="299"/>
      <c r="AH237" s="296" t="str">
        <f t="shared" si="34"/>
        <v/>
      </c>
      <c r="AI237" s="299"/>
      <c r="AJ237" s="296" t="str">
        <f t="shared" si="35"/>
        <v/>
      </c>
      <c r="AK237" s="300" t="str">
        <f t="shared" si="36"/>
        <v/>
      </c>
      <c r="AL237" s="301" t="str">
        <f>IFERROR(IF(AND(AF236="Probabilidad",AF237="Probabilidad"),(AL236-(+AL236*AK237)),IF(AND(AF236="Impacto",AF237="Probabilidad"),(AL235-(+AL235*AK237)),IF(AF237="Impacto",AL236,""))),"")</f>
        <v/>
      </c>
      <c r="AM237" s="301" t="str">
        <f>IFERROR(IF(AND(AF236="Impacto",AF237="Impacto"),(AM236-(+AM236*AK237)),IF(AND(AF236="Probabilidad",AF237="Impacto"),(AM235-(+AM235*AK237)),IF(AF237="Probabilidad",AM236,""))),"")</f>
        <v/>
      </c>
      <c r="AN237" s="302"/>
      <c r="AO237" s="302"/>
      <c r="AP237" s="302"/>
      <c r="AQ237" s="775"/>
      <c r="AR237" s="739"/>
      <c r="AS237" s="739"/>
      <c r="AT237" s="742"/>
      <c r="AU237" s="739"/>
      <c r="AV237" s="739"/>
      <c r="AW237" s="742"/>
      <c r="AX237" s="742"/>
      <c r="AY237" s="742"/>
      <c r="AZ237" s="745"/>
      <c r="BA237" s="334"/>
      <c r="BB237" s="305"/>
      <c r="BC237" s="308" t="str">
        <f t="shared" si="37"/>
        <v/>
      </c>
      <c r="BD237" s="295"/>
      <c r="BE237" s="295"/>
      <c r="BF237" s="295"/>
      <c r="BG237" s="295"/>
      <c r="BH237" s="305"/>
      <c r="BI237" s="305"/>
      <c r="BJ237" s="305"/>
      <c r="BK237" s="305"/>
      <c r="BL237" s="306"/>
      <c r="BM237" s="306"/>
      <c r="BN237" s="306"/>
      <c r="BO237" s="306"/>
      <c r="BP237" s="307" t="str">
        <f t="shared" si="38"/>
        <v/>
      </c>
      <c r="BQ237" s="330" t="str">
        <f t="shared" si="39"/>
        <v/>
      </c>
      <c r="BR237" s="886"/>
      <c r="BS237" s="889"/>
      <c r="BT237" s="889"/>
      <c r="BU237" s="892"/>
    </row>
    <row r="238" spans="1:73" x14ac:dyDescent="0.25">
      <c r="A238" s="840"/>
      <c r="B238" s="843"/>
      <c r="C238" s="846"/>
      <c r="D238" s="850"/>
      <c r="E238" s="832"/>
      <c r="F238" s="853"/>
      <c r="G238" s="764"/>
      <c r="H238" s="776"/>
      <c r="I238" s="776"/>
      <c r="J238" s="802"/>
      <c r="K238" s="805"/>
      <c r="L238" s="764"/>
      <c r="M238" s="817"/>
      <c r="N238" s="764"/>
      <c r="O238" s="764"/>
      <c r="P238" s="881"/>
      <c r="Q238" s="749"/>
      <c r="R238" s="746"/>
      <c r="S238" s="783"/>
      <c r="T238" s="746"/>
      <c r="U238" s="783"/>
      <c r="V238" s="746"/>
      <c r="W238" s="783"/>
      <c r="X238" s="780"/>
      <c r="Y238" s="783"/>
      <c r="Z238" s="783"/>
      <c r="AA238" s="743"/>
      <c r="AB238" s="315">
        <v>6</v>
      </c>
      <c r="AC238" s="313"/>
      <c r="AD238" s="313"/>
      <c r="AE238" s="313"/>
      <c r="AF238" s="316" t="str">
        <f t="shared" si="33"/>
        <v/>
      </c>
      <c r="AG238" s="317"/>
      <c r="AH238" s="314" t="str">
        <f t="shared" si="34"/>
        <v/>
      </c>
      <c r="AI238" s="317"/>
      <c r="AJ238" s="314" t="str">
        <f t="shared" si="35"/>
        <v/>
      </c>
      <c r="AK238" s="318" t="str">
        <f t="shared" si="36"/>
        <v/>
      </c>
      <c r="AL238" s="301" t="str">
        <f>IFERROR(IF(AND(AF237="Probabilidad",AF238="Probabilidad"),(AL237-(+AL237*AK238)),IF(AND(AF237="Impacto",AF238="Probabilidad"),(AL236-(+AL236*AK238)),IF(AF238="Impacto",AL237,""))),"")</f>
        <v/>
      </c>
      <c r="AM238" s="301" t="str">
        <f>IFERROR(IF(AND(AF237="Impacto",AF238="Impacto"),(AM237-(+AM237*AK238)),IF(AND(AF237="Probabilidad",AF238="Impacto"),(AM236-(+AM236*AK238)),IF(AF238="Probabilidad",AM237,""))),"")</f>
        <v/>
      </c>
      <c r="AN238" s="320"/>
      <c r="AO238" s="320"/>
      <c r="AP238" s="320"/>
      <c r="AQ238" s="776"/>
      <c r="AR238" s="740"/>
      <c r="AS238" s="740"/>
      <c r="AT238" s="743"/>
      <c r="AU238" s="740"/>
      <c r="AV238" s="740"/>
      <c r="AW238" s="743"/>
      <c r="AX238" s="743"/>
      <c r="AY238" s="743"/>
      <c r="AZ238" s="746"/>
      <c r="BA238" s="335"/>
      <c r="BB238" s="323"/>
      <c r="BC238" s="326" t="str">
        <f t="shared" si="37"/>
        <v/>
      </c>
      <c r="BD238" s="313"/>
      <c r="BE238" s="313"/>
      <c r="BF238" s="313"/>
      <c r="BG238" s="313"/>
      <c r="BH238" s="323"/>
      <c r="BI238" s="323"/>
      <c r="BJ238" s="323"/>
      <c r="BK238" s="323"/>
      <c r="BL238" s="324"/>
      <c r="BM238" s="324"/>
      <c r="BN238" s="324"/>
      <c r="BO238" s="324"/>
      <c r="BP238" s="325" t="str">
        <f t="shared" si="38"/>
        <v/>
      </c>
      <c r="BQ238" s="333" t="str">
        <f t="shared" si="39"/>
        <v/>
      </c>
      <c r="BR238" s="887"/>
      <c r="BS238" s="890"/>
      <c r="BT238" s="890"/>
      <c r="BU238" s="893"/>
    </row>
    <row r="239" spans="1:73" ht="80.25" customHeight="1" x14ac:dyDescent="0.25">
      <c r="A239" s="840"/>
      <c r="B239" s="843"/>
      <c r="C239" s="846"/>
      <c r="D239" s="848" t="s">
        <v>167</v>
      </c>
      <c r="E239" s="830" t="s">
        <v>729</v>
      </c>
      <c r="F239" s="851">
        <v>4</v>
      </c>
      <c r="G239" s="917" t="s">
        <v>773</v>
      </c>
      <c r="H239" s="774"/>
      <c r="I239" s="774"/>
      <c r="J239" s="800" t="s">
        <v>774</v>
      </c>
      <c r="K239" s="803" t="s">
        <v>170</v>
      </c>
      <c r="L239" s="762" t="s">
        <v>171</v>
      </c>
      <c r="M239" s="815" t="s">
        <v>775</v>
      </c>
      <c r="N239" s="762"/>
      <c r="O239" s="762"/>
      <c r="P239" s="812" t="s">
        <v>776</v>
      </c>
      <c r="Q239" s="809">
        <v>0</v>
      </c>
      <c r="R239" s="842" t="s">
        <v>173</v>
      </c>
      <c r="S239" s="908">
        <f>IF(R239="Muy Alta",100%,IF(R239="Alta",80%,IF(R239="Media",60%,IF(R239="Baja",40%,IF(R239="Muy Baja",20%,"")))))</f>
        <v>0.6</v>
      </c>
      <c r="T239" s="842" t="s">
        <v>263</v>
      </c>
      <c r="U239" s="908">
        <f>IF(T239="Catastrófico",100%,IF(T239="Mayor",80%,IF(T239="Moderado",60%,IF(T239="Menor",40%,IF(T239="Leve",20%,"")))))</f>
        <v>0.2</v>
      </c>
      <c r="V239" s="842" t="s">
        <v>174</v>
      </c>
      <c r="W239" s="908">
        <f>IF(V239="Catastrófico",100%,IF(V239="Mayor",80%,IF(V239="Moderado",60%,IF(V239="Menor",40%,IF(V239="Leve",20%,"")))))</f>
        <v>0.6</v>
      </c>
      <c r="X239" s="911" t="str">
        <f>IF(Y239=100%,"Catastrófico",IF(Y239=80%,"Mayor",IF(Y239=60%,"Moderado",IF(Y239=40%,"Menor",IF(Y239=20%,"Leve","")))))</f>
        <v>Moderado</v>
      </c>
      <c r="Y239" s="908">
        <f>IF(AND(U239="",W239=""),"",MAX(U239,W239))</f>
        <v>0.6</v>
      </c>
      <c r="Z239" s="908" t="str">
        <f>CONCATENATE(R239,X239)</f>
        <v>MediaModerado</v>
      </c>
      <c r="AA239" s="914" t="str">
        <f>IF(Z239="Muy AltaLeve","Alto",IF(Z239="Muy AltaMenor","Alto",IF(Z239="Muy AltaModerado","Alto",IF(Z239="Muy AltaMayor","Alto",IF(Z239="Muy AltaCatastrófico","Extremo",IF(Z239="AltaLeve","Moderado",IF(Z239="AltaMenor","Moderado",IF(Z239="AltaModerado","Alto",IF(Z239="AltaMayor","Alto",IF(Z239="AltaCatastrófico","Extremo",IF(Z239="MediaLeve","Moderado",IF(Z239="MediaMenor","Moderado",IF(Z239="MediaModerado","Moderado",IF(Z239="MediaMayor","Alto",IF(Z239="MediaCatastrófico","Extremo",IF(Z239="BajaLeve","Bajo",IF(Z239="BajaMenor","Moderado",IF(Z239="BajaModerado","Moderado",IF(Z239="BajaMayor","Alto",IF(Z239="BajaCatastrófico","Extremo",IF(Z239="Muy BajaLeve","Bajo",IF(Z239="Muy BajaMenor","Bajo",IF(Z239="Muy BajaModerado","Moderado",IF(Z239="Muy BajaMayor","Alto",IF(Z239="Muy BajaCatastrófico","Extremo","")))))))))))))))))))))))))</f>
        <v>Moderado</v>
      </c>
      <c r="AB239" s="49">
        <v>1</v>
      </c>
      <c r="AC239" s="710" t="s">
        <v>777</v>
      </c>
      <c r="AD239" s="711" t="s">
        <v>265</v>
      </c>
      <c r="AE239" s="711" t="s">
        <v>778</v>
      </c>
      <c r="AF239" s="16" t="str">
        <f t="shared" si="33"/>
        <v>Probabilidad</v>
      </c>
      <c r="AG239" s="10" t="s">
        <v>177</v>
      </c>
      <c r="AH239" s="18">
        <f t="shared" si="34"/>
        <v>0.25</v>
      </c>
      <c r="AI239" s="10" t="s">
        <v>178</v>
      </c>
      <c r="AJ239" s="18">
        <f t="shared" si="35"/>
        <v>0.15</v>
      </c>
      <c r="AK239" s="19">
        <f t="shared" si="36"/>
        <v>0.4</v>
      </c>
      <c r="AL239" s="20">
        <f>IFERROR(IF(AF239="Probabilidad",(S239-(+S239*AK239)),IF(AF239="Impacto",S239,"")),"")</f>
        <v>0.36</v>
      </c>
      <c r="AM239" s="20">
        <f>IFERROR(IF(AF239="Impacto",(Y239-(+Y239*AK239)),IF(AF239="Probabilidad",Y239,"")),"")</f>
        <v>0.6</v>
      </c>
      <c r="AN239" s="11" t="s">
        <v>179</v>
      </c>
      <c r="AO239" s="11" t="s">
        <v>180</v>
      </c>
      <c r="AP239" s="11" t="s">
        <v>181</v>
      </c>
      <c r="AQ239" s="784" t="s">
        <v>779</v>
      </c>
      <c r="AR239" s="738">
        <f>S239</f>
        <v>0.6</v>
      </c>
      <c r="AS239" s="738">
        <f>IF(AL239="","",MIN(AL239:AL244))</f>
        <v>2.7993599999999997E-2</v>
      </c>
      <c r="AT239" s="741" t="str">
        <f>IFERROR(IF(AS239="","",IF(AS239&lt;=0.2,"Muy Baja",IF(AS239&lt;=0.4,"Baja",IF(AS239&lt;=0.6,"Media",IF(AS239&lt;=0.8,"Alta","Muy Alta"))))),"")</f>
        <v>Muy Baja</v>
      </c>
      <c r="AU239" s="738">
        <f>Y239</f>
        <v>0.6</v>
      </c>
      <c r="AV239" s="738">
        <f>IF(AM239="","",MIN(AM239:AM244))</f>
        <v>0.6</v>
      </c>
      <c r="AW239" s="741" t="str">
        <f>IFERROR(IF(AV239="","",IF(AV239&lt;=0.2,"Leve",IF(AV239&lt;=0.4,"Menor",IF(AV239&lt;=0.6,"Moderado",IF(AV239&lt;=0.8,"Mayor","Catastrófico"))))),"")</f>
        <v>Moderado</v>
      </c>
      <c r="AX239" s="741" t="str">
        <f>AA239</f>
        <v>Moderado</v>
      </c>
      <c r="AY239" s="741" t="str">
        <f>IFERROR(IF(OR(AND(AT239="Muy Baja",AW239="Leve"),AND(AT239="Muy Baja",AW239="Menor"),AND(AT239="Baja",AW239="Leve")),"Bajo",IF(OR(AND(AT239="Muy baja",AW239="Moderado"),AND(AT239="Baja",AW239="Menor"),AND(AT239="Baja",AW239="Moderado"),AND(AT239="Media",AW239="Leve"),AND(AT239="Media",AW239="Menor"),AND(AT239="Media",AW239="Moderado"),AND(AT239="Alta",AW239="Leve"),AND(AT239="Alta",AW239="Menor")),"Moderado",IF(OR(AND(AT239="Muy Baja",AW239="Mayor"),AND(AT239="Baja",AW239="Mayor"),AND(AT239="Media",AW239="Mayor"),AND(AT239="Alta",AW239="Moderado"),AND(AT239="Alta",AW239="Mayor"),AND(AT239="Muy Alta",AW239="Leve"),AND(AT239="Muy Alta",AW239="Menor"),AND(AT239="Muy Alta",AW239="Moderado"),AND(AT239="Muy Alta",AW239="Mayor")),"Alto",IF(OR(AND(AT239="Muy Baja",AW239="Catastrófico"),AND(AT239="Baja",AW239="Catastrófico"),AND(AT239="Media",AW239="Catastrófico"),AND(AT239="Alta",AW239="Catastrófico"),AND(AT239="Muy Alta",AW239="Catastrófico")),"Extremo","")))),"")</f>
        <v>Moderado</v>
      </c>
      <c r="AZ239" s="744" t="s">
        <v>183</v>
      </c>
      <c r="BA239" s="97" t="s">
        <v>780</v>
      </c>
      <c r="BB239" s="97" t="s">
        <v>781</v>
      </c>
      <c r="BC239" s="94">
        <f t="shared" si="37"/>
        <v>4</v>
      </c>
      <c r="BD239" s="9">
        <v>1</v>
      </c>
      <c r="BE239" s="9">
        <v>1</v>
      </c>
      <c r="BF239" s="9">
        <v>1</v>
      </c>
      <c r="BG239" s="9">
        <v>1</v>
      </c>
      <c r="BH239" s="305" t="s">
        <v>739</v>
      </c>
      <c r="BI239" s="305" t="s">
        <v>782</v>
      </c>
      <c r="BJ239" s="91"/>
      <c r="BK239" s="91"/>
      <c r="BL239" s="93"/>
      <c r="BM239" s="93"/>
      <c r="BN239" s="93"/>
      <c r="BO239" s="93"/>
      <c r="BP239" s="95" t="str">
        <f t="shared" si="38"/>
        <v/>
      </c>
      <c r="BQ239" s="96" t="str">
        <f t="shared" si="39"/>
        <v/>
      </c>
      <c r="BR239" s="901"/>
      <c r="BS239" s="888"/>
      <c r="BT239" s="888"/>
      <c r="BU239" s="891"/>
    </row>
    <row r="240" spans="1:73" ht="70.5" x14ac:dyDescent="0.25">
      <c r="A240" s="840"/>
      <c r="B240" s="843"/>
      <c r="C240" s="846"/>
      <c r="D240" s="849"/>
      <c r="E240" s="831"/>
      <c r="F240" s="852"/>
      <c r="G240" s="918"/>
      <c r="H240" s="775"/>
      <c r="I240" s="775"/>
      <c r="J240" s="801"/>
      <c r="K240" s="804"/>
      <c r="L240" s="763"/>
      <c r="M240" s="816"/>
      <c r="N240" s="763"/>
      <c r="O240" s="763"/>
      <c r="P240" s="813"/>
      <c r="Q240" s="810"/>
      <c r="R240" s="843"/>
      <c r="S240" s="909"/>
      <c r="T240" s="843"/>
      <c r="U240" s="909"/>
      <c r="V240" s="843"/>
      <c r="W240" s="909"/>
      <c r="X240" s="912"/>
      <c r="Y240" s="909"/>
      <c r="Z240" s="909"/>
      <c r="AA240" s="915"/>
      <c r="AB240" s="297">
        <v>2</v>
      </c>
      <c r="AC240" s="705" t="s">
        <v>783</v>
      </c>
      <c r="AD240" s="712" t="s">
        <v>265</v>
      </c>
      <c r="AE240" s="712" t="s">
        <v>784</v>
      </c>
      <c r="AF240" s="298" t="str">
        <f t="shared" si="33"/>
        <v>Probabilidad</v>
      </c>
      <c r="AG240" s="299" t="s">
        <v>177</v>
      </c>
      <c r="AH240" s="296">
        <f t="shared" si="34"/>
        <v>0.25</v>
      </c>
      <c r="AI240" s="302" t="s">
        <v>178</v>
      </c>
      <c r="AJ240" s="296">
        <f t="shared" si="35"/>
        <v>0.15</v>
      </c>
      <c r="AK240" s="300">
        <f t="shared" si="36"/>
        <v>0.4</v>
      </c>
      <c r="AL240" s="301">
        <f>IFERROR(IF(AND(AF239="Probabilidad",AF240="Probabilidad"),(AL239-(+AL239*AK240)),IF(AF240="Probabilidad",(S239-(+S239*AK240)),IF(AF240="Impacto",AL239,""))),"")</f>
        <v>0.216</v>
      </c>
      <c r="AM240" s="301">
        <f>IFERROR(IF(AND(AF239="Impacto",AF240="Impacto"),(AM239-(+AM239*AK240)),IF(AF240="Impacto",(Y239-(+Y239*AK240)),IF(AF240="Probabilidad",AM239,""))),"")</f>
        <v>0.6</v>
      </c>
      <c r="AN240" s="302" t="s">
        <v>179</v>
      </c>
      <c r="AO240" s="302" t="s">
        <v>180</v>
      </c>
      <c r="AP240" s="302" t="s">
        <v>181</v>
      </c>
      <c r="AQ240" s="775"/>
      <c r="AR240" s="739"/>
      <c r="AS240" s="739"/>
      <c r="AT240" s="742"/>
      <c r="AU240" s="739"/>
      <c r="AV240" s="739"/>
      <c r="AW240" s="742"/>
      <c r="AX240" s="742"/>
      <c r="AY240" s="742"/>
      <c r="AZ240" s="745"/>
      <c r="BA240" s="421" t="s">
        <v>785</v>
      </c>
      <c r="BB240" s="421" t="s">
        <v>786</v>
      </c>
      <c r="BC240" s="308">
        <f t="shared" si="37"/>
        <v>4</v>
      </c>
      <c r="BD240" s="705">
        <v>1</v>
      </c>
      <c r="BE240" s="712">
        <v>1</v>
      </c>
      <c r="BF240" s="712">
        <v>1</v>
      </c>
      <c r="BG240" s="712">
        <v>1</v>
      </c>
      <c r="BH240" s="712" t="s">
        <v>787</v>
      </c>
      <c r="BI240" s="712" t="s">
        <v>782</v>
      </c>
      <c r="BJ240" s="305"/>
      <c r="BK240" s="305"/>
      <c r="BL240" s="306"/>
      <c r="BM240" s="306"/>
      <c r="BN240" s="306"/>
      <c r="BO240" s="306"/>
      <c r="BP240" s="307" t="str">
        <f t="shared" si="38"/>
        <v/>
      </c>
      <c r="BQ240" s="330" t="str">
        <f t="shared" si="39"/>
        <v/>
      </c>
      <c r="BR240" s="886"/>
      <c r="BS240" s="889"/>
      <c r="BT240" s="889"/>
      <c r="BU240" s="892"/>
    </row>
    <row r="241" spans="1:73" ht="90" x14ac:dyDescent="0.25">
      <c r="A241" s="840"/>
      <c r="B241" s="843"/>
      <c r="C241" s="846"/>
      <c r="D241" s="849"/>
      <c r="E241" s="831"/>
      <c r="F241" s="852"/>
      <c r="G241" s="918"/>
      <c r="H241" s="775"/>
      <c r="I241" s="775"/>
      <c r="J241" s="801"/>
      <c r="K241" s="804"/>
      <c r="L241" s="763"/>
      <c r="M241" s="816"/>
      <c r="N241" s="763"/>
      <c r="O241" s="763"/>
      <c r="P241" s="813"/>
      <c r="Q241" s="810"/>
      <c r="R241" s="843"/>
      <c r="S241" s="909"/>
      <c r="T241" s="843"/>
      <c r="U241" s="909"/>
      <c r="V241" s="843"/>
      <c r="W241" s="909"/>
      <c r="X241" s="912"/>
      <c r="Y241" s="909"/>
      <c r="Z241" s="909"/>
      <c r="AA241" s="915"/>
      <c r="AB241" s="297">
        <v>3</v>
      </c>
      <c r="AC241" s="529" t="s">
        <v>788</v>
      </c>
      <c r="AD241" s="530" t="s">
        <v>265</v>
      </c>
      <c r="AE241" s="530" t="s">
        <v>789</v>
      </c>
      <c r="AF241" s="298" t="str">
        <f t="shared" si="33"/>
        <v>Probabilidad</v>
      </c>
      <c r="AG241" s="299" t="s">
        <v>177</v>
      </c>
      <c r="AH241" s="296">
        <f t="shared" si="34"/>
        <v>0.25</v>
      </c>
      <c r="AI241" s="302" t="s">
        <v>178</v>
      </c>
      <c r="AJ241" s="296">
        <f t="shared" si="35"/>
        <v>0.15</v>
      </c>
      <c r="AK241" s="300">
        <f t="shared" si="36"/>
        <v>0.4</v>
      </c>
      <c r="AL241" s="301">
        <f>IFERROR(IF(AND(AF240="Probabilidad",AF241="Probabilidad"),(AL240-(+AL240*AK241)),IF(AND(AF240="Impacto",AF241="Probabilidad"),(AL239-(+AL239*AK241)),IF(AF241="Impacto",AL240,""))),"")</f>
        <v>0.12959999999999999</v>
      </c>
      <c r="AM241" s="301">
        <f>IFERROR(IF(AND(AF240="Impacto",AF241="Impacto"),(AM240-(+AM240*AK241)),IF(AND(AF240="Probabilidad",AF241="Impacto"),(AM239-(+AM239*AK241)),IF(AF241="Probabilidad",AM240,""))),"")</f>
        <v>0.6</v>
      </c>
      <c r="AN241" s="302" t="s">
        <v>179</v>
      </c>
      <c r="AO241" s="302" t="s">
        <v>180</v>
      </c>
      <c r="AP241" s="302" t="s">
        <v>181</v>
      </c>
      <c r="AQ241" s="775"/>
      <c r="AR241" s="739"/>
      <c r="AS241" s="739"/>
      <c r="AT241" s="742"/>
      <c r="AU241" s="739"/>
      <c r="AV241" s="739"/>
      <c r="AW241" s="742"/>
      <c r="AX241" s="742"/>
      <c r="AY241" s="742"/>
      <c r="AZ241" s="745"/>
      <c r="BA241" s="305"/>
      <c r="BB241" s="305"/>
      <c r="BC241" s="308" t="str">
        <f t="shared" si="37"/>
        <v/>
      </c>
      <c r="BD241" s="295"/>
      <c r="BE241" s="295"/>
      <c r="BF241" s="295"/>
      <c r="BG241" s="295"/>
      <c r="BH241" s="305"/>
      <c r="BI241" s="305"/>
      <c r="BJ241" s="305"/>
      <c r="BK241" s="305"/>
      <c r="BL241" s="306"/>
      <c r="BM241" s="306"/>
      <c r="BN241" s="306"/>
      <c r="BO241" s="306"/>
      <c r="BP241" s="307" t="str">
        <f t="shared" si="38"/>
        <v/>
      </c>
      <c r="BQ241" s="330" t="str">
        <f t="shared" si="39"/>
        <v/>
      </c>
      <c r="BR241" s="886"/>
      <c r="BS241" s="889"/>
      <c r="BT241" s="889"/>
      <c r="BU241" s="892"/>
    </row>
    <row r="242" spans="1:73" ht="90" x14ac:dyDescent="0.25">
      <c r="A242" s="840"/>
      <c r="B242" s="843"/>
      <c r="C242" s="846"/>
      <c r="D242" s="849"/>
      <c r="E242" s="831"/>
      <c r="F242" s="852"/>
      <c r="G242" s="918"/>
      <c r="H242" s="775"/>
      <c r="I242" s="775"/>
      <c r="J242" s="801"/>
      <c r="K242" s="804"/>
      <c r="L242" s="763"/>
      <c r="M242" s="816"/>
      <c r="N242" s="763"/>
      <c r="O242" s="763"/>
      <c r="P242" s="813"/>
      <c r="Q242" s="810"/>
      <c r="R242" s="843"/>
      <c r="S242" s="909"/>
      <c r="T242" s="843"/>
      <c r="U242" s="909"/>
      <c r="V242" s="843"/>
      <c r="W242" s="909"/>
      <c r="X242" s="912"/>
      <c r="Y242" s="909"/>
      <c r="Z242" s="909"/>
      <c r="AA242" s="915"/>
      <c r="AB242" s="297">
        <v>4</v>
      </c>
      <c r="AC242" s="529" t="s">
        <v>790</v>
      </c>
      <c r="AD242" s="530" t="s">
        <v>265</v>
      </c>
      <c r="AE242" s="530" t="s">
        <v>791</v>
      </c>
      <c r="AF242" s="298" t="str">
        <f t="shared" si="33"/>
        <v>Probabilidad</v>
      </c>
      <c r="AG242" s="299" t="s">
        <v>177</v>
      </c>
      <c r="AH242" s="296">
        <f t="shared" si="34"/>
        <v>0.25</v>
      </c>
      <c r="AI242" s="302" t="s">
        <v>178</v>
      </c>
      <c r="AJ242" s="296">
        <f t="shared" si="35"/>
        <v>0.15</v>
      </c>
      <c r="AK242" s="300">
        <f t="shared" si="36"/>
        <v>0.4</v>
      </c>
      <c r="AL242" s="301">
        <f>IFERROR(IF(AND(AF241="Probabilidad",AF242="Probabilidad"),(AL241-(+AL241*AK242)),IF(AND(AF241="Impacto",AF242="Probabilidad"),(AL240-(+AL240*AK242)),IF(AF242="Impacto",AL241,""))),"")</f>
        <v>7.7759999999999996E-2</v>
      </c>
      <c r="AM242" s="301">
        <f>IFERROR(IF(AND(AF241="Impacto",AF242="Impacto"),(AM241-(+AM241*AK242)),IF(AND(AF241="Probabilidad",AF242="Impacto"),(AM240-(+AM240*AK242)),IF(AF242="Probabilidad",AM241,""))),"")</f>
        <v>0.6</v>
      </c>
      <c r="AN242" s="302" t="s">
        <v>179</v>
      </c>
      <c r="AO242" s="302" t="s">
        <v>180</v>
      </c>
      <c r="AP242" s="302" t="s">
        <v>181</v>
      </c>
      <c r="AQ242" s="775"/>
      <c r="AR242" s="739"/>
      <c r="AS242" s="739"/>
      <c r="AT242" s="742"/>
      <c r="AU242" s="739"/>
      <c r="AV242" s="739"/>
      <c r="AW242" s="742"/>
      <c r="AX242" s="742"/>
      <c r="AY242" s="742"/>
      <c r="AZ242" s="745"/>
      <c r="BA242" s="305"/>
      <c r="BB242" s="305"/>
      <c r="BC242" s="308" t="str">
        <f t="shared" si="37"/>
        <v/>
      </c>
      <c r="BD242" s="295"/>
      <c r="BE242" s="295"/>
      <c r="BF242" s="295"/>
      <c r="BG242" s="295"/>
      <c r="BH242" s="305"/>
      <c r="BI242" s="305"/>
      <c r="BJ242" s="305"/>
      <c r="BK242" s="305"/>
      <c r="BL242" s="306"/>
      <c r="BM242" s="306"/>
      <c r="BN242" s="306"/>
      <c r="BO242" s="306"/>
      <c r="BP242" s="307" t="str">
        <f t="shared" si="38"/>
        <v/>
      </c>
      <c r="BQ242" s="330" t="str">
        <f t="shared" si="39"/>
        <v/>
      </c>
      <c r="BR242" s="886"/>
      <c r="BS242" s="889"/>
      <c r="BT242" s="889"/>
      <c r="BU242" s="892"/>
    </row>
    <row r="243" spans="1:73" ht="90" x14ac:dyDescent="0.25">
      <c r="A243" s="840"/>
      <c r="B243" s="843"/>
      <c r="C243" s="846"/>
      <c r="D243" s="849"/>
      <c r="E243" s="831"/>
      <c r="F243" s="852"/>
      <c r="G243" s="918"/>
      <c r="H243" s="775"/>
      <c r="I243" s="775"/>
      <c r="J243" s="801"/>
      <c r="K243" s="804"/>
      <c r="L243" s="763"/>
      <c r="M243" s="816"/>
      <c r="N243" s="763"/>
      <c r="O243" s="763"/>
      <c r="P243" s="813"/>
      <c r="Q243" s="810"/>
      <c r="R243" s="843"/>
      <c r="S243" s="909"/>
      <c r="T243" s="843"/>
      <c r="U243" s="909"/>
      <c r="V243" s="843"/>
      <c r="W243" s="909"/>
      <c r="X243" s="912"/>
      <c r="Y243" s="909"/>
      <c r="Z243" s="909"/>
      <c r="AA243" s="915"/>
      <c r="AB243" s="297">
        <v>5</v>
      </c>
      <c r="AC243" s="529" t="s">
        <v>792</v>
      </c>
      <c r="AD243" s="530" t="s">
        <v>265</v>
      </c>
      <c r="AE243" s="713" t="s">
        <v>793</v>
      </c>
      <c r="AF243" s="298" t="str">
        <f t="shared" si="33"/>
        <v>Probabilidad</v>
      </c>
      <c r="AG243" s="299" t="s">
        <v>177</v>
      </c>
      <c r="AH243" s="296">
        <f t="shared" si="34"/>
        <v>0.25</v>
      </c>
      <c r="AI243" s="302" t="s">
        <v>178</v>
      </c>
      <c r="AJ243" s="296">
        <f t="shared" si="35"/>
        <v>0.15</v>
      </c>
      <c r="AK243" s="300">
        <f t="shared" si="36"/>
        <v>0.4</v>
      </c>
      <c r="AL243" s="301">
        <f>IFERROR(IF(AND(AF242="Probabilidad",AF243="Probabilidad"),(AL242-(+AL242*AK243)),IF(AND(AF242="Impacto",AF243="Probabilidad"),(AL241-(+AL241*AK243)),IF(AF243="Impacto",AL242,""))),"")</f>
        <v>4.6655999999999996E-2</v>
      </c>
      <c r="AM243" s="301">
        <f>IFERROR(IF(AND(AF242="Impacto",AF243="Impacto"),(AM242-(+AM242*AK243)),IF(AND(AF242="Probabilidad",AF243="Impacto"),(AM241-(+AM241*AK243)),IF(AF243="Probabilidad",AM242,""))),"")</f>
        <v>0.6</v>
      </c>
      <c r="AN243" s="302" t="s">
        <v>179</v>
      </c>
      <c r="AO243" s="302" t="s">
        <v>180</v>
      </c>
      <c r="AP243" s="302" t="s">
        <v>181</v>
      </c>
      <c r="AQ243" s="775"/>
      <c r="AR243" s="739"/>
      <c r="AS243" s="739"/>
      <c r="AT243" s="742"/>
      <c r="AU243" s="739"/>
      <c r="AV243" s="739"/>
      <c r="AW243" s="742"/>
      <c r="AX243" s="742"/>
      <c r="AY243" s="742"/>
      <c r="AZ243" s="745"/>
      <c r="BA243" s="305"/>
      <c r="BB243" s="305"/>
      <c r="BC243" s="308" t="str">
        <f t="shared" si="37"/>
        <v/>
      </c>
      <c r="BD243" s="295"/>
      <c r="BE243" s="295"/>
      <c r="BF243" s="295"/>
      <c r="BG243" s="295"/>
      <c r="BH243" s="305"/>
      <c r="BI243" s="305"/>
      <c r="BJ243" s="305"/>
      <c r="BK243" s="305"/>
      <c r="BL243" s="306"/>
      <c r="BM243" s="306"/>
      <c r="BN243" s="306"/>
      <c r="BO243" s="306"/>
      <c r="BP243" s="307" t="str">
        <f t="shared" si="38"/>
        <v/>
      </c>
      <c r="BQ243" s="330" t="str">
        <f t="shared" si="39"/>
        <v/>
      </c>
      <c r="BR243" s="886"/>
      <c r="BS243" s="889"/>
      <c r="BT243" s="889"/>
      <c r="BU243" s="892"/>
    </row>
    <row r="244" spans="1:73" ht="90" x14ac:dyDescent="0.25">
      <c r="A244" s="840"/>
      <c r="B244" s="843"/>
      <c r="C244" s="846"/>
      <c r="D244" s="850"/>
      <c r="E244" s="832"/>
      <c r="F244" s="853"/>
      <c r="G244" s="919"/>
      <c r="H244" s="776"/>
      <c r="I244" s="776"/>
      <c r="J244" s="802"/>
      <c r="K244" s="805"/>
      <c r="L244" s="764"/>
      <c r="M244" s="817"/>
      <c r="N244" s="764"/>
      <c r="O244" s="764"/>
      <c r="P244" s="814"/>
      <c r="Q244" s="811"/>
      <c r="R244" s="844"/>
      <c r="S244" s="910"/>
      <c r="T244" s="844"/>
      <c r="U244" s="910"/>
      <c r="V244" s="844"/>
      <c r="W244" s="910"/>
      <c r="X244" s="913"/>
      <c r="Y244" s="910"/>
      <c r="Z244" s="910"/>
      <c r="AA244" s="916"/>
      <c r="AB244" s="315">
        <v>6</v>
      </c>
      <c r="AC244" s="514" t="s">
        <v>794</v>
      </c>
      <c r="AD244" s="714" t="s">
        <v>265</v>
      </c>
      <c r="AE244" s="715" t="s">
        <v>795</v>
      </c>
      <c r="AF244" s="316" t="str">
        <f t="shared" si="33"/>
        <v>Probabilidad</v>
      </c>
      <c r="AG244" s="299" t="s">
        <v>177</v>
      </c>
      <c r="AH244" s="314">
        <f t="shared" si="34"/>
        <v>0.25</v>
      </c>
      <c r="AI244" s="317" t="s">
        <v>178</v>
      </c>
      <c r="AJ244" s="314">
        <f t="shared" si="35"/>
        <v>0.15</v>
      </c>
      <c r="AK244" s="318">
        <f t="shared" si="36"/>
        <v>0.4</v>
      </c>
      <c r="AL244" s="301">
        <f>IFERROR(IF(AND(AF243="Probabilidad",AF244="Probabilidad"),(AL243-(+AL243*AK244)),IF(AND(AF243="Impacto",AF244="Probabilidad"),(AL242-(+AL242*AK244)),IF(AF244="Impacto",AL243,""))),"")</f>
        <v>2.7993599999999997E-2</v>
      </c>
      <c r="AM244" s="301">
        <f>IFERROR(IF(AND(AF243="Impacto",AF244="Impacto"),(AM243-(+AM243*AK244)),IF(AND(AF243="Probabilidad",AF244="Impacto"),(AM242-(+AM242*AK244)),IF(AF244="Probabilidad",AM243,""))),"")</f>
        <v>0.6</v>
      </c>
      <c r="AN244" s="320" t="s">
        <v>179</v>
      </c>
      <c r="AO244" s="320" t="s">
        <v>180</v>
      </c>
      <c r="AP244" s="320" t="s">
        <v>181</v>
      </c>
      <c r="AQ244" s="776"/>
      <c r="AR244" s="740"/>
      <c r="AS244" s="740"/>
      <c r="AT244" s="743"/>
      <c r="AU244" s="740"/>
      <c r="AV244" s="740"/>
      <c r="AW244" s="743"/>
      <c r="AX244" s="743"/>
      <c r="AY244" s="743"/>
      <c r="AZ244" s="746"/>
      <c r="BA244" s="323"/>
      <c r="BB244" s="323"/>
      <c r="BC244" s="326" t="str">
        <f t="shared" si="37"/>
        <v/>
      </c>
      <c r="BD244" s="313"/>
      <c r="BE244" s="313"/>
      <c r="BF244" s="313"/>
      <c r="BG244" s="313"/>
      <c r="BH244" s="323"/>
      <c r="BI244" s="323"/>
      <c r="BJ244" s="323"/>
      <c r="BK244" s="323"/>
      <c r="BL244" s="324"/>
      <c r="BM244" s="324"/>
      <c r="BN244" s="324"/>
      <c r="BO244" s="324"/>
      <c r="BP244" s="325" t="str">
        <f t="shared" si="38"/>
        <v/>
      </c>
      <c r="BQ244" s="333" t="str">
        <f t="shared" si="39"/>
        <v/>
      </c>
      <c r="BR244" s="887"/>
      <c r="BS244" s="890"/>
      <c r="BT244" s="890"/>
      <c r="BU244" s="893"/>
    </row>
    <row r="245" spans="1:73" ht="102" customHeight="1" x14ac:dyDescent="0.25">
      <c r="A245" s="840"/>
      <c r="B245" s="843"/>
      <c r="C245" s="846"/>
      <c r="D245" s="848" t="s">
        <v>167</v>
      </c>
      <c r="E245" s="830" t="s">
        <v>729</v>
      </c>
      <c r="F245" s="851">
        <v>5</v>
      </c>
      <c r="G245" s="923" t="s">
        <v>796</v>
      </c>
      <c r="H245" s="774"/>
      <c r="I245" s="774"/>
      <c r="J245" s="924" t="s">
        <v>797</v>
      </c>
      <c r="K245" s="774" t="s">
        <v>170</v>
      </c>
      <c r="L245" s="812" t="s">
        <v>171</v>
      </c>
      <c r="M245" s="785" t="s">
        <v>798</v>
      </c>
      <c r="N245" s="920"/>
      <c r="O245" s="920"/>
      <c r="P245" s="812" t="s">
        <v>799</v>
      </c>
      <c r="Q245" s="809">
        <v>1</v>
      </c>
      <c r="R245" s="744" t="s">
        <v>173</v>
      </c>
      <c r="S245" s="781">
        <f>IF(R245="Muy Alta",100%,IF(R245="Alta",80%,IF(R245="Media",60%,IF(R245="Baja",40%,IF(R245="Muy Baja",20%,"")))))</f>
        <v>0.6</v>
      </c>
      <c r="T245" s="744" t="s">
        <v>263</v>
      </c>
      <c r="U245" s="781">
        <f>IF(T245="Catastrófico",100%,IF(T245="Mayor",80%,IF(T245="Moderado",60%,IF(T245="Menor",40%,IF(T245="Leve",20%,"")))))</f>
        <v>0.2</v>
      </c>
      <c r="V245" s="744" t="s">
        <v>220</v>
      </c>
      <c r="W245" s="781">
        <f>IF(V245="Catastrófico",100%,IF(V245="Mayor",80%,IF(V245="Moderado",60%,IF(V245="Menor",40%,IF(V245="Leve",20%,"")))))</f>
        <v>0.4</v>
      </c>
      <c r="X245" s="778" t="str">
        <f>IF(Y245=100%,"Catastrófico",IF(Y245=80%,"Mayor",IF(Y245=60%,"Moderado",IF(Y245=40%,"Menor",IF(Y245=20%,"Leve","")))))</f>
        <v>Menor</v>
      </c>
      <c r="Y245" s="781">
        <f>IF(AND(U245="",W245=""),"",MAX(U245,W245))</f>
        <v>0.4</v>
      </c>
      <c r="Z245" s="781" t="str">
        <f>CONCATENATE(R245,X245)</f>
        <v>MediaMenor</v>
      </c>
      <c r="AA245" s="741" t="str">
        <f>IF(Z245="Muy AltaLeve","Alto",IF(Z245="Muy AltaMenor","Alto",IF(Z245="Muy AltaModerado","Alto",IF(Z245="Muy AltaMayor","Alto",IF(Z245="Muy AltaCatastrófico","Extremo",IF(Z245="AltaLeve","Moderado",IF(Z245="AltaMenor","Moderado",IF(Z245="AltaModerado","Alto",IF(Z245="AltaMayor","Alto",IF(Z245="AltaCatastrófico","Extremo",IF(Z245="MediaLeve","Moderado",IF(Z245="MediaMenor","Moderado",IF(Z245="MediaModerado","Moderado",IF(Z245="MediaMayor","Alto",IF(Z245="MediaCatastrófico","Extremo",IF(Z245="BajaLeve","Bajo",IF(Z245="BajaMenor","Moderado",IF(Z245="BajaModerado","Moderado",IF(Z245="BajaMayor","Alto",IF(Z245="BajaCatastrófico","Extremo",IF(Z245="Muy BajaLeve","Bajo",IF(Z245="Muy BajaMenor","Bajo",IF(Z245="Muy BajaModerado","Moderado",IF(Z245="Muy BajaMayor","Alto",IF(Z245="Muy BajaCatastrófico","Extremo","")))))))))))))))))))))))))</f>
        <v>Moderado</v>
      </c>
      <c r="AB245" s="49">
        <v>1</v>
      </c>
      <c r="AC245" s="527" t="s">
        <v>800</v>
      </c>
      <c r="AD245" s="528" t="s">
        <v>237</v>
      </c>
      <c r="AE245" s="528" t="s">
        <v>801</v>
      </c>
      <c r="AF245" s="17" t="str">
        <f t="shared" si="33"/>
        <v>Probabilidad</v>
      </c>
      <c r="AG245" s="10" t="s">
        <v>177</v>
      </c>
      <c r="AH245" s="18">
        <f t="shared" si="34"/>
        <v>0.25</v>
      </c>
      <c r="AI245" s="10" t="s">
        <v>178</v>
      </c>
      <c r="AJ245" s="18">
        <f t="shared" si="35"/>
        <v>0.15</v>
      </c>
      <c r="AK245" s="19">
        <f t="shared" si="36"/>
        <v>0.4</v>
      </c>
      <c r="AL245" s="20">
        <f>IFERROR(IF(AF245="Probabilidad",(S245-(+S245*AK245)),IF(AF245="Impacto",S245,"")),"")</f>
        <v>0.36</v>
      </c>
      <c r="AM245" s="20">
        <f>IFERROR(IF(AF245="Impacto",(Y245-(+Y245*AK245)),IF(AF245="Probabilidad",Y245,"")),"")</f>
        <v>0.4</v>
      </c>
      <c r="AN245" s="11" t="s">
        <v>179</v>
      </c>
      <c r="AO245" s="11" t="s">
        <v>180</v>
      </c>
      <c r="AP245" s="11" t="s">
        <v>181</v>
      </c>
      <c r="AQ245" s="905" t="s">
        <v>802</v>
      </c>
      <c r="AR245" s="738">
        <f>S245</f>
        <v>0.6</v>
      </c>
      <c r="AS245" s="738">
        <f>IF(AL245="","",MIN(AL245:AL250))</f>
        <v>0.18</v>
      </c>
      <c r="AT245" s="741" t="str">
        <f>IFERROR(IF(AS245="","",IF(AS245&lt;=0.2,"Muy Baja",IF(AS245&lt;=0.4,"Baja",IF(AS245&lt;=0.6,"Media",IF(AS245&lt;=0.8,"Alta","Muy Alta"))))),"")</f>
        <v>Muy Baja</v>
      </c>
      <c r="AU245" s="738">
        <f>Y245</f>
        <v>0.4</v>
      </c>
      <c r="AV245" s="738">
        <f>IF(AM245="","",MIN(AM245:AM250))</f>
        <v>0.4</v>
      </c>
      <c r="AW245" s="741" t="str">
        <f>IFERROR(IF(AV245="","",IF(AV245&lt;=0.2,"Leve",IF(AV245&lt;=0.4,"Menor",IF(AV245&lt;=0.6,"Moderado",IF(AV245&lt;=0.8,"Mayor","Catastrófico"))))),"")</f>
        <v>Menor</v>
      </c>
      <c r="AX245" s="741" t="str">
        <f>AA245</f>
        <v>Moderado</v>
      </c>
      <c r="AY245" s="741" t="str">
        <f>IFERROR(IF(OR(AND(AT245="Muy Baja",AW245="Leve"),AND(AT245="Muy Baja",AW245="Menor"),AND(AT245="Baja",AW245="Leve")),"Bajo",IF(OR(AND(AT245="Muy baja",AW245="Moderado"),AND(AT245="Baja",AW245="Menor"),AND(AT245="Baja",AW245="Moderado"),AND(AT245="Media",AW245="Leve"),AND(AT245="Media",AW245="Menor"),AND(AT245="Media",AW245="Moderado"),AND(AT245="Alta",AW245="Leve"),AND(AT245="Alta",AW245="Menor")),"Moderado",IF(OR(AND(AT245="Muy Baja",AW245="Mayor"),AND(AT245="Baja",AW245="Mayor"),AND(AT245="Media",AW245="Mayor"),AND(AT245="Alta",AW245="Moderado"),AND(AT245="Alta",AW245="Mayor"),AND(AT245="Muy Alta",AW245="Leve"),AND(AT245="Muy Alta",AW245="Menor"),AND(AT245="Muy Alta",AW245="Moderado"),AND(AT245="Muy Alta",AW245="Mayor")),"Alto",IF(OR(AND(AT245="Muy Baja",AW245="Catastrófico"),AND(AT245="Baja",AW245="Catastrófico"),AND(AT245="Media",AW245="Catastrófico"),AND(AT245="Alta",AW245="Catastrófico"),AND(AT245="Muy Alta",AW245="Catastrófico")),"Extremo","")))),"")</f>
        <v>Bajo</v>
      </c>
      <c r="AZ245" s="898" t="s">
        <v>224</v>
      </c>
      <c r="BA245" s="522"/>
      <c r="BB245" s="241"/>
      <c r="BC245" s="209" t="str">
        <f t="shared" si="37"/>
        <v/>
      </c>
      <c r="BD245" s="126"/>
      <c r="BE245" s="126"/>
      <c r="BF245" s="126"/>
      <c r="BG245" s="126"/>
      <c r="BH245" s="241"/>
      <c r="BI245" s="91"/>
      <c r="BJ245" s="91"/>
      <c r="BK245" s="91"/>
      <c r="BL245" s="93"/>
      <c r="BM245" s="93"/>
      <c r="BN245" s="93"/>
      <c r="BO245" s="93"/>
      <c r="BP245" s="95" t="str">
        <f t="shared" si="38"/>
        <v/>
      </c>
      <c r="BQ245" s="96" t="str">
        <f t="shared" si="39"/>
        <v/>
      </c>
      <c r="BR245" s="885"/>
      <c r="BS245" s="888"/>
      <c r="BT245" s="888"/>
      <c r="BU245" s="891"/>
    </row>
    <row r="246" spans="1:73" ht="150" x14ac:dyDescent="0.25">
      <c r="A246" s="840"/>
      <c r="B246" s="843"/>
      <c r="C246" s="846"/>
      <c r="D246" s="849"/>
      <c r="E246" s="831"/>
      <c r="F246" s="852"/>
      <c r="G246" s="880"/>
      <c r="H246" s="775"/>
      <c r="I246" s="775"/>
      <c r="J246" s="925"/>
      <c r="K246" s="775"/>
      <c r="L246" s="813"/>
      <c r="M246" s="786"/>
      <c r="N246" s="921"/>
      <c r="O246" s="921"/>
      <c r="P246" s="813"/>
      <c r="Q246" s="810"/>
      <c r="R246" s="745"/>
      <c r="S246" s="782"/>
      <c r="T246" s="745"/>
      <c r="U246" s="782"/>
      <c r="V246" s="745"/>
      <c r="W246" s="782"/>
      <c r="X246" s="779"/>
      <c r="Y246" s="782"/>
      <c r="Z246" s="782"/>
      <c r="AA246" s="742"/>
      <c r="AB246" s="297">
        <v>2</v>
      </c>
      <c r="AC246" s="529" t="s">
        <v>803</v>
      </c>
      <c r="AD246" s="530" t="s">
        <v>804</v>
      </c>
      <c r="AE246" s="530" t="s">
        <v>805</v>
      </c>
      <c r="AF246" s="298" t="str">
        <f t="shared" si="33"/>
        <v>Probabilidad</v>
      </c>
      <c r="AG246" s="299" t="s">
        <v>177</v>
      </c>
      <c r="AH246" s="296">
        <f t="shared" si="34"/>
        <v>0.25</v>
      </c>
      <c r="AI246" s="302" t="s">
        <v>806</v>
      </c>
      <c r="AJ246" s="296">
        <f t="shared" si="35"/>
        <v>0.25</v>
      </c>
      <c r="AK246" s="300">
        <f t="shared" si="36"/>
        <v>0.5</v>
      </c>
      <c r="AL246" s="301">
        <f>IFERROR(IF(AND(AF245="Probabilidad",AF246="Probabilidad"),(AL245-(+AL245*AK246)),IF(AF246="Probabilidad",(S245-(+S245*AK246)),IF(AF246="Impacto",AL245,""))),"")</f>
        <v>0.18</v>
      </c>
      <c r="AM246" s="301">
        <f>IFERROR(IF(AND(AF245="Impacto",AF246="Impacto"),(AM245-(+AM245*AK246)),IF(AF246="Impacto",(Y245-(+Y245*AK246)),IF(AF246="Probabilidad",AM245,""))),"")</f>
        <v>0.4</v>
      </c>
      <c r="AN246" s="302" t="s">
        <v>179</v>
      </c>
      <c r="AO246" s="302" t="s">
        <v>180</v>
      </c>
      <c r="AP246" s="302" t="s">
        <v>181</v>
      </c>
      <c r="AQ246" s="906"/>
      <c r="AR246" s="739"/>
      <c r="AS246" s="739"/>
      <c r="AT246" s="742"/>
      <c r="AU246" s="739"/>
      <c r="AV246" s="739"/>
      <c r="AW246" s="742"/>
      <c r="AX246" s="742"/>
      <c r="AY246" s="742"/>
      <c r="AZ246" s="899"/>
      <c r="BA246" s="523"/>
      <c r="BB246" s="305"/>
      <c r="BC246" s="308" t="str">
        <f t="shared" si="37"/>
        <v/>
      </c>
      <c r="BD246" s="295"/>
      <c r="BE246" s="295"/>
      <c r="BF246" s="295"/>
      <c r="BG246" s="295"/>
      <c r="BH246" s="305"/>
      <c r="BI246" s="305"/>
      <c r="BJ246" s="305"/>
      <c r="BK246" s="305"/>
      <c r="BL246" s="306"/>
      <c r="BM246" s="306"/>
      <c r="BN246" s="306"/>
      <c r="BO246" s="306"/>
      <c r="BP246" s="307" t="str">
        <f t="shared" si="38"/>
        <v/>
      </c>
      <c r="BQ246" s="330" t="str">
        <f t="shared" si="39"/>
        <v/>
      </c>
      <c r="BR246" s="886"/>
      <c r="BS246" s="889"/>
      <c r="BT246" s="889"/>
      <c r="BU246" s="892"/>
    </row>
    <row r="247" spans="1:73" x14ac:dyDescent="0.25">
      <c r="A247" s="840"/>
      <c r="B247" s="843"/>
      <c r="C247" s="846"/>
      <c r="D247" s="849"/>
      <c r="E247" s="831"/>
      <c r="F247" s="852"/>
      <c r="G247" s="880"/>
      <c r="H247" s="775"/>
      <c r="I247" s="775"/>
      <c r="J247" s="925"/>
      <c r="K247" s="775"/>
      <c r="L247" s="813"/>
      <c r="M247" s="786"/>
      <c r="N247" s="921"/>
      <c r="O247" s="921"/>
      <c r="P247" s="813"/>
      <c r="Q247" s="810"/>
      <c r="R247" s="745"/>
      <c r="S247" s="782"/>
      <c r="T247" s="745"/>
      <c r="U247" s="782"/>
      <c r="V247" s="745"/>
      <c r="W247" s="782"/>
      <c r="X247" s="779"/>
      <c r="Y247" s="782"/>
      <c r="Z247" s="782"/>
      <c r="AA247" s="742"/>
      <c r="AB247" s="297">
        <v>3</v>
      </c>
      <c r="AC247" s="295"/>
      <c r="AD247" s="295"/>
      <c r="AE247" s="295"/>
      <c r="AF247" s="298" t="str">
        <f t="shared" si="33"/>
        <v/>
      </c>
      <c r="AG247" s="299"/>
      <c r="AH247" s="296" t="str">
        <f t="shared" si="34"/>
        <v/>
      </c>
      <c r="AI247" s="302"/>
      <c r="AJ247" s="296" t="str">
        <f t="shared" si="35"/>
        <v/>
      </c>
      <c r="AK247" s="300" t="str">
        <f t="shared" si="36"/>
        <v/>
      </c>
      <c r="AL247" s="301" t="str">
        <f>IFERROR(IF(AND(AF246="Probabilidad",AF247="Probabilidad"),(AL246-(+AL246*AK247)),IF(AND(AF246="Impacto",AF247="Probabilidad"),(AL245-(+AL245*AK247)),IF(AF247="Impacto",AL246,""))),"")</f>
        <v/>
      </c>
      <c r="AM247" s="301" t="str">
        <f>IFERROR(IF(AND(AF246="Impacto",AF247="Impacto"),(AM246-(+AM246*AK247)),IF(AND(AF246="Probabilidad",AF247="Impacto"),(AM245-(+AM245*AK247)),IF(AF247="Probabilidad",AM246,""))),"")</f>
        <v/>
      </c>
      <c r="AN247" s="302"/>
      <c r="AO247" s="302"/>
      <c r="AP247" s="302"/>
      <c r="AQ247" s="906"/>
      <c r="AR247" s="739"/>
      <c r="AS247" s="739"/>
      <c r="AT247" s="742"/>
      <c r="AU247" s="739"/>
      <c r="AV247" s="739"/>
      <c r="AW247" s="742"/>
      <c r="AX247" s="742"/>
      <c r="AY247" s="742"/>
      <c r="AZ247" s="899"/>
      <c r="BA247" s="523"/>
      <c r="BB247" s="305"/>
      <c r="BC247" s="308" t="str">
        <f t="shared" si="37"/>
        <v/>
      </c>
      <c r="BD247" s="295"/>
      <c r="BE247" s="295"/>
      <c r="BF247" s="295"/>
      <c r="BG247" s="295"/>
      <c r="BH247" s="305"/>
      <c r="BI247" s="305"/>
      <c r="BJ247" s="305"/>
      <c r="BK247" s="305"/>
      <c r="BL247" s="306"/>
      <c r="BM247" s="306"/>
      <c r="BN247" s="306"/>
      <c r="BO247" s="306"/>
      <c r="BP247" s="307" t="str">
        <f t="shared" si="38"/>
        <v/>
      </c>
      <c r="BQ247" s="330" t="str">
        <f t="shared" si="39"/>
        <v/>
      </c>
      <c r="BR247" s="886"/>
      <c r="BS247" s="889"/>
      <c r="BT247" s="889"/>
      <c r="BU247" s="892"/>
    </row>
    <row r="248" spans="1:73" x14ac:dyDescent="0.25">
      <c r="A248" s="840"/>
      <c r="B248" s="843"/>
      <c r="C248" s="846"/>
      <c r="D248" s="849"/>
      <c r="E248" s="831"/>
      <c r="F248" s="852"/>
      <c r="G248" s="880"/>
      <c r="H248" s="775"/>
      <c r="I248" s="775"/>
      <c r="J248" s="925"/>
      <c r="K248" s="775"/>
      <c r="L248" s="813"/>
      <c r="M248" s="786"/>
      <c r="N248" s="921"/>
      <c r="O248" s="921"/>
      <c r="P248" s="813"/>
      <c r="Q248" s="810"/>
      <c r="R248" s="745"/>
      <c r="S248" s="782"/>
      <c r="T248" s="745"/>
      <c r="U248" s="782"/>
      <c r="V248" s="745"/>
      <c r="W248" s="782"/>
      <c r="X248" s="779"/>
      <c r="Y248" s="782"/>
      <c r="Z248" s="782"/>
      <c r="AA248" s="742"/>
      <c r="AB248" s="297">
        <v>4</v>
      </c>
      <c r="AC248" s="295"/>
      <c r="AD248" s="295"/>
      <c r="AE248" s="295"/>
      <c r="AF248" s="298" t="str">
        <f t="shared" si="33"/>
        <v/>
      </c>
      <c r="AG248" s="299"/>
      <c r="AH248" s="296" t="str">
        <f t="shared" si="34"/>
        <v/>
      </c>
      <c r="AI248" s="302"/>
      <c r="AJ248" s="296" t="str">
        <f t="shared" si="35"/>
        <v/>
      </c>
      <c r="AK248" s="300" t="str">
        <f t="shared" si="36"/>
        <v/>
      </c>
      <c r="AL248" s="301" t="str">
        <f>IFERROR(IF(AND(AF247="Probabilidad",AF248="Probabilidad"),(AL247-(+AL247*AK248)),IF(AND(AF247="Impacto",AF248="Probabilidad"),(AL246-(+AL246*AK248)),IF(AF248="Impacto",AL247,""))),"")</f>
        <v/>
      </c>
      <c r="AM248" s="301" t="str">
        <f>IFERROR(IF(AND(AF247="Impacto",AF248="Impacto"),(AM247-(+AM247*AK248)),IF(AND(AF247="Probabilidad",AF248="Impacto"),(AM246-(+AM246*AK248)),IF(AF248="Probabilidad",AM247,""))),"")</f>
        <v/>
      </c>
      <c r="AN248" s="302"/>
      <c r="AO248" s="302"/>
      <c r="AP248" s="302"/>
      <c r="AQ248" s="906"/>
      <c r="AR248" s="739"/>
      <c r="AS248" s="739"/>
      <c r="AT248" s="742"/>
      <c r="AU248" s="739"/>
      <c r="AV248" s="739"/>
      <c r="AW248" s="742"/>
      <c r="AX248" s="742"/>
      <c r="AY248" s="742"/>
      <c r="AZ248" s="899"/>
      <c r="BA248" s="523"/>
      <c r="BB248" s="305"/>
      <c r="BC248" s="308" t="str">
        <f t="shared" si="37"/>
        <v/>
      </c>
      <c r="BD248" s="295"/>
      <c r="BE248" s="295"/>
      <c r="BF248" s="295"/>
      <c r="BG248" s="295"/>
      <c r="BH248" s="305"/>
      <c r="BI248" s="305"/>
      <c r="BJ248" s="305"/>
      <c r="BK248" s="305"/>
      <c r="BL248" s="306"/>
      <c r="BM248" s="306"/>
      <c r="BN248" s="306"/>
      <c r="BO248" s="306"/>
      <c r="BP248" s="307" t="str">
        <f t="shared" si="38"/>
        <v/>
      </c>
      <c r="BQ248" s="330" t="str">
        <f t="shared" si="39"/>
        <v/>
      </c>
      <c r="BR248" s="886"/>
      <c r="BS248" s="889"/>
      <c r="BT248" s="889"/>
      <c r="BU248" s="892"/>
    </row>
    <row r="249" spans="1:73" x14ac:dyDescent="0.25">
      <c r="A249" s="840"/>
      <c r="B249" s="843"/>
      <c r="C249" s="846"/>
      <c r="D249" s="849"/>
      <c r="E249" s="831"/>
      <c r="F249" s="852"/>
      <c r="G249" s="880"/>
      <c r="H249" s="775"/>
      <c r="I249" s="775"/>
      <c r="J249" s="925"/>
      <c r="K249" s="775"/>
      <c r="L249" s="813"/>
      <c r="M249" s="786"/>
      <c r="N249" s="921"/>
      <c r="O249" s="921"/>
      <c r="P249" s="813"/>
      <c r="Q249" s="810"/>
      <c r="R249" s="745"/>
      <c r="S249" s="782"/>
      <c r="T249" s="745"/>
      <c r="U249" s="782"/>
      <c r="V249" s="745"/>
      <c r="W249" s="782"/>
      <c r="X249" s="779"/>
      <c r="Y249" s="782"/>
      <c r="Z249" s="782"/>
      <c r="AA249" s="742"/>
      <c r="AB249" s="297">
        <v>5</v>
      </c>
      <c r="AC249" s="295"/>
      <c r="AD249" s="295"/>
      <c r="AE249" s="295"/>
      <c r="AF249" s="298" t="str">
        <f t="shared" si="33"/>
        <v/>
      </c>
      <c r="AG249" s="299"/>
      <c r="AH249" s="296" t="str">
        <f t="shared" si="34"/>
        <v/>
      </c>
      <c r="AI249" s="302"/>
      <c r="AJ249" s="296" t="str">
        <f t="shared" si="35"/>
        <v/>
      </c>
      <c r="AK249" s="300" t="str">
        <f t="shared" si="36"/>
        <v/>
      </c>
      <c r="AL249" s="301" t="str">
        <f>IFERROR(IF(AND(AF248="Probabilidad",AF249="Probabilidad"),(AL248-(+AL248*AK249)),IF(AND(AF248="Impacto",AF249="Probabilidad"),(AL247-(+AL247*AK249)),IF(AF249="Impacto",AL248,""))),"")</f>
        <v/>
      </c>
      <c r="AM249" s="301" t="str">
        <f>IFERROR(IF(AND(AF248="Impacto",AF249="Impacto"),(AM248-(+AM248*AK249)),IF(AND(AF248="Probabilidad",AF249="Impacto"),(AM247-(+AM247*AK249)),IF(AF249="Probabilidad",AM248,""))),"")</f>
        <v/>
      </c>
      <c r="AN249" s="302"/>
      <c r="AO249" s="302"/>
      <c r="AP249" s="302"/>
      <c r="AQ249" s="906"/>
      <c r="AR249" s="739"/>
      <c r="AS249" s="739"/>
      <c r="AT249" s="742"/>
      <c r="AU249" s="739"/>
      <c r="AV249" s="739"/>
      <c r="AW249" s="742"/>
      <c r="AX249" s="742"/>
      <c r="AY249" s="742"/>
      <c r="AZ249" s="899"/>
      <c r="BA249" s="523"/>
      <c r="BB249" s="305"/>
      <c r="BC249" s="308" t="str">
        <f t="shared" si="37"/>
        <v/>
      </c>
      <c r="BD249" s="295"/>
      <c r="BE249" s="295"/>
      <c r="BF249" s="295"/>
      <c r="BG249" s="295"/>
      <c r="BH249" s="305"/>
      <c r="BI249" s="305"/>
      <c r="BJ249" s="305"/>
      <c r="BK249" s="305"/>
      <c r="BL249" s="306"/>
      <c r="BM249" s="306"/>
      <c r="BN249" s="306"/>
      <c r="BO249" s="306"/>
      <c r="BP249" s="307" t="str">
        <f t="shared" si="38"/>
        <v/>
      </c>
      <c r="BQ249" s="330" t="str">
        <f t="shared" si="39"/>
        <v/>
      </c>
      <c r="BR249" s="886"/>
      <c r="BS249" s="889"/>
      <c r="BT249" s="889"/>
      <c r="BU249" s="892"/>
    </row>
    <row r="250" spans="1:73" x14ac:dyDescent="0.25">
      <c r="A250" s="840"/>
      <c r="B250" s="843"/>
      <c r="C250" s="846"/>
      <c r="D250" s="850"/>
      <c r="E250" s="832"/>
      <c r="F250" s="853"/>
      <c r="G250" s="881"/>
      <c r="H250" s="776"/>
      <c r="I250" s="776"/>
      <c r="J250" s="926"/>
      <c r="K250" s="776"/>
      <c r="L250" s="814"/>
      <c r="M250" s="787"/>
      <c r="N250" s="922"/>
      <c r="O250" s="922"/>
      <c r="P250" s="814"/>
      <c r="Q250" s="811"/>
      <c r="R250" s="746"/>
      <c r="S250" s="783"/>
      <c r="T250" s="746"/>
      <c r="U250" s="783"/>
      <c r="V250" s="746"/>
      <c r="W250" s="783"/>
      <c r="X250" s="780"/>
      <c r="Y250" s="783"/>
      <c r="Z250" s="783"/>
      <c r="AA250" s="743"/>
      <c r="AB250" s="315">
        <v>6</v>
      </c>
      <c r="AC250" s="550"/>
      <c r="AD250" s="550"/>
      <c r="AE250" s="550"/>
      <c r="AF250" s="547" t="str">
        <f t="shared" si="33"/>
        <v/>
      </c>
      <c r="AG250" s="548"/>
      <c r="AH250" s="314" t="str">
        <f t="shared" si="34"/>
        <v/>
      </c>
      <c r="AI250" s="548"/>
      <c r="AJ250" s="314" t="str">
        <f t="shared" si="35"/>
        <v/>
      </c>
      <c r="AK250" s="318" t="str">
        <f t="shared" si="36"/>
        <v/>
      </c>
      <c r="AL250" s="301" t="str">
        <f>IFERROR(IF(AND(AF249="Probabilidad",AF250="Probabilidad"),(AL249-(+AL249*AK250)),IF(AND(AF249="Impacto",AF250="Probabilidad"),(AL248-(+AL248*AK250)),IF(AF250="Impacto",AL249,""))),"")</f>
        <v/>
      </c>
      <c r="AM250" s="301" t="str">
        <f>IFERROR(IF(AND(AF249="Impacto",AF250="Impacto"),(AM249-(+AM249*AK250)),IF(AND(AF249="Probabilidad",AF250="Impacto"),(AM248-(+AM248*AK250)),IF(AF250="Probabilidad",AM249,""))),"")</f>
        <v/>
      </c>
      <c r="AN250" s="320"/>
      <c r="AO250" s="320"/>
      <c r="AP250" s="320"/>
      <c r="AQ250" s="907"/>
      <c r="AR250" s="740"/>
      <c r="AS250" s="740"/>
      <c r="AT250" s="743"/>
      <c r="AU250" s="740"/>
      <c r="AV250" s="740"/>
      <c r="AW250" s="743"/>
      <c r="AX250" s="743"/>
      <c r="AY250" s="743"/>
      <c r="AZ250" s="900"/>
      <c r="BA250" s="524"/>
      <c r="BB250" s="323"/>
      <c r="BC250" s="326" t="str">
        <f t="shared" si="37"/>
        <v/>
      </c>
      <c r="BD250" s="313"/>
      <c r="BE250" s="313"/>
      <c r="BF250" s="313"/>
      <c r="BG250" s="313"/>
      <c r="BH250" s="323"/>
      <c r="BI250" s="323"/>
      <c r="BJ250" s="323"/>
      <c r="BK250" s="323"/>
      <c r="BL250" s="324"/>
      <c r="BM250" s="324"/>
      <c r="BN250" s="324"/>
      <c r="BO250" s="324"/>
      <c r="BP250" s="325" t="str">
        <f t="shared" si="38"/>
        <v/>
      </c>
      <c r="BQ250" s="333" t="str">
        <f t="shared" si="39"/>
        <v/>
      </c>
      <c r="BR250" s="887"/>
      <c r="BS250" s="890"/>
      <c r="BT250" s="890"/>
      <c r="BU250" s="893"/>
    </row>
    <row r="251" spans="1:73" ht="96.75" customHeight="1" x14ac:dyDescent="0.25">
      <c r="A251" s="840"/>
      <c r="B251" s="843"/>
      <c r="C251" s="846"/>
      <c r="D251" s="848" t="s">
        <v>167</v>
      </c>
      <c r="E251" s="830" t="s">
        <v>729</v>
      </c>
      <c r="F251" s="851">
        <v>6</v>
      </c>
      <c r="G251" s="879" t="s">
        <v>807</v>
      </c>
      <c r="H251" s="774"/>
      <c r="I251" s="774"/>
      <c r="J251" s="800" t="s">
        <v>808</v>
      </c>
      <c r="K251" s="803" t="s">
        <v>201</v>
      </c>
      <c r="L251" s="762" t="s">
        <v>171</v>
      </c>
      <c r="M251" s="785" t="s">
        <v>809</v>
      </c>
      <c r="N251" s="762"/>
      <c r="O251" s="762"/>
      <c r="P251" s="812" t="s">
        <v>810</v>
      </c>
      <c r="Q251" s="747">
        <v>1</v>
      </c>
      <c r="R251" s="744" t="s">
        <v>535</v>
      </c>
      <c r="S251" s="781">
        <f>IF(R251="Muy Alta",100%,IF(R251="Alta",80%,IF(R251="Media",60%,IF(R251="Baja",40%,IF(R251="Muy Baja",20%,"")))))</f>
        <v>0.2</v>
      </c>
      <c r="T251" s="744" t="s">
        <v>263</v>
      </c>
      <c r="U251" s="781">
        <f>IF(T251="Catastrófico",100%,IF(T251="Mayor",80%,IF(T251="Moderado",60%,IF(T251="Menor",40%,IF(T251="Leve",20%,"")))))</f>
        <v>0.2</v>
      </c>
      <c r="V251" s="744" t="s">
        <v>263</v>
      </c>
      <c r="W251" s="781">
        <f>IF(V251="Catastrófico",100%,IF(V251="Mayor",80%,IF(V251="Moderado",60%,IF(V251="Menor",40%,IF(V251="Leve",20%,"")))))</f>
        <v>0.2</v>
      </c>
      <c r="X251" s="778" t="str">
        <f>IF(Y251=100%,"Catastrófico",IF(Y251=80%,"Mayor",IF(Y251=60%,"Moderado",IF(Y251=40%,"Menor",IF(Y251=20%,"Leve","")))))</f>
        <v>Leve</v>
      </c>
      <c r="Y251" s="781">
        <f>IF(AND(U251="",W251=""),"",MAX(U251,W251))</f>
        <v>0.2</v>
      </c>
      <c r="Z251" s="781" t="str">
        <f>CONCATENATE(R251,X251)</f>
        <v>Muy BajaLeve</v>
      </c>
      <c r="AA251" s="741" t="str">
        <f>IF(Z251="Muy AltaLeve","Alto",IF(Z251="Muy AltaMenor","Alto",IF(Z251="Muy AltaModerado","Alto",IF(Z251="Muy AltaMayor","Alto",IF(Z251="Muy AltaCatastrófico","Extremo",IF(Z251="AltaLeve","Moderado",IF(Z251="AltaMenor","Moderado",IF(Z251="AltaModerado","Alto",IF(Z251="AltaMayor","Alto",IF(Z251="AltaCatastrófico","Extremo",IF(Z251="MediaLeve","Moderado",IF(Z251="MediaMenor","Moderado",IF(Z251="MediaModerado","Moderado",IF(Z251="MediaMayor","Alto",IF(Z251="MediaCatastrófico","Extremo",IF(Z251="BajaLeve","Bajo",IF(Z251="BajaMenor","Moderado",IF(Z251="BajaModerado","Moderado",IF(Z251="BajaMayor","Alto",IF(Z251="BajaCatastrófico","Extremo",IF(Z251="Muy BajaLeve","Bajo",IF(Z251="Muy BajaMenor","Bajo",IF(Z251="Muy BajaModerado","Moderado",IF(Z251="Muy BajaMayor","Alto",IF(Z251="Muy BajaCatastrófico","Extremo","")))))))))))))))))))))))))</f>
        <v>Bajo</v>
      </c>
      <c r="AB251" s="49">
        <v>1</v>
      </c>
      <c r="AC251" s="519" t="s">
        <v>811</v>
      </c>
      <c r="AD251" s="520" t="s">
        <v>302</v>
      </c>
      <c r="AE251" s="521" t="s">
        <v>812</v>
      </c>
      <c r="AF251" s="16" t="str">
        <f t="shared" ref="AF251:AF292" si="40">IF(OR(AG251="Preventivo",AG251="Detectivo"),"Probabilidad",IF(AG251="Correctivo","Impacto",""))</f>
        <v>Probabilidad</v>
      </c>
      <c r="AG251" s="10" t="s">
        <v>177</v>
      </c>
      <c r="AH251" s="18">
        <f t="shared" ref="AH251:AH292" si="41">IF(AG251="","",IF(AG251="Preventivo",25%,IF(AG251="Detectivo",15%,IF(AG251="Correctivo",10%))))</f>
        <v>0.25</v>
      </c>
      <c r="AI251" s="10" t="s">
        <v>178</v>
      </c>
      <c r="AJ251" s="18">
        <f t="shared" ref="AJ251:AJ292" si="42">IF(AI251="Automático",25%,IF(AI251="Manual",15%,""))</f>
        <v>0.15</v>
      </c>
      <c r="AK251" s="19">
        <f t="shared" ref="AK251:AK292" si="43">IF(OR(AH251="",AJ251=""),"",AH251+AJ251)</f>
        <v>0.4</v>
      </c>
      <c r="AL251" s="20">
        <f>IFERROR(IF(AF251="Probabilidad",(S251-(+S251*AK251)),IF(AF251="Impacto",S251,"")),"")</f>
        <v>0.12</v>
      </c>
      <c r="AM251" s="20">
        <f>IFERROR(IF(AF251="Impacto",(Y251-(+Y251*AK251)),IF(AF251="Probabilidad",Y251,"")),"")</f>
        <v>0.2</v>
      </c>
      <c r="AN251" s="11" t="s">
        <v>179</v>
      </c>
      <c r="AO251" s="11" t="s">
        <v>180</v>
      </c>
      <c r="AP251" s="11" t="s">
        <v>181</v>
      </c>
      <c r="AQ251" s="784" t="s">
        <v>813</v>
      </c>
      <c r="AR251" s="738">
        <f>S251</f>
        <v>0.2</v>
      </c>
      <c r="AS251" s="738">
        <f>IF(AL251="","",MIN(AL251:AL256))</f>
        <v>0.12</v>
      </c>
      <c r="AT251" s="741" t="str">
        <f>IFERROR(IF(AS251="","",IF(AS251&lt;=0.2,"Muy Baja",IF(AS251&lt;=0.4,"Baja",IF(AS251&lt;=0.6,"Media",IF(AS251&lt;=0.8,"Alta","Muy Alta"))))),"")</f>
        <v>Muy Baja</v>
      </c>
      <c r="AU251" s="738">
        <f>Y251</f>
        <v>0.2</v>
      </c>
      <c r="AV251" s="738">
        <f>IF(AM251="","",MIN(AM251:AM256))</f>
        <v>0.2</v>
      </c>
      <c r="AW251" s="741" t="str">
        <f>IFERROR(IF(AV251="","",IF(AV251&lt;=0.2,"Leve",IF(AV251&lt;=0.4,"Menor",IF(AV251&lt;=0.6,"Moderado",IF(AV251&lt;=0.8,"Mayor","Catastrófico"))))),"")</f>
        <v>Leve</v>
      </c>
      <c r="AX251" s="741" t="str">
        <f>AA251</f>
        <v>Bajo</v>
      </c>
      <c r="AY251" s="741" t="str">
        <f>IFERROR(IF(OR(AND(AT251="Muy Baja",AW251="Leve"),AND(AT251="Muy Baja",AW251="Menor"),AND(AT251="Baja",AW251="Leve")),"Bajo",IF(OR(AND(AT251="Muy baja",AW251="Moderado"),AND(AT251="Baja",AW251="Menor"),AND(AT251="Baja",AW251="Moderado"),AND(AT251="Media",AW251="Leve"),AND(AT251="Media",AW251="Menor"),AND(AT251="Media",AW251="Moderado"),AND(AT251="Alta",AW251="Leve"),AND(AT251="Alta",AW251="Menor")),"Moderado",IF(OR(AND(AT251="Muy Baja",AW251="Mayor"),AND(AT251="Baja",AW251="Mayor"),AND(AT251="Media",AW251="Mayor"),AND(AT251="Alta",AW251="Moderado"),AND(AT251="Alta",AW251="Mayor"),AND(AT251="Muy Alta",AW251="Leve"),AND(AT251="Muy Alta",AW251="Menor"),AND(AT251="Muy Alta",AW251="Moderado"),AND(AT251="Muy Alta",AW251="Mayor")),"Alto",IF(OR(AND(AT251="Muy Baja",AW251="Catastrófico"),AND(AT251="Baja",AW251="Catastrófico"),AND(AT251="Media",AW251="Catastrófico"),AND(AT251="Alta",AW251="Catastrófico"),AND(AT251="Muy Alta",AW251="Catastrófico")),"Extremo","")))),"")</f>
        <v>Bajo</v>
      </c>
      <c r="AZ251" s="744" t="s">
        <v>224</v>
      </c>
      <c r="BA251" s="91"/>
      <c r="BB251" s="91"/>
      <c r="BC251" s="94" t="str">
        <f t="shared" si="37"/>
        <v/>
      </c>
      <c r="BD251" s="9"/>
      <c r="BE251" s="9"/>
      <c r="BF251" s="9"/>
      <c r="BG251" s="9"/>
      <c r="BH251" s="91"/>
      <c r="BI251" s="91"/>
      <c r="BJ251" s="91"/>
      <c r="BK251" s="91"/>
      <c r="BL251" s="93"/>
      <c r="BM251" s="93"/>
      <c r="BN251" s="93"/>
      <c r="BO251" s="93"/>
      <c r="BP251" s="95" t="str">
        <f t="shared" si="38"/>
        <v/>
      </c>
      <c r="BQ251" s="96" t="str">
        <f t="shared" si="39"/>
        <v/>
      </c>
      <c r="BR251" s="894"/>
      <c r="BS251" s="897"/>
      <c r="BT251" s="897"/>
      <c r="BU251" s="845"/>
    </row>
    <row r="252" spans="1:73" x14ac:dyDescent="0.25">
      <c r="A252" s="840"/>
      <c r="B252" s="843"/>
      <c r="C252" s="846"/>
      <c r="D252" s="849"/>
      <c r="E252" s="831"/>
      <c r="F252" s="852"/>
      <c r="G252" s="880"/>
      <c r="H252" s="775"/>
      <c r="I252" s="775"/>
      <c r="J252" s="801"/>
      <c r="K252" s="804"/>
      <c r="L252" s="763"/>
      <c r="M252" s="786"/>
      <c r="N252" s="763"/>
      <c r="O252" s="763"/>
      <c r="P252" s="813"/>
      <c r="Q252" s="748"/>
      <c r="R252" s="745"/>
      <c r="S252" s="782"/>
      <c r="T252" s="745"/>
      <c r="U252" s="782"/>
      <c r="V252" s="745"/>
      <c r="W252" s="782"/>
      <c r="X252" s="779"/>
      <c r="Y252" s="782"/>
      <c r="Z252" s="782"/>
      <c r="AA252" s="742"/>
      <c r="AB252" s="297">
        <v>2</v>
      </c>
      <c r="AC252" s="550"/>
      <c r="AD252" s="295"/>
      <c r="AE252" s="242"/>
      <c r="AF252" s="298" t="str">
        <f t="shared" si="40"/>
        <v/>
      </c>
      <c r="AG252" s="299"/>
      <c r="AH252" s="296" t="str">
        <f t="shared" si="41"/>
        <v/>
      </c>
      <c r="AI252" s="302"/>
      <c r="AJ252" s="296" t="str">
        <f t="shared" si="42"/>
        <v/>
      </c>
      <c r="AK252" s="300" t="str">
        <f t="shared" si="43"/>
        <v/>
      </c>
      <c r="AL252" s="301" t="str">
        <f>IFERROR(IF(AND(AF251="Probabilidad",AF252="Probabilidad"),(AL251-(+AL251*AK252)),IF(AF252="Probabilidad",(S251-(+S251*AK252)),IF(AF252="Impacto",AL251,""))),"")</f>
        <v/>
      </c>
      <c r="AM252" s="301" t="str">
        <f>IFERROR(IF(AND(AF251="Impacto",AF252="Impacto"),(AM251-(+AM251*AK252)),IF(AF252="Impacto",(Y251-(+Y251*AK252)),IF(AF252="Probabilidad",AM251,""))),"")</f>
        <v/>
      </c>
      <c r="AN252" s="302"/>
      <c r="AO252" s="302"/>
      <c r="AP252" s="302"/>
      <c r="AQ252" s="775"/>
      <c r="AR252" s="739"/>
      <c r="AS252" s="739"/>
      <c r="AT252" s="742"/>
      <c r="AU252" s="739"/>
      <c r="AV252" s="739"/>
      <c r="AW252" s="742"/>
      <c r="AX252" s="742"/>
      <c r="AY252" s="742"/>
      <c r="AZ252" s="745"/>
      <c r="BA252" s="305"/>
      <c r="BB252" s="305"/>
      <c r="BC252" s="308" t="str">
        <f t="shared" si="37"/>
        <v/>
      </c>
      <c r="BD252" s="295"/>
      <c r="BE252" s="295"/>
      <c r="BF252" s="295"/>
      <c r="BG252" s="295"/>
      <c r="BH252" s="305"/>
      <c r="BI252" s="305"/>
      <c r="BJ252" s="305"/>
      <c r="BK252" s="305"/>
      <c r="BL252" s="306"/>
      <c r="BM252" s="306"/>
      <c r="BN252" s="306"/>
      <c r="BO252" s="306"/>
      <c r="BP252" s="307" t="str">
        <f t="shared" si="38"/>
        <v/>
      </c>
      <c r="BQ252" s="330" t="str">
        <f t="shared" si="39"/>
        <v/>
      </c>
      <c r="BR252" s="895"/>
      <c r="BS252" s="895"/>
      <c r="BT252" s="895"/>
      <c r="BU252" s="846"/>
    </row>
    <row r="253" spans="1:73" x14ac:dyDescent="0.25">
      <c r="A253" s="840"/>
      <c r="B253" s="843"/>
      <c r="C253" s="846"/>
      <c r="D253" s="849"/>
      <c r="E253" s="831"/>
      <c r="F253" s="852"/>
      <c r="G253" s="880"/>
      <c r="H253" s="775"/>
      <c r="I253" s="775"/>
      <c r="J253" s="801"/>
      <c r="K253" s="804"/>
      <c r="L253" s="763"/>
      <c r="M253" s="786"/>
      <c r="N253" s="763"/>
      <c r="O253" s="763"/>
      <c r="P253" s="813"/>
      <c r="Q253" s="748"/>
      <c r="R253" s="745"/>
      <c r="S253" s="782"/>
      <c r="T253" s="745"/>
      <c r="U253" s="782"/>
      <c r="V253" s="745"/>
      <c r="W253" s="782"/>
      <c r="X253" s="779"/>
      <c r="Y253" s="782"/>
      <c r="Z253" s="782"/>
      <c r="AA253" s="742"/>
      <c r="AB253" s="297">
        <v>3</v>
      </c>
      <c r="AC253" s="550"/>
      <c r="AD253" s="295"/>
      <c r="AE253" s="550"/>
      <c r="AF253" s="298" t="str">
        <f t="shared" si="40"/>
        <v/>
      </c>
      <c r="AG253" s="299"/>
      <c r="AH253" s="296" t="str">
        <f t="shared" si="41"/>
        <v/>
      </c>
      <c r="AI253" s="302"/>
      <c r="AJ253" s="296" t="str">
        <f t="shared" si="42"/>
        <v/>
      </c>
      <c r="AK253" s="300" t="str">
        <f t="shared" si="43"/>
        <v/>
      </c>
      <c r="AL253" s="301" t="str">
        <f>IFERROR(IF(AND(AF252="Probabilidad",AF253="Probabilidad"),(AL252-(+AL252*AK253)),IF(AND(AF252="Impacto",AF253="Probabilidad"),(AL251-(+AL251*AK253)),IF(AF253="Impacto",AL252,""))),"")</f>
        <v/>
      </c>
      <c r="AM253" s="301" t="str">
        <f>IFERROR(IF(AND(AF252="Impacto",AF253="Impacto"),(AM252-(+AM252*AK253)),IF(AND(AF252="Probabilidad",AF253="Impacto"),(AM251-(+AM251*AK253)),IF(AF253="Probabilidad",AM252,""))),"")</f>
        <v/>
      </c>
      <c r="AN253" s="302"/>
      <c r="AO253" s="302"/>
      <c r="AP253" s="302"/>
      <c r="AQ253" s="775"/>
      <c r="AR253" s="739"/>
      <c r="AS253" s="739"/>
      <c r="AT253" s="742"/>
      <c r="AU253" s="739"/>
      <c r="AV253" s="739"/>
      <c r="AW253" s="742"/>
      <c r="AX253" s="742"/>
      <c r="AY253" s="742"/>
      <c r="AZ253" s="745"/>
      <c r="BA253" s="305"/>
      <c r="BB253" s="305"/>
      <c r="BC253" s="308" t="str">
        <f t="shared" si="37"/>
        <v/>
      </c>
      <c r="BD253" s="295"/>
      <c r="BE253" s="295"/>
      <c r="BF253" s="295"/>
      <c r="BG253" s="295"/>
      <c r="BH253" s="305"/>
      <c r="BI253" s="305"/>
      <c r="BJ253" s="305"/>
      <c r="BK253" s="305"/>
      <c r="BL253" s="306"/>
      <c r="BM253" s="306"/>
      <c r="BN253" s="306"/>
      <c r="BO253" s="306"/>
      <c r="BP253" s="307" t="str">
        <f t="shared" si="38"/>
        <v/>
      </c>
      <c r="BQ253" s="330" t="str">
        <f t="shared" si="39"/>
        <v/>
      </c>
      <c r="BR253" s="895"/>
      <c r="BS253" s="895"/>
      <c r="BT253" s="895"/>
      <c r="BU253" s="846"/>
    </row>
    <row r="254" spans="1:73" x14ac:dyDescent="0.25">
      <c r="A254" s="840"/>
      <c r="B254" s="843"/>
      <c r="C254" s="846"/>
      <c r="D254" s="849"/>
      <c r="E254" s="831"/>
      <c r="F254" s="852"/>
      <c r="G254" s="880"/>
      <c r="H254" s="775"/>
      <c r="I254" s="775"/>
      <c r="J254" s="801"/>
      <c r="K254" s="804"/>
      <c r="L254" s="763"/>
      <c r="M254" s="786"/>
      <c r="N254" s="763"/>
      <c r="O254" s="763"/>
      <c r="P254" s="813"/>
      <c r="Q254" s="748"/>
      <c r="R254" s="745"/>
      <c r="S254" s="782"/>
      <c r="T254" s="745"/>
      <c r="U254" s="782"/>
      <c r="V254" s="745"/>
      <c r="W254" s="782"/>
      <c r="X254" s="779"/>
      <c r="Y254" s="782"/>
      <c r="Z254" s="782"/>
      <c r="AA254" s="742"/>
      <c r="AB254" s="297">
        <v>4</v>
      </c>
      <c r="AC254" s="295"/>
      <c r="AD254" s="295"/>
      <c r="AE254" s="295"/>
      <c r="AF254" s="298" t="str">
        <f t="shared" si="40"/>
        <v/>
      </c>
      <c r="AG254" s="299"/>
      <c r="AH254" s="296" t="str">
        <f t="shared" si="41"/>
        <v/>
      </c>
      <c r="AI254" s="302"/>
      <c r="AJ254" s="296" t="str">
        <f t="shared" si="42"/>
        <v/>
      </c>
      <c r="AK254" s="300" t="str">
        <f t="shared" si="43"/>
        <v/>
      </c>
      <c r="AL254" s="301" t="str">
        <f>IFERROR(IF(AND(AF253="Probabilidad",AF254="Probabilidad"),(AL253-(+AL253*AK254)),IF(AND(AF253="Impacto",AF254="Probabilidad"),(AL252-(+AL252*AK254)),IF(AF254="Impacto",AL253,""))),"")</f>
        <v/>
      </c>
      <c r="AM254" s="301" t="str">
        <f>IFERROR(IF(AND(AF253="Impacto",AF254="Impacto"),(AM253-(+AM253*AK254)),IF(AND(AF253="Probabilidad",AF254="Impacto"),(AM252-(+AM252*AK254)),IF(AF254="Probabilidad",AM253,""))),"")</f>
        <v/>
      </c>
      <c r="AN254" s="302"/>
      <c r="AO254" s="302"/>
      <c r="AP254" s="302"/>
      <c r="AQ254" s="775"/>
      <c r="AR254" s="739"/>
      <c r="AS254" s="739"/>
      <c r="AT254" s="742"/>
      <c r="AU254" s="739"/>
      <c r="AV254" s="739"/>
      <c r="AW254" s="742"/>
      <c r="AX254" s="742"/>
      <c r="AY254" s="742"/>
      <c r="AZ254" s="745"/>
      <c r="BA254" s="305"/>
      <c r="BB254" s="305"/>
      <c r="BC254" s="308" t="str">
        <f t="shared" si="37"/>
        <v/>
      </c>
      <c r="BD254" s="295"/>
      <c r="BE254" s="295"/>
      <c r="BF254" s="295"/>
      <c r="BG254" s="295"/>
      <c r="BH254" s="305"/>
      <c r="BI254" s="305"/>
      <c r="BJ254" s="305"/>
      <c r="BK254" s="305"/>
      <c r="BL254" s="306"/>
      <c r="BM254" s="306"/>
      <c r="BN254" s="306"/>
      <c r="BO254" s="306"/>
      <c r="BP254" s="307" t="str">
        <f t="shared" si="38"/>
        <v/>
      </c>
      <c r="BQ254" s="330" t="str">
        <f t="shared" si="39"/>
        <v/>
      </c>
      <c r="BR254" s="895"/>
      <c r="BS254" s="895"/>
      <c r="BT254" s="895"/>
      <c r="BU254" s="846"/>
    </row>
    <row r="255" spans="1:73" x14ac:dyDescent="0.25">
      <c r="A255" s="840"/>
      <c r="B255" s="843"/>
      <c r="C255" s="846"/>
      <c r="D255" s="849"/>
      <c r="E255" s="831"/>
      <c r="F255" s="852"/>
      <c r="G255" s="880"/>
      <c r="H255" s="775"/>
      <c r="I255" s="775"/>
      <c r="J255" s="801"/>
      <c r="K255" s="804"/>
      <c r="L255" s="763"/>
      <c r="M255" s="786"/>
      <c r="N255" s="763"/>
      <c r="O255" s="763"/>
      <c r="P255" s="813"/>
      <c r="Q255" s="748"/>
      <c r="R255" s="745"/>
      <c r="S255" s="782"/>
      <c r="T255" s="745"/>
      <c r="U255" s="782"/>
      <c r="V255" s="745"/>
      <c r="W255" s="782"/>
      <c r="X255" s="779"/>
      <c r="Y255" s="782"/>
      <c r="Z255" s="782"/>
      <c r="AA255" s="742"/>
      <c r="AB255" s="297">
        <v>5</v>
      </c>
      <c r="AC255" s="295"/>
      <c r="AD255" s="295"/>
      <c r="AE255" s="295"/>
      <c r="AF255" s="298" t="str">
        <f t="shared" si="40"/>
        <v/>
      </c>
      <c r="AG255" s="299"/>
      <c r="AH255" s="296" t="str">
        <f t="shared" si="41"/>
        <v/>
      </c>
      <c r="AI255" s="299"/>
      <c r="AJ255" s="296" t="str">
        <f t="shared" si="42"/>
        <v/>
      </c>
      <c r="AK255" s="300" t="str">
        <f t="shared" si="43"/>
        <v/>
      </c>
      <c r="AL255" s="301" t="str">
        <f>IFERROR(IF(AND(AF254="Probabilidad",AF255="Probabilidad"),(AL254-(+AL254*AK255)),IF(AND(AF254="Impacto",AF255="Probabilidad"),(AL253-(+AL253*AK255)),IF(AF255="Impacto",AL254,""))),"")</f>
        <v/>
      </c>
      <c r="AM255" s="301" t="str">
        <f>IFERROR(IF(AND(AF254="Impacto",AF255="Impacto"),(AM254-(+AM254*AK255)),IF(AND(AF254="Probabilidad",AF255="Impacto"),(AM253-(+AM253*AK255)),IF(AF255="Probabilidad",AM254,""))),"")</f>
        <v/>
      </c>
      <c r="AN255" s="302"/>
      <c r="AO255" s="302"/>
      <c r="AP255" s="302"/>
      <c r="AQ255" s="775"/>
      <c r="AR255" s="739"/>
      <c r="AS255" s="739"/>
      <c r="AT255" s="742"/>
      <c r="AU255" s="739"/>
      <c r="AV255" s="739"/>
      <c r="AW255" s="742"/>
      <c r="AX255" s="742"/>
      <c r="AY255" s="742"/>
      <c r="AZ255" s="745"/>
      <c r="BA255" s="305"/>
      <c r="BB255" s="305"/>
      <c r="BC255" s="308" t="str">
        <f t="shared" si="37"/>
        <v/>
      </c>
      <c r="BD255" s="295"/>
      <c r="BE255" s="295"/>
      <c r="BF255" s="295"/>
      <c r="BG255" s="295"/>
      <c r="BH255" s="305"/>
      <c r="BI255" s="305"/>
      <c r="BJ255" s="305"/>
      <c r="BK255" s="305"/>
      <c r="BL255" s="306"/>
      <c r="BM255" s="306"/>
      <c r="BN255" s="306"/>
      <c r="BO255" s="306"/>
      <c r="BP255" s="307" t="str">
        <f t="shared" si="38"/>
        <v/>
      </c>
      <c r="BQ255" s="330" t="str">
        <f t="shared" si="39"/>
        <v/>
      </c>
      <c r="BR255" s="895"/>
      <c r="BS255" s="895"/>
      <c r="BT255" s="895"/>
      <c r="BU255" s="846"/>
    </row>
    <row r="256" spans="1:73" x14ac:dyDescent="0.25">
      <c r="A256" s="841"/>
      <c r="B256" s="844"/>
      <c r="C256" s="847"/>
      <c r="D256" s="850"/>
      <c r="E256" s="832"/>
      <c r="F256" s="853"/>
      <c r="G256" s="881"/>
      <c r="H256" s="776"/>
      <c r="I256" s="776"/>
      <c r="J256" s="802"/>
      <c r="K256" s="805"/>
      <c r="L256" s="764"/>
      <c r="M256" s="787"/>
      <c r="N256" s="764"/>
      <c r="O256" s="764"/>
      <c r="P256" s="814"/>
      <c r="Q256" s="749"/>
      <c r="R256" s="746"/>
      <c r="S256" s="783"/>
      <c r="T256" s="746"/>
      <c r="U256" s="783"/>
      <c r="V256" s="746"/>
      <c r="W256" s="783"/>
      <c r="X256" s="780"/>
      <c r="Y256" s="783"/>
      <c r="Z256" s="783"/>
      <c r="AA256" s="743"/>
      <c r="AB256" s="315">
        <v>6</v>
      </c>
      <c r="AC256" s="313"/>
      <c r="AD256" s="313"/>
      <c r="AE256" s="313"/>
      <c r="AF256" s="316" t="str">
        <f t="shared" si="40"/>
        <v/>
      </c>
      <c r="AG256" s="317"/>
      <c r="AH256" s="314" t="str">
        <f t="shared" si="41"/>
        <v/>
      </c>
      <c r="AI256" s="317"/>
      <c r="AJ256" s="314" t="str">
        <f t="shared" si="42"/>
        <v/>
      </c>
      <c r="AK256" s="318" t="str">
        <f t="shared" si="43"/>
        <v/>
      </c>
      <c r="AL256" s="301" t="str">
        <f>IFERROR(IF(AND(AF255="Probabilidad",AF256="Probabilidad"),(AL255-(+AL255*AK256)),IF(AND(AF255="Impacto",AF256="Probabilidad"),(AL254-(+AL254*AK256)),IF(AF256="Impacto",AL255,""))),"")</f>
        <v/>
      </c>
      <c r="AM256" s="301" t="str">
        <f>IFERROR(IF(AND(AF255="Impacto",AF256="Impacto"),(AM255-(+AM255*AK256)),IF(AND(AF255="Probabilidad",AF256="Impacto"),(AM254-(+AM254*AK256)),IF(AF256="Probabilidad",AM255,""))),"")</f>
        <v/>
      </c>
      <c r="AN256" s="320"/>
      <c r="AO256" s="320"/>
      <c r="AP256" s="320"/>
      <c r="AQ256" s="776"/>
      <c r="AR256" s="740"/>
      <c r="AS256" s="740"/>
      <c r="AT256" s="743"/>
      <c r="AU256" s="740"/>
      <c r="AV256" s="740"/>
      <c r="AW256" s="743"/>
      <c r="AX256" s="743"/>
      <c r="AY256" s="743"/>
      <c r="AZ256" s="746"/>
      <c r="BA256" s="323"/>
      <c r="BB256" s="323"/>
      <c r="BC256" s="326" t="str">
        <f t="shared" si="37"/>
        <v/>
      </c>
      <c r="BD256" s="313"/>
      <c r="BE256" s="313"/>
      <c r="BF256" s="313"/>
      <c r="BG256" s="313"/>
      <c r="BH256" s="323"/>
      <c r="BI256" s="323"/>
      <c r="BJ256" s="323"/>
      <c r="BK256" s="323"/>
      <c r="BL256" s="324"/>
      <c r="BM256" s="324"/>
      <c r="BN256" s="324"/>
      <c r="BO256" s="324"/>
      <c r="BP256" s="325" t="str">
        <f t="shared" si="38"/>
        <v/>
      </c>
      <c r="BQ256" s="333" t="str">
        <f t="shared" si="39"/>
        <v/>
      </c>
      <c r="BR256" s="896"/>
      <c r="BS256" s="896"/>
      <c r="BT256" s="896"/>
      <c r="BU256" s="847"/>
    </row>
    <row r="257" spans="1:73" ht="120" customHeight="1" x14ac:dyDescent="0.25">
      <c r="A257" s="858" t="s">
        <v>814</v>
      </c>
      <c r="B257" s="854" t="s">
        <v>165</v>
      </c>
      <c r="C257" s="856" t="s">
        <v>815</v>
      </c>
      <c r="D257" s="869" t="s">
        <v>167</v>
      </c>
      <c r="E257" s="866" t="s">
        <v>816</v>
      </c>
      <c r="F257" s="860">
        <v>1</v>
      </c>
      <c r="G257" s="879" t="s">
        <v>817</v>
      </c>
      <c r="H257" s="774"/>
      <c r="I257" s="774"/>
      <c r="J257" s="800" t="s">
        <v>818</v>
      </c>
      <c r="K257" s="803" t="s">
        <v>201</v>
      </c>
      <c r="L257" s="762" t="s">
        <v>171</v>
      </c>
      <c r="M257" s="815" t="s">
        <v>819</v>
      </c>
      <c r="N257" s="762"/>
      <c r="O257" s="762"/>
      <c r="P257" s="879" t="s">
        <v>820</v>
      </c>
      <c r="Q257" s="747">
        <v>0.85</v>
      </c>
      <c r="R257" s="774" t="s">
        <v>392</v>
      </c>
      <c r="S257" s="876">
        <v>1</v>
      </c>
      <c r="T257" s="774" t="s">
        <v>263</v>
      </c>
      <c r="U257" s="876">
        <v>0.2</v>
      </c>
      <c r="V257" s="774" t="s">
        <v>263</v>
      </c>
      <c r="W257" s="781">
        <v>0.2</v>
      </c>
      <c r="X257" s="778" t="str">
        <f>IF(Y257=100%,"Catastrófico",IF(Y257=80%,"Mayor",IF(Y257=60%,"Moderado",IF(Y257=40%,"Menor",IF(Y257=20%,"Leve","")))))</f>
        <v>Leve</v>
      </c>
      <c r="Y257" s="781">
        <v>0.2</v>
      </c>
      <c r="Z257" s="781" t="s">
        <v>821</v>
      </c>
      <c r="AA257" s="785" t="str">
        <f>IF(Z257="Muy AltaLeve","Alto",IF(Z257="Muy AltaMenor","Alto",IF(Z257="Muy AltaModerado","Alto",IF(Z257="Muy AltaMayor","Alto",IF(Z257="Muy AltaCatastrófico","Extremo",IF(Z257="AltaLeve","Moderado",IF(Z257="AltaMenor","Moderado",IF(Z257="AltaModerado","Alto",IF(Z257="AltaMayor","Alto",IF(Z257="AltaCatastrófico","Extremo",IF(Z257="MediaLeve","Moderado",IF(Z257="MediaMenor","Moderado",IF(Z257="MediaModerado","Moderado",IF(Z257="MediaMayor","Alto",IF(Z257="MediaCatastrófico","Extremo",IF(Z257="BajaLeve","Bajo",IF(Z257="BajaMenor","Moderado",IF(Z257="BajaModerado","Moderado",IF(Z257="BajaMayor","Alto",IF(Z257="BajaCatastrófico","Extremo",IF(Z257="Muy BajaLeve","Bajo",IF(Z257="Muy BajaMenor","Bajo",IF(Z257="Muy BajaModerado","Moderado",IF(Z257="Muy BajaMayor","Alto",IF(Z257="Muy BajaCatastrófico","Extremo","")))))))))))))))))))))))))</f>
        <v>Alto</v>
      </c>
      <c r="AB257" s="49">
        <v>1</v>
      </c>
      <c r="AC257" s="504" t="s">
        <v>822</v>
      </c>
      <c r="AD257" s="505" t="s">
        <v>265</v>
      </c>
      <c r="AE257" s="505" t="s">
        <v>823</v>
      </c>
      <c r="AF257" s="262" t="s">
        <v>507</v>
      </c>
      <c r="AG257" s="263" t="s">
        <v>177</v>
      </c>
      <c r="AH257" s="264">
        <v>0.25</v>
      </c>
      <c r="AI257" s="263" t="s">
        <v>178</v>
      </c>
      <c r="AJ257" s="264">
        <v>0.15</v>
      </c>
      <c r="AK257" s="557">
        <v>0.4</v>
      </c>
      <c r="AL257" s="265">
        <v>0.6</v>
      </c>
      <c r="AM257" s="266">
        <v>0.2</v>
      </c>
      <c r="AN257" s="267" t="s">
        <v>179</v>
      </c>
      <c r="AO257" s="267" t="s">
        <v>180</v>
      </c>
      <c r="AP257" s="267" t="s">
        <v>181</v>
      </c>
      <c r="AQ257" s="774" t="s">
        <v>824</v>
      </c>
      <c r="AR257" s="738">
        <f>S257</f>
        <v>1</v>
      </c>
      <c r="AS257" s="738">
        <f>IF(AL257="","",MIN(AL257:AL262))</f>
        <v>0.6</v>
      </c>
      <c r="AT257" s="741" t="str">
        <f>IFERROR(IF(AS257="","",IF(AS257&lt;=0.2,"Muy Baja",IF(AS257&lt;=0.4,"Baja",IF(AS257&lt;=0.6,"Media",IF(AS257&lt;=0.8,"Alta","Muy Alta"))))),"")</f>
        <v>Media</v>
      </c>
      <c r="AU257" s="738">
        <f>Y257</f>
        <v>0.2</v>
      </c>
      <c r="AV257" s="738">
        <f>IF(AM257="","",MIN(AM257:AM262))</f>
        <v>0.11</v>
      </c>
      <c r="AW257" s="741" t="str">
        <f>IFERROR(IF(AV257="","",IF(AV257&lt;=0.2,"Leve",IF(AV257&lt;=0.4,"Menor",IF(AV257&lt;=0.6,"Moderado",IF(AV257&lt;=0.8,"Mayor","Catastrófico"))))),"")</f>
        <v>Leve</v>
      </c>
      <c r="AX257" s="741" t="str">
        <f>AA257</f>
        <v>Alto</v>
      </c>
      <c r="AY257" s="741" t="str">
        <f>IFERROR(IF(OR(AND(AT257="Muy Baja",AW257="Leve"),AND(AT257="Muy Baja",AW257="Menor"),AND(AT257="Baja",AW257="Leve")),"Bajo",IF(OR(AND(AT257="Muy baja",AW257="Moderado"),AND(AT257="Baja",AW257="Menor"),AND(AT257="Baja",AW257="Moderado"),AND(AT257="Media",AW257="Leve"),AND(AT257="Media",AW257="Menor"),AND(AT257="Media",AW257="Moderado"),AND(AT257="Alta",AW257="Leve"),AND(AT257="Alta",AW257="Menor")),"Moderado",IF(OR(AND(AT257="Muy Baja",AW257="Mayor"),AND(AT257="Baja",AW257="Mayor"),AND(AT257="Media",AW257="Mayor"),AND(AT257="Alta",AW257="Moderado"),AND(AT257="Alta",AW257="Mayor"),AND(AT257="Muy Alta",AW257="Leve"),AND(AT257="Muy Alta",AW257="Menor"),AND(AT257="Muy Alta",AW257="Moderado"),AND(AT257="Muy Alta",AW257="Mayor")),"Alto",IF(OR(AND(AT257="Muy Baja",AW257="Catastrófico"),AND(AT257="Baja",AW257="Catastrófico"),AND(AT257="Media",AW257="Catastrófico"),AND(AT257="Alta",AW257="Catastrófico"),AND(AT257="Muy Alta",AW257="Catastrófico")),"Extremo","")))),"")</f>
        <v>Moderado</v>
      </c>
      <c r="AZ257" s="744" t="s">
        <v>183</v>
      </c>
      <c r="BA257" s="97" t="s">
        <v>825</v>
      </c>
      <c r="BB257" s="97" t="s">
        <v>826</v>
      </c>
      <c r="BC257" s="110">
        <f>IF(SUM(BD257:BG257)=0,"",SUM(BD257:BG257))</f>
        <v>3</v>
      </c>
      <c r="BD257" s="111">
        <v>0</v>
      </c>
      <c r="BE257" s="116">
        <v>1</v>
      </c>
      <c r="BF257" s="111">
        <v>1</v>
      </c>
      <c r="BG257" s="111">
        <v>1</v>
      </c>
      <c r="BH257" s="91" t="s">
        <v>425</v>
      </c>
      <c r="BI257" s="91" t="s">
        <v>827</v>
      </c>
      <c r="BJ257" s="91"/>
      <c r="BK257" s="91"/>
      <c r="BL257" s="93"/>
      <c r="BM257" s="93"/>
      <c r="BN257" s="93"/>
      <c r="BO257" s="93"/>
      <c r="BP257" s="95" t="str">
        <f>IF(SUM(BL257:BO257)=0,"",SUM(BL257:BO257))</f>
        <v/>
      </c>
      <c r="BQ257" s="96" t="str">
        <f>IF(ISERROR(BP257/BC257),"",(BP257/BC257))</f>
        <v/>
      </c>
      <c r="BR257" s="747"/>
      <c r="BS257" s="750"/>
      <c r="BT257" s="750"/>
      <c r="BU257" s="759"/>
    </row>
    <row r="258" spans="1:73" ht="150" x14ac:dyDescent="0.25">
      <c r="A258" s="859"/>
      <c r="B258" s="855"/>
      <c r="C258" s="857"/>
      <c r="D258" s="870"/>
      <c r="E258" s="867"/>
      <c r="F258" s="861"/>
      <c r="G258" s="880"/>
      <c r="H258" s="775"/>
      <c r="I258" s="775"/>
      <c r="J258" s="801"/>
      <c r="K258" s="804"/>
      <c r="L258" s="763"/>
      <c r="M258" s="816"/>
      <c r="N258" s="763"/>
      <c r="O258" s="763"/>
      <c r="P258" s="880"/>
      <c r="Q258" s="748"/>
      <c r="R258" s="775"/>
      <c r="S258" s="877"/>
      <c r="T258" s="775"/>
      <c r="U258" s="877"/>
      <c r="V258" s="775"/>
      <c r="W258" s="782"/>
      <c r="X258" s="779"/>
      <c r="Y258" s="782"/>
      <c r="Z258" s="782"/>
      <c r="AA258" s="786"/>
      <c r="AB258" s="297">
        <v>2</v>
      </c>
      <c r="AC258" s="506" t="s">
        <v>828</v>
      </c>
      <c r="AD258" s="506" t="s">
        <v>237</v>
      </c>
      <c r="AE258" s="506" t="s">
        <v>829</v>
      </c>
      <c r="AF258" s="268" t="s">
        <v>830</v>
      </c>
      <c r="AG258" s="558" t="s">
        <v>282</v>
      </c>
      <c r="AH258" s="269">
        <v>0.1</v>
      </c>
      <c r="AI258" s="558" t="s">
        <v>178</v>
      </c>
      <c r="AJ258" s="269">
        <v>0.15</v>
      </c>
      <c r="AK258" s="270">
        <v>0.25</v>
      </c>
      <c r="AL258" s="559">
        <v>0.6</v>
      </c>
      <c r="AM258" s="559">
        <v>0.15</v>
      </c>
      <c r="AN258" s="560" t="s">
        <v>179</v>
      </c>
      <c r="AO258" s="560" t="s">
        <v>180</v>
      </c>
      <c r="AP258" s="560" t="s">
        <v>181</v>
      </c>
      <c r="AQ258" s="775"/>
      <c r="AR258" s="739"/>
      <c r="AS258" s="739"/>
      <c r="AT258" s="742"/>
      <c r="AU258" s="739"/>
      <c r="AV258" s="739"/>
      <c r="AW258" s="742"/>
      <c r="AX258" s="742"/>
      <c r="AY258" s="742"/>
      <c r="AZ258" s="745"/>
      <c r="BA258" s="135" t="s">
        <v>831</v>
      </c>
      <c r="BB258" s="135" t="s">
        <v>832</v>
      </c>
      <c r="BC258" s="146">
        <f t="shared" ref="BC258:BC268" si="44">IF(SUM(BD258:BG258)=0,"",SUM(BD258:BG258))</f>
        <v>3</v>
      </c>
      <c r="BD258" s="111">
        <v>0</v>
      </c>
      <c r="BE258" s="111">
        <v>1</v>
      </c>
      <c r="BF258" s="111">
        <v>1</v>
      </c>
      <c r="BG258" s="111">
        <v>1</v>
      </c>
      <c r="BH258" s="226" t="s">
        <v>425</v>
      </c>
      <c r="BI258" s="226" t="s">
        <v>827</v>
      </c>
      <c r="BJ258" s="305"/>
      <c r="BK258" s="305"/>
      <c r="BL258" s="306"/>
      <c r="BM258" s="306"/>
      <c r="BN258" s="306"/>
      <c r="BO258" s="306"/>
      <c r="BP258" s="307" t="str">
        <f>IF(SUM(BL258:BO258)=0,"",SUM(BL258:BO258))</f>
        <v/>
      </c>
      <c r="BQ258" s="308" t="str">
        <f>IF(ISERROR(BP258/BC258),"",(BP258/BC258))</f>
        <v/>
      </c>
      <c r="BR258" s="748"/>
      <c r="BS258" s="751"/>
      <c r="BT258" s="751"/>
      <c r="BU258" s="760"/>
    </row>
    <row r="259" spans="1:73" ht="105" x14ac:dyDescent="0.25">
      <c r="A259" s="859"/>
      <c r="B259" s="855"/>
      <c r="C259" s="857"/>
      <c r="D259" s="870"/>
      <c r="E259" s="867"/>
      <c r="F259" s="861"/>
      <c r="G259" s="880"/>
      <c r="H259" s="775"/>
      <c r="I259" s="775"/>
      <c r="J259" s="801"/>
      <c r="K259" s="804"/>
      <c r="L259" s="763"/>
      <c r="M259" s="816"/>
      <c r="N259" s="763"/>
      <c r="O259" s="763"/>
      <c r="P259" s="880"/>
      <c r="Q259" s="748"/>
      <c r="R259" s="775"/>
      <c r="S259" s="877"/>
      <c r="T259" s="775"/>
      <c r="U259" s="877"/>
      <c r="V259" s="775"/>
      <c r="W259" s="782"/>
      <c r="X259" s="779"/>
      <c r="Y259" s="782"/>
      <c r="Z259" s="782"/>
      <c r="AA259" s="786"/>
      <c r="AB259" s="297">
        <v>3</v>
      </c>
      <c r="AC259" s="506" t="s">
        <v>833</v>
      </c>
      <c r="AD259" s="503" t="s">
        <v>265</v>
      </c>
      <c r="AE259" s="506" t="s">
        <v>834</v>
      </c>
      <c r="AF259" s="268" t="s">
        <v>830</v>
      </c>
      <c r="AG259" s="271" t="s">
        <v>282</v>
      </c>
      <c r="AH259" s="269">
        <v>0.1</v>
      </c>
      <c r="AI259" s="271" t="s">
        <v>178</v>
      </c>
      <c r="AJ259" s="269">
        <v>0.15</v>
      </c>
      <c r="AK259" s="270">
        <v>0.25</v>
      </c>
      <c r="AL259" s="272">
        <v>0.6</v>
      </c>
      <c r="AM259" s="272">
        <v>0.11</v>
      </c>
      <c r="AN259" s="273" t="s">
        <v>179</v>
      </c>
      <c r="AO259" s="273" t="s">
        <v>180</v>
      </c>
      <c r="AP259" s="273" t="s">
        <v>181</v>
      </c>
      <c r="AQ259" s="775"/>
      <c r="AR259" s="739"/>
      <c r="AS259" s="739"/>
      <c r="AT259" s="742"/>
      <c r="AU259" s="739"/>
      <c r="AV259" s="739"/>
      <c r="AW259" s="742"/>
      <c r="AX259" s="742"/>
      <c r="AY259" s="742"/>
      <c r="AZ259" s="745"/>
      <c r="BA259" s="143"/>
      <c r="BB259" s="145"/>
      <c r="BC259" s="167" t="str">
        <f t="shared" si="44"/>
        <v/>
      </c>
      <c r="BD259" s="111"/>
      <c r="BE259" s="111"/>
      <c r="BF259" s="111"/>
      <c r="BG259" s="226"/>
      <c r="BH259" s="226"/>
      <c r="BI259" s="143"/>
      <c r="BJ259" s="305"/>
      <c r="BK259" s="305"/>
      <c r="BL259" s="306"/>
      <c r="BM259" s="306"/>
      <c r="BN259" s="306"/>
      <c r="BO259" s="306"/>
      <c r="BP259" s="307" t="str">
        <f t="shared" ref="BP259:BP268" si="45">IF(SUM(BL259:BO259)=0,"",SUM(BL259:BO259))</f>
        <v/>
      </c>
      <c r="BQ259" s="308" t="str">
        <f t="shared" ref="BQ259:BQ268" si="46">IF(ISERROR(BP259/BC259),"",(BP259/BC259))</f>
        <v/>
      </c>
      <c r="BR259" s="748"/>
      <c r="BS259" s="751"/>
      <c r="BT259" s="751"/>
      <c r="BU259" s="760"/>
    </row>
    <row r="260" spans="1:73" x14ac:dyDescent="0.25">
      <c r="A260" s="859"/>
      <c r="B260" s="855"/>
      <c r="C260" s="857"/>
      <c r="D260" s="870"/>
      <c r="E260" s="867"/>
      <c r="F260" s="861"/>
      <c r="G260" s="880"/>
      <c r="H260" s="775"/>
      <c r="I260" s="775"/>
      <c r="J260" s="801"/>
      <c r="K260" s="804"/>
      <c r="L260" s="763"/>
      <c r="M260" s="816"/>
      <c r="N260" s="763"/>
      <c r="O260" s="763"/>
      <c r="P260" s="880"/>
      <c r="Q260" s="748"/>
      <c r="R260" s="775"/>
      <c r="S260" s="877"/>
      <c r="T260" s="775"/>
      <c r="U260" s="877"/>
      <c r="V260" s="775"/>
      <c r="W260" s="782"/>
      <c r="X260" s="779"/>
      <c r="Y260" s="782"/>
      <c r="Z260" s="782"/>
      <c r="AA260" s="786"/>
      <c r="AB260" s="297">
        <v>4</v>
      </c>
      <c r="AC260" s="503"/>
      <c r="AD260" s="503"/>
      <c r="AE260" s="503"/>
      <c r="AF260" s="298" t="str">
        <f t="shared" si="40"/>
        <v/>
      </c>
      <c r="AG260" s="299"/>
      <c r="AH260" s="296" t="str">
        <f t="shared" si="41"/>
        <v/>
      </c>
      <c r="AI260" s="299"/>
      <c r="AJ260" s="296" t="str">
        <f t="shared" si="42"/>
        <v/>
      </c>
      <c r="AK260" s="300" t="str">
        <f t="shared" si="43"/>
        <v/>
      </c>
      <c r="AL260" s="301" t="str">
        <f>IFERROR(IF(AND(AF259="Probabilidad",AF260="Probabilidad"),(AL259-(+AL259*AK260)),IF(AND(AF259="Impacto",AF260="Probabilidad"),(AL258-(+AL258*AK260)),IF(AF260="Impacto",AL259,""))),"")</f>
        <v/>
      </c>
      <c r="AM260" s="301" t="str">
        <f>IFERROR(IF(AND(AF259="Impacto",AF260="Impacto"),(AM259-(+AM259*AK260)),IF(AND(AF259="Probabilidad",AF260="Impacto"),(AM258-(+AM258*AK260)),IF(AF260="Probabilidad",AM259,""))),"")</f>
        <v/>
      </c>
      <c r="AN260" s="302"/>
      <c r="AO260" s="302"/>
      <c r="AP260" s="302"/>
      <c r="AQ260" s="775"/>
      <c r="AR260" s="739"/>
      <c r="AS260" s="739"/>
      <c r="AT260" s="742"/>
      <c r="AU260" s="739"/>
      <c r="AV260" s="739"/>
      <c r="AW260" s="742"/>
      <c r="AX260" s="742"/>
      <c r="AY260" s="742"/>
      <c r="AZ260" s="745"/>
      <c r="BA260" s="303"/>
      <c r="BB260" s="371"/>
      <c r="BC260" s="294" t="str">
        <f t="shared" si="44"/>
        <v/>
      </c>
      <c r="BD260" s="304"/>
      <c r="BE260" s="304"/>
      <c r="BF260" s="304"/>
      <c r="BG260" s="304"/>
      <c r="BH260" s="305"/>
      <c r="BI260" s="305"/>
      <c r="BJ260" s="305"/>
      <c r="BK260" s="305"/>
      <c r="BL260" s="306"/>
      <c r="BM260" s="306"/>
      <c r="BN260" s="306"/>
      <c r="BO260" s="306"/>
      <c r="BP260" s="307" t="str">
        <f t="shared" si="45"/>
        <v/>
      </c>
      <c r="BQ260" s="308" t="str">
        <f t="shared" si="46"/>
        <v/>
      </c>
      <c r="BR260" s="748"/>
      <c r="BS260" s="751"/>
      <c r="BT260" s="751"/>
      <c r="BU260" s="760"/>
    </row>
    <row r="261" spans="1:73" x14ac:dyDescent="0.25">
      <c r="A261" s="859"/>
      <c r="B261" s="855"/>
      <c r="C261" s="857"/>
      <c r="D261" s="870"/>
      <c r="E261" s="867"/>
      <c r="F261" s="861"/>
      <c r="G261" s="880"/>
      <c r="H261" s="775"/>
      <c r="I261" s="775"/>
      <c r="J261" s="801"/>
      <c r="K261" s="804"/>
      <c r="L261" s="763"/>
      <c r="M261" s="816"/>
      <c r="N261" s="763"/>
      <c r="O261" s="763"/>
      <c r="P261" s="880"/>
      <c r="Q261" s="748"/>
      <c r="R261" s="775"/>
      <c r="S261" s="877"/>
      <c r="T261" s="775"/>
      <c r="U261" s="877"/>
      <c r="V261" s="775"/>
      <c r="W261" s="782"/>
      <c r="X261" s="779"/>
      <c r="Y261" s="782"/>
      <c r="Z261" s="782"/>
      <c r="AA261" s="786"/>
      <c r="AB261" s="297">
        <v>5</v>
      </c>
      <c r="AC261" s="503"/>
      <c r="AD261" s="503"/>
      <c r="AE261" s="503"/>
      <c r="AF261" s="298" t="str">
        <f t="shared" si="40"/>
        <v/>
      </c>
      <c r="AG261" s="299"/>
      <c r="AH261" s="296" t="str">
        <f t="shared" si="41"/>
        <v/>
      </c>
      <c r="AI261" s="299"/>
      <c r="AJ261" s="296" t="str">
        <f t="shared" si="42"/>
        <v/>
      </c>
      <c r="AK261" s="300" t="str">
        <f t="shared" si="43"/>
        <v/>
      </c>
      <c r="AL261" s="301" t="str">
        <f>IFERROR(IF(AND(AF260="Probabilidad",AF261="Probabilidad"),(AL260-(+AL260*AK261)),IF(AND(AF260="Impacto",AF261="Probabilidad"),(AL259-(+AL259*AK261)),IF(AF261="Impacto",AL260,""))),"")</f>
        <v/>
      </c>
      <c r="AM261" s="301" t="str">
        <f>IFERROR(IF(AND(AF260="Impacto",AF261="Impacto"),(AM260-(+AM260*AK261)),IF(AND(AF260="Probabilidad",AF261="Impacto"),(AM259-(+AM259*AK261)),IF(AF261="Probabilidad",AM260,""))),"")</f>
        <v/>
      </c>
      <c r="AN261" s="302"/>
      <c r="AO261" s="302"/>
      <c r="AP261" s="302"/>
      <c r="AQ261" s="775"/>
      <c r="AR261" s="739"/>
      <c r="AS261" s="739"/>
      <c r="AT261" s="742"/>
      <c r="AU261" s="739"/>
      <c r="AV261" s="739"/>
      <c r="AW261" s="742"/>
      <c r="AX261" s="742"/>
      <c r="AY261" s="742"/>
      <c r="AZ261" s="745"/>
      <c r="BA261" s="303"/>
      <c r="BB261" s="371"/>
      <c r="BC261" s="294" t="str">
        <f t="shared" si="44"/>
        <v/>
      </c>
      <c r="BD261" s="304"/>
      <c r="BE261" s="304"/>
      <c r="BF261" s="304"/>
      <c r="BG261" s="304"/>
      <c r="BH261" s="305"/>
      <c r="BI261" s="305"/>
      <c r="BJ261" s="305"/>
      <c r="BK261" s="305"/>
      <c r="BL261" s="306"/>
      <c r="BM261" s="306"/>
      <c r="BN261" s="306"/>
      <c r="BO261" s="306"/>
      <c r="BP261" s="307" t="str">
        <f t="shared" si="45"/>
        <v/>
      </c>
      <c r="BQ261" s="308" t="str">
        <f t="shared" si="46"/>
        <v/>
      </c>
      <c r="BR261" s="748"/>
      <c r="BS261" s="751"/>
      <c r="BT261" s="751"/>
      <c r="BU261" s="760"/>
    </row>
    <row r="262" spans="1:73" x14ac:dyDescent="0.25">
      <c r="A262" s="859"/>
      <c r="B262" s="855"/>
      <c r="C262" s="857"/>
      <c r="D262" s="871"/>
      <c r="E262" s="868"/>
      <c r="F262" s="862"/>
      <c r="G262" s="881"/>
      <c r="H262" s="776"/>
      <c r="I262" s="776"/>
      <c r="J262" s="802"/>
      <c r="K262" s="805"/>
      <c r="L262" s="764"/>
      <c r="M262" s="817"/>
      <c r="N262" s="764"/>
      <c r="O262" s="764"/>
      <c r="P262" s="881"/>
      <c r="Q262" s="749"/>
      <c r="R262" s="776"/>
      <c r="S262" s="878"/>
      <c r="T262" s="776"/>
      <c r="U262" s="878"/>
      <c r="V262" s="776"/>
      <c r="W262" s="783"/>
      <c r="X262" s="780"/>
      <c r="Y262" s="783"/>
      <c r="Z262" s="783"/>
      <c r="AA262" s="787"/>
      <c r="AB262" s="315">
        <v>6</v>
      </c>
      <c r="AC262" s="561"/>
      <c r="AD262" s="561"/>
      <c r="AE262" s="561"/>
      <c r="AF262" s="547" t="str">
        <f t="shared" si="40"/>
        <v/>
      </c>
      <c r="AG262" s="317"/>
      <c r="AH262" s="314" t="str">
        <f t="shared" si="41"/>
        <v/>
      </c>
      <c r="AI262" s="317"/>
      <c r="AJ262" s="314" t="str">
        <f t="shared" si="42"/>
        <v/>
      </c>
      <c r="AK262" s="318" t="str">
        <f t="shared" si="43"/>
        <v/>
      </c>
      <c r="AL262" s="301" t="str">
        <f>IFERROR(IF(AND(AF261="Probabilidad",AF262="Probabilidad"),(AL261-(+AL261*AK262)),IF(AND(AF261="Impacto",AF262="Probabilidad"),(AL260-(+AL260*AK262)),IF(AF262="Impacto",AL261,""))),"")</f>
        <v/>
      </c>
      <c r="AM262" s="301" t="str">
        <f>IFERROR(IF(AND(AF261="Impacto",AF262="Impacto"),(AM261-(+AM261*AK262)),IF(AND(AF261="Probabilidad",AF262="Impacto"),(AM260-(+AM260*AK262)),IF(AF262="Probabilidad",AM261,""))),"")</f>
        <v/>
      </c>
      <c r="AN262" s="320"/>
      <c r="AO262" s="320"/>
      <c r="AP262" s="320"/>
      <c r="AQ262" s="776"/>
      <c r="AR262" s="740"/>
      <c r="AS262" s="740"/>
      <c r="AT262" s="743"/>
      <c r="AU262" s="740"/>
      <c r="AV262" s="740"/>
      <c r="AW262" s="743"/>
      <c r="AX262" s="743"/>
      <c r="AY262" s="743"/>
      <c r="AZ262" s="746"/>
      <c r="BA262" s="321"/>
      <c r="BB262" s="377"/>
      <c r="BC262" s="312" t="str">
        <f t="shared" si="44"/>
        <v/>
      </c>
      <c r="BD262" s="322"/>
      <c r="BE262" s="322"/>
      <c r="BF262" s="322"/>
      <c r="BG262" s="322"/>
      <c r="BH262" s="323"/>
      <c r="BI262" s="323"/>
      <c r="BJ262" s="323"/>
      <c r="BK262" s="323"/>
      <c r="BL262" s="324"/>
      <c r="BM262" s="324"/>
      <c r="BN262" s="324"/>
      <c r="BO262" s="324"/>
      <c r="BP262" s="325" t="str">
        <f t="shared" si="45"/>
        <v/>
      </c>
      <c r="BQ262" s="326" t="str">
        <f t="shared" si="46"/>
        <v/>
      </c>
      <c r="BR262" s="749"/>
      <c r="BS262" s="752"/>
      <c r="BT262" s="752"/>
      <c r="BU262" s="761"/>
    </row>
    <row r="263" spans="1:73" ht="91.5" customHeight="1" x14ac:dyDescent="0.25">
      <c r="A263" s="859"/>
      <c r="B263" s="855"/>
      <c r="C263" s="857"/>
      <c r="D263" s="863" t="s">
        <v>167</v>
      </c>
      <c r="E263" s="866" t="s">
        <v>816</v>
      </c>
      <c r="F263" s="860">
        <v>2</v>
      </c>
      <c r="G263" s="879" t="s">
        <v>835</v>
      </c>
      <c r="H263" s="774"/>
      <c r="I263" s="774"/>
      <c r="J263" s="882" t="s">
        <v>836</v>
      </c>
      <c r="K263" s="803" t="s">
        <v>201</v>
      </c>
      <c r="L263" s="762" t="s">
        <v>675</v>
      </c>
      <c r="M263" s="815" t="s">
        <v>837</v>
      </c>
      <c r="N263" s="762"/>
      <c r="O263" s="762"/>
      <c r="P263" s="872" t="s">
        <v>838</v>
      </c>
      <c r="Q263" s="747">
        <v>0</v>
      </c>
      <c r="R263" s="774" t="s">
        <v>392</v>
      </c>
      <c r="S263" s="876">
        <v>1</v>
      </c>
      <c r="T263" s="774" t="s">
        <v>220</v>
      </c>
      <c r="U263" s="876">
        <v>0.4</v>
      </c>
      <c r="V263" s="774" t="s">
        <v>220</v>
      </c>
      <c r="W263" s="781">
        <v>0.4</v>
      </c>
      <c r="X263" s="778" t="str">
        <f>IF(Y263=100%,"Catastrófico",IF(Y263=80%,"Mayor",IF(Y263=60%,"Moderado",IF(Y263=40%,"Menor",IF(Y263=20%,"Leve","")))))</f>
        <v>Menor</v>
      </c>
      <c r="Y263" s="781">
        <v>0.4</v>
      </c>
      <c r="Z263" s="781" t="s">
        <v>839</v>
      </c>
      <c r="AA263" s="741" t="str">
        <f>IF(Z263="Muy AltaLeve","Alto",IF(Z263="Muy AltaMenor","Alto",IF(Z263="Muy AltaModerado","Alto",IF(Z263="Muy AltaMayor","Alto",IF(Z263="Muy AltaCatastrófico","Extremo",IF(Z263="AltaLeve","Moderado",IF(Z263="AltaMenor","Moderado",IF(Z263="AltaModerado","Alto",IF(Z263="AltaMayor","Alto",IF(Z263="AltaCatastrófico","Extremo",IF(Z263="MediaLeve","Moderado",IF(Z263="MediaMenor","Moderado",IF(Z263="MediaModerado","Moderado",IF(Z263="MediaMayor","Alto",IF(Z263="MediaCatastrófico","Extremo",IF(Z263="BajaLeve","Bajo",IF(Z263="BajaMenor","Moderado",IF(Z263="BajaModerado","Moderado",IF(Z263="BajaMayor","Alto",IF(Z263="BajaCatastrófico","Extremo",IF(Z263="Muy BajaLeve","Bajo",IF(Z263="Muy BajaMenor","Bajo",IF(Z263="Muy BajaModerado","Moderado",IF(Z263="Muy BajaMayor","Alto",IF(Z263="Muy BajaCatastrófico","Extremo","")))))))))))))))))))))))))</f>
        <v>Alto</v>
      </c>
      <c r="AB263" s="49">
        <v>1</v>
      </c>
      <c r="AC263" s="507" t="s">
        <v>840</v>
      </c>
      <c r="AD263" s="508" t="s">
        <v>237</v>
      </c>
      <c r="AE263" s="507" t="s">
        <v>841</v>
      </c>
      <c r="AF263" s="274" t="s">
        <v>507</v>
      </c>
      <c r="AG263" s="274" t="s">
        <v>177</v>
      </c>
      <c r="AH263" s="275">
        <v>0.25</v>
      </c>
      <c r="AI263" s="274" t="s">
        <v>178</v>
      </c>
      <c r="AJ263" s="275">
        <v>0.15</v>
      </c>
      <c r="AK263" s="276">
        <v>0.4</v>
      </c>
      <c r="AL263" s="266">
        <v>0.6</v>
      </c>
      <c r="AM263" s="266">
        <v>0.4</v>
      </c>
      <c r="AN263" s="267" t="s">
        <v>179</v>
      </c>
      <c r="AO263" s="267" t="s">
        <v>180</v>
      </c>
      <c r="AP263" s="267" t="s">
        <v>181</v>
      </c>
      <c r="AQ263" s="875" t="s">
        <v>842</v>
      </c>
      <c r="AR263" s="738">
        <f>S263</f>
        <v>1</v>
      </c>
      <c r="AS263" s="738">
        <f>IF(AL263="","",MIN(AL263:AL268))</f>
        <v>0.36</v>
      </c>
      <c r="AT263" s="741" t="str">
        <f>IFERROR(IF(AS263="","",IF(AS263&lt;=0.2,"Muy Baja",IF(AS263&lt;=0.4,"Baja",IF(AS263&lt;=0.6,"Media",IF(AS263&lt;=0.8,"Alta","Muy Alta"))))),"")</f>
        <v>Baja</v>
      </c>
      <c r="AU263" s="738">
        <f>Y263</f>
        <v>0.4</v>
      </c>
      <c r="AV263" s="738">
        <f>IF(AM263="","",MIN(AM263:AM268))</f>
        <v>0.23</v>
      </c>
      <c r="AW263" s="741" t="str">
        <f>IFERROR(IF(AV263="","",IF(AV263&lt;=0.2,"Leve",IF(AV263&lt;=0.4,"Menor",IF(AV263&lt;=0.6,"Moderado",IF(AV263&lt;=0.8,"Mayor","Catastrófico"))))),"")</f>
        <v>Menor</v>
      </c>
      <c r="AX263" s="741" t="str">
        <f>AA263</f>
        <v>Alto</v>
      </c>
      <c r="AY263" s="741" t="str">
        <f>IFERROR(IF(OR(AND(AT263="Muy Baja",AW263="Leve"),AND(AT263="Muy Baja",AW263="Menor"),AND(AT263="Baja",AW263="Leve")),"Bajo",IF(OR(AND(AT263="Muy baja",AW263="Moderado"),AND(AT263="Baja",AW263="Menor"),AND(AT263="Baja",AW263="Moderado"),AND(AT263="Media",AW263="Leve"),AND(AT263="Media",AW263="Menor"),AND(AT263="Media",AW263="Moderado"),AND(AT263="Alta",AW263="Leve"),AND(AT263="Alta",AW263="Menor")),"Moderado",IF(OR(AND(AT263="Muy Baja",AW263="Mayor"),AND(AT263="Baja",AW263="Mayor"),AND(AT263="Media",AW263="Mayor"),AND(AT263="Alta",AW263="Moderado"),AND(AT263="Alta",AW263="Mayor"),AND(AT263="Muy Alta",AW263="Leve"),AND(AT263="Muy Alta",AW263="Menor"),AND(AT263="Muy Alta",AW263="Moderado"),AND(AT263="Muy Alta",AW263="Mayor")),"Alto",IF(OR(AND(AT263="Muy Baja",AW263="Catastrófico"),AND(AT263="Baja",AW263="Catastrófico"),AND(AT263="Media",AW263="Catastrófico"),AND(AT263="Alta",AW263="Catastrófico"),AND(AT263="Muy Alta",AW263="Catastrófico")),"Extremo","")))),"")</f>
        <v>Moderado</v>
      </c>
      <c r="AZ263" s="744" t="s">
        <v>183</v>
      </c>
      <c r="BA263" s="97" t="s">
        <v>843</v>
      </c>
      <c r="BB263" s="91" t="s">
        <v>844</v>
      </c>
      <c r="BC263" s="94">
        <f t="shared" si="44"/>
        <v>2</v>
      </c>
      <c r="BD263" s="9">
        <v>0</v>
      </c>
      <c r="BE263" s="9">
        <v>1</v>
      </c>
      <c r="BF263" s="9">
        <v>0</v>
      </c>
      <c r="BG263" s="9">
        <v>1</v>
      </c>
      <c r="BH263" s="91" t="s">
        <v>425</v>
      </c>
      <c r="BI263" s="91" t="s">
        <v>845</v>
      </c>
      <c r="BJ263" s="91"/>
      <c r="BK263" s="91"/>
      <c r="BL263" s="93"/>
      <c r="BM263" s="93"/>
      <c r="BN263" s="93"/>
      <c r="BO263" s="93"/>
      <c r="BP263" s="95" t="str">
        <f t="shared" si="45"/>
        <v/>
      </c>
      <c r="BQ263" s="96" t="str">
        <f t="shared" si="46"/>
        <v/>
      </c>
      <c r="BR263" s="747"/>
      <c r="BS263" s="747"/>
      <c r="BT263" s="747"/>
      <c r="BU263" s="942"/>
    </row>
    <row r="264" spans="1:73" ht="75" x14ac:dyDescent="0.25">
      <c r="A264" s="859"/>
      <c r="B264" s="855"/>
      <c r="C264" s="857"/>
      <c r="D264" s="864"/>
      <c r="E264" s="867"/>
      <c r="F264" s="861"/>
      <c r="G264" s="880"/>
      <c r="H264" s="775"/>
      <c r="I264" s="775"/>
      <c r="J264" s="883"/>
      <c r="K264" s="804"/>
      <c r="L264" s="763"/>
      <c r="M264" s="816"/>
      <c r="N264" s="763"/>
      <c r="O264" s="763"/>
      <c r="P264" s="873"/>
      <c r="Q264" s="748"/>
      <c r="R264" s="775"/>
      <c r="S264" s="877"/>
      <c r="T264" s="775"/>
      <c r="U264" s="877"/>
      <c r="V264" s="775"/>
      <c r="W264" s="782"/>
      <c r="X264" s="779"/>
      <c r="Y264" s="782"/>
      <c r="Z264" s="782"/>
      <c r="AA264" s="742"/>
      <c r="AB264" s="297">
        <v>2</v>
      </c>
      <c r="AC264" s="509" t="s">
        <v>846</v>
      </c>
      <c r="AD264" s="510" t="s">
        <v>237</v>
      </c>
      <c r="AE264" s="509" t="s">
        <v>847</v>
      </c>
      <c r="AF264" s="560" t="s">
        <v>507</v>
      </c>
      <c r="AG264" s="560" t="s">
        <v>177</v>
      </c>
      <c r="AH264" s="562">
        <v>0.25</v>
      </c>
      <c r="AI264" s="560" t="s">
        <v>178</v>
      </c>
      <c r="AJ264" s="562">
        <v>0.15</v>
      </c>
      <c r="AK264" s="557">
        <v>0.4</v>
      </c>
      <c r="AL264" s="563">
        <v>0.36</v>
      </c>
      <c r="AM264" s="563">
        <v>0.4</v>
      </c>
      <c r="AN264" s="560" t="s">
        <v>179</v>
      </c>
      <c r="AO264" s="560" t="s">
        <v>180</v>
      </c>
      <c r="AP264" s="560" t="s">
        <v>181</v>
      </c>
      <c r="AQ264" s="775"/>
      <c r="AR264" s="739"/>
      <c r="AS264" s="739"/>
      <c r="AT264" s="742"/>
      <c r="AU264" s="739"/>
      <c r="AV264" s="739"/>
      <c r="AW264" s="742"/>
      <c r="AX264" s="742"/>
      <c r="AY264" s="742"/>
      <c r="AZ264" s="745"/>
      <c r="BA264" s="305"/>
      <c r="BB264" s="305"/>
      <c r="BC264" s="308" t="str">
        <f t="shared" si="44"/>
        <v/>
      </c>
      <c r="BD264" s="295"/>
      <c r="BE264" s="295"/>
      <c r="BF264" s="295"/>
      <c r="BG264" s="295"/>
      <c r="BH264" s="305"/>
      <c r="BI264" s="305"/>
      <c r="BJ264" s="305"/>
      <c r="BK264" s="305"/>
      <c r="BL264" s="306"/>
      <c r="BM264" s="306"/>
      <c r="BN264" s="306"/>
      <c r="BO264" s="306"/>
      <c r="BP264" s="307" t="str">
        <f t="shared" si="45"/>
        <v/>
      </c>
      <c r="BQ264" s="330" t="str">
        <f t="shared" si="46"/>
        <v/>
      </c>
      <c r="BR264" s="748"/>
      <c r="BS264" s="748"/>
      <c r="BT264" s="748"/>
      <c r="BU264" s="943"/>
    </row>
    <row r="265" spans="1:73" ht="105" x14ac:dyDescent="0.25">
      <c r="A265" s="859"/>
      <c r="B265" s="855"/>
      <c r="C265" s="857"/>
      <c r="D265" s="864"/>
      <c r="E265" s="867"/>
      <c r="F265" s="861"/>
      <c r="G265" s="880"/>
      <c r="H265" s="775"/>
      <c r="I265" s="775"/>
      <c r="J265" s="883"/>
      <c r="K265" s="804"/>
      <c r="L265" s="763"/>
      <c r="M265" s="816"/>
      <c r="N265" s="763"/>
      <c r="O265" s="763"/>
      <c r="P265" s="873"/>
      <c r="Q265" s="748"/>
      <c r="R265" s="775"/>
      <c r="S265" s="877"/>
      <c r="T265" s="775"/>
      <c r="U265" s="877"/>
      <c r="V265" s="775"/>
      <c r="W265" s="782"/>
      <c r="X265" s="779"/>
      <c r="Y265" s="782"/>
      <c r="Z265" s="782"/>
      <c r="AA265" s="742"/>
      <c r="AB265" s="297">
        <v>3</v>
      </c>
      <c r="AC265" s="507" t="s">
        <v>848</v>
      </c>
      <c r="AD265" s="508" t="s">
        <v>237</v>
      </c>
      <c r="AE265" s="507" t="s">
        <v>849</v>
      </c>
      <c r="AF265" s="271" t="s">
        <v>830</v>
      </c>
      <c r="AG265" s="273" t="s">
        <v>282</v>
      </c>
      <c r="AH265" s="269">
        <v>0.1</v>
      </c>
      <c r="AI265" s="273" t="s">
        <v>178</v>
      </c>
      <c r="AJ265" s="269">
        <v>0.15</v>
      </c>
      <c r="AK265" s="270">
        <v>0.25</v>
      </c>
      <c r="AL265" s="272">
        <v>0.36</v>
      </c>
      <c r="AM265" s="272">
        <v>0.3</v>
      </c>
      <c r="AN265" s="273" t="s">
        <v>179</v>
      </c>
      <c r="AO265" s="273" t="s">
        <v>180</v>
      </c>
      <c r="AP265" s="273" t="s">
        <v>181</v>
      </c>
      <c r="AQ265" s="775"/>
      <c r="AR265" s="739"/>
      <c r="AS265" s="739"/>
      <c r="AT265" s="742"/>
      <c r="AU265" s="739"/>
      <c r="AV265" s="739"/>
      <c r="AW265" s="742"/>
      <c r="AX265" s="742"/>
      <c r="AY265" s="742"/>
      <c r="AZ265" s="745"/>
      <c r="BA265" s="305"/>
      <c r="BB265" s="305"/>
      <c r="BC265" s="308" t="str">
        <f t="shared" si="44"/>
        <v/>
      </c>
      <c r="BD265" s="295"/>
      <c r="BE265" s="295"/>
      <c r="BF265" s="295"/>
      <c r="BG265" s="295"/>
      <c r="BH265" s="305"/>
      <c r="BI265" s="305"/>
      <c r="BJ265" s="305"/>
      <c r="BK265" s="305"/>
      <c r="BL265" s="306"/>
      <c r="BM265" s="306"/>
      <c r="BN265" s="306"/>
      <c r="BO265" s="306"/>
      <c r="BP265" s="307" t="str">
        <f t="shared" si="45"/>
        <v/>
      </c>
      <c r="BQ265" s="330" t="str">
        <f t="shared" si="46"/>
        <v/>
      </c>
      <c r="BR265" s="748"/>
      <c r="BS265" s="748"/>
      <c r="BT265" s="748"/>
      <c r="BU265" s="943"/>
    </row>
    <row r="266" spans="1:73" ht="75" x14ac:dyDescent="0.25">
      <c r="A266" s="859"/>
      <c r="B266" s="855"/>
      <c r="C266" s="857"/>
      <c r="D266" s="864"/>
      <c r="E266" s="867"/>
      <c r="F266" s="861"/>
      <c r="G266" s="880"/>
      <c r="H266" s="775"/>
      <c r="I266" s="775"/>
      <c r="J266" s="883"/>
      <c r="K266" s="804"/>
      <c r="L266" s="763"/>
      <c r="M266" s="816"/>
      <c r="N266" s="763"/>
      <c r="O266" s="763"/>
      <c r="P266" s="873"/>
      <c r="Q266" s="748"/>
      <c r="R266" s="775"/>
      <c r="S266" s="877"/>
      <c r="T266" s="775"/>
      <c r="U266" s="877"/>
      <c r="V266" s="775"/>
      <c r="W266" s="782"/>
      <c r="X266" s="779"/>
      <c r="Y266" s="782"/>
      <c r="Z266" s="782"/>
      <c r="AA266" s="742"/>
      <c r="AB266" s="297">
        <v>4</v>
      </c>
      <c r="AC266" s="509" t="s">
        <v>850</v>
      </c>
      <c r="AD266" s="510" t="s">
        <v>237</v>
      </c>
      <c r="AE266" s="509" t="s">
        <v>851</v>
      </c>
      <c r="AF266" s="271" t="s">
        <v>830</v>
      </c>
      <c r="AG266" s="273" t="s">
        <v>282</v>
      </c>
      <c r="AH266" s="269">
        <v>0.1</v>
      </c>
      <c r="AI266" s="273" t="s">
        <v>178</v>
      </c>
      <c r="AJ266" s="269">
        <v>0.15</v>
      </c>
      <c r="AK266" s="270">
        <v>0.25</v>
      </c>
      <c r="AL266" s="272">
        <v>0.36</v>
      </c>
      <c r="AM266" s="272">
        <v>0.23</v>
      </c>
      <c r="AN266" s="273" t="s">
        <v>179</v>
      </c>
      <c r="AO266" s="273" t="s">
        <v>180</v>
      </c>
      <c r="AP266" s="273" t="s">
        <v>181</v>
      </c>
      <c r="AQ266" s="775"/>
      <c r="AR266" s="739"/>
      <c r="AS266" s="739"/>
      <c r="AT266" s="742"/>
      <c r="AU266" s="739"/>
      <c r="AV266" s="739"/>
      <c r="AW266" s="742"/>
      <c r="AX266" s="742"/>
      <c r="AY266" s="742"/>
      <c r="AZ266" s="745"/>
      <c r="BA266" s="305"/>
      <c r="BB266" s="305"/>
      <c r="BC266" s="308" t="str">
        <f t="shared" si="44"/>
        <v/>
      </c>
      <c r="BD266" s="295"/>
      <c r="BE266" s="295"/>
      <c r="BF266" s="295"/>
      <c r="BG266" s="295"/>
      <c r="BH266" s="305"/>
      <c r="BI266" s="305"/>
      <c r="BJ266" s="305"/>
      <c r="BK266" s="305"/>
      <c r="BL266" s="306"/>
      <c r="BM266" s="306"/>
      <c r="BN266" s="306"/>
      <c r="BO266" s="306"/>
      <c r="BP266" s="307" t="str">
        <f t="shared" si="45"/>
        <v/>
      </c>
      <c r="BQ266" s="330" t="str">
        <f t="shared" si="46"/>
        <v/>
      </c>
      <c r="BR266" s="748"/>
      <c r="BS266" s="748"/>
      <c r="BT266" s="748"/>
      <c r="BU266" s="943"/>
    </row>
    <row r="267" spans="1:73" x14ac:dyDescent="0.25">
      <c r="A267" s="859"/>
      <c r="B267" s="855"/>
      <c r="C267" s="857"/>
      <c r="D267" s="864"/>
      <c r="E267" s="867"/>
      <c r="F267" s="861"/>
      <c r="G267" s="880"/>
      <c r="H267" s="775"/>
      <c r="I267" s="775"/>
      <c r="J267" s="883"/>
      <c r="K267" s="804"/>
      <c r="L267" s="763"/>
      <c r="M267" s="816"/>
      <c r="N267" s="763"/>
      <c r="O267" s="763"/>
      <c r="P267" s="873"/>
      <c r="Q267" s="748"/>
      <c r="R267" s="775"/>
      <c r="S267" s="877"/>
      <c r="T267" s="775"/>
      <c r="U267" s="877"/>
      <c r="V267" s="775"/>
      <c r="W267" s="782"/>
      <c r="X267" s="779"/>
      <c r="Y267" s="782"/>
      <c r="Z267" s="782"/>
      <c r="AA267" s="742"/>
      <c r="AB267" s="297">
        <v>5</v>
      </c>
      <c r="AC267" s="293"/>
      <c r="AD267" s="293"/>
      <c r="AE267" s="295"/>
      <c r="AF267" s="298" t="str">
        <f t="shared" si="40"/>
        <v/>
      </c>
      <c r="AG267" s="302"/>
      <c r="AH267" s="296" t="str">
        <f t="shared" si="41"/>
        <v/>
      </c>
      <c r="AI267" s="302"/>
      <c r="AJ267" s="296" t="str">
        <f t="shared" si="42"/>
        <v/>
      </c>
      <c r="AK267" s="300" t="str">
        <f t="shared" si="43"/>
        <v/>
      </c>
      <c r="AL267" s="301" t="str">
        <f>IFERROR(IF(AND(AF266="Probabilidad",AF267="Probabilidad"),(AL266-(+AL266*AK267)),IF(AND(AF266="Impacto",AF267="Probabilidad"),(AL265-(+AL265*AK267)),IF(AF267="Impacto",AL266,""))),"")</f>
        <v/>
      </c>
      <c r="AM267" s="301" t="str">
        <f>IFERROR(IF(AND(AF266="Impacto",AF267="Impacto"),(AM266-(+AM266*AK267)),IF(AND(AF266="Probabilidad",AF267="Impacto"),(AM265-(+AM265*AK267)),IF(AF267="Probabilidad",AM266,""))),"")</f>
        <v/>
      </c>
      <c r="AN267" s="302"/>
      <c r="AO267" s="302"/>
      <c r="AP267" s="302"/>
      <c r="AQ267" s="775"/>
      <c r="AR267" s="739"/>
      <c r="AS267" s="739"/>
      <c r="AT267" s="742"/>
      <c r="AU267" s="739"/>
      <c r="AV267" s="739"/>
      <c r="AW267" s="742"/>
      <c r="AX267" s="742"/>
      <c r="AY267" s="742"/>
      <c r="AZ267" s="745"/>
      <c r="BA267" s="305"/>
      <c r="BB267" s="305"/>
      <c r="BC267" s="308" t="str">
        <f t="shared" si="44"/>
        <v/>
      </c>
      <c r="BD267" s="295"/>
      <c r="BE267" s="295"/>
      <c r="BF267" s="295"/>
      <c r="BG267" s="295"/>
      <c r="BH267" s="305"/>
      <c r="BI267" s="305"/>
      <c r="BJ267" s="305"/>
      <c r="BK267" s="305"/>
      <c r="BL267" s="306"/>
      <c r="BM267" s="306"/>
      <c r="BN267" s="306"/>
      <c r="BO267" s="306"/>
      <c r="BP267" s="307" t="str">
        <f t="shared" si="45"/>
        <v/>
      </c>
      <c r="BQ267" s="330" t="str">
        <f t="shared" si="46"/>
        <v/>
      </c>
      <c r="BR267" s="748"/>
      <c r="BS267" s="748"/>
      <c r="BT267" s="748"/>
      <c r="BU267" s="943"/>
    </row>
    <row r="268" spans="1:73" x14ac:dyDescent="0.25">
      <c r="A268" s="859"/>
      <c r="B268" s="855"/>
      <c r="C268" s="857"/>
      <c r="D268" s="865"/>
      <c r="E268" s="868"/>
      <c r="F268" s="862"/>
      <c r="G268" s="881"/>
      <c r="H268" s="776"/>
      <c r="I268" s="776"/>
      <c r="J268" s="884"/>
      <c r="K268" s="805"/>
      <c r="L268" s="764"/>
      <c r="M268" s="817"/>
      <c r="N268" s="764"/>
      <c r="O268" s="764"/>
      <c r="P268" s="874"/>
      <c r="Q268" s="749"/>
      <c r="R268" s="776"/>
      <c r="S268" s="878"/>
      <c r="T268" s="776"/>
      <c r="U268" s="878"/>
      <c r="V268" s="776"/>
      <c r="W268" s="783"/>
      <c r="X268" s="780"/>
      <c r="Y268" s="783"/>
      <c r="Z268" s="783"/>
      <c r="AA268" s="743"/>
      <c r="AB268" s="315">
        <v>6</v>
      </c>
      <c r="AC268" s="313"/>
      <c r="AD268" s="313"/>
      <c r="AE268" s="313"/>
      <c r="AF268" s="316" t="str">
        <f t="shared" si="40"/>
        <v/>
      </c>
      <c r="AG268" s="317"/>
      <c r="AH268" s="314" t="str">
        <f t="shared" si="41"/>
        <v/>
      </c>
      <c r="AI268" s="317"/>
      <c r="AJ268" s="314" t="str">
        <f t="shared" si="42"/>
        <v/>
      </c>
      <c r="AK268" s="318" t="str">
        <f t="shared" si="43"/>
        <v/>
      </c>
      <c r="AL268" s="319" t="str">
        <f>IFERROR(IF(AND(AF267="Probabilidad",AF268="Probabilidad"),(AL267-(+AL267*AK268)),IF(AND(AF267="Impacto",AF268="Probabilidad"),(AL266-(+AL266*AK268)),IF(AF268="Impacto",AL267,""))),"")</f>
        <v/>
      </c>
      <c r="AM268" s="319" t="str">
        <f>IFERROR(IF(AND(AF267="Impacto",AF268="Impacto"),(AM267-(+AM267*AK268)),IF(AND(AF267="Probabilidad",AF268="Impacto"),(AM266-(+AM266*AK268)),IF(AF268="Probabilidad",AM267,""))),"")</f>
        <v/>
      </c>
      <c r="AN268" s="320"/>
      <c r="AO268" s="320"/>
      <c r="AP268" s="320"/>
      <c r="AQ268" s="776"/>
      <c r="AR268" s="740"/>
      <c r="AS268" s="740"/>
      <c r="AT268" s="743"/>
      <c r="AU268" s="740"/>
      <c r="AV268" s="740"/>
      <c r="AW268" s="743"/>
      <c r="AX268" s="743"/>
      <c r="AY268" s="743"/>
      <c r="AZ268" s="746"/>
      <c r="BA268" s="323"/>
      <c r="BB268" s="323"/>
      <c r="BC268" s="326" t="str">
        <f t="shared" si="44"/>
        <v/>
      </c>
      <c r="BD268" s="313"/>
      <c r="BE268" s="313"/>
      <c r="BF268" s="313"/>
      <c r="BG268" s="313"/>
      <c r="BH268" s="323"/>
      <c r="BI268" s="323"/>
      <c r="BJ268" s="323"/>
      <c r="BK268" s="323"/>
      <c r="BL268" s="324"/>
      <c r="BM268" s="324"/>
      <c r="BN268" s="324"/>
      <c r="BO268" s="324"/>
      <c r="BP268" s="325" t="str">
        <f t="shared" si="45"/>
        <v/>
      </c>
      <c r="BQ268" s="333" t="str">
        <f t="shared" si="46"/>
        <v/>
      </c>
      <c r="BR268" s="749"/>
      <c r="BS268" s="749"/>
      <c r="BT268" s="749"/>
      <c r="BU268" s="944"/>
    </row>
    <row r="269" spans="1:73" ht="88.5" customHeight="1" x14ac:dyDescent="0.25">
      <c r="A269" s="839" t="s">
        <v>852</v>
      </c>
      <c r="B269" s="842" t="s">
        <v>165</v>
      </c>
      <c r="C269" s="845" t="s">
        <v>853</v>
      </c>
      <c r="D269" s="848" t="s">
        <v>167</v>
      </c>
      <c r="E269" s="830" t="s">
        <v>854</v>
      </c>
      <c r="F269" s="851">
        <v>1</v>
      </c>
      <c r="G269" s="812" t="s">
        <v>855</v>
      </c>
      <c r="H269" s="774"/>
      <c r="I269" s="774"/>
      <c r="J269" s="800" t="s">
        <v>856</v>
      </c>
      <c r="K269" s="774" t="s">
        <v>201</v>
      </c>
      <c r="L269" s="762" t="s">
        <v>260</v>
      </c>
      <c r="M269" s="815" t="s">
        <v>857</v>
      </c>
      <c r="N269" s="762"/>
      <c r="O269" s="762"/>
      <c r="P269" s="812" t="s">
        <v>858</v>
      </c>
      <c r="Q269" s="747">
        <v>0</v>
      </c>
      <c r="R269" s="744" t="s">
        <v>535</v>
      </c>
      <c r="S269" s="781">
        <f>IF(R269="Muy Alta",100%,IF(R269="Alta",80%,IF(R269="Media",60%,IF(R269="Baja",40%,IF(R269="Muy Baja",20%,"")))))</f>
        <v>0.2</v>
      </c>
      <c r="T269" s="744"/>
      <c r="U269" s="781" t="str">
        <f>IF(T269="Catastrófico",100%,IF(T269="Mayor",80%,IF(T269="Moderado",60%,IF(T269="Menor",40%,IF(T269="Leve",20%,"")))))</f>
        <v/>
      </c>
      <c r="V269" s="744" t="s">
        <v>263</v>
      </c>
      <c r="W269" s="781">
        <f>IF(V269="Catastrófico",100%,IF(V269="Mayor",80%,IF(V269="Moderado",60%,IF(V269="Menor",40%,IF(V269="Leve",20%,"")))))</f>
        <v>0.2</v>
      </c>
      <c r="X269" s="778" t="str">
        <f>IF(Y269=100%,"Catastrófico",IF(Y269=80%,"Mayor",IF(Y269=60%,"Moderado",IF(Y269=40%,"Menor",IF(Y269=20%,"Leve","")))))</f>
        <v>Leve</v>
      </c>
      <c r="Y269" s="781">
        <f>IF(AND(U269="",W269=""),"",MAX(U269,W269))</f>
        <v>0.2</v>
      </c>
      <c r="Z269" s="781" t="str">
        <f>CONCATENATE(R269,X269)</f>
        <v>Muy BajaLeve</v>
      </c>
      <c r="AA269" s="785" t="str">
        <f>IF(Z269="Muy AltaLeve","Alto",IF(Z269="Muy AltaMenor","Alto",IF(Z269="Muy AltaModerado","Alto",IF(Z269="Muy AltaMayor","Alto",IF(Z269="Muy AltaCatastrófico","Extremo",IF(Z269="AltaLeve","Moderado",IF(Z269="AltaMenor","Moderado",IF(Z269="AltaModerado","Alto",IF(Z269="AltaMayor","Alto",IF(Z269="AltaCatastrófico","Extremo",IF(Z269="MediaLeve","Moderado",IF(Z269="MediaMenor","Moderado",IF(Z269="MediaModerado","Moderado",IF(Z269="MediaMayor","Alto",IF(Z269="MediaCatastrófico","Extremo",IF(Z269="BajaLeve","Bajo",IF(Z269="BajaMenor","Moderado",IF(Z269="BajaModerado","Moderado",IF(Z269="BajaMayor","Alto",IF(Z269="BajaCatastrófico","Extremo",IF(Z269="Muy BajaLeve","Bajo",IF(Z269="Muy BajaMenor","Bajo",IF(Z269="Muy BajaModerado","Moderado",IF(Z269="Muy BajaMayor","Alto",IF(Z269="Muy BajaCatastrófico","Extremo","")))))))))))))))))))))))))</f>
        <v>Bajo</v>
      </c>
      <c r="AB269" s="49">
        <v>1</v>
      </c>
      <c r="AC269" s="126" t="s">
        <v>859</v>
      </c>
      <c r="AD269" s="126" t="s">
        <v>237</v>
      </c>
      <c r="AE269" s="126" t="s">
        <v>860</v>
      </c>
      <c r="AF269" s="298" t="str">
        <f t="shared" si="40"/>
        <v>Probabilidad</v>
      </c>
      <c r="AG269" s="10" t="s">
        <v>177</v>
      </c>
      <c r="AH269" s="296">
        <f t="shared" si="41"/>
        <v>0.25</v>
      </c>
      <c r="AI269" s="10" t="s">
        <v>178</v>
      </c>
      <c r="AJ269" s="296">
        <f t="shared" si="42"/>
        <v>0.15</v>
      </c>
      <c r="AK269" s="300">
        <f t="shared" si="43"/>
        <v>0.4</v>
      </c>
      <c r="AL269" s="20">
        <f>IFERROR(IF(AF269="Probabilidad",(S269-(+S269*AK269)),IF(AF269="Impacto",S269,"")),"")</f>
        <v>0.12</v>
      </c>
      <c r="AM269" s="20">
        <f>IFERROR(IF(AF269="Impacto",(Y269-(+Y269*AK269)),IF(AF269="Probabilidad",Y269,"")),"")</f>
        <v>0.2</v>
      </c>
      <c r="AN269" s="11" t="s">
        <v>179</v>
      </c>
      <c r="AO269" s="11" t="s">
        <v>180</v>
      </c>
      <c r="AP269" s="11" t="s">
        <v>181</v>
      </c>
      <c r="AQ269" s="784" t="s">
        <v>861</v>
      </c>
      <c r="AR269" s="738">
        <f>S269</f>
        <v>0.2</v>
      </c>
      <c r="AS269" s="738">
        <f>IF(AL269="","",MIN(AL269:AL274))</f>
        <v>4.3199999999999995E-2</v>
      </c>
      <c r="AT269" s="741" t="str">
        <f>IFERROR(IF(AS269="","",IF(AS269&lt;=0.2,"Muy Baja",IF(AS269&lt;=0.4,"Baja",IF(AS269&lt;=0.6,"Media",IF(AS269&lt;=0.8,"Alta","Muy Alta"))))),"")</f>
        <v>Muy Baja</v>
      </c>
      <c r="AU269" s="738">
        <f>Y269</f>
        <v>0.2</v>
      </c>
      <c r="AV269" s="738">
        <f>IF(AM269="","",MIN(AM269:AM274))</f>
        <v>0.2</v>
      </c>
      <c r="AW269" s="741" t="str">
        <f>IFERROR(IF(AV269="","",IF(AV269&lt;=0.2,"Leve",IF(AV269&lt;=0.4,"Menor",IF(AV269&lt;=0.6,"Moderado",IF(AV269&lt;=0.8,"Mayor","Catastrófico"))))),"")</f>
        <v>Leve</v>
      </c>
      <c r="AX269" s="741" t="str">
        <f>AA269</f>
        <v>Bajo</v>
      </c>
      <c r="AY269" s="741" t="str">
        <f>IFERROR(IF(OR(AND(AT269="Muy Baja",AW269="Leve"),AND(AT269="Muy Baja",AW269="Menor"),AND(AT269="Baja",AW269="Leve")),"Bajo",IF(OR(AND(AT269="Muy baja",AW269="Moderado"),AND(AT269="Baja",AW269="Menor"),AND(AT269="Baja",AW269="Moderado"),AND(AT269="Media",AW269="Leve"),AND(AT269="Media",AW269="Menor"),AND(AT269="Media",AW269="Moderado"),AND(AT269="Alta",AW269="Leve"),AND(AT269="Alta",AW269="Menor")),"Moderado",IF(OR(AND(AT269="Muy Baja",AW269="Mayor"),AND(AT269="Baja",AW269="Mayor"),AND(AT269="Media",AW269="Mayor"),AND(AT269="Alta",AW269="Moderado"),AND(AT269="Alta",AW269="Mayor"),AND(AT269="Muy Alta",AW269="Leve"),AND(AT269="Muy Alta",AW269="Menor"),AND(AT269="Muy Alta",AW269="Moderado"),AND(AT269="Muy Alta",AW269="Mayor")),"Alto",IF(OR(AND(AT269="Muy Baja",AW269="Catastrófico"),AND(AT269="Baja",AW269="Catastrófico"),AND(AT269="Media",AW269="Catastrófico"),AND(AT269="Alta",AW269="Catastrófico"),AND(AT269="Muy Alta",AW269="Catastrófico")),"Extremo","")))),"")</f>
        <v>Bajo</v>
      </c>
      <c r="AZ269" s="744" t="s">
        <v>224</v>
      </c>
      <c r="BA269" s="97"/>
      <c r="BB269" s="97"/>
      <c r="BC269" s="110" t="str">
        <f>IF(SUM(BD269:BG269)=0,"",SUM(BD269:BG269))</f>
        <v/>
      </c>
      <c r="BD269" s="111"/>
      <c r="BE269" s="111"/>
      <c r="BF269" s="111"/>
      <c r="BG269" s="111"/>
      <c r="BH269" s="91"/>
      <c r="BI269" s="91"/>
      <c r="BJ269" s="91"/>
      <c r="BK269" s="91"/>
      <c r="BL269" s="93"/>
      <c r="BM269" s="93"/>
      <c r="BN269" s="93"/>
      <c r="BO269" s="93"/>
      <c r="BP269" s="95" t="str">
        <f>IF(SUM(BL269:BO269)=0,"",SUM(BL269:BO269))</f>
        <v/>
      </c>
      <c r="BQ269" s="96" t="str">
        <f>IF(ISERROR(BP269/BC269),"",(BP269/BC269))</f>
        <v/>
      </c>
      <c r="BR269" s="747"/>
      <c r="BS269" s="750"/>
      <c r="BT269" s="750"/>
      <c r="BU269" s="753"/>
    </row>
    <row r="270" spans="1:73" ht="84" customHeight="1" x14ac:dyDescent="0.25">
      <c r="A270" s="840"/>
      <c r="B270" s="843"/>
      <c r="C270" s="846"/>
      <c r="D270" s="849"/>
      <c r="E270" s="831"/>
      <c r="F270" s="852"/>
      <c r="G270" s="813"/>
      <c r="H270" s="775"/>
      <c r="I270" s="775"/>
      <c r="J270" s="801"/>
      <c r="K270" s="775"/>
      <c r="L270" s="763"/>
      <c r="M270" s="816"/>
      <c r="N270" s="763"/>
      <c r="O270" s="763"/>
      <c r="P270" s="813"/>
      <c r="Q270" s="748"/>
      <c r="R270" s="745"/>
      <c r="S270" s="782"/>
      <c r="T270" s="745"/>
      <c r="U270" s="782"/>
      <c r="V270" s="745"/>
      <c r="W270" s="782"/>
      <c r="X270" s="779"/>
      <c r="Y270" s="782"/>
      <c r="Z270" s="782"/>
      <c r="AA270" s="786"/>
      <c r="AB270" s="297">
        <v>2</v>
      </c>
      <c r="AC270" s="368" t="s">
        <v>862</v>
      </c>
      <c r="AD270" s="368" t="s">
        <v>237</v>
      </c>
      <c r="AE270" s="368" t="s">
        <v>863</v>
      </c>
      <c r="AF270" s="298" t="str">
        <f t="shared" si="40"/>
        <v>Probabilidad</v>
      </c>
      <c r="AG270" s="299" t="s">
        <v>177</v>
      </c>
      <c r="AH270" s="296">
        <f t="shared" si="41"/>
        <v>0.25</v>
      </c>
      <c r="AI270" s="299" t="s">
        <v>178</v>
      </c>
      <c r="AJ270" s="296">
        <f t="shared" si="42"/>
        <v>0.15</v>
      </c>
      <c r="AK270" s="300">
        <f t="shared" si="43"/>
        <v>0.4</v>
      </c>
      <c r="AL270" s="301">
        <f>IFERROR(IF(AND(AF269="Probabilidad",AF270="Probabilidad"),(AL269-(+AL269*AK270)),IF(AF270="Probabilidad",(S269-(+S269*AK270)),IF(AF270="Impacto",AL269,""))),"")</f>
        <v>7.1999999999999995E-2</v>
      </c>
      <c r="AM270" s="301">
        <f>IFERROR(IF(AND(AF269="Impacto",AF270="Impacto"),(AM269-(+AM269*AK270)),IF(AF270="Impacto",(Y269-(+Y269*AK270)),IF(AF270="Probabilidad",AM269,""))),"")</f>
        <v>0.2</v>
      </c>
      <c r="AN270" s="302" t="s">
        <v>179</v>
      </c>
      <c r="AO270" s="302" t="s">
        <v>180</v>
      </c>
      <c r="AP270" s="302" t="s">
        <v>181</v>
      </c>
      <c r="AQ270" s="775"/>
      <c r="AR270" s="739"/>
      <c r="AS270" s="739"/>
      <c r="AT270" s="742"/>
      <c r="AU270" s="739"/>
      <c r="AV270" s="739"/>
      <c r="AW270" s="742"/>
      <c r="AX270" s="742"/>
      <c r="AY270" s="742"/>
      <c r="AZ270" s="745"/>
      <c r="BA270" s="303"/>
      <c r="BB270" s="303"/>
      <c r="BC270" s="294" t="str">
        <f t="shared" ref="BC270:BC286" si="47">IF(SUM(BD270:BG270)=0,"",SUM(BD270:BG270))</f>
        <v/>
      </c>
      <c r="BD270" s="304"/>
      <c r="BE270" s="304"/>
      <c r="BF270" s="304"/>
      <c r="BG270" s="304"/>
      <c r="BH270" s="305"/>
      <c r="BI270" s="305"/>
      <c r="BJ270" s="305"/>
      <c r="BK270" s="305"/>
      <c r="BL270" s="306"/>
      <c r="BM270" s="306"/>
      <c r="BN270" s="306"/>
      <c r="BO270" s="306"/>
      <c r="BP270" s="307" t="str">
        <f>IF(SUM(BL270:BO270)=0,"",SUM(BL270:BO270))</f>
        <v/>
      </c>
      <c r="BQ270" s="308" t="str">
        <f>IF(ISERROR(BP270/BC270),"",(BP270/BC270))</f>
        <v/>
      </c>
      <c r="BR270" s="748"/>
      <c r="BS270" s="751"/>
      <c r="BT270" s="751"/>
      <c r="BU270" s="754"/>
    </row>
    <row r="271" spans="1:73" ht="75" customHeight="1" x14ac:dyDescent="0.25">
      <c r="A271" s="840"/>
      <c r="B271" s="843"/>
      <c r="C271" s="846"/>
      <c r="D271" s="849"/>
      <c r="E271" s="831"/>
      <c r="F271" s="852"/>
      <c r="G271" s="813"/>
      <c r="H271" s="775"/>
      <c r="I271" s="775"/>
      <c r="J271" s="801"/>
      <c r="K271" s="775"/>
      <c r="L271" s="763"/>
      <c r="M271" s="816"/>
      <c r="N271" s="763"/>
      <c r="O271" s="763"/>
      <c r="P271" s="813"/>
      <c r="Q271" s="748"/>
      <c r="R271" s="745"/>
      <c r="S271" s="782"/>
      <c r="T271" s="745"/>
      <c r="U271" s="782"/>
      <c r="V271" s="745"/>
      <c r="W271" s="782"/>
      <c r="X271" s="779"/>
      <c r="Y271" s="782"/>
      <c r="Z271" s="782"/>
      <c r="AA271" s="786"/>
      <c r="AB271" s="297">
        <v>3</v>
      </c>
      <c r="AC271" s="293" t="s">
        <v>864</v>
      </c>
      <c r="AD271" s="293" t="s">
        <v>237</v>
      </c>
      <c r="AE271" s="293" t="s">
        <v>865</v>
      </c>
      <c r="AF271" s="298" t="str">
        <f t="shared" si="40"/>
        <v>Probabilidad</v>
      </c>
      <c r="AG271" s="299" t="s">
        <v>177</v>
      </c>
      <c r="AH271" s="296">
        <f t="shared" si="41"/>
        <v>0.25</v>
      </c>
      <c r="AI271" s="299" t="s">
        <v>178</v>
      </c>
      <c r="AJ271" s="296">
        <f t="shared" si="42"/>
        <v>0.15</v>
      </c>
      <c r="AK271" s="300">
        <f t="shared" si="43"/>
        <v>0.4</v>
      </c>
      <c r="AL271" s="301">
        <f>IFERROR(IF(AND(AF270="Probabilidad",AF271="Probabilidad"),(AL270-(+AL270*AK271)),IF(AND(AF270="Impacto",AF271="Probabilidad"),(AL269-(+AL269*AK271)),IF(AF271="Impacto",AL270,""))),"")</f>
        <v>4.3199999999999995E-2</v>
      </c>
      <c r="AM271" s="301">
        <f>IFERROR(IF(AND(AF270="Impacto",AF271="Impacto"),(AM270-(+AM270*AK271)),IF(AND(AF270="Probabilidad",AF271="Impacto"),(AM269-(+AM269*AK271)),IF(AF271="Probabilidad",AM270,""))),"")</f>
        <v>0.2</v>
      </c>
      <c r="AN271" s="302" t="s">
        <v>179</v>
      </c>
      <c r="AO271" s="302" t="s">
        <v>180</v>
      </c>
      <c r="AP271" s="302" t="s">
        <v>181</v>
      </c>
      <c r="AQ271" s="775"/>
      <c r="AR271" s="739"/>
      <c r="AS271" s="739"/>
      <c r="AT271" s="742"/>
      <c r="AU271" s="739"/>
      <c r="AV271" s="739"/>
      <c r="AW271" s="742"/>
      <c r="AX271" s="742"/>
      <c r="AY271" s="742"/>
      <c r="AZ271" s="745"/>
      <c r="BA271" s="303"/>
      <c r="BB271" s="303"/>
      <c r="BC271" s="294" t="str">
        <f t="shared" si="47"/>
        <v/>
      </c>
      <c r="BD271" s="304"/>
      <c r="BE271" s="304"/>
      <c r="BF271" s="304"/>
      <c r="BG271" s="304"/>
      <c r="BH271" s="305"/>
      <c r="BI271" s="305"/>
      <c r="BJ271" s="305"/>
      <c r="BK271" s="305"/>
      <c r="BL271" s="306"/>
      <c r="BM271" s="306"/>
      <c r="BN271" s="306"/>
      <c r="BO271" s="306"/>
      <c r="BP271" s="307" t="str">
        <f t="shared" ref="BP271:BP286" si="48">IF(SUM(BL271:BO271)=0,"",SUM(BL271:BO271))</f>
        <v/>
      </c>
      <c r="BQ271" s="308" t="str">
        <f t="shared" ref="BQ271:BQ286" si="49">IF(ISERROR(BP271/BC271),"",(BP271/BC271))</f>
        <v/>
      </c>
      <c r="BR271" s="748"/>
      <c r="BS271" s="751"/>
      <c r="BT271" s="751"/>
      <c r="BU271" s="754"/>
    </row>
    <row r="272" spans="1:73" x14ac:dyDescent="0.25">
      <c r="A272" s="840"/>
      <c r="B272" s="843"/>
      <c r="C272" s="846"/>
      <c r="D272" s="849"/>
      <c r="E272" s="831"/>
      <c r="F272" s="852"/>
      <c r="G272" s="813"/>
      <c r="H272" s="775"/>
      <c r="I272" s="775"/>
      <c r="J272" s="801"/>
      <c r="K272" s="775"/>
      <c r="L272" s="763"/>
      <c r="M272" s="816"/>
      <c r="N272" s="763"/>
      <c r="O272" s="763"/>
      <c r="P272" s="813"/>
      <c r="Q272" s="748"/>
      <c r="R272" s="745"/>
      <c r="S272" s="782"/>
      <c r="T272" s="745"/>
      <c r="U272" s="782"/>
      <c r="V272" s="745"/>
      <c r="W272" s="782"/>
      <c r="X272" s="779"/>
      <c r="Y272" s="782"/>
      <c r="Z272" s="782"/>
      <c r="AA272" s="786"/>
      <c r="AB272" s="297">
        <v>4</v>
      </c>
      <c r="AC272" s="295"/>
      <c r="AD272" s="295"/>
      <c r="AE272" s="295"/>
      <c r="AF272" s="298" t="str">
        <f t="shared" si="40"/>
        <v/>
      </c>
      <c r="AG272" s="299"/>
      <c r="AH272" s="296" t="str">
        <f t="shared" si="41"/>
        <v/>
      </c>
      <c r="AI272" s="299"/>
      <c r="AJ272" s="296" t="str">
        <f t="shared" si="42"/>
        <v/>
      </c>
      <c r="AK272" s="300" t="str">
        <f t="shared" si="43"/>
        <v/>
      </c>
      <c r="AL272" s="301" t="str">
        <f>IFERROR(IF(AND(AF271="Probabilidad",AF272="Probabilidad"),(AL271-(+AL271*AK272)),IF(AND(AF271="Impacto",AF272="Probabilidad"),(AL270-(+AL270*AK272)),IF(AF272="Impacto",AL271,""))),"")</f>
        <v/>
      </c>
      <c r="AM272" s="301" t="str">
        <f>IFERROR(IF(AND(AF271="Impacto",AF272="Impacto"),(AM271-(+AM271*AK272)),IF(AND(AF271="Probabilidad",AF272="Impacto"),(AM270-(+AM270*AK272)),IF(AF272="Probabilidad",AM271,""))),"")</f>
        <v/>
      </c>
      <c r="AN272" s="302"/>
      <c r="AO272" s="302"/>
      <c r="AP272" s="302"/>
      <c r="AQ272" s="775"/>
      <c r="AR272" s="739"/>
      <c r="AS272" s="739"/>
      <c r="AT272" s="742"/>
      <c r="AU272" s="739"/>
      <c r="AV272" s="739"/>
      <c r="AW272" s="742"/>
      <c r="AX272" s="742"/>
      <c r="AY272" s="742"/>
      <c r="AZ272" s="745"/>
      <c r="BA272" s="303"/>
      <c r="BB272" s="303"/>
      <c r="BC272" s="294" t="str">
        <f t="shared" si="47"/>
        <v/>
      </c>
      <c r="BD272" s="304"/>
      <c r="BE272" s="304"/>
      <c r="BF272" s="304"/>
      <c r="BG272" s="304"/>
      <c r="BH272" s="305"/>
      <c r="BI272" s="305"/>
      <c r="BJ272" s="305"/>
      <c r="BK272" s="305"/>
      <c r="BL272" s="306"/>
      <c r="BM272" s="306"/>
      <c r="BN272" s="306"/>
      <c r="BO272" s="306"/>
      <c r="BP272" s="307" t="str">
        <f t="shared" si="48"/>
        <v/>
      </c>
      <c r="BQ272" s="308" t="str">
        <f t="shared" si="49"/>
        <v/>
      </c>
      <c r="BR272" s="748"/>
      <c r="BS272" s="751"/>
      <c r="BT272" s="751"/>
      <c r="BU272" s="754"/>
    </row>
    <row r="273" spans="1:73" x14ac:dyDescent="0.25">
      <c r="A273" s="840"/>
      <c r="B273" s="843"/>
      <c r="C273" s="846"/>
      <c r="D273" s="849"/>
      <c r="E273" s="831"/>
      <c r="F273" s="852"/>
      <c r="G273" s="813"/>
      <c r="H273" s="775"/>
      <c r="I273" s="775"/>
      <c r="J273" s="801"/>
      <c r="K273" s="775"/>
      <c r="L273" s="763"/>
      <c r="M273" s="816"/>
      <c r="N273" s="763"/>
      <c r="O273" s="763"/>
      <c r="P273" s="813"/>
      <c r="Q273" s="748"/>
      <c r="R273" s="745"/>
      <c r="S273" s="782"/>
      <c r="T273" s="745"/>
      <c r="U273" s="782"/>
      <c r="V273" s="745"/>
      <c r="W273" s="782"/>
      <c r="X273" s="779"/>
      <c r="Y273" s="782"/>
      <c r="Z273" s="782"/>
      <c r="AA273" s="786"/>
      <c r="AB273" s="297">
        <v>5</v>
      </c>
      <c r="AC273" s="342"/>
      <c r="AD273" s="342"/>
      <c r="AE273" s="295"/>
      <c r="AF273" s="298" t="str">
        <f t="shared" si="40"/>
        <v/>
      </c>
      <c r="AG273" s="299"/>
      <c r="AH273" s="296" t="str">
        <f t="shared" si="41"/>
        <v/>
      </c>
      <c r="AI273" s="299"/>
      <c r="AJ273" s="296" t="str">
        <f t="shared" si="42"/>
        <v/>
      </c>
      <c r="AK273" s="300" t="str">
        <f t="shared" si="43"/>
        <v/>
      </c>
      <c r="AL273" s="301" t="str">
        <f>IFERROR(IF(AND(AF272="Probabilidad",AF273="Probabilidad"),(AL272-(+AL272*AK273)),IF(AND(AF272="Impacto",AF273="Probabilidad"),(AL271-(+AL271*AK273)),IF(AF273="Impacto",AL272,""))),"")</f>
        <v/>
      </c>
      <c r="AM273" s="301" t="str">
        <f>IFERROR(IF(AND(AF272="Impacto",AF273="Impacto"),(AM272-(+AM272*AK273)),IF(AND(AF272="Probabilidad",AF273="Impacto"),(AM271-(+AM271*AK273)),IF(AF273="Probabilidad",AM272,""))),"")</f>
        <v/>
      </c>
      <c r="AN273" s="302"/>
      <c r="AO273" s="302"/>
      <c r="AP273" s="302"/>
      <c r="AQ273" s="775"/>
      <c r="AR273" s="739"/>
      <c r="AS273" s="739"/>
      <c r="AT273" s="742"/>
      <c r="AU273" s="739"/>
      <c r="AV273" s="739"/>
      <c r="AW273" s="742"/>
      <c r="AX273" s="742"/>
      <c r="AY273" s="742"/>
      <c r="AZ273" s="745"/>
      <c r="BA273" s="303"/>
      <c r="BB273" s="303"/>
      <c r="BC273" s="294" t="str">
        <f t="shared" si="47"/>
        <v/>
      </c>
      <c r="BD273" s="304"/>
      <c r="BE273" s="304"/>
      <c r="BF273" s="304"/>
      <c r="BG273" s="304"/>
      <c r="BH273" s="305"/>
      <c r="BI273" s="305"/>
      <c r="BJ273" s="305"/>
      <c r="BK273" s="305"/>
      <c r="BL273" s="306"/>
      <c r="BM273" s="306"/>
      <c r="BN273" s="306"/>
      <c r="BO273" s="306"/>
      <c r="BP273" s="307" t="str">
        <f t="shared" si="48"/>
        <v/>
      </c>
      <c r="BQ273" s="308" t="str">
        <f t="shared" si="49"/>
        <v/>
      </c>
      <c r="BR273" s="748"/>
      <c r="BS273" s="751"/>
      <c r="BT273" s="751"/>
      <c r="BU273" s="754"/>
    </row>
    <row r="274" spans="1:73" x14ac:dyDescent="0.25">
      <c r="A274" s="840"/>
      <c r="B274" s="843"/>
      <c r="C274" s="846"/>
      <c r="D274" s="850"/>
      <c r="E274" s="832"/>
      <c r="F274" s="853"/>
      <c r="G274" s="814"/>
      <c r="H274" s="776"/>
      <c r="I274" s="776"/>
      <c r="J274" s="802"/>
      <c r="K274" s="776"/>
      <c r="L274" s="764"/>
      <c r="M274" s="817"/>
      <c r="N274" s="764"/>
      <c r="O274" s="764"/>
      <c r="P274" s="814"/>
      <c r="Q274" s="749"/>
      <c r="R274" s="746"/>
      <c r="S274" s="783"/>
      <c r="T274" s="746"/>
      <c r="U274" s="783"/>
      <c r="V274" s="746"/>
      <c r="W274" s="783"/>
      <c r="X274" s="780"/>
      <c r="Y274" s="783"/>
      <c r="Z274" s="783"/>
      <c r="AA274" s="787"/>
      <c r="AB274" s="315">
        <v>6</v>
      </c>
      <c r="AC274" s="313"/>
      <c r="AD274" s="313"/>
      <c r="AE274" s="313"/>
      <c r="AF274" s="547" t="str">
        <f t="shared" si="40"/>
        <v/>
      </c>
      <c r="AG274" s="317"/>
      <c r="AH274" s="314" t="str">
        <f t="shared" si="41"/>
        <v/>
      </c>
      <c r="AI274" s="317"/>
      <c r="AJ274" s="314" t="str">
        <f t="shared" si="42"/>
        <v/>
      </c>
      <c r="AK274" s="318" t="str">
        <f t="shared" si="43"/>
        <v/>
      </c>
      <c r="AL274" s="301" t="str">
        <f>IFERROR(IF(AND(AF273="Probabilidad",AF274="Probabilidad"),(AL273-(+AL273*AK274)),IF(AND(AF273="Impacto",AF274="Probabilidad"),(AL272-(+AL272*AK274)),IF(AF274="Impacto",AL273,""))),"")</f>
        <v/>
      </c>
      <c r="AM274" s="301" t="str">
        <f>IFERROR(IF(AND(AF273="Impacto",AF274="Impacto"),(AM273-(+AM273*AK274)),IF(AND(AF273="Probabilidad",AF274="Impacto"),(AM272-(+AM272*AK274)),IF(AF274="Probabilidad",AM273,""))),"")</f>
        <v/>
      </c>
      <c r="AN274" s="320"/>
      <c r="AO274" s="320"/>
      <c r="AP274" s="320"/>
      <c r="AQ274" s="776"/>
      <c r="AR274" s="740"/>
      <c r="AS274" s="740"/>
      <c r="AT274" s="743"/>
      <c r="AU274" s="740"/>
      <c r="AV274" s="740"/>
      <c r="AW274" s="743"/>
      <c r="AX274" s="743"/>
      <c r="AY274" s="743"/>
      <c r="AZ274" s="746"/>
      <c r="BA274" s="321"/>
      <c r="BB274" s="321"/>
      <c r="BC274" s="312" t="str">
        <f t="shared" si="47"/>
        <v/>
      </c>
      <c r="BD274" s="322"/>
      <c r="BE274" s="322"/>
      <c r="BF274" s="322"/>
      <c r="BG274" s="322"/>
      <c r="BH274" s="323"/>
      <c r="BI274" s="323"/>
      <c r="BJ274" s="323"/>
      <c r="BK274" s="323"/>
      <c r="BL274" s="324"/>
      <c r="BM274" s="324"/>
      <c r="BN274" s="324"/>
      <c r="BO274" s="324"/>
      <c r="BP274" s="325" t="str">
        <f t="shared" si="48"/>
        <v/>
      </c>
      <c r="BQ274" s="326" t="str">
        <f t="shared" si="49"/>
        <v/>
      </c>
      <c r="BR274" s="749"/>
      <c r="BS274" s="752"/>
      <c r="BT274" s="752"/>
      <c r="BU274" s="755"/>
    </row>
    <row r="275" spans="1:73" ht="78.75" customHeight="1" x14ac:dyDescent="0.25">
      <c r="A275" s="840"/>
      <c r="B275" s="843"/>
      <c r="C275" s="846"/>
      <c r="D275" s="848" t="s">
        <v>167</v>
      </c>
      <c r="E275" s="830" t="s">
        <v>854</v>
      </c>
      <c r="F275" s="954">
        <v>2</v>
      </c>
      <c r="G275" s="872" t="s">
        <v>866</v>
      </c>
      <c r="H275" s="951"/>
      <c r="I275" s="951"/>
      <c r="J275" s="800" t="s">
        <v>867</v>
      </c>
      <c r="K275" s="774" t="s">
        <v>201</v>
      </c>
      <c r="L275" s="951" t="s">
        <v>171</v>
      </c>
      <c r="M275" s="815" t="s">
        <v>868</v>
      </c>
      <c r="N275" s="762"/>
      <c r="O275" s="762"/>
      <c r="P275" s="812" t="s">
        <v>869</v>
      </c>
      <c r="Q275" s="747">
        <v>0.95</v>
      </c>
      <c r="R275" s="744" t="s">
        <v>289</v>
      </c>
      <c r="S275" s="781">
        <f>IF(R275="Muy Alta",100%,IF(R275="Alta",80%,IF(R275="Media",60%,IF(R275="Baja",40%,IF(R275="Muy Baja",20%,"")))))</f>
        <v>0.8</v>
      </c>
      <c r="T275" s="957" t="s">
        <v>263</v>
      </c>
      <c r="U275" s="960">
        <f>IF(T275="Catastrófico",100%,IF(T275="Mayor",80%,IF(T275="Moderado",60%,IF(T275="Menor",40%,IF(T275="Leve",20%,"")))))</f>
        <v>0.2</v>
      </c>
      <c r="V275" s="744" t="s">
        <v>220</v>
      </c>
      <c r="W275" s="781">
        <f>IF(V275="Catastrófico",100%,IF(V275="Mayor",80%,IF(V275="Moderado",60%,IF(V275="Menor",40%,IF(V275="Leve",20%,"")))))</f>
        <v>0.4</v>
      </c>
      <c r="X275" s="778" t="str">
        <f>IF(Y275=100%,"Catastrófico",IF(Y275=80%,"Mayor",IF(Y275=60%,"Moderado",IF(Y275=40%,"Menor",IF(Y275=20%,"Leve","")))))</f>
        <v>Menor</v>
      </c>
      <c r="Y275" s="781">
        <f>IF(AND(U275="",W275=""),"",MAX(U275,W275))</f>
        <v>0.4</v>
      </c>
      <c r="Z275" s="781" t="str">
        <f>CONCATENATE(R275,X275)</f>
        <v>AltaMenor</v>
      </c>
      <c r="AA275" s="741" t="str">
        <f>IF(Z275="Muy AltaLeve","Alto",IF(Z275="Muy AltaMenor","Alto",IF(Z275="Muy AltaModerado","Alto",IF(Z275="Muy AltaMayor","Alto",IF(Z275="Muy AltaCatastrófico","Extremo",IF(Z275="AltaLeve","Moderado",IF(Z275="AltaMenor","Moderado",IF(Z275="AltaModerado","Alto",IF(Z275="AltaMayor","Alto",IF(Z275="AltaCatastrófico","Extremo",IF(Z275="MediaLeve","Moderado",IF(Z275="MediaMenor","Moderado",IF(Z275="MediaModerado","Moderado",IF(Z275="MediaMayor","Alto",IF(Z275="MediaCatastrófico","Extremo",IF(Z275="BajaLeve","Bajo",IF(Z275="BajaMenor","Moderado",IF(Z275="BajaModerado","Moderado",IF(Z275="BajaMayor","Alto",IF(Z275="BajaCatastrófico","Extremo",IF(Z275="Muy BajaLeve","Bajo",IF(Z275="Muy BajaMenor","Bajo",IF(Z275="Muy BajaModerado","Moderado",IF(Z275="Muy BajaMayor","Alto",IF(Z275="Muy BajaCatastrófico","Extremo","")))))))))))))))))))))))))</f>
        <v>Moderado</v>
      </c>
      <c r="AB275" s="49">
        <v>1</v>
      </c>
      <c r="AC275" s="293" t="s">
        <v>870</v>
      </c>
      <c r="AD275" s="128" t="s">
        <v>265</v>
      </c>
      <c r="AE275" s="515" t="s">
        <v>871</v>
      </c>
      <c r="AF275" s="16" t="str">
        <f t="shared" si="40"/>
        <v>Probabilidad</v>
      </c>
      <c r="AG275" s="11" t="s">
        <v>177</v>
      </c>
      <c r="AH275" s="18">
        <f t="shared" si="41"/>
        <v>0.25</v>
      </c>
      <c r="AI275" s="11" t="s">
        <v>178</v>
      </c>
      <c r="AJ275" s="18">
        <f t="shared" si="42"/>
        <v>0.15</v>
      </c>
      <c r="AK275" s="19">
        <f t="shared" si="43"/>
        <v>0.4</v>
      </c>
      <c r="AL275" s="20">
        <f>IFERROR(IF(AF275="Probabilidad",(S275-(+S275*AK275)),IF(AF275="Impacto",S275,"")),"")</f>
        <v>0.48</v>
      </c>
      <c r="AM275" s="20">
        <f>IFERROR(IF(AF275="Impacto",(Y275-(+Y275*AK275)),IF(AF275="Probabilidad",Y275,"")),"")</f>
        <v>0.4</v>
      </c>
      <c r="AN275" s="11" t="s">
        <v>179</v>
      </c>
      <c r="AO275" s="11" t="s">
        <v>180</v>
      </c>
      <c r="AP275" s="11" t="s">
        <v>181</v>
      </c>
      <c r="AQ275" s="784" t="s">
        <v>872</v>
      </c>
      <c r="AR275" s="738">
        <f>S275</f>
        <v>0.8</v>
      </c>
      <c r="AS275" s="738">
        <f>IF(AL275="","",MIN(AL275:AL280))</f>
        <v>7.2575999999999988E-2</v>
      </c>
      <c r="AT275" s="741" t="str">
        <f>IFERROR(IF(AS275="","",IF(AS275&lt;=0.2,"Muy Baja",IF(AS275&lt;=0.4,"Baja",IF(AS275&lt;=0.6,"Media",IF(AS275&lt;=0.8,"Alta","Muy Alta"))))),"")</f>
        <v>Muy Baja</v>
      </c>
      <c r="AU275" s="738">
        <f>Y275</f>
        <v>0.4</v>
      </c>
      <c r="AV275" s="738">
        <f>IF(AM275="","",MIN(AM275:AM280))</f>
        <v>0.30000000000000004</v>
      </c>
      <c r="AW275" s="741" t="str">
        <f>IFERROR(IF(AV275="","",IF(AV275&lt;=0.2,"Leve",IF(AV275&lt;=0.4,"Menor",IF(AV275&lt;=0.6,"Moderado",IF(AV275&lt;=0.8,"Mayor","Catastrófico"))))),"")</f>
        <v>Menor</v>
      </c>
      <c r="AX275" s="741" t="str">
        <f>AA275</f>
        <v>Moderado</v>
      </c>
      <c r="AY275" s="741" t="str">
        <f>IFERROR(IF(OR(AND(AT275="Muy Baja",AW275="Leve"),AND(AT275="Muy Baja",AW275="Menor"),AND(AT275="Baja",AW275="Leve")),"Bajo",IF(OR(AND(AT275="Muy baja",AW275="Moderado"),AND(AT275="Baja",AW275="Menor"),AND(AT275="Baja",AW275="Moderado"),AND(AT275="Media",AW275="Leve"),AND(AT275="Media",AW275="Menor"),AND(AT275="Media",AW275="Moderado"),AND(AT275="Alta",AW275="Leve"),AND(AT275="Alta",AW275="Menor")),"Moderado",IF(OR(AND(AT275="Muy Baja",AW275="Mayor"),AND(AT275="Baja",AW275="Mayor"),AND(AT275="Media",AW275="Mayor"),AND(AT275="Alta",AW275="Moderado"),AND(AT275="Alta",AW275="Mayor"),AND(AT275="Muy Alta",AW275="Leve"),AND(AT275="Muy Alta",AW275="Menor"),AND(AT275="Muy Alta",AW275="Moderado"),AND(AT275="Muy Alta",AW275="Mayor")),"Alto",IF(OR(AND(AT275="Muy Baja",AW275="Catastrófico"),AND(AT275="Baja",AW275="Catastrófico"),AND(AT275="Media",AW275="Catastrófico"),AND(AT275="Alta",AW275="Catastrófico"),AND(AT275="Muy Alta",AW275="Catastrófico")),"Extremo","")))),"")</f>
        <v>Bajo</v>
      </c>
      <c r="AZ275" s="744" t="s">
        <v>224</v>
      </c>
      <c r="BA275" s="91"/>
      <c r="BB275" s="91"/>
      <c r="BC275" s="94" t="str">
        <f t="shared" si="47"/>
        <v/>
      </c>
      <c r="BD275" s="9"/>
      <c r="BE275" s="9"/>
      <c r="BF275" s="9"/>
      <c r="BG275" s="9"/>
      <c r="BH275" s="91"/>
      <c r="BI275" s="91"/>
      <c r="BJ275" s="91"/>
      <c r="BK275" s="91"/>
      <c r="BL275" s="93"/>
      <c r="BM275" s="93"/>
      <c r="BN275" s="93"/>
      <c r="BO275" s="93"/>
      <c r="BP275" s="95" t="str">
        <f t="shared" si="48"/>
        <v/>
      </c>
      <c r="BQ275" s="96" t="str">
        <f t="shared" si="49"/>
        <v/>
      </c>
      <c r="BR275" s="747"/>
      <c r="BS275" s="756"/>
      <c r="BT275" s="756"/>
      <c r="BU275" s="759"/>
    </row>
    <row r="276" spans="1:73" ht="70.5" customHeight="1" x14ac:dyDescent="0.25">
      <c r="A276" s="840"/>
      <c r="B276" s="843"/>
      <c r="C276" s="846"/>
      <c r="D276" s="849"/>
      <c r="E276" s="831"/>
      <c r="F276" s="955"/>
      <c r="G276" s="873"/>
      <c r="H276" s="952"/>
      <c r="I276" s="952"/>
      <c r="J276" s="801"/>
      <c r="K276" s="775"/>
      <c r="L276" s="952"/>
      <c r="M276" s="816"/>
      <c r="N276" s="763"/>
      <c r="O276" s="763"/>
      <c r="P276" s="813"/>
      <c r="Q276" s="748"/>
      <c r="R276" s="745"/>
      <c r="S276" s="782"/>
      <c r="T276" s="958"/>
      <c r="U276" s="961"/>
      <c r="V276" s="745"/>
      <c r="W276" s="782"/>
      <c r="X276" s="779"/>
      <c r="Y276" s="782"/>
      <c r="Z276" s="782"/>
      <c r="AA276" s="742"/>
      <c r="AB276" s="297">
        <v>2</v>
      </c>
      <c r="AC276" s="349" t="s">
        <v>873</v>
      </c>
      <c r="AD276" s="128" t="s">
        <v>237</v>
      </c>
      <c r="AE276" s="513" t="s">
        <v>874</v>
      </c>
      <c r="AF276" s="328" t="str">
        <f>IF(OR(AG276="Preventivo",AG276="Detectivo"),"Probabilidad",IF(AG276="Correctivo","Impacto",""))</f>
        <v>Impacto</v>
      </c>
      <c r="AG276" s="302" t="s">
        <v>282</v>
      </c>
      <c r="AH276" s="296">
        <f t="shared" si="41"/>
        <v>0.1</v>
      </c>
      <c r="AI276" s="302" t="s">
        <v>178</v>
      </c>
      <c r="AJ276" s="296">
        <f t="shared" si="42"/>
        <v>0.15</v>
      </c>
      <c r="AK276" s="300">
        <f t="shared" si="43"/>
        <v>0.25</v>
      </c>
      <c r="AL276" s="329">
        <f>IFERROR(IF(AND(AF275="Probabilidad",AF276="Probabilidad"),(AL275-(+AL275*AK276)),IF(AF276="Probabilidad",(S275-(+S275*AK276)),IF(AF276="Impacto",AL275,""))),"")</f>
        <v>0.48</v>
      </c>
      <c r="AM276" s="329">
        <f>IFERROR(IF(AND(AF275="Impacto",AF276="Impacto"),(AM275-(+AM275*AK276)),IF(AF276="Impacto",(Y275-(+Y275*AK276)),IF(AF276="Probabilidad",AM275,""))),"")</f>
        <v>0.30000000000000004</v>
      </c>
      <c r="AN276" s="302" t="s">
        <v>179</v>
      </c>
      <c r="AO276" s="302" t="s">
        <v>180</v>
      </c>
      <c r="AP276" s="302" t="s">
        <v>181</v>
      </c>
      <c r="AQ276" s="775"/>
      <c r="AR276" s="739"/>
      <c r="AS276" s="739"/>
      <c r="AT276" s="742"/>
      <c r="AU276" s="739"/>
      <c r="AV276" s="739"/>
      <c r="AW276" s="742"/>
      <c r="AX276" s="742"/>
      <c r="AY276" s="742"/>
      <c r="AZ276" s="745"/>
      <c r="BA276" s="305"/>
      <c r="BB276" s="305"/>
      <c r="BC276" s="308" t="str">
        <f t="shared" si="47"/>
        <v/>
      </c>
      <c r="BD276" s="295"/>
      <c r="BE276" s="295"/>
      <c r="BF276" s="295"/>
      <c r="BG276" s="295"/>
      <c r="BH276" s="305"/>
      <c r="BI276" s="305"/>
      <c r="BJ276" s="305"/>
      <c r="BK276" s="305"/>
      <c r="BL276" s="306"/>
      <c r="BM276" s="306"/>
      <c r="BN276" s="306"/>
      <c r="BO276" s="306"/>
      <c r="BP276" s="307" t="str">
        <f t="shared" si="48"/>
        <v/>
      </c>
      <c r="BQ276" s="330" t="str">
        <f t="shared" si="49"/>
        <v/>
      </c>
      <c r="BR276" s="748"/>
      <c r="BS276" s="757"/>
      <c r="BT276" s="757"/>
      <c r="BU276" s="760"/>
    </row>
    <row r="277" spans="1:73" ht="70.5" customHeight="1" x14ac:dyDescent="0.25">
      <c r="A277" s="840"/>
      <c r="B277" s="843"/>
      <c r="C277" s="846"/>
      <c r="D277" s="849"/>
      <c r="E277" s="831"/>
      <c r="F277" s="955"/>
      <c r="G277" s="873"/>
      <c r="H277" s="952"/>
      <c r="I277" s="952"/>
      <c r="J277" s="801"/>
      <c r="K277" s="775"/>
      <c r="L277" s="952"/>
      <c r="M277" s="816"/>
      <c r="N277" s="763"/>
      <c r="O277" s="763"/>
      <c r="P277" s="813"/>
      <c r="Q277" s="748"/>
      <c r="R277" s="745"/>
      <c r="S277" s="782"/>
      <c r="T277" s="958"/>
      <c r="U277" s="961"/>
      <c r="V277" s="745"/>
      <c r="W277" s="782"/>
      <c r="X277" s="779"/>
      <c r="Y277" s="782"/>
      <c r="Z277" s="782"/>
      <c r="AA277" s="742"/>
      <c r="AB277" s="297">
        <v>3</v>
      </c>
      <c r="AC277" s="349" t="s">
        <v>875</v>
      </c>
      <c r="AD277" s="293" t="s">
        <v>237</v>
      </c>
      <c r="AE277" s="293" t="s">
        <v>876</v>
      </c>
      <c r="AF277" s="298" t="str">
        <f>IF(OR(AG277="Preventivo",AG277="Detectivo"),"Probabilidad",IF(AG277="Correctivo","Impacto",""))</f>
        <v>Probabilidad</v>
      </c>
      <c r="AG277" s="302" t="s">
        <v>177</v>
      </c>
      <c r="AH277" s="296">
        <f t="shared" si="41"/>
        <v>0.25</v>
      </c>
      <c r="AI277" s="302" t="s">
        <v>178</v>
      </c>
      <c r="AJ277" s="296">
        <f t="shared" si="42"/>
        <v>0.15</v>
      </c>
      <c r="AK277" s="300">
        <f t="shared" si="43"/>
        <v>0.4</v>
      </c>
      <c r="AL277" s="301">
        <f>IFERROR(IF(AND(AF276="Probabilidad",AF277="Probabilidad"),(AL276-(+AL276*AK277)),IF(AND(AF276="Impacto",AF277="Probabilidad"),(AL275-(+AL275*AK277)),IF(AF277="Impacto",AL276,""))),"")</f>
        <v>0.28799999999999998</v>
      </c>
      <c r="AM277" s="301">
        <f>IFERROR(IF(AND(AF276="Impacto",AF277="Impacto"),(AM276-(+AM276*AK277)),IF(AND(AF276="Probabilidad",AF277="Impacto"),(AM275-(+AM275*AK277)),IF(AF277="Probabilidad",AM276,""))),"")</f>
        <v>0.30000000000000004</v>
      </c>
      <c r="AN277" s="302" t="s">
        <v>179</v>
      </c>
      <c r="AO277" s="302" t="s">
        <v>180</v>
      </c>
      <c r="AP277" s="302" t="s">
        <v>181</v>
      </c>
      <c r="AQ277" s="775"/>
      <c r="AR277" s="739"/>
      <c r="AS277" s="739"/>
      <c r="AT277" s="742"/>
      <c r="AU277" s="739"/>
      <c r="AV277" s="739"/>
      <c r="AW277" s="742"/>
      <c r="AX277" s="742"/>
      <c r="AY277" s="742"/>
      <c r="AZ277" s="745"/>
      <c r="BA277" s="305"/>
      <c r="BB277" s="305"/>
      <c r="BC277" s="308" t="str">
        <f t="shared" si="47"/>
        <v/>
      </c>
      <c r="BD277" s="295"/>
      <c r="BE277" s="295"/>
      <c r="BF277" s="295"/>
      <c r="BG277" s="295"/>
      <c r="BH277" s="305"/>
      <c r="BI277" s="305"/>
      <c r="BJ277" s="305"/>
      <c r="BK277" s="305"/>
      <c r="BL277" s="306"/>
      <c r="BM277" s="306"/>
      <c r="BN277" s="306"/>
      <c r="BO277" s="306"/>
      <c r="BP277" s="307" t="str">
        <f t="shared" si="48"/>
        <v/>
      </c>
      <c r="BQ277" s="330" t="str">
        <f t="shared" si="49"/>
        <v/>
      </c>
      <c r="BR277" s="748"/>
      <c r="BS277" s="757"/>
      <c r="BT277" s="757"/>
      <c r="BU277" s="760"/>
    </row>
    <row r="278" spans="1:73" ht="75" customHeight="1" x14ac:dyDescent="0.25">
      <c r="A278" s="840"/>
      <c r="B278" s="843"/>
      <c r="C278" s="846"/>
      <c r="D278" s="849"/>
      <c r="E278" s="831"/>
      <c r="F278" s="955"/>
      <c r="G278" s="873"/>
      <c r="H278" s="952"/>
      <c r="I278" s="952"/>
      <c r="J278" s="801"/>
      <c r="K278" s="775"/>
      <c r="L278" s="952"/>
      <c r="M278" s="816"/>
      <c r="N278" s="763"/>
      <c r="O278" s="763"/>
      <c r="P278" s="813"/>
      <c r="Q278" s="748"/>
      <c r="R278" s="745"/>
      <c r="S278" s="782"/>
      <c r="T278" s="958"/>
      <c r="U278" s="961"/>
      <c r="V278" s="745"/>
      <c r="W278" s="782"/>
      <c r="X278" s="779"/>
      <c r="Y278" s="782"/>
      <c r="Z278" s="782"/>
      <c r="AA278" s="742"/>
      <c r="AB278" s="297">
        <v>4</v>
      </c>
      <c r="AC278" s="349" t="s">
        <v>877</v>
      </c>
      <c r="AD278" s="293" t="s">
        <v>237</v>
      </c>
      <c r="AE278" s="293" t="s">
        <v>878</v>
      </c>
      <c r="AF278" s="298" t="str">
        <f t="shared" si="40"/>
        <v>Probabilidad</v>
      </c>
      <c r="AG278" s="302" t="s">
        <v>177</v>
      </c>
      <c r="AH278" s="296">
        <f t="shared" si="41"/>
        <v>0.25</v>
      </c>
      <c r="AI278" s="302" t="s">
        <v>178</v>
      </c>
      <c r="AJ278" s="296">
        <f t="shared" si="42"/>
        <v>0.15</v>
      </c>
      <c r="AK278" s="300">
        <f t="shared" si="43"/>
        <v>0.4</v>
      </c>
      <c r="AL278" s="301">
        <f>IFERROR(IF(AND(AF277="Probabilidad",AF278="Probabilidad"),(AL277-(+AL277*AK278)),IF(AND(AF277="Impacto",AF278="Probabilidad"),(AL276-(+AL276*AK278)),IF(AF278="Impacto",AL277,""))),"")</f>
        <v>0.17279999999999998</v>
      </c>
      <c r="AM278" s="301">
        <f>IFERROR(IF(AND(AF277="Impacto",AF278="Impacto"),(AM277-(+AM277*AK278)),IF(AND(AF277="Probabilidad",AF278="Impacto"),(AM276-(+AM276*AK278)),IF(AF278="Probabilidad",AM277,""))),"")</f>
        <v>0.30000000000000004</v>
      </c>
      <c r="AN278" s="302" t="s">
        <v>179</v>
      </c>
      <c r="AO278" s="302" t="s">
        <v>180</v>
      </c>
      <c r="AP278" s="302" t="s">
        <v>181</v>
      </c>
      <c r="AQ278" s="775"/>
      <c r="AR278" s="739"/>
      <c r="AS278" s="739"/>
      <c r="AT278" s="742"/>
      <c r="AU278" s="739"/>
      <c r="AV278" s="739"/>
      <c r="AW278" s="742"/>
      <c r="AX278" s="742"/>
      <c r="AY278" s="742"/>
      <c r="AZ278" s="745"/>
      <c r="BA278" s="305"/>
      <c r="BB278" s="305"/>
      <c r="BC278" s="308" t="str">
        <f t="shared" si="47"/>
        <v/>
      </c>
      <c r="BD278" s="295"/>
      <c r="BE278" s="295"/>
      <c r="BF278" s="295"/>
      <c r="BG278" s="295"/>
      <c r="BH278" s="305"/>
      <c r="BI278" s="305"/>
      <c r="BJ278" s="305"/>
      <c r="BK278" s="305"/>
      <c r="BL278" s="306"/>
      <c r="BM278" s="306"/>
      <c r="BN278" s="306"/>
      <c r="BO278" s="306"/>
      <c r="BP278" s="307" t="str">
        <f t="shared" si="48"/>
        <v/>
      </c>
      <c r="BQ278" s="330" t="str">
        <f t="shared" si="49"/>
        <v/>
      </c>
      <c r="BR278" s="748"/>
      <c r="BS278" s="757"/>
      <c r="BT278" s="757"/>
      <c r="BU278" s="760"/>
    </row>
    <row r="279" spans="1:73" ht="90" customHeight="1" x14ac:dyDescent="0.25">
      <c r="A279" s="840"/>
      <c r="B279" s="843"/>
      <c r="C279" s="846"/>
      <c r="D279" s="849"/>
      <c r="E279" s="831"/>
      <c r="F279" s="955"/>
      <c r="G279" s="873"/>
      <c r="H279" s="952"/>
      <c r="I279" s="952"/>
      <c r="J279" s="801"/>
      <c r="K279" s="775"/>
      <c r="L279" s="952"/>
      <c r="M279" s="816"/>
      <c r="N279" s="763"/>
      <c r="O279" s="763"/>
      <c r="P279" s="813"/>
      <c r="Q279" s="748"/>
      <c r="R279" s="745"/>
      <c r="S279" s="782"/>
      <c r="T279" s="958"/>
      <c r="U279" s="961"/>
      <c r="V279" s="745"/>
      <c r="W279" s="782"/>
      <c r="X279" s="779"/>
      <c r="Y279" s="782"/>
      <c r="Z279" s="782"/>
      <c r="AA279" s="742"/>
      <c r="AB279" s="297">
        <v>5</v>
      </c>
      <c r="AC279" s="293" t="s">
        <v>879</v>
      </c>
      <c r="AD279" s="293" t="s">
        <v>237</v>
      </c>
      <c r="AE279" s="293" t="s">
        <v>880</v>
      </c>
      <c r="AF279" s="298" t="str">
        <f t="shared" si="40"/>
        <v>Probabilidad</v>
      </c>
      <c r="AG279" s="302" t="s">
        <v>335</v>
      </c>
      <c r="AH279" s="296">
        <f t="shared" si="41"/>
        <v>0.15</v>
      </c>
      <c r="AI279" s="302" t="s">
        <v>178</v>
      </c>
      <c r="AJ279" s="296">
        <f t="shared" si="42"/>
        <v>0.15</v>
      </c>
      <c r="AK279" s="300">
        <f t="shared" si="43"/>
        <v>0.3</v>
      </c>
      <c r="AL279" s="301">
        <f>IFERROR(IF(AND(AF278="Probabilidad",AF279="Probabilidad"),(AL278-(+AL278*AK279)),IF(AND(AF278="Impacto",AF279="Probabilidad"),(AL277-(+AL277*AK279)),IF(AF279="Impacto",AL278,""))),"")</f>
        <v>0.12095999999999998</v>
      </c>
      <c r="AM279" s="301">
        <f>IFERROR(IF(AND(AF278="Impacto",AF279="Impacto"),(AM278-(+AM278*AK279)),IF(AND(AF278="Probabilidad",AF279="Impacto"),(AM277-(+AM277*AK279)),IF(AF279="Probabilidad",AM278,""))),"")</f>
        <v>0.30000000000000004</v>
      </c>
      <c r="AN279" s="302" t="s">
        <v>179</v>
      </c>
      <c r="AO279" s="302" t="s">
        <v>180</v>
      </c>
      <c r="AP279" s="302" t="s">
        <v>181</v>
      </c>
      <c r="AQ279" s="775"/>
      <c r="AR279" s="739"/>
      <c r="AS279" s="739"/>
      <c r="AT279" s="742"/>
      <c r="AU279" s="739"/>
      <c r="AV279" s="739"/>
      <c r="AW279" s="742"/>
      <c r="AX279" s="742"/>
      <c r="AY279" s="742"/>
      <c r="AZ279" s="745"/>
      <c r="BA279" s="305"/>
      <c r="BB279" s="305"/>
      <c r="BC279" s="308" t="str">
        <f t="shared" si="47"/>
        <v/>
      </c>
      <c r="BD279" s="295"/>
      <c r="BE279" s="295"/>
      <c r="BF279" s="295"/>
      <c r="BG279" s="295"/>
      <c r="BH279" s="305"/>
      <c r="BI279" s="305"/>
      <c r="BJ279" s="305"/>
      <c r="BK279" s="305"/>
      <c r="BL279" s="306"/>
      <c r="BM279" s="306"/>
      <c r="BN279" s="306"/>
      <c r="BO279" s="306"/>
      <c r="BP279" s="307" t="str">
        <f t="shared" si="48"/>
        <v/>
      </c>
      <c r="BQ279" s="330" t="str">
        <f t="shared" si="49"/>
        <v/>
      </c>
      <c r="BR279" s="748"/>
      <c r="BS279" s="757"/>
      <c r="BT279" s="757"/>
      <c r="BU279" s="760"/>
    </row>
    <row r="280" spans="1:73" ht="66.75" customHeight="1" x14ac:dyDescent="0.25">
      <c r="A280" s="840"/>
      <c r="B280" s="843"/>
      <c r="C280" s="846"/>
      <c r="D280" s="850"/>
      <c r="E280" s="832"/>
      <c r="F280" s="956"/>
      <c r="G280" s="874"/>
      <c r="H280" s="953"/>
      <c r="I280" s="953"/>
      <c r="J280" s="802"/>
      <c r="K280" s="776"/>
      <c r="L280" s="953"/>
      <c r="M280" s="817"/>
      <c r="N280" s="764"/>
      <c r="O280" s="764"/>
      <c r="P280" s="814"/>
      <c r="Q280" s="749"/>
      <c r="R280" s="746"/>
      <c r="S280" s="783"/>
      <c r="T280" s="959"/>
      <c r="U280" s="962"/>
      <c r="V280" s="746"/>
      <c r="W280" s="783"/>
      <c r="X280" s="780"/>
      <c r="Y280" s="783"/>
      <c r="Z280" s="783"/>
      <c r="AA280" s="743"/>
      <c r="AB280" s="315">
        <v>6</v>
      </c>
      <c r="AC280" s="564" t="s">
        <v>881</v>
      </c>
      <c r="AD280" s="564" t="s">
        <v>302</v>
      </c>
      <c r="AE280" s="564" t="s">
        <v>882</v>
      </c>
      <c r="AF280" s="316" t="str">
        <f t="shared" si="40"/>
        <v>Probabilidad</v>
      </c>
      <c r="AG280" s="320" t="s">
        <v>177</v>
      </c>
      <c r="AH280" s="314">
        <f t="shared" si="41"/>
        <v>0.25</v>
      </c>
      <c r="AI280" s="320" t="s">
        <v>178</v>
      </c>
      <c r="AJ280" s="314">
        <f t="shared" si="42"/>
        <v>0.15</v>
      </c>
      <c r="AK280" s="318">
        <f t="shared" si="43"/>
        <v>0.4</v>
      </c>
      <c r="AL280" s="301">
        <f>IFERROR(IF(AND(AF279="Probabilidad",AF280="Probabilidad"),(AL279-(+AL279*AK280)),IF(AND(AF279="Impacto",AF280="Probabilidad"),(AL278-(+AL278*AK280)),IF(AF280="Impacto",AL279,""))),"")</f>
        <v>7.2575999999999988E-2</v>
      </c>
      <c r="AM280" s="301">
        <f>IFERROR(IF(AND(AF279="Impacto",AF280="Impacto"),(AM279-(+AM279*AK280)),IF(AND(AF279="Probabilidad",AF280="Impacto"),(AM278-(+AM278*AK280)),IF(AF280="Probabilidad",AM279,""))),"")</f>
        <v>0.30000000000000004</v>
      </c>
      <c r="AN280" s="320" t="s">
        <v>179</v>
      </c>
      <c r="AO280" s="320" t="s">
        <v>180</v>
      </c>
      <c r="AP280" s="320" t="s">
        <v>181</v>
      </c>
      <c r="AQ280" s="776"/>
      <c r="AR280" s="740"/>
      <c r="AS280" s="740"/>
      <c r="AT280" s="743"/>
      <c r="AU280" s="740"/>
      <c r="AV280" s="740"/>
      <c r="AW280" s="743"/>
      <c r="AX280" s="743"/>
      <c r="AY280" s="743"/>
      <c r="AZ280" s="746"/>
      <c r="BA280" s="323"/>
      <c r="BB280" s="323"/>
      <c r="BC280" s="326" t="str">
        <f t="shared" si="47"/>
        <v/>
      </c>
      <c r="BD280" s="313"/>
      <c r="BE280" s="313"/>
      <c r="BF280" s="313"/>
      <c r="BG280" s="313"/>
      <c r="BH280" s="323"/>
      <c r="BI280" s="323"/>
      <c r="BJ280" s="323"/>
      <c r="BK280" s="323"/>
      <c r="BL280" s="324"/>
      <c r="BM280" s="324"/>
      <c r="BN280" s="324"/>
      <c r="BO280" s="324"/>
      <c r="BP280" s="325" t="str">
        <f t="shared" si="48"/>
        <v/>
      </c>
      <c r="BQ280" s="333" t="str">
        <f t="shared" si="49"/>
        <v/>
      </c>
      <c r="BR280" s="749"/>
      <c r="BS280" s="758"/>
      <c r="BT280" s="758"/>
      <c r="BU280" s="761"/>
    </row>
    <row r="281" spans="1:73" ht="90" customHeight="1" x14ac:dyDescent="0.25">
      <c r="A281" s="840"/>
      <c r="B281" s="843"/>
      <c r="C281" s="846"/>
      <c r="D281" s="848" t="s">
        <v>167</v>
      </c>
      <c r="E281" s="830" t="s">
        <v>854</v>
      </c>
      <c r="F281" s="851">
        <v>3</v>
      </c>
      <c r="G281" s="762" t="s">
        <v>883</v>
      </c>
      <c r="H281" s="774"/>
      <c r="I281" s="774"/>
      <c r="J281" s="800" t="s">
        <v>884</v>
      </c>
      <c r="K281" s="774" t="s">
        <v>201</v>
      </c>
      <c r="L281" s="762" t="s">
        <v>171</v>
      </c>
      <c r="M281" s="815" t="s">
        <v>885</v>
      </c>
      <c r="N281" s="762"/>
      <c r="O281" s="762"/>
      <c r="P281" s="879" t="s">
        <v>886</v>
      </c>
      <c r="Q281" s="747">
        <v>0.95</v>
      </c>
      <c r="R281" s="744" t="s">
        <v>219</v>
      </c>
      <c r="S281" s="781">
        <f>IF(R281="Muy Alta",100%,IF(R281="Alta",80%,IF(R281="Media",60%,IF(R281="Baja",40%,IF(R281="Muy Baja",20%,"")))))</f>
        <v>0.4</v>
      </c>
      <c r="T281" s="744"/>
      <c r="U281" s="781" t="str">
        <f>IF(T281="Catastrófico",100%,IF(T281="Mayor",80%,IF(T281="Moderado",60%,IF(T281="Menor",40%,IF(T281="Leve",20%,"")))))</f>
        <v/>
      </c>
      <c r="V281" s="744" t="s">
        <v>263</v>
      </c>
      <c r="W281" s="781">
        <f>IF(V281="Catastrófico",100%,IF(V281="Mayor",80%,IF(V281="Moderado",60%,IF(V281="Menor",40%,IF(V281="Leve",20%,"")))))</f>
        <v>0.2</v>
      </c>
      <c r="X281" s="778" t="str">
        <f>IF(Y281=100%,"Catastrófico",IF(Y281=80%,"Mayor",IF(Y281=60%,"Moderado",IF(Y281=40%,"Menor",IF(Y281=20%,"Leve","")))))</f>
        <v>Leve</v>
      </c>
      <c r="Y281" s="781">
        <f>IF(AND(U281="",W281=""),"",MAX(U281,W281))</f>
        <v>0.2</v>
      </c>
      <c r="Z281" s="781" t="str">
        <f>CONCATENATE(R281,X281)</f>
        <v>BajaLeve</v>
      </c>
      <c r="AA281" s="741" t="str">
        <f>IF(Z281="Muy AltaLeve","Alto",IF(Z281="Muy AltaMenor","Alto",IF(Z281="Muy AltaModerado","Alto",IF(Z281="Muy AltaMayor","Alto",IF(Z281="Muy AltaCatastrófico","Extremo",IF(Z281="AltaLeve","Moderado",IF(Z281="AltaMenor","Moderado",IF(Z281="AltaModerado","Alto",IF(Z281="AltaMayor","Alto",IF(Z281="AltaCatastrófico","Extremo",IF(Z281="MediaLeve","Moderado",IF(Z281="MediaMenor","Moderado",IF(Z281="MediaModerado","Moderado",IF(Z281="MediaMayor","Alto",IF(Z281="MediaCatastrófico","Extremo",IF(Z281="BajaLeve","Bajo",IF(Z281="BajaMenor","Moderado",IF(Z281="BajaModerado","Moderado",IF(Z281="BajaMayor","Alto",IF(Z281="BajaCatastrófico","Extremo",IF(Z281="Muy BajaLeve","Bajo",IF(Z281="Muy BajaMenor","Bajo",IF(Z281="Muy BajaModerado","Moderado",IF(Z281="Muy BajaMayor","Alto",IF(Z281="Muy BajaCatastrófico","Extremo","")))))))))))))))))))))))))</f>
        <v>Bajo</v>
      </c>
      <c r="AB281" s="49">
        <v>1</v>
      </c>
      <c r="AC281" s="516" t="s">
        <v>887</v>
      </c>
      <c r="AD281" s="564" t="s">
        <v>237</v>
      </c>
      <c r="AE281" s="516" t="s">
        <v>888</v>
      </c>
      <c r="AF281" s="16" t="str">
        <f t="shared" si="40"/>
        <v>Probabilidad</v>
      </c>
      <c r="AG281" s="10" t="s">
        <v>177</v>
      </c>
      <c r="AH281" s="18">
        <f t="shared" si="41"/>
        <v>0.25</v>
      </c>
      <c r="AI281" s="10" t="s">
        <v>178</v>
      </c>
      <c r="AJ281" s="18">
        <f t="shared" si="42"/>
        <v>0.15</v>
      </c>
      <c r="AK281" s="19">
        <f t="shared" si="43"/>
        <v>0.4</v>
      </c>
      <c r="AL281" s="20">
        <f>IFERROR(IF(AF281="Probabilidad",(S281-(+S281*AK281)),IF(AF281="Impacto",S281,"")),"")</f>
        <v>0.24</v>
      </c>
      <c r="AM281" s="20">
        <f>IFERROR(IF(AF281="Impacto",(Y281-(+Y281*AK281)),IF(AF281="Probabilidad",Y281,"")),"")</f>
        <v>0.2</v>
      </c>
      <c r="AN281" s="11" t="s">
        <v>179</v>
      </c>
      <c r="AO281" s="11" t="s">
        <v>180</v>
      </c>
      <c r="AP281" s="11" t="s">
        <v>181</v>
      </c>
      <c r="AQ281" s="784" t="s">
        <v>889</v>
      </c>
      <c r="AR281" s="738">
        <f>S281</f>
        <v>0.4</v>
      </c>
      <c r="AS281" s="738">
        <f>IF(AL281="","",MIN(AL281:AL286))</f>
        <v>0.14399999999999999</v>
      </c>
      <c r="AT281" s="741" t="str">
        <f>IFERROR(IF(AS281="","",IF(AS281&lt;=0.2,"Muy Baja",IF(AS281&lt;=0.4,"Baja",IF(AS281&lt;=0.6,"Media",IF(AS281&lt;=0.8,"Alta","Muy Alta"))))),"")</f>
        <v>Muy Baja</v>
      </c>
      <c r="AU281" s="738">
        <f>Y281</f>
        <v>0.2</v>
      </c>
      <c r="AV281" s="738">
        <f>IF(AM281="","",MIN(AM281:AM286))</f>
        <v>0.15000000000000002</v>
      </c>
      <c r="AW281" s="741" t="str">
        <f>IFERROR(IF(AV281="","",IF(AV281&lt;=0.2,"Leve",IF(AV281&lt;=0.4,"Menor",IF(AV281&lt;=0.6,"Moderado",IF(AV281&lt;=0.8,"Mayor","Catastrófico"))))),"")</f>
        <v>Leve</v>
      </c>
      <c r="AX281" s="741" t="str">
        <f>AA281</f>
        <v>Bajo</v>
      </c>
      <c r="AY281" s="741" t="str">
        <f>IFERROR(IF(OR(AND(AT281="Muy Baja",AW281="Leve"),AND(AT281="Muy Baja",AW281="Menor"),AND(AT281="Baja",AW281="Leve")),"Bajo",IF(OR(AND(AT281="Muy baja",AW281="Moderado"),AND(AT281="Baja",AW281="Menor"),AND(AT281="Baja",AW281="Moderado"),AND(AT281="Media",AW281="Leve"),AND(AT281="Media",AW281="Menor"),AND(AT281="Media",AW281="Moderado"),AND(AT281="Alta",AW281="Leve"),AND(AT281="Alta",AW281="Menor")),"Moderado",IF(OR(AND(AT281="Muy Baja",AW281="Mayor"),AND(AT281="Baja",AW281="Mayor"),AND(AT281="Media",AW281="Mayor"),AND(AT281="Alta",AW281="Moderado"),AND(AT281="Alta",AW281="Mayor"),AND(AT281="Muy Alta",AW281="Leve"),AND(AT281="Muy Alta",AW281="Menor"),AND(AT281="Muy Alta",AW281="Moderado"),AND(AT281="Muy Alta",AW281="Mayor")),"Alto",IF(OR(AND(AT281="Muy Baja",AW281="Catastrófico"),AND(AT281="Baja",AW281="Catastrófico"),AND(AT281="Media",AW281="Catastrófico"),AND(AT281="Alta",AW281="Catastrófico"),AND(AT281="Muy Alta",AW281="Catastrófico")),"Extremo","")))),"")</f>
        <v>Bajo</v>
      </c>
      <c r="AZ281" s="744" t="s">
        <v>224</v>
      </c>
      <c r="BA281" s="112"/>
      <c r="BB281" s="91"/>
      <c r="BC281" s="94" t="str">
        <f t="shared" si="47"/>
        <v/>
      </c>
      <c r="BD281" s="9"/>
      <c r="BE281" s="9"/>
      <c r="BF281" s="9"/>
      <c r="BG281" s="9"/>
      <c r="BH281" s="91"/>
      <c r="BI281" s="91"/>
      <c r="BJ281" s="91"/>
      <c r="BK281" s="91"/>
      <c r="BL281" s="93"/>
      <c r="BM281" s="93"/>
      <c r="BN281" s="93"/>
      <c r="BO281" s="93"/>
      <c r="BP281" s="95" t="str">
        <f t="shared" si="48"/>
        <v/>
      </c>
      <c r="BQ281" s="96" t="str">
        <f t="shared" si="49"/>
        <v/>
      </c>
      <c r="BR281" s="747"/>
      <c r="BS281" s="756"/>
      <c r="BT281" s="756"/>
      <c r="BU281" s="759"/>
    </row>
    <row r="282" spans="1:73" ht="82.5" customHeight="1" x14ac:dyDescent="0.25">
      <c r="A282" s="840"/>
      <c r="B282" s="843"/>
      <c r="C282" s="846"/>
      <c r="D282" s="849"/>
      <c r="E282" s="831"/>
      <c r="F282" s="852"/>
      <c r="G282" s="763"/>
      <c r="H282" s="775"/>
      <c r="I282" s="775"/>
      <c r="J282" s="801"/>
      <c r="K282" s="775"/>
      <c r="L282" s="763"/>
      <c r="M282" s="816"/>
      <c r="N282" s="763"/>
      <c r="O282" s="763"/>
      <c r="P282" s="880"/>
      <c r="Q282" s="748"/>
      <c r="R282" s="745"/>
      <c r="S282" s="782"/>
      <c r="T282" s="745"/>
      <c r="U282" s="782"/>
      <c r="V282" s="745"/>
      <c r="W282" s="782"/>
      <c r="X282" s="779"/>
      <c r="Y282" s="782"/>
      <c r="Z282" s="782"/>
      <c r="AA282" s="742"/>
      <c r="AB282" s="297">
        <v>2</v>
      </c>
      <c r="AC282" s="516" t="s">
        <v>890</v>
      </c>
      <c r="AD282" s="564" t="s">
        <v>265</v>
      </c>
      <c r="AE282" s="516" t="s">
        <v>891</v>
      </c>
      <c r="AF282" s="298" t="str">
        <f t="shared" si="40"/>
        <v>Probabilidad</v>
      </c>
      <c r="AG282" s="299" t="s">
        <v>177</v>
      </c>
      <c r="AH282" s="296">
        <f t="shared" si="41"/>
        <v>0.25</v>
      </c>
      <c r="AI282" s="299" t="s">
        <v>178</v>
      </c>
      <c r="AJ282" s="296">
        <f t="shared" si="42"/>
        <v>0.15</v>
      </c>
      <c r="AK282" s="300">
        <f t="shared" si="43"/>
        <v>0.4</v>
      </c>
      <c r="AL282" s="301">
        <f>IFERROR(IF(AND(AF281="Probabilidad",AF282="Probabilidad"),(AL281-(+AL281*AK282)),IF(AF282="Probabilidad",(S281-(+S281*AK282)),IF(AF282="Impacto",AL281,""))),"")</f>
        <v>0.14399999999999999</v>
      </c>
      <c r="AM282" s="301">
        <f>IFERROR(IF(AND(AF281="Impacto",AF282="Impacto"),(AM281-(+AM281*AK282)),IF(AF282="Impacto",(Y281-(+Y281*AK282)),IF(AF282="Probabilidad",AM281,""))),"")</f>
        <v>0.2</v>
      </c>
      <c r="AN282" s="302" t="s">
        <v>179</v>
      </c>
      <c r="AO282" s="302" t="s">
        <v>180</v>
      </c>
      <c r="AP282" s="302" t="s">
        <v>181</v>
      </c>
      <c r="AQ282" s="775"/>
      <c r="AR282" s="739"/>
      <c r="AS282" s="739"/>
      <c r="AT282" s="742"/>
      <c r="AU282" s="739"/>
      <c r="AV282" s="739"/>
      <c r="AW282" s="742"/>
      <c r="AX282" s="742"/>
      <c r="AY282" s="742"/>
      <c r="AZ282" s="745"/>
      <c r="BA282" s="334"/>
      <c r="BB282" s="305"/>
      <c r="BC282" s="308" t="str">
        <f t="shared" si="47"/>
        <v/>
      </c>
      <c r="BD282" s="295"/>
      <c r="BE282" s="295"/>
      <c r="BF282" s="295"/>
      <c r="BG282" s="295"/>
      <c r="BH282" s="305"/>
      <c r="BI282" s="305"/>
      <c r="BJ282" s="305"/>
      <c r="BK282" s="305"/>
      <c r="BL282" s="306"/>
      <c r="BM282" s="306"/>
      <c r="BN282" s="306"/>
      <c r="BO282" s="306"/>
      <c r="BP282" s="307" t="str">
        <f t="shared" si="48"/>
        <v/>
      </c>
      <c r="BQ282" s="330" t="str">
        <f t="shared" si="49"/>
        <v/>
      </c>
      <c r="BR282" s="748"/>
      <c r="BS282" s="757"/>
      <c r="BT282" s="757"/>
      <c r="BU282" s="760"/>
    </row>
    <row r="283" spans="1:73" ht="80.25" customHeight="1" x14ac:dyDescent="0.25">
      <c r="A283" s="840"/>
      <c r="B283" s="843"/>
      <c r="C283" s="846"/>
      <c r="D283" s="849"/>
      <c r="E283" s="831"/>
      <c r="F283" s="852"/>
      <c r="G283" s="763"/>
      <c r="H283" s="775"/>
      <c r="I283" s="775"/>
      <c r="J283" s="801"/>
      <c r="K283" s="775"/>
      <c r="L283" s="763"/>
      <c r="M283" s="816"/>
      <c r="N283" s="763"/>
      <c r="O283" s="763"/>
      <c r="P283" s="880"/>
      <c r="Q283" s="748"/>
      <c r="R283" s="745"/>
      <c r="S283" s="782"/>
      <c r="T283" s="745"/>
      <c r="U283" s="782"/>
      <c r="V283" s="745"/>
      <c r="W283" s="782"/>
      <c r="X283" s="779"/>
      <c r="Y283" s="782"/>
      <c r="Z283" s="782"/>
      <c r="AA283" s="742"/>
      <c r="AB283" s="297">
        <v>3</v>
      </c>
      <c r="AC283" s="516" t="s">
        <v>892</v>
      </c>
      <c r="AD283" s="517" t="s">
        <v>237</v>
      </c>
      <c r="AE283" s="516" t="s">
        <v>893</v>
      </c>
      <c r="AF283" s="298" t="str">
        <f t="shared" si="40"/>
        <v>Impacto</v>
      </c>
      <c r="AG283" s="302" t="s">
        <v>282</v>
      </c>
      <c r="AH283" s="296">
        <f t="shared" si="41"/>
        <v>0.1</v>
      </c>
      <c r="AI283" s="302" t="s">
        <v>178</v>
      </c>
      <c r="AJ283" s="296">
        <f t="shared" si="42"/>
        <v>0.15</v>
      </c>
      <c r="AK283" s="300">
        <f t="shared" si="43"/>
        <v>0.25</v>
      </c>
      <c r="AL283" s="301">
        <f>IFERROR(IF(AND(AF282="Probabilidad",AF283="Probabilidad"),(AL282-(+AL282*AK283)),IF(AND(AF282="Impacto",AF283="Probabilidad"),(AL281-(+AL281*AK283)),IF(AF283="Impacto",AL282,""))),"")</f>
        <v>0.14399999999999999</v>
      </c>
      <c r="AM283" s="301">
        <f>IFERROR(IF(AND(AF282="Impacto",AF283="Impacto"),(AM282-(+AM282*AK283)),IF(AND(AF282="Probabilidad",AF283="Impacto"),(AM281-(+AM281*AK283)),IF(AF283="Probabilidad",AM282,""))),"")</f>
        <v>0.15000000000000002</v>
      </c>
      <c r="AN283" s="302" t="s">
        <v>179</v>
      </c>
      <c r="AO283" s="302" t="s">
        <v>180</v>
      </c>
      <c r="AP283" s="302" t="s">
        <v>181</v>
      </c>
      <c r="AQ283" s="775"/>
      <c r="AR283" s="739"/>
      <c r="AS283" s="739"/>
      <c r="AT283" s="742"/>
      <c r="AU283" s="739"/>
      <c r="AV283" s="739"/>
      <c r="AW283" s="742"/>
      <c r="AX283" s="742"/>
      <c r="AY283" s="742"/>
      <c r="AZ283" s="745"/>
      <c r="BA283" s="334"/>
      <c r="BB283" s="305"/>
      <c r="BC283" s="308" t="str">
        <f t="shared" si="47"/>
        <v/>
      </c>
      <c r="BD283" s="295"/>
      <c r="BE283" s="295"/>
      <c r="BF283" s="295"/>
      <c r="BG283" s="295"/>
      <c r="BH283" s="305"/>
      <c r="BI283" s="305"/>
      <c r="BJ283" s="305"/>
      <c r="BK283" s="305"/>
      <c r="BL283" s="306"/>
      <c r="BM283" s="306"/>
      <c r="BN283" s="306"/>
      <c r="BO283" s="306"/>
      <c r="BP283" s="307" t="str">
        <f t="shared" si="48"/>
        <v/>
      </c>
      <c r="BQ283" s="330" t="str">
        <f t="shared" si="49"/>
        <v/>
      </c>
      <c r="BR283" s="748"/>
      <c r="BS283" s="757"/>
      <c r="BT283" s="757"/>
      <c r="BU283" s="760"/>
    </row>
    <row r="284" spans="1:73" x14ac:dyDescent="0.25">
      <c r="A284" s="840"/>
      <c r="B284" s="843"/>
      <c r="C284" s="846"/>
      <c r="D284" s="849"/>
      <c r="E284" s="831"/>
      <c r="F284" s="852"/>
      <c r="G284" s="763"/>
      <c r="H284" s="775"/>
      <c r="I284" s="775"/>
      <c r="J284" s="801"/>
      <c r="K284" s="775"/>
      <c r="L284" s="763"/>
      <c r="M284" s="816"/>
      <c r="N284" s="763"/>
      <c r="O284" s="763"/>
      <c r="P284" s="880"/>
      <c r="Q284" s="748"/>
      <c r="R284" s="745"/>
      <c r="S284" s="782"/>
      <c r="T284" s="745"/>
      <c r="U284" s="782"/>
      <c r="V284" s="745"/>
      <c r="W284" s="782"/>
      <c r="X284" s="779"/>
      <c r="Y284" s="782"/>
      <c r="Z284" s="782"/>
      <c r="AA284" s="742"/>
      <c r="AB284" s="297">
        <v>4</v>
      </c>
      <c r="AC284" s="293"/>
      <c r="AD284" s="293"/>
      <c r="AE284" s="295"/>
      <c r="AF284" s="298" t="str">
        <f t="shared" si="40"/>
        <v/>
      </c>
      <c r="AG284" s="299"/>
      <c r="AH284" s="296" t="str">
        <f t="shared" si="41"/>
        <v/>
      </c>
      <c r="AI284" s="299"/>
      <c r="AJ284" s="296" t="str">
        <f t="shared" si="42"/>
        <v/>
      </c>
      <c r="AK284" s="300" t="str">
        <f t="shared" si="43"/>
        <v/>
      </c>
      <c r="AL284" s="301" t="str">
        <f>IFERROR(IF(AND(AF283="Probabilidad",AF284="Probabilidad"),(AL283-(+AL283*AK284)),IF(AND(AF283="Impacto",AF284="Probabilidad"),(AL282-(+AL282*AK284)),IF(AF284="Impacto",AL283,""))),"")</f>
        <v/>
      </c>
      <c r="AM284" s="301" t="str">
        <f>IFERROR(IF(AND(AF283="Impacto",AF284="Impacto"),(AM283-(+AM283*AK284)),IF(AND(AF283="Probabilidad",AF284="Impacto"),(AM282-(+AM282*AK284)),IF(AF284="Probabilidad",AM283,""))),"")</f>
        <v/>
      </c>
      <c r="AN284" s="302"/>
      <c r="AO284" s="302"/>
      <c r="AP284" s="302"/>
      <c r="AQ284" s="775"/>
      <c r="AR284" s="739"/>
      <c r="AS284" s="739"/>
      <c r="AT284" s="742"/>
      <c r="AU284" s="739"/>
      <c r="AV284" s="739"/>
      <c r="AW284" s="742"/>
      <c r="AX284" s="742"/>
      <c r="AY284" s="742"/>
      <c r="AZ284" s="745"/>
      <c r="BA284" s="334"/>
      <c r="BB284" s="305"/>
      <c r="BC284" s="308" t="str">
        <f t="shared" si="47"/>
        <v/>
      </c>
      <c r="BD284" s="295"/>
      <c r="BE284" s="295"/>
      <c r="BF284" s="295"/>
      <c r="BG284" s="295"/>
      <c r="BH284" s="305"/>
      <c r="BI284" s="305"/>
      <c r="BJ284" s="305"/>
      <c r="BK284" s="305"/>
      <c r="BL284" s="306"/>
      <c r="BM284" s="306"/>
      <c r="BN284" s="306"/>
      <c r="BO284" s="306"/>
      <c r="BP284" s="307" t="str">
        <f t="shared" si="48"/>
        <v/>
      </c>
      <c r="BQ284" s="330" t="str">
        <f t="shared" si="49"/>
        <v/>
      </c>
      <c r="BR284" s="748"/>
      <c r="BS284" s="757"/>
      <c r="BT284" s="757"/>
      <c r="BU284" s="760"/>
    </row>
    <row r="285" spans="1:73" x14ac:dyDescent="0.25">
      <c r="A285" s="840"/>
      <c r="B285" s="843"/>
      <c r="C285" s="846"/>
      <c r="D285" s="849"/>
      <c r="E285" s="831"/>
      <c r="F285" s="852"/>
      <c r="G285" s="763"/>
      <c r="H285" s="775"/>
      <c r="I285" s="775"/>
      <c r="J285" s="801"/>
      <c r="K285" s="775"/>
      <c r="L285" s="763"/>
      <c r="M285" s="816"/>
      <c r="N285" s="763"/>
      <c r="O285" s="763"/>
      <c r="P285" s="880"/>
      <c r="Q285" s="748"/>
      <c r="R285" s="745"/>
      <c r="S285" s="782"/>
      <c r="T285" s="745"/>
      <c r="U285" s="782"/>
      <c r="V285" s="745"/>
      <c r="W285" s="782"/>
      <c r="X285" s="779"/>
      <c r="Y285" s="782"/>
      <c r="Z285" s="782"/>
      <c r="AA285" s="742"/>
      <c r="AB285" s="297">
        <v>5</v>
      </c>
      <c r="AC285" s="295"/>
      <c r="AD285" s="295"/>
      <c r="AE285" s="51"/>
      <c r="AF285" s="298" t="str">
        <f t="shared" si="40"/>
        <v/>
      </c>
      <c r="AG285" s="299"/>
      <c r="AH285" s="296" t="str">
        <f t="shared" si="41"/>
        <v/>
      </c>
      <c r="AI285" s="299"/>
      <c r="AJ285" s="296" t="str">
        <f t="shared" si="42"/>
        <v/>
      </c>
      <c r="AK285" s="300" t="str">
        <f t="shared" si="43"/>
        <v/>
      </c>
      <c r="AL285" s="301" t="str">
        <f>IFERROR(IF(AND(AF284="Probabilidad",AF285="Probabilidad"),(AL284-(+AL284*AK285)),IF(AND(AF284="Impacto",AF285="Probabilidad"),(AL283-(+AL283*AK285)),IF(AF285="Impacto",AL284,""))),"")</f>
        <v/>
      </c>
      <c r="AM285" s="301" t="str">
        <f>IFERROR(IF(AND(AF284="Impacto",AF285="Impacto"),(AM284-(+AM284*AK285)),IF(AND(AF284="Probabilidad",AF285="Impacto"),(AM283-(+AM283*AK285)),IF(AF285="Probabilidad",AM284,""))),"")</f>
        <v/>
      </c>
      <c r="AN285" s="302"/>
      <c r="AO285" s="302"/>
      <c r="AP285" s="302"/>
      <c r="AQ285" s="775"/>
      <c r="AR285" s="739"/>
      <c r="AS285" s="739"/>
      <c r="AT285" s="742"/>
      <c r="AU285" s="739"/>
      <c r="AV285" s="739"/>
      <c r="AW285" s="742"/>
      <c r="AX285" s="742"/>
      <c r="AY285" s="742"/>
      <c r="AZ285" s="745"/>
      <c r="BA285" s="334"/>
      <c r="BB285" s="305"/>
      <c r="BC285" s="308" t="str">
        <f t="shared" si="47"/>
        <v/>
      </c>
      <c r="BD285" s="295"/>
      <c r="BE285" s="295"/>
      <c r="BF285" s="295"/>
      <c r="BG285" s="295"/>
      <c r="BH285" s="305"/>
      <c r="BI285" s="305"/>
      <c r="BJ285" s="305"/>
      <c r="BK285" s="305"/>
      <c r="BL285" s="306"/>
      <c r="BM285" s="306"/>
      <c r="BN285" s="306"/>
      <c r="BO285" s="306"/>
      <c r="BP285" s="307" t="str">
        <f t="shared" si="48"/>
        <v/>
      </c>
      <c r="BQ285" s="330" t="str">
        <f t="shared" si="49"/>
        <v/>
      </c>
      <c r="BR285" s="748"/>
      <c r="BS285" s="757"/>
      <c r="BT285" s="757"/>
      <c r="BU285" s="760"/>
    </row>
    <row r="286" spans="1:73" ht="15.75" customHeight="1" x14ac:dyDescent="0.25">
      <c r="A286" s="841"/>
      <c r="B286" s="844"/>
      <c r="C286" s="847"/>
      <c r="D286" s="850"/>
      <c r="E286" s="832"/>
      <c r="F286" s="853"/>
      <c r="G286" s="764"/>
      <c r="H286" s="776"/>
      <c r="I286" s="776"/>
      <c r="J286" s="802"/>
      <c r="K286" s="776"/>
      <c r="L286" s="764"/>
      <c r="M286" s="817"/>
      <c r="N286" s="764"/>
      <c r="O286" s="764"/>
      <c r="P286" s="881"/>
      <c r="Q286" s="749"/>
      <c r="R286" s="746"/>
      <c r="S286" s="783"/>
      <c r="T286" s="746"/>
      <c r="U286" s="783"/>
      <c r="V286" s="746"/>
      <c r="W286" s="783"/>
      <c r="X286" s="780"/>
      <c r="Y286" s="783"/>
      <c r="Z286" s="783"/>
      <c r="AA286" s="743"/>
      <c r="AB286" s="315">
        <v>6</v>
      </c>
      <c r="AC286" s="313"/>
      <c r="AD286" s="313"/>
      <c r="AE286" s="313"/>
      <c r="AF286" s="316" t="str">
        <f t="shared" si="40"/>
        <v/>
      </c>
      <c r="AG286" s="317"/>
      <c r="AH286" s="314" t="str">
        <f t="shared" si="41"/>
        <v/>
      </c>
      <c r="AI286" s="317"/>
      <c r="AJ286" s="314" t="str">
        <f t="shared" si="42"/>
        <v/>
      </c>
      <c r="AK286" s="318" t="str">
        <f t="shared" si="43"/>
        <v/>
      </c>
      <c r="AL286" s="301" t="str">
        <f>IFERROR(IF(AND(AF285="Probabilidad",AF286="Probabilidad"),(AL285-(+AL285*AK286)),IF(AND(AF285="Impacto",AF286="Probabilidad"),(AL284-(+AL284*AK286)),IF(AF286="Impacto",AL285,""))),"")</f>
        <v/>
      </c>
      <c r="AM286" s="301" t="str">
        <f>IFERROR(IF(AND(AF285="Impacto",AF286="Impacto"),(AM285-(+AM285*AK286)),IF(AND(AF285="Probabilidad",AF286="Impacto"),(AM284-(+AM284*AK286)),IF(AF286="Probabilidad",AM285,""))),"")</f>
        <v/>
      </c>
      <c r="AN286" s="320"/>
      <c r="AO286" s="320"/>
      <c r="AP286" s="320"/>
      <c r="AQ286" s="776"/>
      <c r="AR286" s="740"/>
      <c r="AS286" s="740"/>
      <c r="AT286" s="743"/>
      <c r="AU286" s="740"/>
      <c r="AV286" s="740"/>
      <c r="AW286" s="743"/>
      <c r="AX286" s="743"/>
      <c r="AY286" s="743"/>
      <c r="AZ286" s="746"/>
      <c r="BA286" s="335"/>
      <c r="BB286" s="323"/>
      <c r="BC286" s="326" t="str">
        <f t="shared" si="47"/>
        <v/>
      </c>
      <c r="BD286" s="313"/>
      <c r="BE286" s="313"/>
      <c r="BF286" s="313"/>
      <c r="BG286" s="313"/>
      <c r="BH286" s="323"/>
      <c r="BI286" s="323"/>
      <c r="BJ286" s="323"/>
      <c r="BK286" s="323"/>
      <c r="BL286" s="324"/>
      <c r="BM286" s="324"/>
      <c r="BN286" s="324"/>
      <c r="BO286" s="324"/>
      <c r="BP286" s="325" t="str">
        <f t="shared" si="48"/>
        <v/>
      </c>
      <c r="BQ286" s="333" t="str">
        <f t="shared" si="49"/>
        <v/>
      </c>
      <c r="BR286" s="749"/>
      <c r="BS286" s="758"/>
      <c r="BT286" s="758"/>
      <c r="BU286" s="761"/>
    </row>
    <row r="287" spans="1:73" ht="108.75" customHeight="1" x14ac:dyDescent="0.25">
      <c r="A287" s="839" t="s">
        <v>894</v>
      </c>
      <c r="B287" s="842" t="s">
        <v>165</v>
      </c>
      <c r="C287" s="845" t="s">
        <v>895</v>
      </c>
      <c r="D287" s="848" t="s">
        <v>167</v>
      </c>
      <c r="E287" s="830" t="s">
        <v>896</v>
      </c>
      <c r="F287" s="851">
        <v>1</v>
      </c>
      <c r="G287" s="812" t="s">
        <v>897</v>
      </c>
      <c r="H287" s="774"/>
      <c r="I287" s="774"/>
      <c r="J287" s="800" t="s">
        <v>898</v>
      </c>
      <c r="K287" s="803" t="s">
        <v>170</v>
      </c>
      <c r="L287" s="762" t="s">
        <v>260</v>
      </c>
      <c r="M287" s="815" t="s">
        <v>899</v>
      </c>
      <c r="N287" s="762"/>
      <c r="O287" s="762"/>
      <c r="P287" s="812" t="s">
        <v>900</v>
      </c>
      <c r="Q287" s="747">
        <v>1</v>
      </c>
      <c r="R287" s="744" t="s">
        <v>173</v>
      </c>
      <c r="S287" s="781">
        <f>IF(R287="Muy Alta",100%,IF(R287="Alta",80%,IF(R287="Media",60%,IF(R287="Baja",40%,IF(R287="Muy Baja",20%,"")))))</f>
        <v>0.6</v>
      </c>
      <c r="T287" s="744" t="s">
        <v>220</v>
      </c>
      <c r="U287" s="781">
        <f>IF(T287="Catastrófico",100%,IF(T287="Mayor",80%,IF(T287="Moderado",60%,IF(T287="Menor",40%,IF(T287="Leve",20%,"")))))</f>
        <v>0.4</v>
      </c>
      <c r="V287" s="744" t="s">
        <v>263</v>
      </c>
      <c r="W287" s="781">
        <f>IF(V287="Catastrófico",100%,IF(V287="Mayor",80%,IF(V287="Moderado",60%,IF(V287="Menor",40%,IF(V287="Leve",20%,"")))))</f>
        <v>0.2</v>
      </c>
      <c r="X287" s="778" t="str">
        <f>IF(Y287=100%,"Catastrófico",IF(Y287=80%,"Mayor",IF(Y287=60%,"Moderado",IF(Y287=40%,"Menor",IF(Y287=20%,"Leve","")))))</f>
        <v>Menor</v>
      </c>
      <c r="Y287" s="781">
        <f>IF(AND(U287="",W287=""),"",MAX(U287,W287))</f>
        <v>0.4</v>
      </c>
      <c r="Z287" s="781" t="str">
        <f>CONCATENATE(R287,X287)</f>
        <v>MediaMenor</v>
      </c>
      <c r="AA287" s="785" t="str">
        <f>IF(Z287="Muy AltaLeve","Alto",IF(Z287="Muy AltaMenor","Alto",IF(Z287="Muy AltaModerado","Alto",IF(Z287="Muy AltaMayor","Alto",IF(Z287="Muy AltaCatastrófico","Extremo",IF(Z287="AltaLeve","Moderado",IF(Z287="AltaMenor","Moderado",IF(Z287="AltaModerado","Alto",IF(Z287="AltaMayor","Alto",IF(Z287="AltaCatastrófico","Extremo",IF(Z287="MediaLeve","Moderado",IF(Z287="MediaMenor","Moderado",IF(Z287="MediaModerado","Moderado",IF(Z287="MediaMayor","Alto",IF(Z287="MediaCatastrófico","Extremo",IF(Z287="BajaLeve","Bajo",IF(Z287="BajaMenor","Moderado",IF(Z287="BajaModerado","Moderado",IF(Z287="BajaMayor","Alto",IF(Z287="BajaCatastrófico","Extremo",IF(Z287="Muy BajaLeve","Bajo",IF(Z287="Muy BajaMenor","Bajo",IF(Z287="Muy BajaModerado","Moderado",IF(Z287="Muy BajaMayor","Alto",IF(Z287="Muy BajaCatastrófico","Extremo","")))))))))))))))))))))))))</f>
        <v>Moderado</v>
      </c>
      <c r="AB287" s="49">
        <v>1</v>
      </c>
      <c r="AC287" s="9" t="s">
        <v>901</v>
      </c>
      <c r="AD287" s="9" t="s">
        <v>302</v>
      </c>
      <c r="AE287" s="9" t="s">
        <v>902</v>
      </c>
      <c r="AF287" s="298" t="str">
        <f t="shared" si="40"/>
        <v>Probabilidad</v>
      </c>
      <c r="AG287" s="10" t="s">
        <v>177</v>
      </c>
      <c r="AH287" s="296">
        <f t="shared" si="41"/>
        <v>0.25</v>
      </c>
      <c r="AI287" s="10" t="s">
        <v>178</v>
      </c>
      <c r="AJ287" s="296">
        <f t="shared" si="42"/>
        <v>0.15</v>
      </c>
      <c r="AK287" s="300">
        <f t="shared" si="43"/>
        <v>0.4</v>
      </c>
      <c r="AL287" s="20">
        <f>IFERROR(IF(AF287="Probabilidad",(S287-(+S287*AK287)),IF(AF287="Impacto",S287,"")),"")</f>
        <v>0.36</v>
      </c>
      <c r="AM287" s="20">
        <f>IFERROR(IF(AF287="Impacto",(Y287-(+Y287*AK287)),IF(AF287="Probabilidad",Y287,"")),"")</f>
        <v>0.4</v>
      </c>
      <c r="AN287" s="11" t="s">
        <v>179</v>
      </c>
      <c r="AO287" s="11" t="s">
        <v>180</v>
      </c>
      <c r="AP287" s="11" t="s">
        <v>181</v>
      </c>
      <c r="AQ287" s="784" t="s">
        <v>903</v>
      </c>
      <c r="AR287" s="738">
        <f>S287</f>
        <v>0.6</v>
      </c>
      <c r="AS287" s="738">
        <f>IF(AL287="","",MIN(AL287:AL292))</f>
        <v>7.7759999999999996E-2</v>
      </c>
      <c r="AT287" s="741" t="str">
        <f>IFERROR(IF(AS287="","",IF(AS287&lt;=0.2,"Muy Baja",IF(AS287&lt;=0.4,"Baja",IF(AS287&lt;=0.6,"Media",IF(AS287&lt;=0.8,"Alta","Muy Alta"))))),"")</f>
        <v>Muy Baja</v>
      </c>
      <c r="AU287" s="738">
        <f>Y287</f>
        <v>0.4</v>
      </c>
      <c r="AV287" s="738">
        <f>IF(AM287="","",MIN(AM287:AM292))</f>
        <v>0.4</v>
      </c>
      <c r="AW287" s="741" t="str">
        <f>IFERROR(IF(AV287="","",IF(AV287&lt;=0.2,"Leve",IF(AV287&lt;=0.4,"Menor",IF(AV287&lt;=0.6,"Moderado",IF(AV287&lt;=0.8,"Mayor","Catastrófico"))))),"")</f>
        <v>Menor</v>
      </c>
      <c r="AX287" s="741" t="str">
        <f>AA287</f>
        <v>Moderado</v>
      </c>
      <c r="AY287" s="741" t="str">
        <f>IFERROR(IF(OR(AND(AT287="Muy Baja",AW287="Leve"),AND(AT287="Muy Baja",AW287="Menor"),AND(AT287="Baja",AW287="Leve")),"Bajo",IF(OR(AND(AT287="Muy baja",AW287="Moderado"),AND(AT287="Baja",AW287="Menor"),AND(AT287="Baja",AW287="Moderado"),AND(AT287="Media",AW287="Leve"),AND(AT287="Media",AW287="Menor"),AND(AT287="Media",AW287="Moderado"),AND(AT287="Alta",AW287="Leve"),AND(AT287="Alta",AW287="Menor")),"Moderado",IF(OR(AND(AT287="Muy Baja",AW287="Mayor"),AND(AT287="Baja",AW287="Mayor"),AND(AT287="Media",AW287="Mayor"),AND(AT287="Alta",AW287="Moderado"),AND(AT287="Alta",AW287="Mayor"),AND(AT287="Muy Alta",AW287="Leve"),AND(AT287="Muy Alta",AW287="Menor"),AND(AT287="Muy Alta",AW287="Moderado"),AND(AT287="Muy Alta",AW287="Mayor")),"Alto",IF(OR(AND(AT287="Muy Baja",AW287="Catastrófico"),AND(AT287="Baja",AW287="Catastrófico"),AND(AT287="Media",AW287="Catastrófico"),AND(AT287="Alta",AW287="Catastrófico"),AND(AT287="Muy Alta",AW287="Catastrófico")),"Extremo","")))),"")</f>
        <v>Bajo</v>
      </c>
      <c r="AZ287" s="744" t="s">
        <v>224</v>
      </c>
      <c r="BA287" s="148"/>
      <c r="BB287" s="305"/>
      <c r="BC287" s="110" t="str">
        <f>IF(SUM(BD287:BG287)=0,"",SUM(BD287:BG287))</f>
        <v/>
      </c>
      <c r="BD287" s="111"/>
      <c r="BE287" s="111"/>
      <c r="BF287" s="111"/>
      <c r="BG287" s="111"/>
      <c r="BH287" s="305"/>
      <c r="BI287" s="305"/>
      <c r="BJ287" s="91"/>
      <c r="BK287" s="91"/>
      <c r="BL287" s="93"/>
      <c r="BM287" s="93"/>
      <c r="BN287" s="93"/>
      <c r="BO287" s="93"/>
      <c r="BP287" s="95" t="str">
        <f>IF(SUM(BL287:BO287)=0,"",SUM(BL287:BO287))</f>
        <v/>
      </c>
      <c r="BQ287" s="96" t="str">
        <f>IF(ISERROR(BP287/BC287),"",(BP287/BC287))</f>
        <v/>
      </c>
      <c r="BR287" s="836"/>
      <c r="BS287" s="836"/>
      <c r="BT287" s="836"/>
      <c r="BU287" s="836"/>
    </row>
    <row r="288" spans="1:73" ht="90" x14ac:dyDescent="0.25">
      <c r="A288" s="840"/>
      <c r="B288" s="843"/>
      <c r="C288" s="846"/>
      <c r="D288" s="849"/>
      <c r="E288" s="831"/>
      <c r="F288" s="852"/>
      <c r="G288" s="813"/>
      <c r="H288" s="775"/>
      <c r="I288" s="775"/>
      <c r="J288" s="801"/>
      <c r="K288" s="804"/>
      <c r="L288" s="763"/>
      <c r="M288" s="816"/>
      <c r="N288" s="763"/>
      <c r="O288" s="763"/>
      <c r="P288" s="813"/>
      <c r="Q288" s="748"/>
      <c r="R288" s="745"/>
      <c r="S288" s="782"/>
      <c r="T288" s="745"/>
      <c r="U288" s="782"/>
      <c r="V288" s="745"/>
      <c r="W288" s="782"/>
      <c r="X288" s="779"/>
      <c r="Y288" s="782"/>
      <c r="Z288" s="782"/>
      <c r="AA288" s="786"/>
      <c r="AB288" s="297">
        <v>2</v>
      </c>
      <c r="AC288" s="293" t="s">
        <v>904</v>
      </c>
      <c r="AD288" s="293" t="s">
        <v>237</v>
      </c>
      <c r="AE288" s="295" t="s">
        <v>905</v>
      </c>
      <c r="AF288" s="298" t="str">
        <f t="shared" si="40"/>
        <v>Probabilidad</v>
      </c>
      <c r="AG288" s="299" t="s">
        <v>177</v>
      </c>
      <c r="AH288" s="296">
        <f t="shared" si="41"/>
        <v>0.25</v>
      </c>
      <c r="AI288" s="299" t="s">
        <v>178</v>
      </c>
      <c r="AJ288" s="296">
        <f t="shared" si="42"/>
        <v>0.15</v>
      </c>
      <c r="AK288" s="300">
        <f t="shared" si="43"/>
        <v>0.4</v>
      </c>
      <c r="AL288" s="301">
        <f>IFERROR(IF(AND(AF287="Probabilidad",AF288="Probabilidad"),(AL287-(+AL287*AK288)),IF(AF288="Probabilidad",(S287-(+S287*AK288)),IF(AF288="Impacto",AL287,""))),"")</f>
        <v>0.216</v>
      </c>
      <c r="AM288" s="301">
        <f>IFERROR(IF(AND(AF287="Impacto",AF288="Impacto"),(AM287-(+AM287*AK288)),IF(AF288="Impacto",(Y287-(+Y287*AK288)),IF(AF288="Probabilidad",AM287,""))),"")</f>
        <v>0.4</v>
      </c>
      <c r="AN288" s="302" t="s">
        <v>179</v>
      </c>
      <c r="AO288" s="302" t="s">
        <v>180</v>
      </c>
      <c r="AP288" s="302" t="s">
        <v>181</v>
      </c>
      <c r="AQ288" s="775"/>
      <c r="AR288" s="739"/>
      <c r="AS288" s="739"/>
      <c r="AT288" s="742"/>
      <c r="AU288" s="739"/>
      <c r="AV288" s="739"/>
      <c r="AW288" s="742"/>
      <c r="AX288" s="742"/>
      <c r="AY288" s="742"/>
      <c r="AZ288" s="745"/>
      <c r="BA288" s="410"/>
      <c r="BB288" s="305"/>
      <c r="BC288" s="294" t="str">
        <f t="shared" ref="BC288:BC292" si="50">IF(SUM(BD288:BG288)=0,"",SUM(BD288:BG288))</f>
        <v/>
      </c>
      <c r="BD288" s="304"/>
      <c r="BE288" s="304"/>
      <c r="BF288" s="304"/>
      <c r="BG288" s="304"/>
      <c r="BH288" s="305"/>
      <c r="BI288" s="305"/>
      <c r="BJ288" s="305"/>
      <c r="BK288" s="305"/>
      <c r="BL288" s="306"/>
      <c r="BM288" s="306"/>
      <c r="BN288" s="306"/>
      <c r="BO288" s="306"/>
      <c r="BP288" s="307" t="str">
        <f>IF(SUM(BL288:BO288)=0,"",SUM(BL288:BO288))</f>
        <v/>
      </c>
      <c r="BQ288" s="308" t="str">
        <f>IF(ISERROR(BP288/BC288),"",(BP288/BC288))</f>
        <v/>
      </c>
      <c r="BR288" s="837"/>
      <c r="BS288" s="837"/>
      <c r="BT288" s="837"/>
      <c r="BU288" s="837"/>
    </row>
    <row r="289" spans="1:73" ht="70.5" x14ac:dyDescent="0.25">
      <c r="A289" s="840"/>
      <c r="B289" s="843"/>
      <c r="C289" s="846"/>
      <c r="D289" s="849"/>
      <c r="E289" s="831"/>
      <c r="F289" s="852"/>
      <c r="G289" s="813"/>
      <c r="H289" s="775"/>
      <c r="I289" s="775"/>
      <c r="J289" s="801"/>
      <c r="K289" s="804"/>
      <c r="L289" s="763"/>
      <c r="M289" s="816"/>
      <c r="N289" s="763"/>
      <c r="O289" s="763"/>
      <c r="P289" s="813"/>
      <c r="Q289" s="748"/>
      <c r="R289" s="745"/>
      <c r="S289" s="782"/>
      <c r="T289" s="745"/>
      <c r="U289" s="782"/>
      <c r="V289" s="745"/>
      <c r="W289" s="782"/>
      <c r="X289" s="779"/>
      <c r="Y289" s="782"/>
      <c r="Z289" s="782"/>
      <c r="AA289" s="786"/>
      <c r="AB289" s="297">
        <v>3</v>
      </c>
      <c r="AC289" s="293" t="s">
        <v>906</v>
      </c>
      <c r="AD289" s="293" t="s">
        <v>907</v>
      </c>
      <c r="AE289" s="293" t="s">
        <v>908</v>
      </c>
      <c r="AF289" s="298" t="str">
        <f t="shared" si="40"/>
        <v>Probabilidad</v>
      </c>
      <c r="AG289" s="299" t="s">
        <v>177</v>
      </c>
      <c r="AH289" s="296">
        <f t="shared" si="41"/>
        <v>0.25</v>
      </c>
      <c r="AI289" s="299" t="s">
        <v>178</v>
      </c>
      <c r="AJ289" s="296">
        <f t="shared" si="42"/>
        <v>0.15</v>
      </c>
      <c r="AK289" s="300">
        <f t="shared" si="43"/>
        <v>0.4</v>
      </c>
      <c r="AL289" s="301">
        <f>IFERROR(IF(AND(AF288="Probabilidad",AF289="Probabilidad"),(AL288-(+AL288*AK289)),IF(AND(AF288="Impacto",AF289="Probabilidad"),(AL287-(+AL287*AK289)),IF(AF289="Impacto",AL288,""))),"")</f>
        <v>0.12959999999999999</v>
      </c>
      <c r="AM289" s="301">
        <f>IFERROR(IF(AND(AF288="Impacto",AF289="Impacto"),(AM288-(+AM288*AK289)),IF(AND(AF288="Probabilidad",AF289="Impacto"),(AM287-(+AM287*AK289)),IF(AF289="Probabilidad",AM288,""))),"")</f>
        <v>0.4</v>
      </c>
      <c r="AN289" s="302" t="s">
        <v>179</v>
      </c>
      <c r="AO289" s="302" t="s">
        <v>180</v>
      </c>
      <c r="AP289" s="302" t="s">
        <v>181</v>
      </c>
      <c r="AQ289" s="775"/>
      <c r="AR289" s="739"/>
      <c r="AS289" s="739"/>
      <c r="AT289" s="742"/>
      <c r="AU289" s="739"/>
      <c r="AV289" s="739"/>
      <c r="AW289" s="742"/>
      <c r="AX289" s="742"/>
      <c r="AY289" s="742"/>
      <c r="AZ289" s="745"/>
      <c r="BA289" s="410"/>
      <c r="BB289" s="305"/>
      <c r="BC289" s="294" t="str">
        <f t="shared" si="50"/>
        <v/>
      </c>
      <c r="BD289" s="304"/>
      <c r="BE289" s="304"/>
      <c r="BF289" s="304"/>
      <c r="BG289" s="304"/>
      <c r="BH289" s="305"/>
      <c r="BI289" s="305"/>
      <c r="BJ289" s="305"/>
      <c r="BK289" s="305"/>
      <c r="BL289" s="306"/>
      <c r="BM289" s="306"/>
      <c r="BN289" s="306"/>
      <c r="BO289" s="306"/>
      <c r="BP289" s="307" t="str">
        <f t="shared" ref="BP289:BP292" si="51">IF(SUM(BL289:BO289)=0,"",SUM(BL289:BO289))</f>
        <v/>
      </c>
      <c r="BQ289" s="308" t="str">
        <f t="shared" ref="BQ289:BQ292" si="52">IF(ISERROR(BP289/BC289),"",(BP289/BC289))</f>
        <v/>
      </c>
      <c r="BR289" s="837"/>
      <c r="BS289" s="837"/>
      <c r="BT289" s="837"/>
      <c r="BU289" s="837"/>
    </row>
    <row r="290" spans="1:73" ht="90" x14ac:dyDescent="0.25">
      <c r="A290" s="840"/>
      <c r="B290" s="843"/>
      <c r="C290" s="846"/>
      <c r="D290" s="849"/>
      <c r="E290" s="831"/>
      <c r="F290" s="852"/>
      <c r="G290" s="813"/>
      <c r="H290" s="775"/>
      <c r="I290" s="775"/>
      <c r="J290" s="801"/>
      <c r="K290" s="804"/>
      <c r="L290" s="763"/>
      <c r="M290" s="816"/>
      <c r="N290" s="763"/>
      <c r="O290" s="763"/>
      <c r="P290" s="813"/>
      <c r="Q290" s="748"/>
      <c r="R290" s="745"/>
      <c r="S290" s="782"/>
      <c r="T290" s="745"/>
      <c r="U290" s="782"/>
      <c r="V290" s="745"/>
      <c r="W290" s="782"/>
      <c r="X290" s="779"/>
      <c r="Y290" s="782"/>
      <c r="Z290" s="782"/>
      <c r="AA290" s="786"/>
      <c r="AB290" s="297">
        <v>4</v>
      </c>
      <c r="AC290" s="295" t="s">
        <v>909</v>
      </c>
      <c r="AD290" s="295" t="s">
        <v>237</v>
      </c>
      <c r="AE290" s="295" t="s">
        <v>910</v>
      </c>
      <c r="AF290" s="298" t="str">
        <f t="shared" si="40"/>
        <v>Probabilidad</v>
      </c>
      <c r="AG290" s="299" t="s">
        <v>177</v>
      </c>
      <c r="AH290" s="296">
        <f t="shared" si="41"/>
        <v>0.25</v>
      </c>
      <c r="AI290" s="299" t="s">
        <v>178</v>
      </c>
      <c r="AJ290" s="296">
        <f t="shared" si="42"/>
        <v>0.15</v>
      </c>
      <c r="AK290" s="300">
        <f t="shared" si="43"/>
        <v>0.4</v>
      </c>
      <c r="AL290" s="301">
        <f>IFERROR(IF(AND(AF289="Probabilidad",AF290="Probabilidad"),(AL289-(+AL289*AK290)),IF(AND(AF289="Impacto",AF290="Probabilidad"),(AL288-(+AL288*AK290)),IF(AF290="Impacto",AL289,""))),"")</f>
        <v>7.7759999999999996E-2</v>
      </c>
      <c r="AM290" s="301">
        <f>IFERROR(IF(AND(AF289="Impacto",AF290="Impacto"),(AM289-(+AM289*AK290)),IF(AND(AF289="Probabilidad",AF290="Impacto"),(AM288-(+AM288*AK290)),IF(AF290="Probabilidad",AM289,""))),"")</f>
        <v>0.4</v>
      </c>
      <c r="AN290" s="302" t="s">
        <v>179</v>
      </c>
      <c r="AO290" s="302" t="s">
        <v>180</v>
      </c>
      <c r="AP290" s="302" t="s">
        <v>181</v>
      </c>
      <c r="AQ290" s="775"/>
      <c r="AR290" s="739"/>
      <c r="AS290" s="739"/>
      <c r="AT290" s="742"/>
      <c r="AU290" s="739"/>
      <c r="AV290" s="739"/>
      <c r="AW290" s="742"/>
      <c r="AX290" s="742"/>
      <c r="AY290" s="742"/>
      <c r="AZ290" s="745"/>
      <c r="BA290" s="303"/>
      <c r="BB290" s="303"/>
      <c r="BC290" s="294" t="str">
        <f t="shared" si="50"/>
        <v/>
      </c>
      <c r="BD290" s="304"/>
      <c r="BE290" s="304"/>
      <c r="BF290" s="304"/>
      <c r="BG290" s="304"/>
      <c r="BH290" s="305"/>
      <c r="BI290" s="305"/>
      <c r="BJ290" s="305"/>
      <c r="BK290" s="305"/>
      <c r="BL290" s="306"/>
      <c r="BM290" s="306"/>
      <c r="BN290" s="306"/>
      <c r="BO290" s="306"/>
      <c r="BP290" s="307" t="str">
        <f t="shared" si="51"/>
        <v/>
      </c>
      <c r="BQ290" s="308" t="str">
        <f t="shared" si="52"/>
        <v/>
      </c>
      <c r="BR290" s="837"/>
      <c r="BS290" s="837"/>
      <c r="BT290" s="837"/>
      <c r="BU290" s="837"/>
    </row>
    <row r="291" spans="1:73" x14ac:dyDescent="0.25">
      <c r="A291" s="840"/>
      <c r="B291" s="843"/>
      <c r="C291" s="846"/>
      <c r="D291" s="849"/>
      <c r="E291" s="831"/>
      <c r="F291" s="852"/>
      <c r="G291" s="813"/>
      <c r="H291" s="775"/>
      <c r="I291" s="775"/>
      <c r="J291" s="801"/>
      <c r="K291" s="804"/>
      <c r="L291" s="763"/>
      <c r="M291" s="816"/>
      <c r="N291" s="763"/>
      <c r="O291" s="763"/>
      <c r="P291" s="813"/>
      <c r="Q291" s="748"/>
      <c r="R291" s="745"/>
      <c r="S291" s="782"/>
      <c r="T291" s="745"/>
      <c r="U291" s="782"/>
      <c r="V291" s="745"/>
      <c r="W291" s="782"/>
      <c r="X291" s="779"/>
      <c r="Y291" s="782"/>
      <c r="Z291" s="782"/>
      <c r="AA291" s="786"/>
      <c r="AB291" s="297">
        <v>5</v>
      </c>
      <c r="AC291" s="342"/>
      <c r="AD291" s="342"/>
      <c r="AE291" s="295"/>
      <c r="AF291" s="298" t="str">
        <f t="shared" si="40"/>
        <v/>
      </c>
      <c r="AG291" s="299"/>
      <c r="AH291" s="296" t="str">
        <f t="shared" si="41"/>
        <v/>
      </c>
      <c r="AI291" s="299"/>
      <c r="AJ291" s="296" t="str">
        <f t="shared" si="42"/>
        <v/>
      </c>
      <c r="AK291" s="300" t="str">
        <f t="shared" si="43"/>
        <v/>
      </c>
      <c r="AL291" s="301" t="str">
        <f>IFERROR(IF(AND(AF290="Probabilidad",AF291="Probabilidad"),(AL290-(+AL290*AK291)),IF(AND(AF290="Impacto",AF291="Probabilidad"),(AL289-(+AL289*AK291)),IF(AF291="Impacto",AL290,""))),"")</f>
        <v/>
      </c>
      <c r="AM291" s="301" t="str">
        <f>IFERROR(IF(AND(AF290="Impacto",AF291="Impacto"),(AM290-(+AM290*AK291)),IF(AND(AF290="Probabilidad",AF291="Impacto"),(AM289-(+AM289*AK291)),IF(AF291="Probabilidad",AM290,""))),"")</f>
        <v/>
      </c>
      <c r="AN291" s="302"/>
      <c r="AO291" s="302"/>
      <c r="AP291" s="302"/>
      <c r="AQ291" s="775"/>
      <c r="AR291" s="739"/>
      <c r="AS291" s="739"/>
      <c r="AT291" s="742"/>
      <c r="AU291" s="739"/>
      <c r="AV291" s="739"/>
      <c r="AW291" s="742"/>
      <c r="AX291" s="742"/>
      <c r="AY291" s="742"/>
      <c r="AZ291" s="745"/>
      <c r="BA291" s="303"/>
      <c r="BB291" s="303"/>
      <c r="BC291" s="294" t="str">
        <f t="shared" si="50"/>
        <v/>
      </c>
      <c r="BD291" s="304"/>
      <c r="BE291" s="304"/>
      <c r="BF291" s="304"/>
      <c r="BG291" s="304"/>
      <c r="BH291" s="305"/>
      <c r="BI291" s="305"/>
      <c r="BJ291" s="305"/>
      <c r="BK291" s="305"/>
      <c r="BL291" s="306"/>
      <c r="BM291" s="306"/>
      <c r="BN291" s="306"/>
      <c r="BO291" s="306"/>
      <c r="BP291" s="307" t="str">
        <f t="shared" si="51"/>
        <v/>
      </c>
      <c r="BQ291" s="308" t="str">
        <f t="shared" si="52"/>
        <v/>
      </c>
      <c r="BR291" s="837"/>
      <c r="BS291" s="837"/>
      <c r="BT291" s="837"/>
      <c r="BU291" s="837"/>
    </row>
    <row r="292" spans="1:73" x14ac:dyDescent="0.25">
      <c r="A292" s="841"/>
      <c r="B292" s="844"/>
      <c r="C292" s="847"/>
      <c r="D292" s="850"/>
      <c r="E292" s="832"/>
      <c r="F292" s="853"/>
      <c r="G292" s="814"/>
      <c r="H292" s="776"/>
      <c r="I292" s="776"/>
      <c r="J292" s="802"/>
      <c r="K292" s="805"/>
      <c r="L292" s="764"/>
      <c r="M292" s="817"/>
      <c r="N292" s="764"/>
      <c r="O292" s="764"/>
      <c r="P292" s="814"/>
      <c r="Q292" s="749"/>
      <c r="R292" s="746"/>
      <c r="S292" s="783"/>
      <c r="T292" s="746"/>
      <c r="U292" s="783"/>
      <c r="V292" s="746"/>
      <c r="W292" s="783"/>
      <c r="X292" s="780"/>
      <c r="Y292" s="783"/>
      <c r="Z292" s="783"/>
      <c r="AA292" s="787"/>
      <c r="AB292" s="315">
        <v>6</v>
      </c>
      <c r="AC292" s="313"/>
      <c r="AD292" s="313"/>
      <c r="AE292" s="313"/>
      <c r="AF292" s="547" t="str">
        <f t="shared" si="40"/>
        <v/>
      </c>
      <c r="AG292" s="317"/>
      <c r="AH292" s="314" t="str">
        <f t="shared" si="41"/>
        <v/>
      </c>
      <c r="AI292" s="317"/>
      <c r="AJ292" s="314" t="str">
        <f t="shared" si="42"/>
        <v/>
      </c>
      <c r="AK292" s="318" t="str">
        <f t="shared" si="43"/>
        <v/>
      </c>
      <c r="AL292" s="301" t="str">
        <f>IFERROR(IF(AND(AF291="Probabilidad",AF292="Probabilidad"),(AL291-(+AL291*AK292)),IF(AND(AF291="Impacto",AF292="Probabilidad"),(AL290-(+AL290*AK292)),IF(AF292="Impacto",AL291,""))),"")</f>
        <v/>
      </c>
      <c r="AM292" s="301" t="str">
        <f>IFERROR(IF(AND(AF291="Impacto",AF292="Impacto"),(AM291-(+AM291*AK292)),IF(AND(AF291="Probabilidad",AF292="Impacto"),(AM290-(+AM290*AK292)),IF(AF292="Probabilidad",AM291,""))),"")</f>
        <v/>
      </c>
      <c r="AN292" s="320"/>
      <c r="AO292" s="320"/>
      <c r="AP292" s="320"/>
      <c r="AQ292" s="776"/>
      <c r="AR292" s="740"/>
      <c r="AS292" s="740"/>
      <c r="AT292" s="743"/>
      <c r="AU292" s="740"/>
      <c r="AV292" s="740"/>
      <c r="AW292" s="743"/>
      <c r="AX292" s="743"/>
      <c r="AY292" s="743"/>
      <c r="AZ292" s="746"/>
      <c r="BA292" s="321"/>
      <c r="BB292" s="321"/>
      <c r="BC292" s="312" t="str">
        <f t="shared" si="50"/>
        <v/>
      </c>
      <c r="BD292" s="322"/>
      <c r="BE292" s="322"/>
      <c r="BF292" s="322"/>
      <c r="BG292" s="322"/>
      <c r="BH292" s="323"/>
      <c r="BI292" s="323"/>
      <c r="BJ292" s="323"/>
      <c r="BK292" s="323"/>
      <c r="BL292" s="324"/>
      <c r="BM292" s="324"/>
      <c r="BN292" s="324"/>
      <c r="BO292" s="324"/>
      <c r="BP292" s="325" t="str">
        <f t="shared" si="51"/>
        <v/>
      </c>
      <c r="BQ292" s="326" t="str">
        <f t="shared" si="52"/>
        <v/>
      </c>
      <c r="BR292" s="838"/>
      <c r="BS292" s="838"/>
      <c r="BT292" s="838"/>
      <c r="BU292" s="838"/>
    </row>
    <row r="293" spans="1:73" ht="69" customHeight="1" x14ac:dyDescent="0.25">
      <c r="A293" s="839" t="s">
        <v>911</v>
      </c>
      <c r="B293" s="842" t="s">
        <v>165</v>
      </c>
      <c r="C293" s="845" t="s">
        <v>912</v>
      </c>
      <c r="D293" s="998" t="s">
        <v>167</v>
      </c>
      <c r="E293" s="830" t="s">
        <v>913</v>
      </c>
      <c r="F293" s="833">
        <v>1</v>
      </c>
      <c r="G293" s="750" t="s">
        <v>914</v>
      </c>
      <c r="H293" s="774"/>
      <c r="I293" s="774"/>
      <c r="J293" s="800" t="s">
        <v>915</v>
      </c>
      <c r="K293" s="803" t="s">
        <v>201</v>
      </c>
      <c r="L293" s="762" t="s">
        <v>171</v>
      </c>
      <c r="M293" s="815" t="s">
        <v>916</v>
      </c>
      <c r="N293" s="762"/>
      <c r="O293" s="762"/>
      <c r="P293" s="750" t="s">
        <v>917</v>
      </c>
      <c r="Q293" s="1024">
        <v>0.9</v>
      </c>
      <c r="R293" s="744" t="s">
        <v>173</v>
      </c>
      <c r="S293" s="781">
        <f>IF(R293="Muy Alta",100%,IF(R293="Alta",80%,IF(R293="Media",60%,IF(R293="Baja",40%,IF(R293="Muy Baja",20%,"")))))</f>
        <v>0.6</v>
      </c>
      <c r="T293" s="744"/>
      <c r="U293" s="781" t="str">
        <f>IF(T293="Catastrófico",100%,IF(T293="Mayor",80%,IF(T293="Moderado",60%,IF(T293="Menor",40%,IF(T293="Leve",20%,"")))))</f>
        <v/>
      </c>
      <c r="V293" s="744" t="s">
        <v>174</v>
      </c>
      <c r="W293" s="781">
        <f>IF(V293="Catastrófico",100%,IF(V293="Mayor",80%,IF(V293="Moderado",60%,IF(V293="Menor",40%,IF(V293="Leve",20%,"")))))</f>
        <v>0.6</v>
      </c>
      <c r="X293" s="778" t="str">
        <f>IF(Y293=100%,"Catastrófico",IF(Y293=80%,"Mayor",IF(Y293=60%,"Moderado",IF(Y293=40%,"Menor",IF(Y293=20%,"Leve","")))))</f>
        <v>Moderado</v>
      </c>
      <c r="Y293" s="781">
        <f>IF(AND(U293="",W293=""),"",MAX(U293,W293))</f>
        <v>0.6</v>
      </c>
      <c r="Z293" s="781" t="str">
        <f>CONCATENATE(R293,X293)</f>
        <v>MediaModerado</v>
      </c>
      <c r="AA293" s="785" t="str">
        <f>IF(Z293="Muy AltaLeve","Alto",IF(Z293="Muy AltaMenor","Alto",IF(Z293="Muy AltaModerado","Alto",IF(Z293="Muy AltaMayor","Alto",IF(Z293="Muy AltaCatastrófico","Extremo",IF(Z293="AltaLeve","Moderado",IF(Z293="AltaMenor","Moderado",IF(Z293="AltaModerado","Alto",IF(Z293="AltaMayor","Alto",IF(Z293="AltaCatastrófico","Extremo",IF(Z293="MediaLeve","Moderado",IF(Z293="MediaMenor","Moderado",IF(Z293="MediaModerado","Moderado",IF(Z293="MediaMayor","Alto",IF(Z293="MediaCatastrófico","Extremo",IF(Z293="BajaLeve","Bajo",IF(Z293="BajaMenor","Moderado",IF(Z293="BajaModerado","Moderado",IF(Z293="BajaMayor","Alto",IF(Z293="BajaCatastrófico","Extremo",IF(Z293="Muy BajaLeve","Bajo",IF(Z293="Muy BajaMenor","Bajo",IF(Z293="Muy BajaModerado","Moderado",IF(Z293="Muy BajaMayor","Alto",IF(Z293="Muy BajaCatastrófico","Extremo","")))))))))))))))))))))))))</f>
        <v>Moderado</v>
      </c>
      <c r="AB293" s="49">
        <v>1</v>
      </c>
      <c r="AC293" s="87" t="s">
        <v>918</v>
      </c>
      <c r="AD293" s="9" t="s">
        <v>302</v>
      </c>
      <c r="AE293" s="9" t="s">
        <v>919</v>
      </c>
      <c r="AF293" s="298" t="str">
        <f t="shared" ref="AF293:AF340" si="53">IF(OR(AG293="Preventivo",AG293="Detectivo"),"Probabilidad",IF(AG293="Correctivo","Impacto",""))</f>
        <v>Probabilidad</v>
      </c>
      <c r="AG293" s="10" t="s">
        <v>177</v>
      </c>
      <c r="AH293" s="296">
        <f t="shared" ref="AH293:AH340" si="54">IF(AG293="","",IF(AG293="Preventivo",25%,IF(AG293="Detectivo",15%,IF(AG293="Correctivo",10%))))</f>
        <v>0.25</v>
      </c>
      <c r="AI293" s="10" t="s">
        <v>178</v>
      </c>
      <c r="AJ293" s="296">
        <f t="shared" ref="AJ293:AJ340" si="55">IF(AI293="Automático",25%,IF(AI293="Manual",15%,""))</f>
        <v>0.15</v>
      </c>
      <c r="AK293" s="300">
        <f t="shared" ref="AK293:AK340" si="56">IF(OR(AH293="",AJ293=""),"",AH293+AJ293)</f>
        <v>0.4</v>
      </c>
      <c r="AL293" s="20">
        <f>IFERROR(IF(AF293="Probabilidad",(S293-(+S293*AK293)),IF(AF293="Impacto",S293,"")),"")</f>
        <v>0.36</v>
      </c>
      <c r="AM293" s="20">
        <f>IFERROR(IF(AF293="Impacto",(Y293-(+Y293*AK293)),IF(AF293="Probabilidad",Y293,"")),"")</f>
        <v>0.6</v>
      </c>
      <c r="AN293" s="11" t="s">
        <v>179</v>
      </c>
      <c r="AO293" s="11" t="s">
        <v>180</v>
      </c>
      <c r="AP293" s="11" t="s">
        <v>181</v>
      </c>
      <c r="AQ293" s="784" t="s">
        <v>920</v>
      </c>
      <c r="AR293" s="738">
        <f>S293</f>
        <v>0.6</v>
      </c>
      <c r="AS293" s="738">
        <f>IF(AL293="","",MIN(AL293:AL298))</f>
        <v>4.6655999999999996E-2</v>
      </c>
      <c r="AT293" s="741" t="str">
        <f>IFERROR(IF(AS293="","",IF(AS293&lt;=0.2,"Muy Baja",IF(AS293&lt;=0.4,"Baja",IF(AS293&lt;=0.6,"Media",IF(AS293&lt;=0.8,"Alta","Muy Alta"))))),"")</f>
        <v>Muy Baja</v>
      </c>
      <c r="AU293" s="738">
        <f>Y293</f>
        <v>0.6</v>
      </c>
      <c r="AV293" s="738">
        <f>IF(AM293="","",MIN(AM293:AM298))</f>
        <v>0.6</v>
      </c>
      <c r="AW293" s="741" t="str">
        <f>IFERROR(IF(AV293="","",IF(AV293&lt;=0.2,"Leve",IF(AV293&lt;=0.4,"Menor",IF(AV293&lt;=0.6,"Moderado",IF(AV293&lt;=0.8,"Mayor","Catastrófico"))))),"")</f>
        <v>Moderado</v>
      </c>
      <c r="AX293" s="741" t="str">
        <f>AA293</f>
        <v>Moderado</v>
      </c>
      <c r="AY293" s="741" t="str">
        <f>IFERROR(IF(OR(AND(AT293="Muy Baja",AW293="Leve"),AND(AT293="Muy Baja",AW293="Menor"),AND(AT293="Baja",AW293="Leve")),"Bajo",IF(OR(AND(AT293="Muy baja",AW293="Moderado"),AND(AT293="Baja",AW293="Menor"),AND(AT293="Baja",AW293="Moderado"),AND(AT293="Media",AW293="Leve"),AND(AT293="Media",AW293="Menor"),AND(AT293="Media",AW293="Moderado"),AND(AT293="Alta",AW293="Leve"),AND(AT293="Alta",AW293="Menor")),"Moderado",IF(OR(AND(AT293="Muy Baja",AW293="Mayor"),AND(AT293="Baja",AW293="Mayor"),AND(AT293="Media",AW293="Mayor"),AND(AT293="Alta",AW293="Moderado"),AND(AT293="Alta",AW293="Mayor"),AND(AT293="Muy Alta",AW293="Leve"),AND(AT293="Muy Alta",AW293="Menor"),AND(AT293="Muy Alta",AW293="Moderado"),AND(AT293="Muy Alta",AW293="Mayor")),"Alto",IF(OR(AND(AT293="Muy Baja",AW293="Catastrófico"),AND(AT293="Baja",AW293="Catastrófico"),AND(AT293="Media",AW293="Catastrófico"),AND(AT293="Alta",AW293="Catastrófico"),AND(AT293="Muy Alta",AW293="Catastrófico")),"Extremo","")))),"")</f>
        <v>Moderado</v>
      </c>
      <c r="AZ293" s="744" t="s">
        <v>183</v>
      </c>
      <c r="BA293" s="97" t="s">
        <v>921</v>
      </c>
      <c r="BB293" s="97" t="s">
        <v>922</v>
      </c>
      <c r="BC293" s="110">
        <f>IF(SUM(BD293:BG293)=0,"",SUM(BD293:BG293))</f>
        <v>12</v>
      </c>
      <c r="BD293" s="111">
        <v>3</v>
      </c>
      <c r="BE293" s="111">
        <v>3</v>
      </c>
      <c r="BF293" s="111">
        <v>3</v>
      </c>
      <c r="BG293" s="111">
        <v>3</v>
      </c>
      <c r="BH293" s="97" t="s">
        <v>923</v>
      </c>
      <c r="BI293" s="97" t="s">
        <v>924</v>
      </c>
      <c r="BJ293" s="91"/>
      <c r="BK293" s="91"/>
      <c r="BL293" s="93"/>
      <c r="BM293" s="93"/>
      <c r="BN293" s="93"/>
      <c r="BO293" s="93"/>
      <c r="BP293" s="95" t="str">
        <f>IF(SUM(BL293:BO293)=0,"",SUM(BL293:BO293))</f>
        <v/>
      </c>
      <c r="BQ293" s="96" t="str">
        <f>IF(ISERROR(BP293/BC293),"",(BP293/BC293))</f>
        <v/>
      </c>
      <c r="BR293" s="747"/>
      <c r="BS293" s="750"/>
      <c r="BT293" s="750"/>
      <c r="BU293" s="753"/>
    </row>
    <row r="294" spans="1:73" ht="70.5" customHeight="1" x14ac:dyDescent="0.25">
      <c r="A294" s="840"/>
      <c r="B294" s="843"/>
      <c r="C294" s="846"/>
      <c r="D294" s="999"/>
      <c r="E294" s="831"/>
      <c r="F294" s="834"/>
      <c r="G294" s="751"/>
      <c r="H294" s="775"/>
      <c r="I294" s="775"/>
      <c r="J294" s="801"/>
      <c r="K294" s="804"/>
      <c r="L294" s="763"/>
      <c r="M294" s="816"/>
      <c r="N294" s="763"/>
      <c r="O294" s="763"/>
      <c r="P294" s="751"/>
      <c r="Q294" s="1025"/>
      <c r="R294" s="745"/>
      <c r="S294" s="782"/>
      <c r="T294" s="745"/>
      <c r="U294" s="782"/>
      <c r="V294" s="745"/>
      <c r="W294" s="782"/>
      <c r="X294" s="779"/>
      <c r="Y294" s="782"/>
      <c r="Z294" s="782"/>
      <c r="AA294" s="786"/>
      <c r="AB294" s="297">
        <v>2</v>
      </c>
      <c r="AC294" s="293" t="s">
        <v>925</v>
      </c>
      <c r="AD294" s="293" t="s">
        <v>237</v>
      </c>
      <c r="AE294" s="295" t="s">
        <v>926</v>
      </c>
      <c r="AF294" s="298" t="str">
        <f t="shared" si="53"/>
        <v>Probabilidad</v>
      </c>
      <c r="AG294" s="299" t="s">
        <v>177</v>
      </c>
      <c r="AH294" s="296">
        <f t="shared" si="54"/>
        <v>0.25</v>
      </c>
      <c r="AI294" s="299" t="s">
        <v>178</v>
      </c>
      <c r="AJ294" s="296">
        <f t="shared" si="55"/>
        <v>0.15</v>
      </c>
      <c r="AK294" s="300">
        <f t="shared" si="56"/>
        <v>0.4</v>
      </c>
      <c r="AL294" s="301">
        <f>IFERROR(IF(AND(AF293="Probabilidad",AF294="Probabilidad"),(AL293-(+AL293*AK294)),IF(AF294="Probabilidad",(S293-(+S293*AK294)),IF(AF294="Impacto",AL293,""))),"")</f>
        <v>0.216</v>
      </c>
      <c r="AM294" s="301">
        <f>IFERROR(IF(AND(AF293="Impacto",AF294="Impacto"),(AM293-(+AM293*AK294)),IF(AF294="Impacto",(Y293-(+Y293*AK294)),IF(AF294="Probabilidad",AM293,""))),"")</f>
        <v>0.6</v>
      </c>
      <c r="AN294" s="302" t="s">
        <v>179</v>
      </c>
      <c r="AO294" s="302" t="s">
        <v>180</v>
      </c>
      <c r="AP294" s="302" t="s">
        <v>181</v>
      </c>
      <c r="AQ294" s="775"/>
      <c r="AR294" s="739"/>
      <c r="AS294" s="739"/>
      <c r="AT294" s="742"/>
      <c r="AU294" s="739"/>
      <c r="AV294" s="739"/>
      <c r="AW294" s="742"/>
      <c r="AX294" s="742"/>
      <c r="AY294" s="742"/>
      <c r="AZ294" s="745"/>
      <c r="BA294" s="303"/>
      <c r="BB294" s="303"/>
      <c r="BC294" s="294" t="str">
        <f t="shared" ref="BC294:BC304" si="57">IF(SUM(BD294:BG294)=0,"",SUM(BD294:BG294))</f>
        <v/>
      </c>
      <c r="BD294" s="304"/>
      <c r="BE294" s="304"/>
      <c r="BF294" s="304"/>
      <c r="BG294" s="304"/>
      <c r="BH294" s="135"/>
      <c r="BI294" s="303"/>
      <c r="BJ294" s="305"/>
      <c r="BK294" s="305"/>
      <c r="BL294" s="306"/>
      <c r="BM294" s="306"/>
      <c r="BN294" s="306"/>
      <c r="BO294" s="306"/>
      <c r="BP294" s="307" t="str">
        <f>IF(SUM(BL294:BO294)=0,"",SUM(BL294:BO294))</f>
        <v/>
      </c>
      <c r="BQ294" s="308" t="str">
        <f>IF(ISERROR(BP294/BC294),"",(BP294/BC294))</f>
        <v/>
      </c>
      <c r="BR294" s="748"/>
      <c r="BS294" s="751"/>
      <c r="BT294" s="751"/>
      <c r="BU294" s="754"/>
    </row>
    <row r="295" spans="1:73" ht="70.5" customHeight="1" x14ac:dyDescent="0.25">
      <c r="A295" s="840"/>
      <c r="B295" s="843"/>
      <c r="C295" s="846"/>
      <c r="D295" s="999"/>
      <c r="E295" s="831"/>
      <c r="F295" s="834"/>
      <c r="G295" s="751"/>
      <c r="H295" s="775"/>
      <c r="I295" s="775"/>
      <c r="J295" s="801"/>
      <c r="K295" s="804"/>
      <c r="L295" s="763"/>
      <c r="M295" s="816"/>
      <c r="N295" s="763"/>
      <c r="O295" s="763"/>
      <c r="P295" s="751"/>
      <c r="Q295" s="1025"/>
      <c r="R295" s="745"/>
      <c r="S295" s="782"/>
      <c r="T295" s="745"/>
      <c r="U295" s="782"/>
      <c r="V295" s="745"/>
      <c r="W295" s="782"/>
      <c r="X295" s="779"/>
      <c r="Y295" s="782"/>
      <c r="Z295" s="782"/>
      <c r="AA295" s="786"/>
      <c r="AB295" s="297">
        <v>3</v>
      </c>
      <c r="AC295" s="293" t="s">
        <v>927</v>
      </c>
      <c r="AD295" s="293" t="s">
        <v>265</v>
      </c>
      <c r="AE295" s="293" t="s">
        <v>928</v>
      </c>
      <c r="AF295" s="298" t="str">
        <f t="shared" si="53"/>
        <v>Probabilidad</v>
      </c>
      <c r="AG295" s="299" t="s">
        <v>177</v>
      </c>
      <c r="AH295" s="296">
        <f t="shared" si="54"/>
        <v>0.25</v>
      </c>
      <c r="AI295" s="299" t="s">
        <v>178</v>
      </c>
      <c r="AJ295" s="296">
        <f t="shared" si="55"/>
        <v>0.15</v>
      </c>
      <c r="AK295" s="300">
        <f t="shared" si="56"/>
        <v>0.4</v>
      </c>
      <c r="AL295" s="301">
        <f>IFERROR(IF(AND(AF294="Probabilidad",AF295="Probabilidad"),(AL294-(+AL294*AK295)),IF(AND(AF294="Impacto",AF295="Probabilidad"),(AL293-(+AL293*AK295)),IF(AF295="Impacto",AL294,""))),"")</f>
        <v>0.12959999999999999</v>
      </c>
      <c r="AM295" s="301">
        <f>IFERROR(IF(AND(AF294="Impacto",AF295="Impacto"),(AM294-(+AM294*AK295)),IF(AND(AF294="Probabilidad",AF295="Impacto"),(AM293-(+AM293*AK295)),IF(AF295="Probabilidad",AM294,""))),"")</f>
        <v>0.6</v>
      </c>
      <c r="AN295" s="302" t="s">
        <v>179</v>
      </c>
      <c r="AO295" s="302" t="s">
        <v>180</v>
      </c>
      <c r="AP295" s="302" t="s">
        <v>181</v>
      </c>
      <c r="AQ295" s="775"/>
      <c r="AR295" s="739"/>
      <c r="AS295" s="739"/>
      <c r="AT295" s="742"/>
      <c r="AU295" s="739"/>
      <c r="AV295" s="739"/>
      <c r="AW295" s="742"/>
      <c r="AX295" s="742"/>
      <c r="AY295" s="742"/>
      <c r="AZ295" s="745"/>
      <c r="BA295" s="303"/>
      <c r="BB295" s="303"/>
      <c r="BC295" s="294" t="str">
        <f t="shared" si="57"/>
        <v/>
      </c>
      <c r="BD295" s="304"/>
      <c r="BE295" s="304"/>
      <c r="BF295" s="304"/>
      <c r="BG295" s="304"/>
      <c r="BH295" s="305"/>
      <c r="BI295" s="305"/>
      <c r="BJ295" s="305"/>
      <c r="BK295" s="305"/>
      <c r="BL295" s="306"/>
      <c r="BM295" s="306"/>
      <c r="BN295" s="306"/>
      <c r="BO295" s="306"/>
      <c r="BP295" s="307" t="str">
        <f t="shared" ref="BP295:BP304" si="58">IF(SUM(BL295:BO295)=0,"",SUM(BL295:BO295))</f>
        <v/>
      </c>
      <c r="BQ295" s="308" t="str">
        <f t="shared" ref="BQ295:BQ304" si="59">IF(ISERROR(BP295/BC295),"",(BP295/BC295))</f>
        <v/>
      </c>
      <c r="BR295" s="748"/>
      <c r="BS295" s="751"/>
      <c r="BT295" s="751"/>
      <c r="BU295" s="754"/>
    </row>
    <row r="296" spans="1:73" ht="75" customHeight="1" x14ac:dyDescent="0.25">
      <c r="A296" s="840"/>
      <c r="B296" s="843"/>
      <c r="C296" s="846"/>
      <c r="D296" s="999"/>
      <c r="E296" s="831"/>
      <c r="F296" s="834"/>
      <c r="G296" s="751"/>
      <c r="H296" s="775"/>
      <c r="I296" s="775"/>
      <c r="J296" s="801"/>
      <c r="K296" s="804"/>
      <c r="L296" s="763"/>
      <c r="M296" s="816"/>
      <c r="N296" s="763"/>
      <c r="O296" s="763"/>
      <c r="P296" s="751"/>
      <c r="Q296" s="1025"/>
      <c r="R296" s="745"/>
      <c r="S296" s="782"/>
      <c r="T296" s="745"/>
      <c r="U296" s="782"/>
      <c r="V296" s="745"/>
      <c r="W296" s="782"/>
      <c r="X296" s="779"/>
      <c r="Y296" s="782"/>
      <c r="Z296" s="782"/>
      <c r="AA296" s="786"/>
      <c r="AB296" s="297">
        <v>4</v>
      </c>
      <c r="AC296" s="293" t="s">
        <v>929</v>
      </c>
      <c r="AD296" s="295" t="s">
        <v>265</v>
      </c>
      <c r="AE296" s="295" t="s">
        <v>930</v>
      </c>
      <c r="AF296" s="298" t="str">
        <f t="shared" si="53"/>
        <v>Probabilidad</v>
      </c>
      <c r="AG296" s="299" t="s">
        <v>177</v>
      </c>
      <c r="AH296" s="296">
        <f t="shared" si="54"/>
        <v>0.25</v>
      </c>
      <c r="AI296" s="299" t="s">
        <v>178</v>
      </c>
      <c r="AJ296" s="296">
        <f t="shared" si="55"/>
        <v>0.15</v>
      </c>
      <c r="AK296" s="300">
        <f t="shared" si="56"/>
        <v>0.4</v>
      </c>
      <c r="AL296" s="301">
        <f>IFERROR(IF(AND(AF295="Probabilidad",AF296="Probabilidad"),(AL295-(+AL295*AK296)),IF(AND(AF295="Impacto",AF296="Probabilidad"),(AL294-(+AL294*AK296)),IF(AF296="Impacto",AL295,""))),"")</f>
        <v>7.7759999999999996E-2</v>
      </c>
      <c r="AM296" s="301">
        <f>IFERROR(IF(AND(AF295="Impacto",AF296="Impacto"),(AM295-(+AM295*AK296)),IF(AND(AF295="Probabilidad",AF296="Impacto"),(AM294-(+AM294*AK296)),IF(AF296="Probabilidad",AM295,""))),"")</f>
        <v>0.6</v>
      </c>
      <c r="AN296" s="302" t="s">
        <v>179</v>
      </c>
      <c r="AO296" s="302" t="s">
        <v>180</v>
      </c>
      <c r="AP296" s="302" t="s">
        <v>181</v>
      </c>
      <c r="AQ296" s="775"/>
      <c r="AR296" s="739"/>
      <c r="AS296" s="739"/>
      <c r="AT296" s="742"/>
      <c r="AU296" s="739"/>
      <c r="AV296" s="739"/>
      <c r="AW296" s="742"/>
      <c r="AX296" s="742"/>
      <c r="AY296" s="742"/>
      <c r="AZ296" s="745"/>
      <c r="BA296" s="303"/>
      <c r="BB296" s="303"/>
      <c r="BC296" s="294" t="str">
        <f t="shared" si="57"/>
        <v/>
      </c>
      <c r="BD296" s="304"/>
      <c r="BE296" s="304"/>
      <c r="BF296" s="304"/>
      <c r="BG296" s="304"/>
      <c r="BH296" s="305"/>
      <c r="BI296" s="305"/>
      <c r="BJ296" s="305"/>
      <c r="BK296" s="305"/>
      <c r="BL296" s="306"/>
      <c r="BM296" s="306"/>
      <c r="BN296" s="306"/>
      <c r="BO296" s="306"/>
      <c r="BP296" s="307" t="str">
        <f t="shared" si="58"/>
        <v/>
      </c>
      <c r="BQ296" s="308" t="str">
        <f t="shared" si="59"/>
        <v/>
      </c>
      <c r="BR296" s="748"/>
      <c r="BS296" s="751"/>
      <c r="BT296" s="751"/>
      <c r="BU296" s="754"/>
    </row>
    <row r="297" spans="1:73" ht="70.5" customHeight="1" x14ac:dyDescent="0.25">
      <c r="A297" s="840"/>
      <c r="B297" s="843"/>
      <c r="C297" s="846"/>
      <c r="D297" s="999"/>
      <c r="E297" s="831"/>
      <c r="F297" s="834"/>
      <c r="G297" s="751"/>
      <c r="H297" s="775"/>
      <c r="I297" s="775"/>
      <c r="J297" s="801"/>
      <c r="K297" s="804"/>
      <c r="L297" s="763"/>
      <c r="M297" s="816"/>
      <c r="N297" s="763"/>
      <c r="O297" s="763"/>
      <c r="P297" s="751"/>
      <c r="Q297" s="1025"/>
      <c r="R297" s="745"/>
      <c r="S297" s="782"/>
      <c r="T297" s="745"/>
      <c r="U297" s="782"/>
      <c r="V297" s="745"/>
      <c r="W297" s="782"/>
      <c r="X297" s="779"/>
      <c r="Y297" s="782"/>
      <c r="Z297" s="782"/>
      <c r="AA297" s="786"/>
      <c r="AB297" s="297">
        <v>5</v>
      </c>
      <c r="AC297" s="293" t="s">
        <v>931</v>
      </c>
      <c r="AD297" s="293" t="s">
        <v>237</v>
      </c>
      <c r="AE297" s="295" t="s">
        <v>932</v>
      </c>
      <c r="AF297" s="298" t="str">
        <f t="shared" si="53"/>
        <v>Probabilidad</v>
      </c>
      <c r="AG297" s="299" t="s">
        <v>177</v>
      </c>
      <c r="AH297" s="296">
        <f t="shared" si="54"/>
        <v>0.25</v>
      </c>
      <c r="AI297" s="299" t="s">
        <v>178</v>
      </c>
      <c r="AJ297" s="296">
        <f t="shared" si="55"/>
        <v>0.15</v>
      </c>
      <c r="AK297" s="300">
        <f t="shared" si="56"/>
        <v>0.4</v>
      </c>
      <c r="AL297" s="301">
        <f>IFERROR(IF(AND(AF296="Probabilidad",AF297="Probabilidad"),(AL296-(+AL296*AK297)),IF(AND(AF296="Impacto",AF297="Probabilidad"),(AL295-(+AL295*AK297)),IF(AF297="Impacto",AL296,""))),"")</f>
        <v>4.6655999999999996E-2</v>
      </c>
      <c r="AM297" s="301">
        <f>IFERROR(IF(AND(AF296="Impacto",AF297="Impacto"),(AM296-(+AM296*AK297)),IF(AND(AF296="Probabilidad",AF297="Impacto"),(AM295-(+AM295*AK297)),IF(AF297="Probabilidad",AM296,""))),"")</f>
        <v>0.6</v>
      </c>
      <c r="AN297" s="302" t="s">
        <v>179</v>
      </c>
      <c r="AO297" s="302" t="s">
        <v>180</v>
      </c>
      <c r="AP297" s="302" t="s">
        <v>181</v>
      </c>
      <c r="AQ297" s="775"/>
      <c r="AR297" s="739"/>
      <c r="AS297" s="739"/>
      <c r="AT297" s="742"/>
      <c r="AU297" s="739"/>
      <c r="AV297" s="739"/>
      <c r="AW297" s="742"/>
      <c r="AX297" s="742"/>
      <c r="AY297" s="742"/>
      <c r="AZ297" s="745"/>
      <c r="BA297" s="303"/>
      <c r="BB297" s="303"/>
      <c r="BC297" s="294" t="str">
        <f t="shared" si="57"/>
        <v/>
      </c>
      <c r="BD297" s="304"/>
      <c r="BE297" s="304"/>
      <c r="BF297" s="304"/>
      <c r="BG297" s="304"/>
      <c r="BH297" s="305"/>
      <c r="BI297" s="305"/>
      <c r="BJ297" s="305"/>
      <c r="BK297" s="305"/>
      <c r="BL297" s="306"/>
      <c r="BM297" s="306"/>
      <c r="BN297" s="306"/>
      <c r="BO297" s="306"/>
      <c r="BP297" s="307" t="str">
        <f t="shared" si="58"/>
        <v/>
      </c>
      <c r="BQ297" s="308" t="str">
        <f t="shared" si="59"/>
        <v/>
      </c>
      <c r="BR297" s="748"/>
      <c r="BS297" s="751"/>
      <c r="BT297" s="751"/>
      <c r="BU297" s="754"/>
    </row>
    <row r="298" spans="1:73" ht="15.75" customHeight="1" x14ac:dyDescent="0.25">
      <c r="A298" s="840"/>
      <c r="B298" s="843"/>
      <c r="C298" s="846"/>
      <c r="D298" s="1000"/>
      <c r="E298" s="832"/>
      <c r="F298" s="835"/>
      <c r="G298" s="752"/>
      <c r="H298" s="776"/>
      <c r="I298" s="776"/>
      <c r="J298" s="802"/>
      <c r="K298" s="805"/>
      <c r="L298" s="764"/>
      <c r="M298" s="817"/>
      <c r="N298" s="764"/>
      <c r="O298" s="764"/>
      <c r="P298" s="752"/>
      <c r="Q298" s="1026"/>
      <c r="R298" s="746"/>
      <c r="S298" s="783"/>
      <c r="T298" s="746"/>
      <c r="U298" s="783"/>
      <c r="V298" s="746"/>
      <c r="W298" s="783"/>
      <c r="X298" s="780"/>
      <c r="Y298" s="783"/>
      <c r="Z298" s="783"/>
      <c r="AA298" s="787"/>
      <c r="AB298" s="315">
        <v>6</v>
      </c>
      <c r="AC298" s="313"/>
      <c r="AD298" s="313"/>
      <c r="AE298" s="313"/>
      <c r="AF298" s="547" t="str">
        <f t="shared" si="53"/>
        <v/>
      </c>
      <c r="AG298" s="317"/>
      <c r="AH298" s="314" t="str">
        <f t="shared" si="54"/>
        <v/>
      </c>
      <c r="AI298" s="317"/>
      <c r="AJ298" s="314" t="str">
        <f t="shared" si="55"/>
        <v/>
      </c>
      <c r="AK298" s="318" t="str">
        <f t="shared" si="56"/>
        <v/>
      </c>
      <c r="AL298" s="301" t="str">
        <f>IFERROR(IF(AND(AF297="Probabilidad",AF298="Probabilidad"),(AL297-(+AL297*AK298)),IF(AND(AF297="Impacto",AF298="Probabilidad"),(AL296-(+AL296*AK298)),IF(AF298="Impacto",AL297,""))),"")</f>
        <v/>
      </c>
      <c r="AM298" s="301" t="str">
        <f>IFERROR(IF(AND(AF297="Impacto",AF298="Impacto"),(AM297-(+AM297*AK298)),IF(AND(AF297="Probabilidad",AF298="Impacto"),(AM296-(+AM296*AK298)),IF(AF298="Probabilidad",AM297,""))),"")</f>
        <v/>
      </c>
      <c r="AN298" s="320"/>
      <c r="AO298" s="320"/>
      <c r="AP298" s="320"/>
      <c r="AQ298" s="776"/>
      <c r="AR298" s="740"/>
      <c r="AS298" s="740"/>
      <c r="AT298" s="743"/>
      <c r="AU298" s="740"/>
      <c r="AV298" s="740"/>
      <c r="AW298" s="743"/>
      <c r="AX298" s="743"/>
      <c r="AY298" s="743"/>
      <c r="AZ298" s="746"/>
      <c r="BA298" s="321"/>
      <c r="BB298" s="321"/>
      <c r="BC298" s="312" t="str">
        <f t="shared" si="57"/>
        <v/>
      </c>
      <c r="BD298" s="322"/>
      <c r="BE298" s="322"/>
      <c r="BF298" s="322"/>
      <c r="BG298" s="322"/>
      <c r="BH298" s="323"/>
      <c r="BI298" s="323"/>
      <c r="BJ298" s="323"/>
      <c r="BK298" s="323"/>
      <c r="BL298" s="324"/>
      <c r="BM298" s="324"/>
      <c r="BN298" s="324"/>
      <c r="BO298" s="324"/>
      <c r="BP298" s="325" t="str">
        <f t="shared" si="58"/>
        <v/>
      </c>
      <c r="BQ298" s="326" t="str">
        <f t="shared" si="59"/>
        <v/>
      </c>
      <c r="BR298" s="749"/>
      <c r="BS298" s="752"/>
      <c r="BT298" s="752"/>
      <c r="BU298" s="755"/>
    </row>
    <row r="299" spans="1:73" ht="70.5" x14ac:dyDescent="0.25">
      <c r="A299" s="840"/>
      <c r="B299" s="843"/>
      <c r="C299" s="846"/>
      <c r="D299" s="998" t="s">
        <v>167</v>
      </c>
      <c r="E299" s="830" t="s">
        <v>913</v>
      </c>
      <c r="F299" s="833">
        <v>2</v>
      </c>
      <c r="G299" s="762" t="s">
        <v>933</v>
      </c>
      <c r="H299" s="774"/>
      <c r="I299" s="774"/>
      <c r="J299" s="800" t="s">
        <v>934</v>
      </c>
      <c r="K299" s="803" t="s">
        <v>201</v>
      </c>
      <c r="L299" s="762" t="s">
        <v>171</v>
      </c>
      <c r="M299" s="815" t="s">
        <v>935</v>
      </c>
      <c r="N299" s="762"/>
      <c r="O299" s="762"/>
      <c r="P299" s="812" t="s">
        <v>936</v>
      </c>
      <c r="Q299" s="747">
        <v>0.9</v>
      </c>
      <c r="R299" s="744" t="s">
        <v>219</v>
      </c>
      <c r="S299" s="781">
        <f>IF(R299="Muy Alta",100%,IF(R299="Alta",80%,IF(R299="Media",60%,IF(R299="Baja",40%,IF(R299="Muy Baja",20%,"")))))</f>
        <v>0.4</v>
      </c>
      <c r="T299" s="744"/>
      <c r="U299" s="781" t="str">
        <f>IF(T299="Catastrófico",100%,IF(T299="Mayor",80%,IF(T299="Moderado",60%,IF(T299="Menor",40%,IF(T299="Leve",20%,"")))))</f>
        <v/>
      </c>
      <c r="V299" s="744" t="s">
        <v>263</v>
      </c>
      <c r="W299" s="781">
        <f>IF(V299="Catastrófico",100%,IF(V299="Mayor",80%,IF(V299="Moderado",60%,IF(V299="Menor",40%,IF(V299="Leve",20%,"")))))</f>
        <v>0.2</v>
      </c>
      <c r="X299" s="778" t="str">
        <f>IF(Y299=100%,"Catastrófico",IF(Y299=80%,"Mayor",IF(Y299=60%,"Moderado",IF(Y299=40%,"Menor",IF(Y299=20%,"Leve","")))))</f>
        <v>Leve</v>
      </c>
      <c r="Y299" s="781">
        <f>IF(AND(U299="",W299=""),"",MAX(U299,W299))</f>
        <v>0.2</v>
      </c>
      <c r="Z299" s="781" t="str">
        <f>CONCATENATE(R299,X299)</f>
        <v>BajaLeve</v>
      </c>
      <c r="AA299" s="741" t="str">
        <f>IF(Z299="Muy AltaLeve","Alto",IF(Z299="Muy AltaMenor","Alto",IF(Z299="Muy AltaModerado","Alto",IF(Z299="Muy AltaMayor","Alto",IF(Z299="Muy AltaCatastrófico","Extremo",IF(Z299="AltaLeve","Moderado",IF(Z299="AltaMenor","Moderado",IF(Z299="AltaModerado","Alto",IF(Z299="AltaMayor","Alto",IF(Z299="AltaCatastrófico","Extremo",IF(Z299="MediaLeve","Moderado",IF(Z299="MediaMenor","Moderado",IF(Z299="MediaModerado","Moderado",IF(Z299="MediaMayor","Alto",IF(Z299="MediaCatastrófico","Extremo",IF(Z299="BajaLeve","Bajo",IF(Z299="BajaMenor","Moderado",IF(Z299="BajaModerado","Moderado",IF(Z299="BajaMayor","Alto",IF(Z299="BajaCatastrófico","Extremo",IF(Z299="Muy BajaLeve","Bajo",IF(Z299="Muy BajaMenor","Bajo",IF(Z299="Muy BajaModerado","Moderado",IF(Z299="Muy BajaMayor","Alto",IF(Z299="Muy BajaCatastrófico","Extremo","")))))))))))))))))))))))))</f>
        <v>Bajo</v>
      </c>
      <c r="AB299" s="49">
        <v>1</v>
      </c>
      <c r="AC299" s="14" t="s">
        <v>937</v>
      </c>
      <c r="AD299" s="14" t="s">
        <v>938</v>
      </c>
      <c r="AE299" s="14" t="s">
        <v>939</v>
      </c>
      <c r="AF299" s="16" t="str">
        <f t="shared" si="53"/>
        <v>Probabilidad</v>
      </c>
      <c r="AG299" s="10" t="s">
        <v>177</v>
      </c>
      <c r="AH299" s="18">
        <f t="shared" si="54"/>
        <v>0.25</v>
      </c>
      <c r="AI299" s="10" t="s">
        <v>178</v>
      </c>
      <c r="AJ299" s="18">
        <f t="shared" si="55"/>
        <v>0.15</v>
      </c>
      <c r="AK299" s="19">
        <f t="shared" si="56"/>
        <v>0.4</v>
      </c>
      <c r="AL299" s="20">
        <f>IFERROR(IF(AF299="Probabilidad",(S299-(+S299*AK299)),IF(AF299="Impacto",S299,"")),"")</f>
        <v>0.24</v>
      </c>
      <c r="AM299" s="20">
        <f>IFERROR(IF(AF299="Impacto",(Y299-(+Y299*AK299)),IF(AF299="Probabilidad",Y299,"")),"")</f>
        <v>0.2</v>
      </c>
      <c r="AN299" s="11" t="s">
        <v>179</v>
      </c>
      <c r="AO299" s="11" t="s">
        <v>180</v>
      </c>
      <c r="AP299" s="11" t="s">
        <v>181</v>
      </c>
      <c r="AQ299" s="784" t="s">
        <v>920</v>
      </c>
      <c r="AR299" s="738">
        <f>S299</f>
        <v>0.4</v>
      </c>
      <c r="AS299" s="738">
        <f>IF(AL299="","",MIN(AL299:AL304))</f>
        <v>0.24</v>
      </c>
      <c r="AT299" s="741" t="str">
        <f>IFERROR(IF(AS299="","",IF(AS299&lt;=0.2,"Muy Baja",IF(AS299&lt;=0.4,"Baja",IF(AS299&lt;=0.6,"Media",IF(AS299&lt;=0.8,"Alta","Muy Alta"))))),"")</f>
        <v>Baja</v>
      </c>
      <c r="AU299" s="738">
        <f>Y299</f>
        <v>0.2</v>
      </c>
      <c r="AV299" s="738">
        <f>IF(AM299="","",MIN(AM299:AM304))</f>
        <v>0.2</v>
      </c>
      <c r="AW299" s="741" t="str">
        <f>IFERROR(IF(AV299="","",IF(AV299&lt;=0.2,"Leve",IF(AV299&lt;=0.4,"Menor",IF(AV299&lt;=0.6,"Moderado",IF(AV299&lt;=0.8,"Mayor","Catastrófico"))))),"")</f>
        <v>Leve</v>
      </c>
      <c r="AX299" s="741" t="str">
        <f>AA299</f>
        <v>Bajo</v>
      </c>
      <c r="AY299" s="741" t="str">
        <f>IFERROR(IF(OR(AND(AT299="Muy Baja",AW299="Leve"),AND(AT299="Muy Baja",AW299="Menor"),AND(AT299="Baja",AW299="Leve")),"Bajo",IF(OR(AND(AT299="Muy baja",AW299="Moderado"),AND(AT299="Baja",AW299="Menor"),AND(AT299="Baja",AW299="Moderado"),AND(AT299="Media",AW299="Leve"),AND(AT299="Media",AW299="Menor"),AND(AT299="Media",AW299="Moderado"),AND(AT299="Alta",AW299="Leve"),AND(AT299="Alta",AW299="Menor")),"Moderado",IF(OR(AND(AT299="Muy Baja",AW299="Mayor"),AND(AT299="Baja",AW299="Mayor"),AND(AT299="Media",AW299="Mayor"),AND(AT299="Alta",AW299="Moderado"),AND(AT299="Alta",AW299="Mayor"),AND(AT299="Muy Alta",AW299="Leve"),AND(AT299="Muy Alta",AW299="Menor"),AND(AT299="Muy Alta",AW299="Moderado"),AND(AT299="Muy Alta",AW299="Mayor")),"Alto",IF(OR(AND(AT299="Muy Baja",AW299="Catastrófico"),AND(AT299="Baja",AW299="Catastrófico"),AND(AT299="Media",AW299="Catastrófico"),AND(AT299="Alta",AW299="Catastrófico"),AND(AT299="Muy Alta",AW299="Catastrófico")),"Extremo","")))),"")</f>
        <v>Bajo</v>
      </c>
      <c r="AZ299" s="744" t="s">
        <v>224</v>
      </c>
      <c r="BA299" s="91"/>
      <c r="BB299" s="91"/>
      <c r="BC299" s="94" t="str">
        <f t="shared" si="57"/>
        <v/>
      </c>
      <c r="BD299" s="9"/>
      <c r="BE299" s="9"/>
      <c r="BF299" s="9"/>
      <c r="BG299" s="9"/>
      <c r="BH299" s="91"/>
      <c r="BI299" s="91"/>
      <c r="BJ299" s="91"/>
      <c r="BK299" s="91"/>
      <c r="BL299" s="93"/>
      <c r="BM299" s="93"/>
      <c r="BN299" s="93"/>
      <c r="BO299" s="93"/>
      <c r="BP299" s="95" t="str">
        <f t="shared" si="58"/>
        <v/>
      </c>
      <c r="BQ299" s="96" t="str">
        <f t="shared" si="59"/>
        <v/>
      </c>
      <c r="BR299" s="747"/>
      <c r="BS299" s="756"/>
      <c r="BT299" s="756"/>
      <c r="BU299" s="759"/>
    </row>
    <row r="300" spans="1:73" x14ac:dyDescent="0.25">
      <c r="A300" s="840"/>
      <c r="B300" s="843"/>
      <c r="C300" s="846"/>
      <c r="D300" s="999"/>
      <c r="E300" s="831"/>
      <c r="F300" s="834"/>
      <c r="G300" s="763"/>
      <c r="H300" s="775"/>
      <c r="I300" s="775"/>
      <c r="J300" s="801"/>
      <c r="K300" s="804"/>
      <c r="L300" s="763"/>
      <c r="M300" s="816"/>
      <c r="N300" s="763"/>
      <c r="O300" s="763"/>
      <c r="P300" s="813"/>
      <c r="Q300" s="748"/>
      <c r="R300" s="745"/>
      <c r="S300" s="782"/>
      <c r="T300" s="745"/>
      <c r="U300" s="782"/>
      <c r="V300" s="745"/>
      <c r="W300" s="782"/>
      <c r="X300" s="779"/>
      <c r="Y300" s="782"/>
      <c r="Z300" s="782"/>
      <c r="AA300" s="742"/>
      <c r="AB300" s="297">
        <v>2</v>
      </c>
      <c r="AC300" s="295"/>
      <c r="AD300" s="295"/>
      <c r="AE300" s="295"/>
      <c r="AF300" s="328" t="str">
        <f>IF(OR(AG300="Preventivo",AG300="Detectivo"),"Probabilidad",IF(AG300="Correctivo","Impacto",""))</f>
        <v/>
      </c>
      <c r="AG300" s="302"/>
      <c r="AH300" s="296" t="str">
        <f t="shared" si="54"/>
        <v/>
      </c>
      <c r="AI300" s="302"/>
      <c r="AJ300" s="296" t="str">
        <f t="shared" si="55"/>
        <v/>
      </c>
      <c r="AK300" s="300" t="str">
        <f t="shared" si="56"/>
        <v/>
      </c>
      <c r="AL300" s="329" t="str">
        <f>IFERROR(IF(AND(AF299="Probabilidad",AF300="Probabilidad"),(AL299-(+AL299*AK300)),IF(AF300="Probabilidad",(S299-(+S299*AK300)),IF(AF300="Impacto",AL299,""))),"")</f>
        <v/>
      </c>
      <c r="AM300" s="329" t="str">
        <f>IFERROR(IF(AND(AF299="Impacto",AF300="Impacto"),(AM299-(+AM299*AK300)),IF(AF300="Impacto",(Y299-(+Y299*AK300)),IF(AF300="Probabilidad",AM299,""))),"")</f>
        <v/>
      </c>
      <c r="AN300" s="302"/>
      <c r="AO300" s="302"/>
      <c r="AP300" s="302"/>
      <c r="AQ300" s="775"/>
      <c r="AR300" s="739"/>
      <c r="AS300" s="739"/>
      <c r="AT300" s="742"/>
      <c r="AU300" s="739"/>
      <c r="AV300" s="739"/>
      <c r="AW300" s="742"/>
      <c r="AX300" s="742"/>
      <c r="AY300" s="742"/>
      <c r="AZ300" s="745"/>
      <c r="BA300" s="305"/>
      <c r="BB300" s="305"/>
      <c r="BC300" s="308" t="str">
        <f t="shared" si="57"/>
        <v/>
      </c>
      <c r="BD300" s="295"/>
      <c r="BE300" s="295"/>
      <c r="BF300" s="295"/>
      <c r="BG300" s="295"/>
      <c r="BH300" s="305"/>
      <c r="BI300" s="305"/>
      <c r="BJ300" s="305"/>
      <c r="BK300" s="305"/>
      <c r="BL300" s="306"/>
      <c r="BM300" s="306"/>
      <c r="BN300" s="306"/>
      <c r="BO300" s="306"/>
      <c r="BP300" s="307" t="str">
        <f t="shared" si="58"/>
        <v/>
      </c>
      <c r="BQ300" s="330" t="str">
        <f t="shared" si="59"/>
        <v/>
      </c>
      <c r="BR300" s="748"/>
      <c r="BS300" s="757"/>
      <c r="BT300" s="757"/>
      <c r="BU300" s="760"/>
    </row>
    <row r="301" spans="1:73" x14ac:dyDescent="0.25">
      <c r="A301" s="840"/>
      <c r="B301" s="843"/>
      <c r="C301" s="846"/>
      <c r="D301" s="999"/>
      <c r="E301" s="831"/>
      <c r="F301" s="834"/>
      <c r="G301" s="763"/>
      <c r="H301" s="775"/>
      <c r="I301" s="775"/>
      <c r="J301" s="801"/>
      <c r="K301" s="804"/>
      <c r="L301" s="763"/>
      <c r="M301" s="816"/>
      <c r="N301" s="763"/>
      <c r="O301" s="763"/>
      <c r="P301" s="813"/>
      <c r="Q301" s="748"/>
      <c r="R301" s="745"/>
      <c r="S301" s="782"/>
      <c r="T301" s="745"/>
      <c r="U301" s="782"/>
      <c r="V301" s="745"/>
      <c r="W301" s="782"/>
      <c r="X301" s="779"/>
      <c r="Y301" s="782"/>
      <c r="Z301" s="782"/>
      <c r="AA301" s="742"/>
      <c r="AB301" s="297">
        <v>3</v>
      </c>
      <c r="AC301" s="293"/>
      <c r="AD301" s="293"/>
      <c r="AE301" s="295"/>
      <c r="AF301" s="298" t="str">
        <f>IF(OR(AG301="Preventivo",AG301="Detectivo"),"Probabilidad",IF(AG301="Correctivo","Impacto",""))</f>
        <v/>
      </c>
      <c r="AG301" s="299"/>
      <c r="AH301" s="296" t="str">
        <f t="shared" si="54"/>
        <v/>
      </c>
      <c r="AI301" s="299"/>
      <c r="AJ301" s="296" t="str">
        <f t="shared" si="55"/>
        <v/>
      </c>
      <c r="AK301" s="300" t="str">
        <f t="shared" si="56"/>
        <v/>
      </c>
      <c r="AL301" s="301" t="str">
        <f>IFERROR(IF(AND(AF300="Probabilidad",AF301="Probabilidad"),(AL300-(+AL300*AK301)),IF(AND(AF300="Impacto",AF301="Probabilidad"),(AL299-(+AL299*AK301)),IF(AF301="Impacto",AL300,""))),"")</f>
        <v/>
      </c>
      <c r="AM301" s="301" t="str">
        <f>IFERROR(IF(AND(AF300="Impacto",AF301="Impacto"),(AM300-(+AM300*AK301)),IF(AND(AF300="Probabilidad",AF301="Impacto"),(AM299-(+AM299*AK301)),IF(AF301="Probabilidad",AM300,""))),"")</f>
        <v/>
      </c>
      <c r="AN301" s="302"/>
      <c r="AO301" s="302"/>
      <c r="AP301" s="302"/>
      <c r="AQ301" s="775"/>
      <c r="AR301" s="739"/>
      <c r="AS301" s="739"/>
      <c r="AT301" s="742"/>
      <c r="AU301" s="739"/>
      <c r="AV301" s="739"/>
      <c r="AW301" s="742"/>
      <c r="AX301" s="742"/>
      <c r="AY301" s="742"/>
      <c r="AZ301" s="745"/>
      <c r="BA301" s="305"/>
      <c r="BB301" s="305"/>
      <c r="BC301" s="308" t="str">
        <f t="shared" si="57"/>
        <v/>
      </c>
      <c r="BD301" s="295"/>
      <c r="BE301" s="295"/>
      <c r="BF301" s="295"/>
      <c r="BG301" s="295"/>
      <c r="BH301" s="305"/>
      <c r="BI301" s="305"/>
      <c r="BJ301" s="305"/>
      <c r="BK301" s="305"/>
      <c r="BL301" s="306"/>
      <c r="BM301" s="306"/>
      <c r="BN301" s="306"/>
      <c r="BO301" s="306"/>
      <c r="BP301" s="307" t="str">
        <f t="shared" si="58"/>
        <v/>
      </c>
      <c r="BQ301" s="330" t="str">
        <f t="shared" si="59"/>
        <v/>
      </c>
      <c r="BR301" s="748"/>
      <c r="BS301" s="757"/>
      <c r="BT301" s="757"/>
      <c r="BU301" s="760"/>
    </row>
    <row r="302" spans="1:73" x14ac:dyDescent="0.25">
      <c r="A302" s="840"/>
      <c r="B302" s="843"/>
      <c r="C302" s="846"/>
      <c r="D302" s="999"/>
      <c r="E302" s="831"/>
      <c r="F302" s="834"/>
      <c r="G302" s="763"/>
      <c r="H302" s="775"/>
      <c r="I302" s="775"/>
      <c r="J302" s="801"/>
      <c r="K302" s="804"/>
      <c r="L302" s="763"/>
      <c r="M302" s="816"/>
      <c r="N302" s="763"/>
      <c r="O302" s="763"/>
      <c r="P302" s="813"/>
      <c r="Q302" s="748"/>
      <c r="R302" s="745"/>
      <c r="S302" s="782"/>
      <c r="T302" s="745"/>
      <c r="U302" s="782"/>
      <c r="V302" s="745"/>
      <c r="W302" s="782"/>
      <c r="X302" s="779"/>
      <c r="Y302" s="782"/>
      <c r="Z302" s="782"/>
      <c r="AA302" s="742"/>
      <c r="AB302" s="297">
        <v>4</v>
      </c>
      <c r="AC302" s="295"/>
      <c r="AD302" s="295"/>
      <c r="AE302" s="295"/>
      <c r="AF302" s="298" t="str">
        <f t="shared" si="53"/>
        <v/>
      </c>
      <c r="AG302" s="299"/>
      <c r="AH302" s="296" t="str">
        <f t="shared" si="54"/>
        <v/>
      </c>
      <c r="AI302" s="299"/>
      <c r="AJ302" s="296" t="str">
        <f t="shared" si="55"/>
        <v/>
      </c>
      <c r="AK302" s="300" t="str">
        <f t="shared" si="56"/>
        <v/>
      </c>
      <c r="AL302" s="301" t="str">
        <f>IFERROR(IF(AND(AF301="Probabilidad",AF302="Probabilidad"),(AL301-(+AL301*AK302)),IF(AND(AF301="Impacto",AF302="Probabilidad"),(AL300-(+AL300*AK302)),IF(AF302="Impacto",AL301,""))),"")</f>
        <v/>
      </c>
      <c r="AM302" s="301" t="str">
        <f>IFERROR(IF(AND(AF301="Impacto",AF302="Impacto"),(AM301-(+AM301*AK302)),IF(AND(AF301="Probabilidad",AF302="Impacto"),(AM300-(+AM300*AK302)),IF(AF302="Probabilidad",AM301,""))),"")</f>
        <v/>
      </c>
      <c r="AN302" s="302"/>
      <c r="AO302" s="302"/>
      <c r="AP302" s="302"/>
      <c r="AQ302" s="775"/>
      <c r="AR302" s="739"/>
      <c r="AS302" s="739"/>
      <c r="AT302" s="742"/>
      <c r="AU302" s="739"/>
      <c r="AV302" s="739"/>
      <c r="AW302" s="742"/>
      <c r="AX302" s="742"/>
      <c r="AY302" s="742"/>
      <c r="AZ302" s="745"/>
      <c r="BA302" s="305"/>
      <c r="BB302" s="305"/>
      <c r="BC302" s="308" t="str">
        <f t="shared" si="57"/>
        <v/>
      </c>
      <c r="BD302" s="295"/>
      <c r="BE302" s="295"/>
      <c r="BF302" s="295"/>
      <c r="BG302" s="295"/>
      <c r="BH302" s="305"/>
      <c r="BI302" s="305"/>
      <c r="BJ302" s="305"/>
      <c r="BK302" s="305"/>
      <c r="BL302" s="306"/>
      <c r="BM302" s="306"/>
      <c r="BN302" s="306"/>
      <c r="BO302" s="306"/>
      <c r="BP302" s="307" t="str">
        <f t="shared" si="58"/>
        <v/>
      </c>
      <c r="BQ302" s="330" t="str">
        <f t="shared" si="59"/>
        <v/>
      </c>
      <c r="BR302" s="748"/>
      <c r="BS302" s="757"/>
      <c r="BT302" s="757"/>
      <c r="BU302" s="760"/>
    </row>
    <row r="303" spans="1:73" x14ac:dyDescent="0.25">
      <c r="A303" s="840"/>
      <c r="B303" s="843"/>
      <c r="C303" s="846"/>
      <c r="D303" s="999"/>
      <c r="E303" s="831"/>
      <c r="F303" s="834"/>
      <c r="G303" s="763"/>
      <c r="H303" s="775"/>
      <c r="I303" s="775"/>
      <c r="J303" s="801"/>
      <c r="K303" s="804"/>
      <c r="L303" s="763"/>
      <c r="M303" s="816"/>
      <c r="N303" s="763"/>
      <c r="O303" s="763"/>
      <c r="P303" s="813"/>
      <c r="Q303" s="748"/>
      <c r="R303" s="745"/>
      <c r="S303" s="782"/>
      <c r="T303" s="745"/>
      <c r="U303" s="782"/>
      <c r="V303" s="745"/>
      <c r="W303" s="782"/>
      <c r="X303" s="779"/>
      <c r="Y303" s="782"/>
      <c r="Z303" s="782"/>
      <c r="AA303" s="742"/>
      <c r="AB303" s="297">
        <v>5</v>
      </c>
      <c r="AC303" s="336"/>
      <c r="AD303" s="336"/>
      <c r="AE303" s="295"/>
      <c r="AF303" s="298" t="str">
        <f t="shared" si="53"/>
        <v/>
      </c>
      <c r="AG303" s="299"/>
      <c r="AH303" s="296" t="str">
        <f t="shared" si="54"/>
        <v/>
      </c>
      <c r="AI303" s="299"/>
      <c r="AJ303" s="296" t="str">
        <f t="shared" si="55"/>
        <v/>
      </c>
      <c r="AK303" s="300" t="str">
        <f t="shared" si="56"/>
        <v/>
      </c>
      <c r="AL303" s="301" t="str">
        <f>IFERROR(IF(AND(AF302="Probabilidad",AF303="Probabilidad"),(AL302-(+AL302*AK303)),IF(AND(AF302="Impacto",AF303="Probabilidad"),(AL301-(+AL301*AK303)),IF(AF303="Impacto",AL302,""))),"")</f>
        <v/>
      </c>
      <c r="AM303" s="301" t="str">
        <f>IFERROR(IF(AND(AF302="Impacto",AF303="Impacto"),(AM302-(+AM302*AK303)),IF(AND(AF302="Probabilidad",AF303="Impacto"),(AM301-(+AM301*AK303)),IF(AF303="Probabilidad",AM302,""))),"")</f>
        <v/>
      </c>
      <c r="AN303" s="302"/>
      <c r="AO303" s="302"/>
      <c r="AP303" s="302"/>
      <c r="AQ303" s="775"/>
      <c r="AR303" s="739"/>
      <c r="AS303" s="739"/>
      <c r="AT303" s="742"/>
      <c r="AU303" s="739"/>
      <c r="AV303" s="739"/>
      <c r="AW303" s="742"/>
      <c r="AX303" s="742"/>
      <c r="AY303" s="742"/>
      <c r="AZ303" s="745"/>
      <c r="BA303" s="305"/>
      <c r="BB303" s="305"/>
      <c r="BC303" s="308" t="str">
        <f t="shared" si="57"/>
        <v/>
      </c>
      <c r="BD303" s="295"/>
      <c r="BE303" s="295"/>
      <c r="BF303" s="295"/>
      <c r="BG303" s="295"/>
      <c r="BH303" s="305"/>
      <c r="BI303" s="305"/>
      <c r="BJ303" s="305"/>
      <c r="BK303" s="305"/>
      <c r="BL303" s="306"/>
      <c r="BM303" s="306"/>
      <c r="BN303" s="306"/>
      <c r="BO303" s="306"/>
      <c r="BP303" s="307" t="str">
        <f t="shared" si="58"/>
        <v/>
      </c>
      <c r="BQ303" s="330" t="str">
        <f t="shared" si="59"/>
        <v/>
      </c>
      <c r="BR303" s="748"/>
      <c r="BS303" s="757"/>
      <c r="BT303" s="757"/>
      <c r="BU303" s="760"/>
    </row>
    <row r="304" spans="1:73" ht="15.75" thickBot="1" x14ac:dyDescent="0.3">
      <c r="A304" s="841"/>
      <c r="B304" s="844"/>
      <c r="C304" s="847"/>
      <c r="D304" s="1000"/>
      <c r="E304" s="832"/>
      <c r="F304" s="835"/>
      <c r="G304" s="764"/>
      <c r="H304" s="776"/>
      <c r="I304" s="776"/>
      <c r="J304" s="802"/>
      <c r="K304" s="805"/>
      <c r="L304" s="764"/>
      <c r="M304" s="817"/>
      <c r="N304" s="764"/>
      <c r="O304" s="764"/>
      <c r="P304" s="814"/>
      <c r="Q304" s="749"/>
      <c r="R304" s="746"/>
      <c r="S304" s="783"/>
      <c r="T304" s="746"/>
      <c r="U304" s="783"/>
      <c r="V304" s="746"/>
      <c r="W304" s="783"/>
      <c r="X304" s="780"/>
      <c r="Y304" s="783"/>
      <c r="Z304" s="783"/>
      <c r="AA304" s="743"/>
      <c r="AB304" s="315">
        <v>6</v>
      </c>
      <c r="AC304" s="313"/>
      <c r="AD304" s="313"/>
      <c r="AE304" s="313"/>
      <c r="AF304" s="316" t="str">
        <f t="shared" si="53"/>
        <v/>
      </c>
      <c r="AG304" s="317"/>
      <c r="AH304" s="314" t="str">
        <f t="shared" si="54"/>
        <v/>
      </c>
      <c r="AI304" s="317"/>
      <c r="AJ304" s="314" t="str">
        <f t="shared" si="55"/>
        <v/>
      </c>
      <c r="AK304" s="318" t="str">
        <f t="shared" si="56"/>
        <v/>
      </c>
      <c r="AL304" s="301" t="str">
        <f>IFERROR(IF(AND(AF303="Probabilidad",AF304="Probabilidad"),(AL303-(+AL303*AK304)),IF(AND(AF303="Impacto",AF304="Probabilidad"),(AL302-(+AL302*AK304)),IF(AF304="Impacto",AL303,""))),"")</f>
        <v/>
      </c>
      <c r="AM304" s="301" t="str">
        <f>IFERROR(IF(AND(AF303="Impacto",AF304="Impacto"),(AM303-(+AM303*AK304)),IF(AND(AF303="Probabilidad",AF304="Impacto"),(AM302-(+AM302*AK304)),IF(AF304="Probabilidad",AM303,""))),"")</f>
        <v/>
      </c>
      <c r="AN304" s="320"/>
      <c r="AO304" s="320"/>
      <c r="AP304" s="320"/>
      <c r="AQ304" s="776"/>
      <c r="AR304" s="740"/>
      <c r="AS304" s="740"/>
      <c r="AT304" s="743"/>
      <c r="AU304" s="740"/>
      <c r="AV304" s="740"/>
      <c r="AW304" s="743"/>
      <c r="AX304" s="743"/>
      <c r="AY304" s="743"/>
      <c r="AZ304" s="746"/>
      <c r="BA304" s="323"/>
      <c r="BB304" s="323"/>
      <c r="BC304" s="326" t="str">
        <f t="shared" si="57"/>
        <v/>
      </c>
      <c r="BD304" s="313"/>
      <c r="BE304" s="313"/>
      <c r="BF304" s="313"/>
      <c r="BG304" s="313"/>
      <c r="BH304" s="323"/>
      <c r="BI304" s="323"/>
      <c r="BJ304" s="323"/>
      <c r="BK304" s="323"/>
      <c r="BL304" s="324"/>
      <c r="BM304" s="324"/>
      <c r="BN304" s="324"/>
      <c r="BO304" s="324"/>
      <c r="BP304" s="325" t="str">
        <f t="shared" si="58"/>
        <v/>
      </c>
      <c r="BQ304" s="333" t="str">
        <f t="shared" si="59"/>
        <v/>
      </c>
      <c r="BR304" s="749"/>
      <c r="BS304" s="758"/>
      <c r="BT304" s="758"/>
      <c r="BU304" s="761"/>
    </row>
    <row r="305" spans="1:73" ht="71.25" customHeight="1" x14ac:dyDescent="0.25">
      <c r="A305" s="839" t="s">
        <v>940</v>
      </c>
      <c r="B305" s="842" t="s">
        <v>165</v>
      </c>
      <c r="C305" s="1033" t="s">
        <v>941</v>
      </c>
      <c r="D305" s="848" t="s">
        <v>167</v>
      </c>
      <c r="E305" s="830" t="s">
        <v>942</v>
      </c>
      <c r="F305" s="851">
        <v>1</v>
      </c>
      <c r="G305" s="812" t="s">
        <v>943</v>
      </c>
      <c r="H305" s="774"/>
      <c r="I305" s="774"/>
      <c r="J305" s="800" t="s">
        <v>944</v>
      </c>
      <c r="K305" s="803" t="s">
        <v>170</v>
      </c>
      <c r="L305" s="762" t="s">
        <v>675</v>
      </c>
      <c r="M305" s="815" t="s">
        <v>945</v>
      </c>
      <c r="N305" s="762"/>
      <c r="O305" s="762"/>
      <c r="P305" s="812" t="s">
        <v>946</v>
      </c>
      <c r="Q305" s="747">
        <v>0.85</v>
      </c>
      <c r="R305" s="744" t="s">
        <v>219</v>
      </c>
      <c r="S305" s="781">
        <f>IF(R305="Muy Alta",100%,IF(R305="Alta",80%,IF(R305="Media",60%,IF(R305="Baja",40%,IF(R305="Muy Baja",20%,"")))))</f>
        <v>0.4</v>
      </c>
      <c r="T305" s="744"/>
      <c r="U305" s="781" t="str">
        <f>IF(T305="Catastrófico",100%,IF(T305="Mayor",80%,IF(T305="Moderado",60%,IF(T305="Menor",40%,IF(T305="Leve",20%,"")))))</f>
        <v/>
      </c>
      <c r="V305" s="744" t="s">
        <v>174</v>
      </c>
      <c r="W305" s="781">
        <f>IF(V305="Catastrófico",100%,IF(V305="Mayor",80%,IF(V305="Moderado",60%,IF(V305="Menor",40%,IF(V305="Leve",20%,"")))))</f>
        <v>0.6</v>
      </c>
      <c r="X305" s="778" t="str">
        <f>IF(Y305=100%,"Catastrófico",IF(Y305=80%,"Mayor",IF(Y305=60%,"Moderado",IF(Y305=40%,"Menor",IF(Y305=20%,"Leve","")))))</f>
        <v>Moderado</v>
      </c>
      <c r="Y305" s="781">
        <f>IF(AND(U305="",W305=""),"",MAX(U305,W305))</f>
        <v>0.6</v>
      </c>
      <c r="Z305" s="781" t="str">
        <f>CONCATENATE(R305,X305)</f>
        <v>BajaModerado</v>
      </c>
      <c r="AA305" s="785" t="str">
        <f>IF(Z305="Muy AltaLeve","Alto",IF(Z305="Muy AltaMenor","Alto",IF(Z305="Muy AltaModerado","Alto",IF(Z305="Muy AltaMayor","Alto",IF(Z305="Muy AltaCatastrófico","Extremo",IF(Z305="AltaLeve","Moderado",IF(Z305="AltaMenor","Moderado",IF(Z305="AltaModerado","Alto",IF(Z305="AltaMayor","Alto",IF(Z305="AltaCatastrófico","Extremo",IF(Z305="MediaLeve","Moderado",IF(Z305="MediaMenor","Moderado",IF(Z305="MediaModerado","Moderado",IF(Z305="MediaMayor","Alto",IF(Z305="MediaCatastrófico","Extremo",IF(Z305="BajaLeve","Bajo",IF(Z305="BajaMenor","Moderado",IF(Z305="BajaModerado","Moderado",IF(Z305="BajaMayor","Alto",IF(Z305="BajaCatastrófico","Extremo",IF(Z305="Muy BajaLeve","Bajo",IF(Z305="Muy BajaMenor","Bajo",IF(Z305="Muy BajaModerado","Moderado",IF(Z305="Muy BajaMayor","Alto",IF(Z305="Muy BajaCatastrófico","Extremo","")))))))))))))))))))))))))</f>
        <v>Moderado</v>
      </c>
      <c r="AB305" s="49">
        <v>1</v>
      </c>
      <c r="AC305" s="98" t="s">
        <v>947</v>
      </c>
      <c r="AD305" s="126" t="s">
        <v>237</v>
      </c>
      <c r="AE305" s="98" t="s">
        <v>948</v>
      </c>
      <c r="AF305" s="298" t="str">
        <f t="shared" si="53"/>
        <v>Probabilidad</v>
      </c>
      <c r="AG305" s="10" t="s">
        <v>177</v>
      </c>
      <c r="AH305" s="296">
        <f t="shared" si="54"/>
        <v>0.25</v>
      </c>
      <c r="AI305" s="10" t="s">
        <v>178</v>
      </c>
      <c r="AJ305" s="296">
        <f t="shared" si="55"/>
        <v>0.15</v>
      </c>
      <c r="AK305" s="300">
        <f t="shared" si="56"/>
        <v>0.4</v>
      </c>
      <c r="AL305" s="20">
        <f>IFERROR(IF(AF305="Probabilidad",(S305-(+S305*AK305)),IF(AF305="Impacto",S305,"")),"")</f>
        <v>0.24</v>
      </c>
      <c r="AM305" s="20">
        <f>IFERROR(IF(AF305="Impacto",(Y305-(+Y305*AK305)),IF(AF305="Probabilidad",Y305,"")),"")</f>
        <v>0.6</v>
      </c>
      <c r="AN305" s="11" t="s">
        <v>179</v>
      </c>
      <c r="AO305" s="11" t="s">
        <v>180</v>
      </c>
      <c r="AP305" s="11" t="s">
        <v>181</v>
      </c>
      <c r="AQ305" s="784" t="s">
        <v>949</v>
      </c>
      <c r="AR305" s="738">
        <f>S305</f>
        <v>0.4</v>
      </c>
      <c r="AS305" s="738">
        <f>IF(AL305="","",MIN(AL305:AL310))</f>
        <v>0.14399999999999999</v>
      </c>
      <c r="AT305" s="741" t="str">
        <f>IFERROR(IF(AS305="","",IF(AS305&lt;=0.2,"Muy Baja",IF(AS305&lt;=0.4,"Baja",IF(AS305&lt;=0.6,"Media",IF(AS305&lt;=0.8,"Alta","Muy Alta"))))),"")</f>
        <v>Muy Baja</v>
      </c>
      <c r="AU305" s="738">
        <f>Y305</f>
        <v>0.6</v>
      </c>
      <c r="AV305" s="738">
        <f>IF(AM305="","",MIN(AM305:AM310))</f>
        <v>0.33749999999999997</v>
      </c>
      <c r="AW305" s="741" t="str">
        <f>IFERROR(IF(AV305="","",IF(AV305&lt;=0.2,"Leve",IF(AV305&lt;=0.4,"Menor",IF(AV305&lt;=0.6,"Moderado",IF(AV305&lt;=0.8,"Mayor","Catastrófico"))))),"")</f>
        <v>Menor</v>
      </c>
      <c r="AX305" s="741" t="str">
        <f>AA305</f>
        <v>Moderado</v>
      </c>
      <c r="AY305" s="741" t="str">
        <f>IFERROR(IF(OR(AND(AT305="Muy Baja",AW305="Leve"),AND(AT305="Muy Baja",AW305="Menor"),AND(AT305="Baja",AW305="Leve")),"Bajo",IF(OR(AND(AT305="Muy baja",AW305="Moderado"),AND(AT305="Baja",AW305="Menor"),AND(AT305="Baja",AW305="Moderado"),AND(AT305="Media",AW305="Leve"),AND(AT305="Media",AW305="Menor"),AND(AT305="Media",AW305="Moderado"),AND(AT305="Alta",AW305="Leve"),AND(AT305="Alta",AW305="Menor")),"Moderado",IF(OR(AND(AT305="Muy Baja",AW305="Mayor"),AND(AT305="Baja",AW305="Mayor"),AND(AT305="Media",AW305="Mayor"),AND(AT305="Alta",AW305="Moderado"),AND(AT305="Alta",AW305="Mayor"),AND(AT305="Muy Alta",AW305="Leve"),AND(AT305="Muy Alta",AW305="Menor"),AND(AT305="Muy Alta",AW305="Moderado"),AND(AT305="Muy Alta",AW305="Mayor")),"Alto",IF(OR(AND(AT305="Muy Baja",AW305="Catastrófico"),AND(AT305="Baja",AW305="Catastrófico"),AND(AT305="Media",AW305="Catastrófico"),AND(AT305="Alta",AW305="Catastrófico"),AND(AT305="Muy Alta",AW305="Catastrófico")),"Extremo","")))),"")</f>
        <v>Bajo</v>
      </c>
      <c r="AZ305" s="744" t="s">
        <v>224</v>
      </c>
      <c r="BA305" s="97"/>
      <c r="BB305" s="97"/>
      <c r="BC305" s="110" t="str">
        <f>IF(SUM(BD305:BG305)=0,"",SUM(BD305:BG305))</f>
        <v/>
      </c>
      <c r="BD305" s="111"/>
      <c r="BE305" s="111"/>
      <c r="BF305" s="111"/>
      <c r="BG305" s="111"/>
      <c r="BH305" s="91"/>
      <c r="BI305" s="91"/>
      <c r="BJ305" s="91"/>
      <c r="BK305" s="91"/>
      <c r="BL305" s="93"/>
      <c r="BM305" s="93"/>
      <c r="BN305" s="93"/>
      <c r="BO305" s="93"/>
      <c r="BP305" s="95" t="str">
        <f>IF(SUM(BL305:BO305)=0,"",SUM(BL305:BO305))</f>
        <v/>
      </c>
      <c r="BQ305" s="96" t="str">
        <f>IF(ISERROR(BP305/BC305),"",(BP305/BC305))</f>
        <v/>
      </c>
      <c r="BR305" s="747"/>
      <c r="BS305" s="750"/>
      <c r="BT305" s="750"/>
      <c r="BU305" s="753"/>
    </row>
    <row r="306" spans="1:73" ht="70.5" x14ac:dyDescent="0.25">
      <c r="A306" s="840"/>
      <c r="B306" s="843"/>
      <c r="C306" s="1034"/>
      <c r="D306" s="849"/>
      <c r="E306" s="831"/>
      <c r="F306" s="852"/>
      <c r="G306" s="813"/>
      <c r="H306" s="775"/>
      <c r="I306" s="775"/>
      <c r="J306" s="801"/>
      <c r="K306" s="804"/>
      <c r="L306" s="763"/>
      <c r="M306" s="816"/>
      <c r="N306" s="763"/>
      <c r="O306" s="763"/>
      <c r="P306" s="813"/>
      <c r="Q306" s="748"/>
      <c r="R306" s="745"/>
      <c r="S306" s="782"/>
      <c r="T306" s="745"/>
      <c r="U306" s="782"/>
      <c r="V306" s="745"/>
      <c r="W306" s="782"/>
      <c r="X306" s="779"/>
      <c r="Y306" s="782"/>
      <c r="Z306" s="782"/>
      <c r="AA306" s="786"/>
      <c r="AB306" s="297">
        <v>2</v>
      </c>
      <c r="AC306" s="127" t="s">
        <v>950</v>
      </c>
      <c r="AD306" s="293" t="s">
        <v>237</v>
      </c>
      <c r="AE306" s="127" t="s">
        <v>951</v>
      </c>
      <c r="AF306" s="298" t="str">
        <f t="shared" si="53"/>
        <v>Probabilidad</v>
      </c>
      <c r="AG306" s="299" t="s">
        <v>177</v>
      </c>
      <c r="AH306" s="296">
        <f t="shared" si="54"/>
        <v>0.25</v>
      </c>
      <c r="AI306" s="299" t="s">
        <v>178</v>
      </c>
      <c r="AJ306" s="296">
        <f t="shared" si="55"/>
        <v>0.15</v>
      </c>
      <c r="AK306" s="300">
        <f t="shared" si="56"/>
        <v>0.4</v>
      </c>
      <c r="AL306" s="301">
        <f>IFERROR(IF(AND(AF305="Probabilidad",AF306="Probabilidad"),(AL305-(+AL305*AK306)),IF(AF306="Probabilidad",(S305-(+S305*AK306)),IF(AF306="Impacto",AL305,""))),"")</f>
        <v>0.14399999999999999</v>
      </c>
      <c r="AM306" s="301">
        <f>IFERROR(IF(AND(AF305="Impacto",AF306="Impacto"),(AM305-(+AM305*AK306)),IF(AF306="Impacto",(Y305-(+Y305*AK306)),IF(AF306="Probabilidad",AM305,""))),"")</f>
        <v>0.6</v>
      </c>
      <c r="AN306" s="302" t="s">
        <v>179</v>
      </c>
      <c r="AO306" s="302" t="s">
        <v>180</v>
      </c>
      <c r="AP306" s="302" t="s">
        <v>181</v>
      </c>
      <c r="AQ306" s="775"/>
      <c r="AR306" s="739"/>
      <c r="AS306" s="739"/>
      <c r="AT306" s="742"/>
      <c r="AU306" s="739"/>
      <c r="AV306" s="739"/>
      <c r="AW306" s="742"/>
      <c r="AX306" s="742"/>
      <c r="AY306" s="742"/>
      <c r="AZ306" s="745"/>
      <c r="BA306" s="303"/>
      <c r="BB306" s="303"/>
      <c r="BC306" s="294" t="str">
        <f t="shared" ref="BC306:BC316" si="60">IF(SUM(BD306:BG306)=0,"",SUM(BD306:BG306))</f>
        <v/>
      </c>
      <c r="BD306" s="304"/>
      <c r="BE306" s="304"/>
      <c r="BF306" s="304"/>
      <c r="BG306" s="304"/>
      <c r="BH306" s="305"/>
      <c r="BI306" s="305"/>
      <c r="BJ306" s="305"/>
      <c r="BK306" s="305"/>
      <c r="BL306" s="306"/>
      <c r="BM306" s="306"/>
      <c r="BN306" s="306"/>
      <c r="BO306" s="306"/>
      <c r="BP306" s="307" t="str">
        <f>IF(SUM(BL306:BO306)=0,"",SUM(BL306:BO306))</f>
        <v/>
      </c>
      <c r="BQ306" s="308" t="str">
        <f>IF(ISERROR(BP306/BC306),"",(BP306/BC306))</f>
        <v/>
      </c>
      <c r="BR306" s="748"/>
      <c r="BS306" s="751"/>
      <c r="BT306" s="751"/>
      <c r="BU306" s="754"/>
    </row>
    <row r="307" spans="1:73" ht="70.5" x14ac:dyDescent="0.25">
      <c r="A307" s="840"/>
      <c r="B307" s="843"/>
      <c r="C307" s="1034"/>
      <c r="D307" s="849"/>
      <c r="E307" s="831"/>
      <c r="F307" s="852"/>
      <c r="G307" s="813"/>
      <c r="H307" s="775"/>
      <c r="I307" s="775"/>
      <c r="J307" s="801"/>
      <c r="K307" s="804"/>
      <c r="L307" s="763"/>
      <c r="M307" s="816"/>
      <c r="N307" s="763"/>
      <c r="O307" s="763"/>
      <c r="P307" s="813"/>
      <c r="Q307" s="748"/>
      <c r="R307" s="745"/>
      <c r="S307" s="782"/>
      <c r="T307" s="745"/>
      <c r="U307" s="782"/>
      <c r="V307" s="745"/>
      <c r="W307" s="782"/>
      <c r="X307" s="779"/>
      <c r="Y307" s="782"/>
      <c r="Z307" s="782"/>
      <c r="AA307" s="786"/>
      <c r="AB307" s="297">
        <v>3</v>
      </c>
      <c r="AC307" s="293" t="s">
        <v>952</v>
      </c>
      <c r="AD307" s="293" t="s">
        <v>237</v>
      </c>
      <c r="AE307" s="293" t="s">
        <v>953</v>
      </c>
      <c r="AF307" s="298" t="str">
        <f t="shared" si="53"/>
        <v>Impacto</v>
      </c>
      <c r="AG307" s="299" t="s">
        <v>282</v>
      </c>
      <c r="AH307" s="296">
        <f t="shared" si="54"/>
        <v>0.1</v>
      </c>
      <c r="AI307" s="299" t="s">
        <v>178</v>
      </c>
      <c r="AJ307" s="296">
        <f t="shared" si="55"/>
        <v>0.15</v>
      </c>
      <c r="AK307" s="300">
        <f t="shared" si="56"/>
        <v>0.25</v>
      </c>
      <c r="AL307" s="301">
        <f>IFERROR(IF(AND(AF306="Probabilidad",AF307="Probabilidad"),(AL306-(+AL306*AK307)),IF(AND(AF306="Impacto",AF307="Probabilidad"),(AL305-(+AL305*AK307)),IF(AF307="Impacto",AL306,""))),"")</f>
        <v>0.14399999999999999</v>
      </c>
      <c r="AM307" s="301">
        <f>IFERROR(IF(AND(AF306="Impacto",AF307="Impacto"),(AM306-(+AM306*AK307)),IF(AND(AF306="Probabilidad",AF307="Impacto"),(AM305-(+AM305*AK307)),IF(AF307="Probabilidad",AM306,""))),"")</f>
        <v>0.44999999999999996</v>
      </c>
      <c r="AN307" s="302" t="s">
        <v>179</v>
      </c>
      <c r="AO307" s="302" t="s">
        <v>180</v>
      </c>
      <c r="AP307" s="302" t="s">
        <v>181</v>
      </c>
      <c r="AQ307" s="775"/>
      <c r="AR307" s="739"/>
      <c r="AS307" s="739"/>
      <c r="AT307" s="742"/>
      <c r="AU307" s="739"/>
      <c r="AV307" s="739"/>
      <c r="AW307" s="742"/>
      <c r="AX307" s="742"/>
      <c r="AY307" s="742"/>
      <c r="AZ307" s="745"/>
      <c r="BA307" s="303"/>
      <c r="BB307" s="303"/>
      <c r="BC307" s="294" t="str">
        <f t="shared" si="60"/>
        <v/>
      </c>
      <c r="BD307" s="304"/>
      <c r="BE307" s="304"/>
      <c r="BF307" s="304"/>
      <c r="BG307" s="304"/>
      <c r="BH307" s="305"/>
      <c r="BI307" s="305"/>
      <c r="BJ307" s="305"/>
      <c r="BK307" s="305"/>
      <c r="BL307" s="306"/>
      <c r="BM307" s="306"/>
      <c r="BN307" s="306"/>
      <c r="BO307" s="306"/>
      <c r="BP307" s="307" t="str">
        <f t="shared" ref="BP307:BP316" si="61">IF(SUM(BL307:BO307)=0,"",SUM(BL307:BO307))</f>
        <v/>
      </c>
      <c r="BQ307" s="308" t="str">
        <f t="shared" ref="BQ307:BQ316" si="62">IF(ISERROR(BP307/BC307),"",(BP307/BC307))</f>
        <v/>
      </c>
      <c r="BR307" s="748"/>
      <c r="BS307" s="751"/>
      <c r="BT307" s="751"/>
      <c r="BU307" s="754"/>
    </row>
    <row r="308" spans="1:73" ht="70.5" x14ac:dyDescent="0.25">
      <c r="A308" s="840"/>
      <c r="B308" s="843"/>
      <c r="C308" s="1034"/>
      <c r="D308" s="849"/>
      <c r="E308" s="831"/>
      <c r="F308" s="852"/>
      <c r="G308" s="813"/>
      <c r="H308" s="775"/>
      <c r="I308" s="775"/>
      <c r="J308" s="801"/>
      <c r="K308" s="804"/>
      <c r="L308" s="763"/>
      <c r="M308" s="816"/>
      <c r="N308" s="763"/>
      <c r="O308" s="763"/>
      <c r="P308" s="813"/>
      <c r="Q308" s="748"/>
      <c r="R308" s="745"/>
      <c r="S308" s="782"/>
      <c r="T308" s="745"/>
      <c r="U308" s="782"/>
      <c r="V308" s="745"/>
      <c r="W308" s="782"/>
      <c r="X308" s="779"/>
      <c r="Y308" s="782"/>
      <c r="Z308" s="782"/>
      <c r="AA308" s="786"/>
      <c r="AB308" s="297">
        <v>4</v>
      </c>
      <c r="AC308" s="295" t="s">
        <v>954</v>
      </c>
      <c r="AD308" s="295" t="s">
        <v>237</v>
      </c>
      <c r="AE308" s="295" t="s">
        <v>955</v>
      </c>
      <c r="AF308" s="298" t="str">
        <f t="shared" si="53"/>
        <v>Impacto</v>
      </c>
      <c r="AG308" s="299" t="s">
        <v>282</v>
      </c>
      <c r="AH308" s="296">
        <f t="shared" si="54"/>
        <v>0.1</v>
      </c>
      <c r="AI308" s="299" t="s">
        <v>178</v>
      </c>
      <c r="AJ308" s="296">
        <f t="shared" si="55"/>
        <v>0.15</v>
      </c>
      <c r="AK308" s="300">
        <f t="shared" si="56"/>
        <v>0.25</v>
      </c>
      <c r="AL308" s="301">
        <f>IFERROR(IF(AND(AF307="Probabilidad",AF308="Probabilidad"),(AL307-(+AL307*AK308)),IF(AND(AF307="Impacto",AF308="Probabilidad"),(AL306-(+AL306*AK308)),IF(AF308="Impacto",AL307,""))),"")</f>
        <v>0.14399999999999999</v>
      </c>
      <c r="AM308" s="301">
        <f>IFERROR(IF(AND(AF307="Impacto",AF308="Impacto"),(AM307-(+AM307*AK308)),IF(AND(AF307="Probabilidad",AF308="Impacto"),(AM306-(+AM306*AK308)),IF(AF308="Probabilidad",AM307,""))),"")</f>
        <v>0.33749999999999997</v>
      </c>
      <c r="AN308" s="302" t="s">
        <v>179</v>
      </c>
      <c r="AO308" s="302" t="s">
        <v>180</v>
      </c>
      <c r="AP308" s="302" t="s">
        <v>181</v>
      </c>
      <c r="AQ308" s="775"/>
      <c r="AR308" s="739"/>
      <c r="AS308" s="739"/>
      <c r="AT308" s="742"/>
      <c r="AU308" s="739"/>
      <c r="AV308" s="739"/>
      <c r="AW308" s="742"/>
      <c r="AX308" s="742"/>
      <c r="AY308" s="742"/>
      <c r="AZ308" s="745"/>
      <c r="BA308" s="303"/>
      <c r="BB308" s="303"/>
      <c r="BC308" s="294" t="str">
        <f t="shared" si="60"/>
        <v/>
      </c>
      <c r="BD308" s="304"/>
      <c r="BE308" s="304"/>
      <c r="BF308" s="304"/>
      <c r="BG308" s="304"/>
      <c r="BH308" s="305"/>
      <c r="BI308" s="305"/>
      <c r="BJ308" s="305"/>
      <c r="BK308" s="305"/>
      <c r="BL308" s="306"/>
      <c r="BM308" s="306"/>
      <c r="BN308" s="306"/>
      <c r="BO308" s="306"/>
      <c r="BP308" s="307" t="str">
        <f t="shared" si="61"/>
        <v/>
      </c>
      <c r="BQ308" s="308" t="str">
        <f t="shared" si="62"/>
        <v/>
      </c>
      <c r="BR308" s="748"/>
      <c r="BS308" s="751"/>
      <c r="BT308" s="751"/>
      <c r="BU308" s="754"/>
    </row>
    <row r="309" spans="1:73" x14ac:dyDescent="0.25">
      <c r="A309" s="840"/>
      <c r="B309" s="843"/>
      <c r="C309" s="1034"/>
      <c r="D309" s="849"/>
      <c r="E309" s="831"/>
      <c r="F309" s="852"/>
      <c r="G309" s="813"/>
      <c r="H309" s="775"/>
      <c r="I309" s="775"/>
      <c r="J309" s="801"/>
      <c r="K309" s="804"/>
      <c r="L309" s="763"/>
      <c r="M309" s="816"/>
      <c r="N309" s="763"/>
      <c r="O309" s="763"/>
      <c r="P309" s="813"/>
      <c r="Q309" s="748"/>
      <c r="R309" s="745"/>
      <c r="S309" s="782"/>
      <c r="T309" s="745"/>
      <c r="U309" s="782"/>
      <c r="V309" s="745"/>
      <c r="W309" s="782"/>
      <c r="X309" s="779"/>
      <c r="Y309" s="782"/>
      <c r="Z309" s="782"/>
      <c r="AA309" s="786"/>
      <c r="AB309" s="297">
        <v>5</v>
      </c>
      <c r="AC309" s="342"/>
      <c r="AD309" s="342"/>
      <c r="AE309" s="295"/>
      <c r="AF309" s="298" t="str">
        <f t="shared" si="53"/>
        <v/>
      </c>
      <c r="AG309" s="299"/>
      <c r="AH309" s="296" t="str">
        <f t="shared" si="54"/>
        <v/>
      </c>
      <c r="AI309" s="299"/>
      <c r="AJ309" s="296" t="str">
        <f t="shared" si="55"/>
        <v/>
      </c>
      <c r="AK309" s="300" t="str">
        <f t="shared" si="56"/>
        <v/>
      </c>
      <c r="AL309" s="301" t="str">
        <f>IFERROR(IF(AND(AF308="Probabilidad",AF309="Probabilidad"),(AL308-(+AL308*AK309)),IF(AND(AF308="Impacto",AF309="Probabilidad"),(AL307-(+AL307*AK309)),IF(AF309="Impacto",AL308,""))),"")</f>
        <v/>
      </c>
      <c r="AM309" s="301" t="str">
        <f>IFERROR(IF(AND(AF308="Impacto",AF309="Impacto"),(AM308-(+AM308*AK309)),IF(AND(AF308="Probabilidad",AF309="Impacto"),(AM307-(+AM307*AK309)),IF(AF309="Probabilidad",AM308,""))),"")</f>
        <v/>
      </c>
      <c r="AN309" s="302"/>
      <c r="AO309" s="302"/>
      <c r="AP309" s="302"/>
      <c r="AQ309" s="775"/>
      <c r="AR309" s="739"/>
      <c r="AS309" s="739"/>
      <c r="AT309" s="742"/>
      <c r="AU309" s="739"/>
      <c r="AV309" s="739"/>
      <c r="AW309" s="742"/>
      <c r="AX309" s="742"/>
      <c r="AY309" s="742"/>
      <c r="AZ309" s="745"/>
      <c r="BA309" s="303"/>
      <c r="BB309" s="303"/>
      <c r="BC309" s="294" t="str">
        <f t="shared" si="60"/>
        <v/>
      </c>
      <c r="BD309" s="304"/>
      <c r="BE309" s="304"/>
      <c r="BF309" s="304"/>
      <c r="BG309" s="304"/>
      <c r="BH309" s="305"/>
      <c r="BI309" s="305"/>
      <c r="BJ309" s="305"/>
      <c r="BK309" s="305"/>
      <c r="BL309" s="306"/>
      <c r="BM309" s="306"/>
      <c r="BN309" s="306"/>
      <c r="BO309" s="306"/>
      <c r="BP309" s="307" t="str">
        <f t="shared" si="61"/>
        <v/>
      </c>
      <c r="BQ309" s="308" t="str">
        <f t="shared" si="62"/>
        <v/>
      </c>
      <c r="BR309" s="748"/>
      <c r="BS309" s="751"/>
      <c r="BT309" s="751"/>
      <c r="BU309" s="754"/>
    </row>
    <row r="310" spans="1:73" ht="15.75" thickBot="1" x14ac:dyDescent="0.3">
      <c r="A310" s="840"/>
      <c r="B310" s="843"/>
      <c r="C310" s="1034"/>
      <c r="D310" s="850"/>
      <c r="E310" s="832"/>
      <c r="F310" s="853"/>
      <c r="G310" s="814"/>
      <c r="H310" s="776"/>
      <c r="I310" s="776"/>
      <c r="J310" s="802"/>
      <c r="K310" s="805"/>
      <c r="L310" s="764"/>
      <c r="M310" s="817"/>
      <c r="N310" s="764"/>
      <c r="O310" s="764"/>
      <c r="P310" s="814"/>
      <c r="Q310" s="749"/>
      <c r="R310" s="746"/>
      <c r="S310" s="783"/>
      <c r="T310" s="746"/>
      <c r="U310" s="783"/>
      <c r="V310" s="746"/>
      <c r="W310" s="783"/>
      <c r="X310" s="780"/>
      <c r="Y310" s="783"/>
      <c r="Z310" s="783"/>
      <c r="AA310" s="787"/>
      <c r="AB310" s="315">
        <v>6</v>
      </c>
      <c r="AC310" s="313"/>
      <c r="AD310" s="313"/>
      <c r="AE310" s="313"/>
      <c r="AF310" s="547" t="str">
        <f t="shared" si="53"/>
        <v/>
      </c>
      <c r="AG310" s="317"/>
      <c r="AH310" s="314" t="str">
        <f t="shared" si="54"/>
        <v/>
      </c>
      <c r="AI310" s="317"/>
      <c r="AJ310" s="314" t="str">
        <f t="shared" si="55"/>
        <v/>
      </c>
      <c r="AK310" s="318" t="str">
        <f t="shared" si="56"/>
        <v/>
      </c>
      <c r="AL310" s="301" t="str">
        <f>IFERROR(IF(AND(AF309="Probabilidad",AF310="Probabilidad"),(AL309-(+AL309*AK310)),IF(AND(AF309="Impacto",AF310="Probabilidad"),(AL308-(+AL308*AK310)),IF(AF310="Impacto",AL309,""))),"")</f>
        <v/>
      </c>
      <c r="AM310" s="301" t="str">
        <f>IFERROR(IF(AND(AF309="Impacto",AF310="Impacto"),(AM309-(+AM309*AK310)),IF(AND(AF309="Probabilidad",AF310="Impacto"),(AM308-(+AM308*AK310)),IF(AF310="Probabilidad",AM309,""))),"")</f>
        <v/>
      </c>
      <c r="AN310" s="320"/>
      <c r="AO310" s="320"/>
      <c r="AP310" s="320"/>
      <c r="AQ310" s="776"/>
      <c r="AR310" s="740"/>
      <c r="AS310" s="740"/>
      <c r="AT310" s="743"/>
      <c r="AU310" s="740"/>
      <c r="AV310" s="740"/>
      <c r="AW310" s="743"/>
      <c r="AX310" s="743"/>
      <c r="AY310" s="743"/>
      <c r="AZ310" s="746"/>
      <c r="BA310" s="321"/>
      <c r="BB310" s="321"/>
      <c r="BC310" s="312" t="str">
        <f t="shared" si="60"/>
        <v/>
      </c>
      <c r="BD310" s="322"/>
      <c r="BE310" s="322"/>
      <c r="BF310" s="322"/>
      <c r="BG310" s="322"/>
      <c r="BH310" s="323"/>
      <c r="BI310" s="323"/>
      <c r="BJ310" s="323"/>
      <c r="BK310" s="323"/>
      <c r="BL310" s="324"/>
      <c r="BM310" s="324"/>
      <c r="BN310" s="324"/>
      <c r="BO310" s="324"/>
      <c r="BP310" s="325" t="str">
        <f t="shared" si="61"/>
        <v/>
      </c>
      <c r="BQ310" s="326" t="str">
        <f t="shared" si="62"/>
        <v/>
      </c>
      <c r="BR310" s="749"/>
      <c r="BS310" s="752"/>
      <c r="BT310" s="752"/>
      <c r="BU310" s="755"/>
    </row>
    <row r="311" spans="1:73" ht="76.5" customHeight="1" x14ac:dyDescent="0.25">
      <c r="A311" s="840"/>
      <c r="B311" s="843"/>
      <c r="C311" s="1034"/>
      <c r="D311" s="848" t="s">
        <v>167</v>
      </c>
      <c r="E311" s="830" t="s">
        <v>942</v>
      </c>
      <c r="F311" s="833">
        <v>2</v>
      </c>
      <c r="G311" s="812" t="s">
        <v>956</v>
      </c>
      <c r="H311" s="774"/>
      <c r="I311" s="774"/>
      <c r="J311" s="800" t="s">
        <v>957</v>
      </c>
      <c r="K311" s="803" t="s">
        <v>201</v>
      </c>
      <c r="L311" s="762" t="s">
        <v>260</v>
      </c>
      <c r="M311" s="815" t="s">
        <v>958</v>
      </c>
      <c r="N311" s="762"/>
      <c r="O311" s="762"/>
      <c r="P311" s="812" t="s">
        <v>959</v>
      </c>
      <c r="Q311" s="747">
        <v>0.7</v>
      </c>
      <c r="R311" s="744" t="s">
        <v>219</v>
      </c>
      <c r="S311" s="781">
        <f>IF(R311="Muy Alta",100%,IF(R311="Alta",80%,IF(R311="Media",60%,IF(R311="Baja",40%,IF(R311="Muy Baja",20%,"")))))</f>
        <v>0.4</v>
      </c>
      <c r="T311" s="744"/>
      <c r="U311" s="781" t="str">
        <f>IF(T311="Catastrófico",100%,IF(T311="Mayor",80%,IF(T311="Moderado",60%,IF(T311="Menor",40%,IF(T311="Leve",20%,"")))))</f>
        <v/>
      </c>
      <c r="V311" s="744" t="s">
        <v>220</v>
      </c>
      <c r="W311" s="781">
        <f>IF(V311="Catastrófico",100%,IF(V311="Mayor",80%,IF(V311="Moderado",60%,IF(V311="Menor",40%,IF(V311="Leve",20%,"")))))</f>
        <v>0.4</v>
      </c>
      <c r="X311" s="778" t="str">
        <f>IF(Y311=100%,"Catastrófico",IF(Y311=80%,"Mayor",IF(Y311=60%,"Moderado",IF(Y311=40%,"Menor",IF(Y311=20%,"Leve","")))))</f>
        <v>Menor</v>
      </c>
      <c r="Y311" s="781">
        <f>IF(AND(U311="",W311=""),"",MAX(U311,W311))</f>
        <v>0.4</v>
      </c>
      <c r="Z311" s="781" t="str">
        <f>CONCATENATE(R311,X311)</f>
        <v>BajaMenor</v>
      </c>
      <c r="AA311" s="741" t="str">
        <f>IF(Z311="Muy AltaLeve","Alto",IF(Z311="Muy AltaMenor","Alto",IF(Z311="Muy AltaModerado","Alto",IF(Z311="Muy AltaMayor","Alto",IF(Z311="Muy AltaCatastrófico","Extremo",IF(Z311="AltaLeve","Moderado",IF(Z311="AltaMenor","Moderado",IF(Z311="AltaModerado","Alto",IF(Z311="AltaMayor","Alto",IF(Z311="AltaCatastrófico","Extremo",IF(Z311="MediaLeve","Moderado",IF(Z311="MediaMenor","Moderado",IF(Z311="MediaModerado","Moderado",IF(Z311="MediaMayor","Alto",IF(Z311="MediaCatastrófico","Extremo",IF(Z311="BajaLeve","Bajo",IF(Z311="BajaMenor","Moderado",IF(Z311="BajaModerado","Moderado",IF(Z311="BajaMayor","Alto",IF(Z311="BajaCatastrófico","Extremo",IF(Z311="Muy BajaLeve","Bajo",IF(Z311="Muy BajaMenor","Bajo",IF(Z311="Muy BajaModerado","Moderado",IF(Z311="Muy BajaMayor","Alto",IF(Z311="Muy BajaCatastrófico","Extremo","")))))))))))))))))))))))))</f>
        <v>Moderado</v>
      </c>
      <c r="AB311" s="49">
        <v>1</v>
      </c>
      <c r="AC311" s="113" t="s">
        <v>960</v>
      </c>
      <c r="AD311" s="210" t="s">
        <v>961</v>
      </c>
      <c r="AE311" s="113" t="s">
        <v>962</v>
      </c>
      <c r="AF311" s="16" t="str">
        <f t="shared" si="53"/>
        <v>Probabilidad</v>
      </c>
      <c r="AG311" s="10" t="s">
        <v>177</v>
      </c>
      <c r="AH311" s="18">
        <f t="shared" si="54"/>
        <v>0.25</v>
      </c>
      <c r="AI311" s="10" t="s">
        <v>178</v>
      </c>
      <c r="AJ311" s="18">
        <f t="shared" si="55"/>
        <v>0.15</v>
      </c>
      <c r="AK311" s="19">
        <f t="shared" si="56"/>
        <v>0.4</v>
      </c>
      <c r="AL311" s="20">
        <f>IFERROR(IF(AF311="Probabilidad",(S311-(+S311*AK311)),IF(AF311="Impacto",S311,"")),"")</f>
        <v>0.24</v>
      </c>
      <c r="AM311" s="20">
        <f>IFERROR(IF(AF311="Impacto",(Y311-(+Y311*AK311)),IF(AF311="Probabilidad",Y311,"")),"")</f>
        <v>0.4</v>
      </c>
      <c r="AN311" s="11" t="s">
        <v>179</v>
      </c>
      <c r="AO311" s="11" t="s">
        <v>180</v>
      </c>
      <c r="AP311" s="11" t="s">
        <v>181</v>
      </c>
      <c r="AQ311" s="784" t="s">
        <v>963</v>
      </c>
      <c r="AR311" s="738">
        <f>S311</f>
        <v>0.4</v>
      </c>
      <c r="AS311" s="738">
        <f>IF(AL311="","",MIN(AL311:AL316))</f>
        <v>0.14399999999999999</v>
      </c>
      <c r="AT311" s="741" t="str">
        <f>IFERROR(IF(AS311="","",IF(AS311&lt;=0.2,"Muy Baja",IF(AS311&lt;=0.4,"Baja",IF(AS311&lt;=0.6,"Media",IF(AS311&lt;=0.8,"Alta","Muy Alta"))))),"")</f>
        <v>Muy Baja</v>
      </c>
      <c r="AU311" s="738">
        <f>Y311</f>
        <v>0.4</v>
      </c>
      <c r="AV311" s="738">
        <f>IF(AM311="","",MIN(AM311:AM316))</f>
        <v>0.4</v>
      </c>
      <c r="AW311" s="741" t="str">
        <f>IFERROR(IF(AV311="","",IF(AV311&lt;=0.2,"Leve",IF(AV311&lt;=0.4,"Menor",IF(AV311&lt;=0.6,"Moderado",IF(AV311&lt;=0.8,"Mayor","Catastrófico"))))),"")</f>
        <v>Menor</v>
      </c>
      <c r="AX311" s="741" t="str">
        <f>AA311</f>
        <v>Moderado</v>
      </c>
      <c r="AY311" s="741" t="str">
        <f>IFERROR(IF(OR(AND(AT311="Muy Baja",AW311="Leve"),AND(AT311="Muy Baja",AW311="Menor"),AND(AT311="Baja",AW311="Leve")),"Bajo",IF(OR(AND(AT311="Muy baja",AW311="Moderado"),AND(AT311="Baja",AW311="Menor"),AND(AT311="Baja",AW311="Moderado"),AND(AT311="Media",AW311="Leve"),AND(AT311="Media",AW311="Menor"),AND(AT311="Media",AW311="Moderado"),AND(AT311="Alta",AW311="Leve"),AND(AT311="Alta",AW311="Menor")),"Moderado",IF(OR(AND(AT311="Muy Baja",AW311="Mayor"),AND(AT311="Baja",AW311="Mayor"),AND(AT311="Media",AW311="Mayor"),AND(AT311="Alta",AW311="Moderado"),AND(AT311="Alta",AW311="Mayor"),AND(AT311="Muy Alta",AW311="Leve"),AND(AT311="Muy Alta",AW311="Menor"),AND(AT311="Muy Alta",AW311="Moderado"),AND(AT311="Muy Alta",AW311="Mayor")),"Alto",IF(OR(AND(AT311="Muy Baja",AW311="Catastrófico"),AND(AT311="Baja",AW311="Catastrófico"),AND(AT311="Media",AW311="Catastrófico"),AND(AT311="Alta",AW311="Catastrófico"),AND(AT311="Muy Alta",AW311="Catastrófico")),"Extremo","")))),"")</f>
        <v>Bajo</v>
      </c>
      <c r="AZ311" s="744" t="s">
        <v>224</v>
      </c>
      <c r="BA311" s="91"/>
      <c r="BB311" s="91"/>
      <c r="BC311" s="94" t="str">
        <f t="shared" si="60"/>
        <v/>
      </c>
      <c r="BD311" s="9"/>
      <c r="BE311" s="9"/>
      <c r="BF311" s="9"/>
      <c r="BG311" s="9"/>
      <c r="BH311" s="91"/>
      <c r="BI311" s="91"/>
      <c r="BJ311" s="91"/>
      <c r="BK311" s="91"/>
      <c r="BL311" s="93"/>
      <c r="BM311" s="93"/>
      <c r="BN311" s="93"/>
      <c r="BO311" s="93"/>
      <c r="BP311" s="95" t="str">
        <f t="shared" si="61"/>
        <v/>
      </c>
      <c r="BQ311" s="96" t="str">
        <f t="shared" si="62"/>
        <v/>
      </c>
      <c r="BR311" s="747"/>
      <c r="BS311" s="756"/>
      <c r="BT311" s="756"/>
      <c r="BU311" s="759"/>
    </row>
    <row r="312" spans="1:73" ht="75" x14ac:dyDescent="0.25">
      <c r="A312" s="840"/>
      <c r="B312" s="843"/>
      <c r="C312" s="1034"/>
      <c r="D312" s="849"/>
      <c r="E312" s="831"/>
      <c r="F312" s="834"/>
      <c r="G312" s="813"/>
      <c r="H312" s="775"/>
      <c r="I312" s="775"/>
      <c r="J312" s="801"/>
      <c r="K312" s="804"/>
      <c r="L312" s="763"/>
      <c r="M312" s="816"/>
      <c r="N312" s="763"/>
      <c r="O312" s="763"/>
      <c r="P312" s="813"/>
      <c r="Q312" s="748"/>
      <c r="R312" s="745"/>
      <c r="S312" s="782"/>
      <c r="T312" s="745"/>
      <c r="U312" s="782"/>
      <c r="V312" s="745"/>
      <c r="W312" s="782"/>
      <c r="X312" s="779"/>
      <c r="Y312" s="782"/>
      <c r="Z312" s="782"/>
      <c r="AA312" s="742"/>
      <c r="AB312" s="297">
        <v>2</v>
      </c>
      <c r="AC312" s="368" t="s">
        <v>964</v>
      </c>
      <c r="AD312" s="293" t="s">
        <v>965</v>
      </c>
      <c r="AE312" s="368" t="s">
        <v>966</v>
      </c>
      <c r="AF312" s="328" t="str">
        <f>IF(OR(AG312="Preventivo",AG312="Detectivo"),"Probabilidad",IF(AG312="Correctivo","Impacto",""))</f>
        <v>Probabilidad</v>
      </c>
      <c r="AG312" s="299" t="s">
        <v>177</v>
      </c>
      <c r="AH312" s="296">
        <f t="shared" si="54"/>
        <v>0.25</v>
      </c>
      <c r="AI312" s="299" t="s">
        <v>178</v>
      </c>
      <c r="AJ312" s="296">
        <f t="shared" si="55"/>
        <v>0.15</v>
      </c>
      <c r="AK312" s="300">
        <f t="shared" si="56"/>
        <v>0.4</v>
      </c>
      <c r="AL312" s="329">
        <f>IFERROR(IF(AND(AF311="Probabilidad",AF312="Probabilidad"),(AL311-(+AL311*AK312)),IF(AF312="Probabilidad",(S311-(+S311*AK312)),IF(AF312="Impacto",AL311,""))),"")</f>
        <v>0.14399999999999999</v>
      </c>
      <c r="AM312" s="329">
        <f>IFERROR(IF(AND(AF311="Impacto",AF312="Impacto"),(AM311-(+AM311*AK312)),IF(AF312="Impacto",(Y311-(+Y311*AK312)),IF(AF312="Probabilidad",AM311,""))),"")</f>
        <v>0.4</v>
      </c>
      <c r="AN312" s="302" t="s">
        <v>179</v>
      </c>
      <c r="AO312" s="302" t="s">
        <v>180</v>
      </c>
      <c r="AP312" s="302" t="s">
        <v>181</v>
      </c>
      <c r="AQ312" s="775"/>
      <c r="AR312" s="739"/>
      <c r="AS312" s="739"/>
      <c r="AT312" s="742"/>
      <c r="AU312" s="739"/>
      <c r="AV312" s="739"/>
      <c r="AW312" s="742"/>
      <c r="AX312" s="742"/>
      <c r="AY312" s="742"/>
      <c r="AZ312" s="745"/>
      <c r="BA312" s="305"/>
      <c r="BB312" s="305"/>
      <c r="BC312" s="308" t="str">
        <f t="shared" si="60"/>
        <v/>
      </c>
      <c r="BD312" s="295"/>
      <c r="BE312" s="295"/>
      <c r="BF312" s="295"/>
      <c r="BG312" s="295"/>
      <c r="BH312" s="305"/>
      <c r="BI312" s="305"/>
      <c r="BJ312" s="305"/>
      <c r="BK312" s="305"/>
      <c r="BL312" s="306"/>
      <c r="BM312" s="306"/>
      <c r="BN312" s="306"/>
      <c r="BO312" s="306"/>
      <c r="BP312" s="307" t="str">
        <f t="shared" si="61"/>
        <v/>
      </c>
      <c r="BQ312" s="330" t="str">
        <f t="shared" si="62"/>
        <v/>
      </c>
      <c r="BR312" s="748"/>
      <c r="BS312" s="757"/>
      <c r="BT312" s="757"/>
      <c r="BU312" s="760"/>
    </row>
    <row r="313" spans="1:73" x14ac:dyDescent="0.25">
      <c r="A313" s="840"/>
      <c r="B313" s="843"/>
      <c r="C313" s="1034"/>
      <c r="D313" s="849"/>
      <c r="E313" s="831"/>
      <c r="F313" s="834"/>
      <c r="G313" s="813"/>
      <c r="H313" s="775"/>
      <c r="I313" s="775"/>
      <c r="J313" s="801"/>
      <c r="K313" s="804"/>
      <c r="L313" s="763"/>
      <c r="M313" s="816"/>
      <c r="N313" s="763"/>
      <c r="O313" s="763"/>
      <c r="P313" s="813"/>
      <c r="Q313" s="748"/>
      <c r="R313" s="745"/>
      <c r="S313" s="782"/>
      <c r="T313" s="745"/>
      <c r="U313" s="782"/>
      <c r="V313" s="745"/>
      <c r="W313" s="782"/>
      <c r="X313" s="779"/>
      <c r="Y313" s="782"/>
      <c r="Z313" s="782"/>
      <c r="AA313" s="742"/>
      <c r="AB313" s="297">
        <v>3</v>
      </c>
      <c r="AC313" s="293"/>
      <c r="AD313" s="293"/>
      <c r="AE313" s="114"/>
      <c r="AF313" s="298" t="str">
        <f>IF(OR(AG313="Preventivo",AG313="Detectivo"),"Probabilidad",IF(AG313="Correctivo","Impacto",""))</f>
        <v/>
      </c>
      <c r="AG313" s="299"/>
      <c r="AH313" s="296" t="str">
        <f t="shared" si="54"/>
        <v/>
      </c>
      <c r="AI313" s="299"/>
      <c r="AJ313" s="296" t="str">
        <f t="shared" si="55"/>
        <v/>
      </c>
      <c r="AK313" s="300" t="str">
        <f t="shared" si="56"/>
        <v/>
      </c>
      <c r="AL313" s="301" t="str">
        <f>IFERROR(IF(AND(AF312="Probabilidad",AF313="Probabilidad"),(AL312-(+AL312*AK313)),IF(AND(AF312="Impacto",AF313="Probabilidad"),(AL311-(+AL311*AK313)),IF(AF313="Impacto",AL312,""))),"")</f>
        <v/>
      </c>
      <c r="AM313" s="301" t="str">
        <f>IFERROR(IF(AND(AF312="Impacto",AF313="Impacto"),(AM312-(+AM312*AK313)),IF(AND(AF312="Probabilidad",AF313="Impacto"),(AM311-(+AM311*AK313)),IF(AF313="Probabilidad",AM312,""))),"")</f>
        <v/>
      </c>
      <c r="AN313" s="302"/>
      <c r="AO313" s="302"/>
      <c r="AP313" s="302"/>
      <c r="AQ313" s="775"/>
      <c r="AR313" s="739"/>
      <c r="AS313" s="739"/>
      <c r="AT313" s="742"/>
      <c r="AU313" s="739"/>
      <c r="AV313" s="739"/>
      <c r="AW313" s="742"/>
      <c r="AX313" s="742"/>
      <c r="AY313" s="742"/>
      <c r="AZ313" s="745"/>
      <c r="BA313" s="305"/>
      <c r="BB313" s="305"/>
      <c r="BC313" s="308" t="str">
        <f t="shared" si="60"/>
        <v/>
      </c>
      <c r="BD313" s="295"/>
      <c r="BE313" s="295"/>
      <c r="BF313" s="295"/>
      <c r="BG313" s="295"/>
      <c r="BH313" s="305"/>
      <c r="BI313" s="305"/>
      <c r="BJ313" s="305"/>
      <c r="BK313" s="305"/>
      <c r="BL313" s="306"/>
      <c r="BM313" s="306"/>
      <c r="BN313" s="306"/>
      <c r="BO313" s="306"/>
      <c r="BP313" s="307" t="str">
        <f t="shared" si="61"/>
        <v/>
      </c>
      <c r="BQ313" s="330" t="str">
        <f t="shared" si="62"/>
        <v/>
      </c>
      <c r="BR313" s="748"/>
      <c r="BS313" s="757"/>
      <c r="BT313" s="757"/>
      <c r="BU313" s="760"/>
    </row>
    <row r="314" spans="1:73" x14ac:dyDescent="0.25">
      <c r="A314" s="840"/>
      <c r="B314" s="843"/>
      <c r="C314" s="1034"/>
      <c r="D314" s="849"/>
      <c r="E314" s="831"/>
      <c r="F314" s="834"/>
      <c r="G314" s="813"/>
      <c r="H314" s="775"/>
      <c r="I314" s="775"/>
      <c r="J314" s="801"/>
      <c r="K314" s="804"/>
      <c r="L314" s="763"/>
      <c r="M314" s="816"/>
      <c r="N314" s="763"/>
      <c r="O314" s="763"/>
      <c r="P314" s="813"/>
      <c r="Q314" s="748"/>
      <c r="R314" s="745"/>
      <c r="S314" s="782"/>
      <c r="T314" s="745"/>
      <c r="U314" s="782"/>
      <c r="V314" s="745"/>
      <c r="W314" s="782"/>
      <c r="X314" s="779"/>
      <c r="Y314" s="782"/>
      <c r="Z314" s="782"/>
      <c r="AA314" s="742"/>
      <c r="AB314" s="297">
        <v>4</v>
      </c>
      <c r="AC314" s="368"/>
      <c r="AD314" s="293"/>
      <c r="AE314" s="295"/>
      <c r="AF314" s="298" t="str">
        <f t="shared" si="53"/>
        <v/>
      </c>
      <c r="AG314" s="299"/>
      <c r="AH314" s="296" t="str">
        <f t="shared" si="54"/>
        <v/>
      </c>
      <c r="AI314" s="299"/>
      <c r="AJ314" s="296" t="str">
        <f t="shared" si="55"/>
        <v/>
      </c>
      <c r="AK314" s="300" t="str">
        <f t="shared" si="56"/>
        <v/>
      </c>
      <c r="AL314" s="301" t="str">
        <f>IFERROR(IF(AND(AF313="Probabilidad",AF314="Probabilidad"),(AL313-(+AL313*AK314)),IF(AND(AF313="Impacto",AF314="Probabilidad"),(AL312-(+AL312*AK314)),IF(AF314="Impacto",AL313,""))),"")</f>
        <v/>
      </c>
      <c r="AM314" s="301" t="str">
        <f>IFERROR(IF(AND(AF313="Impacto",AF314="Impacto"),(AM313-(+AM313*AK314)),IF(AND(AF313="Probabilidad",AF314="Impacto"),(AM312-(+AM312*AK314)),IF(AF314="Probabilidad",AM313,""))),"")</f>
        <v/>
      </c>
      <c r="AN314" s="302"/>
      <c r="AO314" s="302"/>
      <c r="AP314" s="302"/>
      <c r="AQ314" s="775"/>
      <c r="AR314" s="739"/>
      <c r="AS314" s="739"/>
      <c r="AT314" s="742"/>
      <c r="AU314" s="739"/>
      <c r="AV314" s="739"/>
      <c r="AW314" s="742"/>
      <c r="AX314" s="742"/>
      <c r="AY314" s="742"/>
      <c r="AZ314" s="745"/>
      <c r="BA314" s="305"/>
      <c r="BB314" s="305"/>
      <c r="BC314" s="308" t="str">
        <f t="shared" si="60"/>
        <v/>
      </c>
      <c r="BD314" s="295"/>
      <c r="BE314" s="295"/>
      <c r="BF314" s="295"/>
      <c r="BG314" s="295"/>
      <c r="BH314" s="305"/>
      <c r="BI314" s="305"/>
      <c r="BJ314" s="305"/>
      <c r="BK314" s="305"/>
      <c r="BL314" s="306"/>
      <c r="BM314" s="306"/>
      <c r="BN314" s="306"/>
      <c r="BO314" s="306"/>
      <c r="BP314" s="307" t="str">
        <f t="shared" si="61"/>
        <v/>
      </c>
      <c r="BQ314" s="330" t="str">
        <f t="shared" si="62"/>
        <v/>
      </c>
      <c r="BR314" s="748"/>
      <c r="BS314" s="757"/>
      <c r="BT314" s="757"/>
      <c r="BU314" s="760"/>
    </row>
    <row r="315" spans="1:73" x14ac:dyDescent="0.25">
      <c r="A315" s="840"/>
      <c r="B315" s="843"/>
      <c r="C315" s="1034"/>
      <c r="D315" s="849"/>
      <c r="E315" s="831"/>
      <c r="F315" s="834"/>
      <c r="G315" s="813"/>
      <c r="H315" s="775"/>
      <c r="I315" s="775"/>
      <c r="J315" s="801"/>
      <c r="K315" s="804"/>
      <c r="L315" s="763"/>
      <c r="M315" s="816"/>
      <c r="N315" s="763"/>
      <c r="O315" s="763"/>
      <c r="P315" s="813"/>
      <c r="Q315" s="748"/>
      <c r="R315" s="745"/>
      <c r="S315" s="782"/>
      <c r="T315" s="745"/>
      <c r="U315" s="782"/>
      <c r="V315" s="745"/>
      <c r="W315" s="782"/>
      <c r="X315" s="779"/>
      <c r="Y315" s="782"/>
      <c r="Z315" s="782"/>
      <c r="AA315" s="742"/>
      <c r="AB315" s="297">
        <v>5</v>
      </c>
      <c r="AC315" s="336"/>
      <c r="AD315" s="336"/>
      <c r="AE315" s="295"/>
      <c r="AF315" s="298" t="str">
        <f t="shared" si="53"/>
        <v/>
      </c>
      <c r="AG315" s="299"/>
      <c r="AH315" s="296" t="str">
        <f t="shared" si="54"/>
        <v/>
      </c>
      <c r="AI315" s="299"/>
      <c r="AJ315" s="296" t="str">
        <f t="shared" si="55"/>
        <v/>
      </c>
      <c r="AK315" s="300" t="str">
        <f t="shared" si="56"/>
        <v/>
      </c>
      <c r="AL315" s="301" t="str">
        <f>IFERROR(IF(AND(AF314="Probabilidad",AF315="Probabilidad"),(AL314-(+AL314*AK315)),IF(AND(AF314="Impacto",AF315="Probabilidad"),(AL313-(+AL313*AK315)),IF(AF315="Impacto",AL314,""))),"")</f>
        <v/>
      </c>
      <c r="AM315" s="301" t="str">
        <f>IFERROR(IF(AND(AF314="Impacto",AF315="Impacto"),(AM314-(+AM314*AK315)),IF(AND(AF314="Probabilidad",AF315="Impacto"),(AM313-(+AM313*AK315)),IF(AF315="Probabilidad",AM314,""))),"")</f>
        <v/>
      </c>
      <c r="AN315" s="302"/>
      <c r="AO315" s="302"/>
      <c r="AP315" s="302"/>
      <c r="AQ315" s="775"/>
      <c r="AR315" s="739"/>
      <c r="AS315" s="739"/>
      <c r="AT315" s="742"/>
      <c r="AU315" s="739"/>
      <c r="AV315" s="739"/>
      <c r="AW315" s="742"/>
      <c r="AX315" s="742"/>
      <c r="AY315" s="742"/>
      <c r="AZ315" s="745"/>
      <c r="BA315" s="305"/>
      <c r="BB315" s="305"/>
      <c r="BC315" s="308" t="str">
        <f t="shared" si="60"/>
        <v/>
      </c>
      <c r="BD315" s="295"/>
      <c r="BE315" s="295"/>
      <c r="BF315" s="295"/>
      <c r="BG315" s="295"/>
      <c r="BH315" s="305"/>
      <c r="BI315" s="305"/>
      <c r="BJ315" s="305"/>
      <c r="BK315" s="305"/>
      <c r="BL315" s="306"/>
      <c r="BM315" s="306"/>
      <c r="BN315" s="306"/>
      <c r="BO315" s="306"/>
      <c r="BP315" s="307" t="str">
        <f t="shared" si="61"/>
        <v/>
      </c>
      <c r="BQ315" s="330" t="str">
        <f t="shared" si="62"/>
        <v/>
      </c>
      <c r="BR315" s="748"/>
      <c r="BS315" s="757"/>
      <c r="BT315" s="757"/>
      <c r="BU315" s="760"/>
    </row>
    <row r="316" spans="1:73" ht="15.75" thickBot="1" x14ac:dyDescent="0.3">
      <c r="A316" s="841"/>
      <c r="B316" s="844"/>
      <c r="C316" s="1035"/>
      <c r="D316" s="850"/>
      <c r="E316" s="832"/>
      <c r="F316" s="835"/>
      <c r="G316" s="814"/>
      <c r="H316" s="776"/>
      <c r="I316" s="776"/>
      <c r="J316" s="802"/>
      <c r="K316" s="805"/>
      <c r="L316" s="764"/>
      <c r="M316" s="817"/>
      <c r="N316" s="764"/>
      <c r="O316" s="764"/>
      <c r="P316" s="814"/>
      <c r="Q316" s="749"/>
      <c r="R316" s="746"/>
      <c r="S316" s="783"/>
      <c r="T316" s="746"/>
      <c r="U316" s="783"/>
      <c r="V316" s="746"/>
      <c r="W316" s="783"/>
      <c r="X316" s="780"/>
      <c r="Y316" s="783"/>
      <c r="Z316" s="783"/>
      <c r="AA316" s="743"/>
      <c r="AB316" s="315">
        <v>6</v>
      </c>
      <c r="AC316" s="313"/>
      <c r="AD316" s="313"/>
      <c r="AE316" s="313"/>
      <c r="AF316" s="316" t="str">
        <f t="shared" si="53"/>
        <v/>
      </c>
      <c r="AG316" s="317"/>
      <c r="AH316" s="314" t="str">
        <f t="shared" si="54"/>
        <v/>
      </c>
      <c r="AI316" s="317"/>
      <c r="AJ316" s="314" t="str">
        <f t="shared" si="55"/>
        <v/>
      </c>
      <c r="AK316" s="318" t="str">
        <f t="shared" si="56"/>
        <v/>
      </c>
      <c r="AL316" s="301" t="str">
        <f>IFERROR(IF(AND(AF315="Probabilidad",AF316="Probabilidad"),(AL315-(+AL315*AK316)),IF(AND(AF315="Impacto",AF316="Probabilidad"),(AL314-(+AL314*AK316)),IF(AF316="Impacto",AL315,""))),"")</f>
        <v/>
      </c>
      <c r="AM316" s="301" t="str">
        <f>IFERROR(IF(AND(AF315="Impacto",AF316="Impacto"),(AM315-(+AM315*AK316)),IF(AND(AF315="Probabilidad",AF316="Impacto"),(AM314-(+AM314*AK316)),IF(AF316="Probabilidad",AM315,""))),"")</f>
        <v/>
      </c>
      <c r="AN316" s="320"/>
      <c r="AO316" s="320"/>
      <c r="AP316" s="320"/>
      <c r="AQ316" s="776"/>
      <c r="AR316" s="740"/>
      <c r="AS316" s="740"/>
      <c r="AT316" s="743"/>
      <c r="AU316" s="740"/>
      <c r="AV316" s="740"/>
      <c r="AW316" s="743"/>
      <c r="AX316" s="743"/>
      <c r="AY316" s="743"/>
      <c r="AZ316" s="746"/>
      <c r="BA316" s="323"/>
      <c r="BB316" s="323"/>
      <c r="BC316" s="326" t="str">
        <f t="shared" si="60"/>
        <v/>
      </c>
      <c r="BD316" s="313"/>
      <c r="BE316" s="313"/>
      <c r="BF316" s="313"/>
      <c r="BG316" s="313"/>
      <c r="BH316" s="323"/>
      <c r="BI316" s="323"/>
      <c r="BJ316" s="323"/>
      <c r="BK316" s="323"/>
      <c r="BL316" s="324"/>
      <c r="BM316" s="324"/>
      <c r="BN316" s="324"/>
      <c r="BO316" s="324"/>
      <c r="BP316" s="325" t="str">
        <f t="shared" si="61"/>
        <v/>
      </c>
      <c r="BQ316" s="333" t="str">
        <f t="shared" si="62"/>
        <v/>
      </c>
      <c r="BR316" s="749"/>
      <c r="BS316" s="758"/>
      <c r="BT316" s="758"/>
      <c r="BU316" s="761"/>
    </row>
    <row r="317" spans="1:73" ht="87" customHeight="1" x14ac:dyDescent="0.25">
      <c r="A317" s="839" t="s">
        <v>967</v>
      </c>
      <c r="B317" s="842" t="s">
        <v>165</v>
      </c>
      <c r="C317" s="845" t="s">
        <v>968</v>
      </c>
      <c r="D317" s="974" t="s">
        <v>167</v>
      </c>
      <c r="E317" s="830" t="s">
        <v>969</v>
      </c>
      <c r="F317" s="851">
        <v>1</v>
      </c>
      <c r="G317" s="812" t="s">
        <v>970</v>
      </c>
      <c r="H317" s="774"/>
      <c r="I317" s="774"/>
      <c r="J317" s="800" t="s">
        <v>971</v>
      </c>
      <c r="K317" s="803" t="s">
        <v>201</v>
      </c>
      <c r="L317" s="762" t="s">
        <v>260</v>
      </c>
      <c r="M317" s="815" t="s">
        <v>972</v>
      </c>
      <c r="N317" s="762"/>
      <c r="O317" s="762"/>
      <c r="P317" s="812" t="s">
        <v>973</v>
      </c>
      <c r="Q317" s="747">
        <v>1</v>
      </c>
      <c r="R317" s="774" t="s">
        <v>173</v>
      </c>
      <c r="S317" s="876">
        <v>0.6</v>
      </c>
      <c r="T317" s="774"/>
      <c r="U317" s="876" t="s">
        <v>974</v>
      </c>
      <c r="V317" s="774" t="s">
        <v>220</v>
      </c>
      <c r="W317" s="876">
        <v>0.4</v>
      </c>
      <c r="X317" s="815" t="s">
        <v>220</v>
      </c>
      <c r="Y317" s="876">
        <v>0.4</v>
      </c>
      <c r="Z317" s="876" t="s">
        <v>975</v>
      </c>
      <c r="AA317" s="785" t="s">
        <v>174</v>
      </c>
      <c r="AB317" s="49">
        <v>1</v>
      </c>
      <c r="AC317" s="9" t="s">
        <v>976</v>
      </c>
      <c r="AD317" s="9" t="s">
        <v>965</v>
      </c>
      <c r="AE317" s="9" t="s">
        <v>977</v>
      </c>
      <c r="AF317" s="16" t="str">
        <f t="shared" si="53"/>
        <v>Probabilidad</v>
      </c>
      <c r="AG317" s="10" t="s">
        <v>177</v>
      </c>
      <c r="AH317" s="18">
        <f t="shared" si="54"/>
        <v>0.25</v>
      </c>
      <c r="AI317" s="10" t="s">
        <v>178</v>
      </c>
      <c r="AJ317" s="18">
        <f t="shared" si="55"/>
        <v>0.15</v>
      </c>
      <c r="AK317" s="19">
        <f t="shared" si="56"/>
        <v>0.4</v>
      </c>
      <c r="AL317" s="20">
        <f>IFERROR(IF(AF317="Probabilidad",(S317-(+S317*AK317)),IF(AF317="Impacto",S317,"")),"")</f>
        <v>0.36</v>
      </c>
      <c r="AM317" s="20">
        <f>IFERROR(IF(AF317="Impacto",(Y317-(+Y317*AK317)),IF(AF317="Probabilidad",Y317,"")),"")</f>
        <v>0.4</v>
      </c>
      <c r="AN317" s="11" t="s">
        <v>179</v>
      </c>
      <c r="AO317" s="11" t="s">
        <v>180</v>
      </c>
      <c r="AP317" s="11" t="s">
        <v>181</v>
      </c>
      <c r="AQ317" s="774" t="s">
        <v>978</v>
      </c>
      <c r="AR317" s="738">
        <f>S317</f>
        <v>0.6</v>
      </c>
      <c r="AS317" s="738">
        <f>IF(AL317="","",MIN(AL317:AL322))</f>
        <v>4.6655999999999996E-2</v>
      </c>
      <c r="AT317" s="741" t="str">
        <f>IFERROR(IF(AS317="","",IF(AS317&lt;=0.2,"Muy Baja",IF(AS317&lt;=0.4,"Baja",IF(AS317&lt;=0.6,"Media",IF(AS317&lt;=0.8,"Alta","Muy Alta"))))),"")</f>
        <v>Muy Baja</v>
      </c>
      <c r="AU317" s="738">
        <f>Y317</f>
        <v>0.4</v>
      </c>
      <c r="AV317" s="738">
        <f>IF(AM317="","",MIN(AM317:AM322))</f>
        <v>0.4</v>
      </c>
      <c r="AW317" s="741" t="str">
        <f>IFERROR(IF(AV317="","",IF(AV317&lt;=0.2,"Leve",IF(AV317&lt;=0.4,"Menor",IF(AV317&lt;=0.6,"Moderado",IF(AV317&lt;=0.8,"Mayor","Catastrófico"))))),"")</f>
        <v>Menor</v>
      </c>
      <c r="AX317" s="741" t="str">
        <f>AA317</f>
        <v>Moderado</v>
      </c>
      <c r="AY317" s="741" t="str">
        <f>IFERROR(IF(OR(AND(AT317="Muy Baja",AW317="Leve"),AND(AT317="Muy Baja",AW317="Menor"),AND(AT317="Baja",AW317="Leve")),"Bajo",IF(OR(AND(AT317="Muy baja",AW317="Moderado"),AND(AT317="Baja",AW317="Menor"),AND(AT317="Baja",AW317="Moderado"),AND(AT317="Media",AW317="Leve"),AND(AT317="Media",AW317="Menor"),AND(AT317="Media",AW317="Moderado"),AND(AT317="Alta",AW317="Leve"),AND(AT317="Alta",AW317="Menor")),"Moderado",IF(OR(AND(AT317="Muy Baja",AW317="Mayor"),AND(AT317="Baja",AW317="Mayor"),AND(AT317="Media",AW317="Mayor"),AND(AT317="Alta",AW317="Moderado"),AND(AT317="Alta",AW317="Mayor"),AND(AT317="Muy Alta",AW317="Leve"),AND(AT317="Muy Alta",AW317="Menor"),AND(AT317="Muy Alta",AW317="Moderado"),AND(AT317="Muy Alta",AW317="Mayor")),"Alto",IF(OR(AND(AT317="Muy Baja",AW317="Catastrófico"),AND(AT317="Baja",AW317="Catastrófico"),AND(AT317="Media",AW317="Catastrófico"),AND(AT317="Alta",AW317="Catastrófico"),AND(AT317="Muy Alta",AW317="Catastrófico")),"Extremo","")))),"")</f>
        <v>Bajo</v>
      </c>
      <c r="AZ317" s="744" t="s">
        <v>224</v>
      </c>
      <c r="BA317" s="97"/>
      <c r="BB317" s="168"/>
      <c r="BC317" s="169" t="str">
        <f>IF(SUM(BD317:BG317)=0,"",SUM(BD317:BG317))</f>
        <v/>
      </c>
      <c r="BD317" s="108"/>
      <c r="BE317" s="108"/>
      <c r="BF317" s="108"/>
      <c r="BG317" s="218"/>
      <c r="BH317" s="91"/>
      <c r="BI317" s="91"/>
      <c r="BJ317" s="91"/>
      <c r="BK317" s="91"/>
      <c r="BL317" s="93"/>
      <c r="BM317" s="93"/>
      <c r="BN317" s="93"/>
      <c r="BO317" s="93"/>
      <c r="BP317" s="95" t="str">
        <f>IF(SUM(BL317:BO317)=0,"",SUM(BL317:BO317))</f>
        <v/>
      </c>
      <c r="BQ317" s="96" t="str">
        <f>IF(ISERROR(BP317/BC317),"",(BP317/BC317))</f>
        <v/>
      </c>
      <c r="BR317" s="747"/>
      <c r="BS317" s="750"/>
      <c r="BT317" s="750"/>
      <c r="BU317" s="753"/>
    </row>
    <row r="318" spans="1:73" ht="70.5" x14ac:dyDescent="0.25">
      <c r="A318" s="840"/>
      <c r="B318" s="843"/>
      <c r="C318" s="846"/>
      <c r="D318" s="975"/>
      <c r="E318" s="831"/>
      <c r="F318" s="852"/>
      <c r="G318" s="813"/>
      <c r="H318" s="775"/>
      <c r="I318" s="775"/>
      <c r="J318" s="801"/>
      <c r="K318" s="804"/>
      <c r="L318" s="763"/>
      <c r="M318" s="816"/>
      <c r="N318" s="763"/>
      <c r="O318" s="763"/>
      <c r="P318" s="813"/>
      <c r="Q318" s="748"/>
      <c r="R318" s="775"/>
      <c r="S318" s="877"/>
      <c r="T318" s="775"/>
      <c r="U318" s="877"/>
      <c r="V318" s="775"/>
      <c r="W318" s="877"/>
      <c r="X318" s="816"/>
      <c r="Y318" s="877"/>
      <c r="Z318" s="877"/>
      <c r="AA318" s="786"/>
      <c r="AB318" s="297">
        <v>2</v>
      </c>
      <c r="AC318" s="293" t="s">
        <v>979</v>
      </c>
      <c r="AD318" s="293" t="s">
        <v>237</v>
      </c>
      <c r="AE318" s="295" t="s">
        <v>980</v>
      </c>
      <c r="AF318" s="298" t="str">
        <f t="shared" si="53"/>
        <v>Probabilidad</v>
      </c>
      <c r="AG318" s="299" t="s">
        <v>177</v>
      </c>
      <c r="AH318" s="296">
        <f t="shared" si="54"/>
        <v>0.25</v>
      </c>
      <c r="AI318" s="299" t="s">
        <v>178</v>
      </c>
      <c r="AJ318" s="296">
        <f t="shared" si="55"/>
        <v>0.15</v>
      </c>
      <c r="AK318" s="300">
        <f t="shared" si="56"/>
        <v>0.4</v>
      </c>
      <c r="AL318" s="301">
        <f>IFERROR(IF(AND(AF317="Probabilidad",AF318="Probabilidad"),(AL317-(+AL317*AK318)),IF(AF318="Probabilidad",(S317-(+S317*AK318)),IF(AF318="Impacto",AL317,""))),"")</f>
        <v>0.216</v>
      </c>
      <c r="AM318" s="301">
        <f>IFERROR(IF(AND(AF317="Impacto",AF318="Impacto"),(AM317-(+AM317*AK318)),IF(AF318="Impacto",(Y317-(+Y317*AK318)),IF(AF318="Probabilidad",AM317,""))),"")</f>
        <v>0.4</v>
      </c>
      <c r="AN318" s="302" t="s">
        <v>179</v>
      </c>
      <c r="AO318" s="302" t="s">
        <v>180</v>
      </c>
      <c r="AP318" s="302" t="s">
        <v>181</v>
      </c>
      <c r="AQ318" s="775"/>
      <c r="AR318" s="739"/>
      <c r="AS318" s="739"/>
      <c r="AT318" s="742"/>
      <c r="AU318" s="739"/>
      <c r="AV318" s="739"/>
      <c r="AW318" s="742"/>
      <c r="AX318" s="742"/>
      <c r="AY318" s="742"/>
      <c r="AZ318" s="745"/>
      <c r="BA318" s="303"/>
      <c r="BB318" s="135"/>
      <c r="BC318" s="171" t="str">
        <f t="shared" ref="BC318:BC328" si="63">IF(SUM(BD318:BG318)=0,"",SUM(BD318:BG318))</f>
        <v/>
      </c>
      <c r="BD318" s="304"/>
      <c r="BE318" s="304"/>
      <c r="BF318" s="304"/>
      <c r="BG318" s="170"/>
      <c r="BH318" s="305"/>
      <c r="BI318" s="305"/>
      <c r="BJ318" s="305"/>
      <c r="BK318" s="305"/>
      <c r="BL318" s="306"/>
      <c r="BM318" s="306"/>
      <c r="BN318" s="306"/>
      <c r="BO318" s="306"/>
      <c r="BP318" s="307" t="str">
        <f>IF(SUM(BL318:BO318)=0,"",SUM(BL318:BO318))</f>
        <v/>
      </c>
      <c r="BQ318" s="308" t="str">
        <f>IF(ISERROR(BP318/BC318),"",(BP318/BC318))</f>
        <v/>
      </c>
      <c r="BR318" s="748"/>
      <c r="BS318" s="751"/>
      <c r="BT318" s="751"/>
      <c r="BU318" s="754"/>
    </row>
    <row r="319" spans="1:73" ht="70.5" x14ac:dyDescent="0.25">
      <c r="A319" s="840"/>
      <c r="B319" s="843"/>
      <c r="C319" s="846"/>
      <c r="D319" s="975"/>
      <c r="E319" s="831"/>
      <c r="F319" s="852"/>
      <c r="G319" s="813"/>
      <c r="H319" s="775"/>
      <c r="I319" s="775"/>
      <c r="J319" s="801"/>
      <c r="K319" s="804"/>
      <c r="L319" s="763"/>
      <c r="M319" s="816"/>
      <c r="N319" s="763"/>
      <c r="O319" s="763"/>
      <c r="P319" s="813"/>
      <c r="Q319" s="748"/>
      <c r="R319" s="775"/>
      <c r="S319" s="877"/>
      <c r="T319" s="775"/>
      <c r="U319" s="877"/>
      <c r="V319" s="775"/>
      <c r="W319" s="877"/>
      <c r="X319" s="816"/>
      <c r="Y319" s="877"/>
      <c r="Z319" s="877"/>
      <c r="AA319" s="786"/>
      <c r="AB319" s="297">
        <v>3</v>
      </c>
      <c r="AC319" s="293" t="s">
        <v>981</v>
      </c>
      <c r="AD319" s="293" t="s">
        <v>982</v>
      </c>
      <c r="AE319" s="295" t="s">
        <v>983</v>
      </c>
      <c r="AF319" s="298" t="str">
        <f t="shared" si="53"/>
        <v>Probabilidad</v>
      </c>
      <c r="AG319" s="299" t="s">
        <v>177</v>
      </c>
      <c r="AH319" s="296">
        <f t="shared" si="54"/>
        <v>0.25</v>
      </c>
      <c r="AI319" s="299" t="s">
        <v>178</v>
      </c>
      <c r="AJ319" s="296">
        <f t="shared" si="55"/>
        <v>0.15</v>
      </c>
      <c r="AK319" s="300">
        <f t="shared" si="56"/>
        <v>0.4</v>
      </c>
      <c r="AL319" s="301">
        <f>IFERROR(IF(AND(AF318="Probabilidad",AF319="Probabilidad"),(AL318-(+AL318*AK319)),IF(AND(AF318="Impacto",AF319="Probabilidad"),(AL317-(+AL317*AK319)),IF(AF319="Impacto",AL318,""))),"")</f>
        <v>0.12959999999999999</v>
      </c>
      <c r="AM319" s="301">
        <f>IFERROR(IF(AND(AF318="Impacto",AF319="Impacto"),(AM318-(+AM318*AK319)),IF(AND(AF318="Probabilidad",AF319="Impacto"),(AM317-(+AM317*AK319)),IF(AF319="Probabilidad",AM318,""))),"")</f>
        <v>0.4</v>
      </c>
      <c r="AN319" s="302" t="s">
        <v>179</v>
      </c>
      <c r="AO319" s="302" t="s">
        <v>180</v>
      </c>
      <c r="AP319" s="302" t="s">
        <v>181</v>
      </c>
      <c r="AQ319" s="775"/>
      <c r="AR319" s="739"/>
      <c r="AS319" s="739"/>
      <c r="AT319" s="742"/>
      <c r="AU319" s="739"/>
      <c r="AV319" s="739"/>
      <c r="AW319" s="742"/>
      <c r="AX319" s="742"/>
      <c r="AY319" s="742"/>
      <c r="AZ319" s="745"/>
      <c r="BA319" s="303"/>
      <c r="BB319" s="303"/>
      <c r="BC319" s="294" t="str">
        <f t="shared" si="63"/>
        <v/>
      </c>
      <c r="BD319" s="304"/>
      <c r="BE319" s="304"/>
      <c r="BF319" s="304"/>
      <c r="BG319" s="304"/>
      <c r="BH319" s="305"/>
      <c r="BI319" s="305"/>
      <c r="BJ319" s="305"/>
      <c r="BK319" s="305"/>
      <c r="BL319" s="306"/>
      <c r="BM319" s="306"/>
      <c r="BN319" s="306"/>
      <c r="BO319" s="306"/>
      <c r="BP319" s="307" t="str">
        <f t="shared" ref="BP319:BP328" si="64">IF(SUM(BL319:BO319)=0,"",SUM(BL319:BO319))</f>
        <v/>
      </c>
      <c r="BQ319" s="308" t="str">
        <f t="shared" ref="BQ319:BQ328" si="65">IF(ISERROR(BP319/BC319),"",(BP319/BC319))</f>
        <v/>
      </c>
      <c r="BR319" s="748"/>
      <c r="BS319" s="751"/>
      <c r="BT319" s="751"/>
      <c r="BU319" s="754"/>
    </row>
    <row r="320" spans="1:73" ht="90" x14ac:dyDescent="0.25">
      <c r="A320" s="840"/>
      <c r="B320" s="843"/>
      <c r="C320" s="846"/>
      <c r="D320" s="975"/>
      <c r="E320" s="831"/>
      <c r="F320" s="852"/>
      <c r="G320" s="813"/>
      <c r="H320" s="775"/>
      <c r="I320" s="775"/>
      <c r="J320" s="801"/>
      <c r="K320" s="804"/>
      <c r="L320" s="763"/>
      <c r="M320" s="816"/>
      <c r="N320" s="763"/>
      <c r="O320" s="763"/>
      <c r="P320" s="813"/>
      <c r="Q320" s="748"/>
      <c r="R320" s="775"/>
      <c r="S320" s="877"/>
      <c r="T320" s="775"/>
      <c r="U320" s="877"/>
      <c r="V320" s="775"/>
      <c r="W320" s="877"/>
      <c r="X320" s="816"/>
      <c r="Y320" s="877"/>
      <c r="Z320" s="877"/>
      <c r="AA320" s="786"/>
      <c r="AB320" s="297">
        <v>4</v>
      </c>
      <c r="AC320" s="293" t="s">
        <v>984</v>
      </c>
      <c r="AD320" s="295" t="s">
        <v>982</v>
      </c>
      <c r="AE320" s="295" t="s">
        <v>985</v>
      </c>
      <c r="AF320" s="298" t="str">
        <f t="shared" si="53"/>
        <v>Probabilidad</v>
      </c>
      <c r="AG320" s="299" t="s">
        <v>177</v>
      </c>
      <c r="AH320" s="296">
        <f t="shared" si="54"/>
        <v>0.25</v>
      </c>
      <c r="AI320" s="299" t="s">
        <v>178</v>
      </c>
      <c r="AJ320" s="296">
        <f t="shared" si="55"/>
        <v>0.15</v>
      </c>
      <c r="AK320" s="300">
        <f t="shared" si="56"/>
        <v>0.4</v>
      </c>
      <c r="AL320" s="301">
        <f>IFERROR(IF(AND(AF319="Probabilidad",AF320="Probabilidad"),(AL319-(+AL319*AK320)),IF(AND(AF319="Impacto",AF320="Probabilidad"),(AL318-(+AL318*AK320)),IF(AF320="Impacto",AL319,""))),"")</f>
        <v>7.7759999999999996E-2</v>
      </c>
      <c r="AM320" s="301">
        <f>IFERROR(IF(AND(AF319="Impacto",AF320="Impacto"),(AM319-(+AM319*AK320)),IF(AND(AF319="Probabilidad",AF320="Impacto"),(AM318-(+AM318*AK320)),IF(AF320="Probabilidad",AM319,""))),"")</f>
        <v>0.4</v>
      </c>
      <c r="AN320" s="302" t="s">
        <v>179</v>
      </c>
      <c r="AO320" s="302" t="s">
        <v>180</v>
      </c>
      <c r="AP320" s="302" t="s">
        <v>181</v>
      </c>
      <c r="AQ320" s="775"/>
      <c r="AR320" s="739"/>
      <c r="AS320" s="739"/>
      <c r="AT320" s="742"/>
      <c r="AU320" s="739"/>
      <c r="AV320" s="739"/>
      <c r="AW320" s="742"/>
      <c r="AX320" s="742"/>
      <c r="AY320" s="742"/>
      <c r="AZ320" s="745"/>
      <c r="BA320" s="303"/>
      <c r="BB320" s="303"/>
      <c r="BC320" s="294" t="str">
        <f t="shared" si="63"/>
        <v/>
      </c>
      <c r="BD320" s="304"/>
      <c r="BE320" s="304"/>
      <c r="BF320" s="304"/>
      <c r="BG320" s="304"/>
      <c r="BH320" s="305"/>
      <c r="BI320" s="305"/>
      <c r="BJ320" s="305"/>
      <c r="BK320" s="305"/>
      <c r="BL320" s="306"/>
      <c r="BM320" s="306"/>
      <c r="BN320" s="306"/>
      <c r="BO320" s="306"/>
      <c r="BP320" s="307" t="str">
        <f t="shared" si="64"/>
        <v/>
      </c>
      <c r="BQ320" s="308" t="str">
        <f t="shared" si="65"/>
        <v/>
      </c>
      <c r="BR320" s="748"/>
      <c r="BS320" s="751"/>
      <c r="BT320" s="751"/>
      <c r="BU320" s="754"/>
    </row>
    <row r="321" spans="1:73" ht="90" x14ac:dyDescent="0.25">
      <c r="A321" s="840"/>
      <c r="B321" s="843"/>
      <c r="C321" s="846"/>
      <c r="D321" s="975"/>
      <c r="E321" s="831"/>
      <c r="F321" s="852"/>
      <c r="G321" s="813"/>
      <c r="H321" s="775"/>
      <c r="I321" s="775"/>
      <c r="J321" s="801"/>
      <c r="K321" s="804"/>
      <c r="L321" s="763"/>
      <c r="M321" s="816"/>
      <c r="N321" s="763"/>
      <c r="O321" s="763"/>
      <c r="P321" s="813"/>
      <c r="Q321" s="748"/>
      <c r="R321" s="775"/>
      <c r="S321" s="877"/>
      <c r="T321" s="775"/>
      <c r="U321" s="877"/>
      <c r="V321" s="775"/>
      <c r="W321" s="877"/>
      <c r="X321" s="816"/>
      <c r="Y321" s="877"/>
      <c r="Z321" s="877"/>
      <c r="AA321" s="786"/>
      <c r="AB321" s="297">
        <v>5</v>
      </c>
      <c r="AC321" s="293" t="s">
        <v>986</v>
      </c>
      <c r="AD321" s="293" t="s">
        <v>987</v>
      </c>
      <c r="AE321" s="295" t="s">
        <v>988</v>
      </c>
      <c r="AF321" s="298" t="str">
        <f t="shared" si="53"/>
        <v>Probabilidad</v>
      </c>
      <c r="AG321" s="299" t="s">
        <v>177</v>
      </c>
      <c r="AH321" s="296">
        <f t="shared" si="54"/>
        <v>0.25</v>
      </c>
      <c r="AI321" s="299" t="s">
        <v>178</v>
      </c>
      <c r="AJ321" s="296">
        <f t="shared" si="55"/>
        <v>0.15</v>
      </c>
      <c r="AK321" s="300">
        <f t="shared" si="56"/>
        <v>0.4</v>
      </c>
      <c r="AL321" s="301">
        <f>IFERROR(IF(AND(AF320="Probabilidad",AF321="Probabilidad"),(AL320-(+AL320*AK321)),IF(AND(AF320="Impacto",AF321="Probabilidad"),(AL319-(+AL319*AK321)),IF(AF321="Impacto",AL320,""))),"")</f>
        <v>4.6655999999999996E-2</v>
      </c>
      <c r="AM321" s="301">
        <f>IFERROR(IF(AND(AF320="Impacto",AF321="Impacto"),(AM320-(+AM320*AK321)),IF(AND(AF320="Probabilidad",AF321="Impacto"),(AM319-(+AM319*AK321)),IF(AF321="Probabilidad",AM320,""))),"")</f>
        <v>0.4</v>
      </c>
      <c r="AN321" s="302" t="s">
        <v>179</v>
      </c>
      <c r="AO321" s="302" t="s">
        <v>180</v>
      </c>
      <c r="AP321" s="302" t="s">
        <v>181</v>
      </c>
      <c r="AQ321" s="775"/>
      <c r="AR321" s="739"/>
      <c r="AS321" s="739"/>
      <c r="AT321" s="742"/>
      <c r="AU321" s="739"/>
      <c r="AV321" s="739"/>
      <c r="AW321" s="742"/>
      <c r="AX321" s="742"/>
      <c r="AY321" s="742"/>
      <c r="AZ321" s="745"/>
      <c r="BA321" s="303"/>
      <c r="BB321" s="303"/>
      <c r="BC321" s="294" t="str">
        <f t="shared" si="63"/>
        <v/>
      </c>
      <c r="BD321" s="304"/>
      <c r="BE321" s="304"/>
      <c r="BF321" s="304"/>
      <c r="BG321" s="304"/>
      <c r="BH321" s="305"/>
      <c r="BI321" s="305"/>
      <c r="BJ321" s="305"/>
      <c r="BK321" s="305"/>
      <c r="BL321" s="306"/>
      <c r="BM321" s="306"/>
      <c r="BN321" s="306"/>
      <c r="BO321" s="306"/>
      <c r="BP321" s="307" t="str">
        <f t="shared" si="64"/>
        <v/>
      </c>
      <c r="BQ321" s="308" t="str">
        <f t="shared" si="65"/>
        <v/>
      </c>
      <c r="BR321" s="748"/>
      <c r="BS321" s="751"/>
      <c r="BT321" s="751"/>
      <c r="BU321" s="754"/>
    </row>
    <row r="322" spans="1:73" ht="15.75" thickBot="1" x14ac:dyDescent="0.3">
      <c r="A322" s="840"/>
      <c r="B322" s="843"/>
      <c r="C322" s="846"/>
      <c r="D322" s="976"/>
      <c r="E322" s="832"/>
      <c r="F322" s="853"/>
      <c r="G322" s="814"/>
      <c r="H322" s="776"/>
      <c r="I322" s="776"/>
      <c r="J322" s="802"/>
      <c r="K322" s="805"/>
      <c r="L322" s="764"/>
      <c r="M322" s="817"/>
      <c r="N322" s="764"/>
      <c r="O322" s="764"/>
      <c r="P322" s="814"/>
      <c r="Q322" s="749"/>
      <c r="R322" s="776"/>
      <c r="S322" s="878"/>
      <c r="T322" s="776"/>
      <c r="U322" s="878"/>
      <c r="V322" s="776"/>
      <c r="W322" s="878"/>
      <c r="X322" s="817"/>
      <c r="Y322" s="878"/>
      <c r="Z322" s="878"/>
      <c r="AA322" s="787"/>
      <c r="AB322" s="315">
        <v>6</v>
      </c>
      <c r="AC322" s="422"/>
      <c r="AD322" s="313"/>
      <c r="AE322" s="313"/>
      <c r="AF322" s="316" t="str">
        <f t="shared" si="53"/>
        <v/>
      </c>
      <c r="AG322" s="317"/>
      <c r="AH322" s="314" t="str">
        <f t="shared" si="54"/>
        <v/>
      </c>
      <c r="AI322" s="317"/>
      <c r="AJ322" s="314" t="str">
        <f t="shared" si="55"/>
        <v/>
      </c>
      <c r="AK322" s="318" t="str">
        <f t="shared" si="56"/>
        <v/>
      </c>
      <c r="AL322" s="319" t="str">
        <f>IFERROR(IF(AND(AF321="Probabilidad",AF322="Probabilidad"),(AL321-(+AL321*AK322)),IF(AND(AF321="Impacto",AF322="Probabilidad"),(AL320-(+AL320*AK322)),IF(AF322="Impacto",AL321,""))),"")</f>
        <v/>
      </c>
      <c r="AM322" s="319" t="str">
        <f>IFERROR(IF(AND(AF321="Impacto",AF322="Impacto"),(AM321-(+AM321*AK322)),IF(AND(AF321="Probabilidad",AF322="Impacto"),(AM320-(+AM320*AK322)),IF(AF322="Probabilidad",AM321,""))),"")</f>
        <v/>
      </c>
      <c r="AN322" s="320"/>
      <c r="AO322" s="320"/>
      <c r="AP322" s="320"/>
      <c r="AQ322" s="776"/>
      <c r="AR322" s="740"/>
      <c r="AS322" s="740"/>
      <c r="AT322" s="743"/>
      <c r="AU322" s="740"/>
      <c r="AV322" s="740"/>
      <c r="AW322" s="743"/>
      <c r="AX322" s="743"/>
      <c r="AY322" s="743"/>
      <c r="AZ322" s="746"/>
      <c r="BA322" s="321"/>
      <c r="BB322" s="321"/>
      <c r="BC322" s="312" t="str">
        <f t="shared" si="63"/>
        <v/>
      </c>
      <c r="BD322" s="322"/>
      <c r="BE322" s="322"/>
      <c r="BF322" s="322"/>
      <c r="BG322" s="322"/>
      <c r="BH322" s="323"/>
      <c r="BI322" s="323"/>
      <c r="BJ322" s="323"/>
      <c r="BK322" s="323"/>
      <c r="BL322" s="324"/>
      <c r="BM322" s="324"/>
      <c r="BN322" s="324"/>
      <c r="BO322" s="324"/>
      <c r="BP322" s="325" t="str">
        <f t="shared" si="64"/>
        <v/>
      </c>
      <c r="BQ322" s="326" t="str">
        <f t="shared" si="65"/>
        <v/>
      </c>
      <c r="BR322" s="749"/>
      <c r="BS322" s="752"/>
      <c r="BT322" s="752"/>
      <c r="BU322" s="755"/>
    </row>
    <row r="323" spans="1:73" ht="123" customHeight="1" x14ac:dyDescent="0.25">
      <c r="A323" s="840"/>
      <c r="B323" s="843"/>
      <c r="C323" s="846"/>
      <c r="D323" s="974" t="s">
        <v>167</v>
      </c>
      <c r="E323" s="830" t="s">
        <v>969</v>
      </c>
      <c r="F323" s="851">
        <v>2</v>
      </c>
      <c r="G323" s="762" t="s">
        <v>989</v>
      </c>
      <c r="H323" s="774"/>
      <c r="I323" s="774"/>
      <c r="J323" s="800" t="s">
        <v>990</v>
      </c>
      <c r="K323" s="803" t="s">
        <v>170</v>
      </c>
      <c r="L323" s="762" t="s">
        <v>260</v>
      </c>
      <c r="M323" s="815" t="s">
        <v>991</v>
      </c>
      <c r="N323" s="762"/>
      <c r="O323" s="762"/>
      <c r="P323" s="812" t="s">
        <v>992</v>
      </c>
      <c r="Q323" s="747">
        <v>0.85</v>
      </c>
      <c r="R323" s="774" t="s">
        <v>173</v>
      </c>
      <c r="S323" s="876">
        <v>0.6</v>
      </c>
      <c r="T323" s="774"/>
      <c r="U323" s="876" t="s">
        <v>974</v>
      </c>
      <c r="V323" s="774" t="s">
        <v>174</v>
      </c>
      <c r="W323" s="876">
        <v>0.6</v>
      </c>
      <c r="X323" s="815" t="s">
        <v>174</v>
      </c>
      <c r="Y323" s="876">
        <v>0.6</v>
      </c>
      <c r="Z323" s="876" t="s">
        <v>993</v>
      </c>
      <c r="AA323" s="785" t="s">
        <v>174</v>
      </c>
      <c r="AB323" s="49">
        <v>1</v>
      </c>
      <c r="AC323" s="14" t="s">
        <v>994</v>
      </c>
      <c r="AD323" s="14" t="s">
        <v>237</v>
      </c>
      <c r="AE323" s="14" t="s">
        <v>995</v>
      </c>
      <c r="AF323" s="16" t="str">
        <f t="shared" si="53"/>
        <v>Probabilidad</v>
      </c>
      <c r="AG323" s="10" t="s">
        <v>177</v>
      </c>
      <c r="AH323" s="18">
        <f t="shared" si="54"/>
        <v>0.25</v>
      </c>
      <c r="AI323" s="10" t="s">
        <v>178</v>
      </c>
      <c r="AJ323" s="18">
        <f t="shared" si="55"/>
        <v>0.15</v>
      </c>
      <c r="AK323" s="19">
        <f t="shared" si="56"/>
        <v>0.4</v>
      </c>
      <c r="AL323" s="20">
        <f>IFERROR(IF(AF323="Probabilidad",(S323-(+S323*AK323)),IF(AF323="Impacto",S323,"")),"")</f>
        <v>0.36</v>
      </c>
      <c r="AM323" s="20">
        <f>IFERROR(IF(AF323="Impacto",(Y323-(+Y323*AK323)),IF(AF323="Probabilidad",Y323,"")),"")</f>
        <v>0.6</v>
      </c>
      <c r="AN323" s="11" t="s">
        <v>179</v>
      </c>
      <c r="AO323" s="11" t="s">
        <v>180</v>
      </c>
      <c r="AP323" s="11" t="s">
        <v>181</v>
      </c>
      <c r="AQ323" s="774" t="s">
        <v>996</v>
      </c>
      <c r="AR323" s="738">
        <f>S323</f>
        <v>0.6</v>
      </c>
      <c r="AS323" s="738">
        <f>IF(AL323="","",MIN(AL323:AL328))</f>
        <v>0.36</v>
      </c>
      <c r="AT323" s="741" t="str">
        <f>IFERROR(IF(AS323="","",IF(AS323&lt;=0.2,"Muy Baja",IF(AS323&lt;=0.4,"Baja",IF(AS323&lt;=0.6,"Media",IF(AS323&lt;=0.8,"Alta","Muy Alta"))))),"")</f>
        <v>Baja</v>
      </c>
      <c r="AU323" s="738">
        <f>Y323</f>
        <v>0.6</v>
      </c>
      <c r="AV323" s="738">
        <f>IF(AM323="","",MIN(AM323:AM328))</f>
        <v>0.44999999999999996</v>
      </c>
      <c r="AW323" s="741" t="str">
        <f>IFERROR(IF(AV323="","",IF(AV323&lt;=0.2,"Leve",IF(AV323&lt;=0.4,"Menor",IF(AV323&lt;=0.6,"Moderado",IF(AV323&lt;=0.8,"Mayor","Catastrófico"))))),"")</f>
        <v>Moderado</v>
      </c>
      <c r="AX323" s="741" t="str">
        <f>AA323</f>
        <v>Moderado</v>
      </c>
      <c r="AY323" s="741" t="str">
        <f>IFERROR(IF(OR(AND(AT323="Muy Baja",AW323="Leve"),AND(AT323="Muy Baja",AW323="Menor"),AND(AT323="Baja",AW323="Leve")),"Bajo",IF(OR(AND(AT323="Muy baja",AW323="Moderado"),AND(AT323="Baja",AW323="Menor"),AND(AT323="Baja",AW323="Moderado"),AND(AT323="Media",AW323="Leve"),AND(AT323="Media",AW323="Menor"),AND(AT323="Media",AW323="Moderado"),AND(AT323="Alta",AW323="Leve"),AND(AT323="Alta",AW323="Menor")),"Moderado",IF(OR(AND(AT323="Muy Baja",AW323="Mayor"),AND(AT323="Baja",AW323="Mayor"),AND(AT323="Media",AW323="Mayor"),AND(AT323="Alta",AW323="Moderado"),AND(AT323="Alta",AW323="Mayor"),AND(AT323="Muy Alta",AW323="Leve"),AND(AT323="Muy Alta",AW323="Menor"),AND(AT323="Muy Alta",AW323="Moderado"),AND(AT323="Muy Alta",AW323="Mayor")),"Alto",IF(OR(AND(AT323="Muy Baja",AW323="Catastrófico"),AND(AT323="Baja",AW323="Catastrófico"),AND(AT323="Media",AW323="Catastrófico"),AND(AT323="Alta",AW323="Catastrófico"),AND(AT323="Muy Alta",AW323="Catastrófico")),"Extremo","")))),"")</f>
        <v>Moderado</v>
      </c>
      <c r="AZ323" s="744" t="s">
        <v>183</v>
      </c>
      <c r="BA323" s="243" t="s">
        <v>997</v>
      </c>
      <c r="BB323" s="243" t="s">
        <v>998</v>
      </c>
      <c r="BC323" s="94">
        <f t="shared" si="63"/>
        <v>1</v>
      </c>
      <c r="BD323" s="9"/>
      <c r="BE323" s="9">
        <v>1</v>
      </c>
      <c r="BF323" s="9"/>
      <c r="BG323" s="9"/>
      <c r="BH323" s="91" t="s">
        <v>999</v>
      </c>
      <c r="BI323" s="91" t="s">
        <v>1000</v>
      </c>
      <c r="BJ323" s="91"/>
      <c r="BK323" s="91"/>
      <c r="BL323" s="93"/>
      <c r="BM323" s="93"/>
      <c r="BN323" s="93"/>
      <c r="BO323" s="93"/>
      <c r="BP323" s="95" t="str">
        <f t="shared" si="64"/>
        <v/>
      </c>
      <c r="BQ323" s="96" t="str">
        <f t="shared" si="65"/>
        <v/>
      </c>
      <c r="BR323" s="1052"/>
      <c r="BS323" s="750"/>
      <c r="BT323" s="750"/>
      <c r="BU323" s="753"/>
    </row>
    <row r="324" spans="1:73" ht="70.5" x14ac:dyDescent="0.25">
      <c r="A324" s="840"/>
      <c r="B324" s="843"/>
      <c r="C324" s="846"/>
      <c r="D324" s="975"/>
      <c r="E324" s="831"/>
      <c r="F324" s="852"/>
      <c r="G324" s="763"/>
      <c r="H324" s="775"/>
      <c r="I324" s="775"/>
      <c r="J324" s="801"/>
      <c r="K324" s="804"/>
      <c r="L324" s="763"/>
      <c r="M324" s="816"/>
      <c r="N324" s="763"/>
      <c r="O324" s="763"/>
      <c r="P324" s="813"/>
      <c r="Q324" s="748"/>
      <c r="R324" s="775"/>
      <c r="S324" s="877"/>
      <c r="T324" s="775"/>
      <c r="U324" s="877"/>
      <c r="V324" s="775"/>
      <c r="W324" s="877"/>
      <c r="X324" s="816"/>
      <c r="Y324" s="877"/>
      <c r="Z324" s="877"/>
      <c r="AA324" s="786"/>
      <c r="AB324" s="297">
        <v>2</v>
      </c>
      <c r="AC324" s="295" t="s">
        <v>1001</v>
      </c>
      <c r="AD324" s="295" t="s">
        <v>237</v>
      </c>
      <c r="AE324" s="295" t="s">
        <v>1002</v>
      </c>
      <c r="AF324" s="328" t="str">
        <f>IF(OR(AG324="Preventivo",AG324="Detectivo"),"Probabilidad",IF(AG324="Correctivo","Impacto",""))</f>
        <v>Impacto</v>
      </c>
      <c r="AG324" s="302" t="s">
        <v>282</v>
      </c>
      <c r="AH324" s="296">
        <f t="shared" si="54"/>
        <v>0.1</v>
      </c>
      <c r="AI324" s="302" t="s">
        <v>178</v>
      </c>
      <c r="AJ324" s="296">
        <f t="shared" si="55"/>
        <v>0.15</v>
      </c>
      <c r="AK324" s="300">
        <f t="shared" si="56"/>
        <v>0.25</v>
      </c>
      <c r="AL324" s="329">
        <f>IFERROR(IF(AND(AF323="Probabilidad",AF324="Probabilidad"),(AL323-(+AL323*AK324)),IF(AF324="Probabilidad",(S323-(+S323*AK324)),IF(AF324="Impacto",AL323,""))),"")</f>
        <v>0.36</v>
      </c>
      <c r="AM324" s="329">
        <f>IFERROR(IF(AND(AF323="Impacto",AF324="Impacto"),(AM323-(+AM323*AK324)),IF(AF324="Impacto",(Y323-(+Y323*AK324)),IF(AF324="Probabilidad",AM323,""))),"")</f>
        <v>0.44999999999999996</v>
      </c>
      <c r="AN324" s="302" t="s">
        <v>179</v>
      </c>
      <c r="AO324" s="302" t="s">
        <v>180</v>
      </c>
      <c r="AP324" s="302" t="s">
        <v>181</v>
      </c>
      <c r="AQ324" s="775"/>
      <c r="AR324" s="739"/>
      <c r="AS324" s="739"/>
      <c r="AT324" s="742"/>
      <c r="AU324" s="739"/>
      <c r="AV324" s="739"/>
      <c r="AW324" s="742"/>
      <c r="AX324" s="742"/>
      <c r="AY324" s="742"/>
      <c r="AZ324" s="745"/>
      <c r="BA324" s="423" t="s">
        <v>1003</v>
      </c>
      <c r="BB324" s="423" t="s">
        <v>1004</v>
      </c>
      <c r="BC324" s="308">
        <f t="shared" si="63"/>
        <v>1</v>
      </c>
      <c r="BD324" s="295"/>
      <c r="BE324" s="295"/>
      <c r="BF324" s="295">
        <v>1</v>
      </c>
      <c r="BG324" s="295"/>
      <c r="BH324" s="226" t="s">
        <v>999</v>
      </c>
      <c r="BI324" s="226" t="s">
        <v>1000</v>
      </c>
      <c r="BJ324" s="305"/>
      <c r="BK324" s="305"/>
      <c r="BL324" s="306"/>
      <c r="BM324" s="306"/>
      <c r="BN324" s="306"/>
      <c r="BO324" s="306"/>
      <c r="BP324" s="307" t="str">
        <f t="shared" si="64"/>
        <v/>
      </c>
      <c r="BQ324" s="330" t="str">
        <f t="shared" si="65"/>
        <v/>
      </c>
      <c r="BR324" s="1053"/>
      <c r="BS324" s="751"/>
      <c r="BT324" s="751"/>
      <c r="BU324" s="754"/>
    </row>
    <row r="325" spans="1:73" x14ac:dyDescent="0.25">
      <c r="A325" s="840"/>
      <c r="B325" s="843"/>
      <c r="C325" s="846"/>
      <c r="D325" s="975"/>
      <c r="E325" s="831"/>
      <c r="F325" s="852"/>
      <c r="G325" s="763"/>
      <c r="H325" s="775"/>
      <c r="I325" s="775"/>
      <c r="J325" s="801"/>
      <c r="K325" s="804"/>
      <c r="L325" s="763"/>
      <c r="M325" s="816"/>
      <c r="N325" s="763"/>
      <c r="O325" s="763"/>
      <c r="P325" s="813"/>
      <c r="Q325" s="748"/>
      <c r="R325" s="775"/>
      <c r="S325" s="877"/>
      <c r="T325" s="775"/>
      <c r="U325" s="877"/>
      <c r="V325" s="775"/>
      <c r="W325" s="877"/>
      <c r="X325" s="816"/>
      <c r="Y325" s="877"/>
      <c r="Z325" s="877"/>
      <c r="AA325" s="786"/>
      <c r="AB325" s="297">
        <v>3</v>
      </c>
      <c r="AC325" s="293"/>
      <c r="AD325" s="293"/>
      <c r="AE325" s="295"/>
      <c r="AF325" s="298" t="str">
        <f>IF(OR(AG325="Preventivo",AG325="Detectivo"),"Probabilidad",IF(AG325="Correctivo","Impacto",""))</f>
        <v/>
      </c>
      <c r="AG325" s="299"/>
      <c r="AH325" s="296" t="str">
        <f t="shared" si="54"/>
        <v/>
      </c>
      <c r="AI325" s="299"/>
      <c r="AJ325" s="296" t="str">
        <f t="shared" si="55"/>
        <v/>
      </c>
      <c r="AK325" s="300" t="str">
        <f t="shared" si="56"/>
        <v/>
      </c>
      <c r="AL325" s="301" t="str">
        <f>IFERROR(IF(AND(AF324="Probabilidad",AF325="Probabilidad"),(AL324-(+AL324*AK325)),IF(AND(AF324="Impacto",AF325="Probabilidad"),(AL323-(+AL323*AK325)),IF(AF325="Impacto",AL324,""))),"")</f>
        <v/>
      </c>
      <c r="AM325" s="301" t="str">
        <f>IFERROR(IF(AND(AF324="Impacto",AF325="Impacto"),(AM324-(+AM324*AK325)),IF(AND(AF324="Probabilidad",AF325="Impacto"),(AM323-(+AM323*AK325)),IF(AF325="Probabilidad",AM324,""))),"")</f>
        <v/>
      </c>
      <c r="AN325" s="302"/>
      <c r="AO325" s="302"/>
      <c r="AP325" s="302"/>
      <c r="AQ325" s="775"/>
      <c r="AR325" s="739"/>
      <c r="AS325" s="739"/>
      <c r="AT325" s="742"/>
      <c r="AU325" s="739"/>
      <c r="AV325" s="739"/>
      <c r="AW325" s="742"/>
      <c r="AX325" s="742"/>
      <c r="AY325" s="742"/>
      <c r="AZ325" s="745"/>
      <c r="BA325" s="305"/>
      <c r="BB325" s="305"/>
      <c r="BC325" s="308" t="str">
        <f t="shared" si="63"/>
        <v/>
      </c>
      <c r="BD325" s="295"/>
      <c r="BE325" s="295"/>
      <c r="BF325" s="295"/>
      <c r="BG325" s="295"/>
      <c r="BH325" s="305"/>
      <c r="BI325" s="305"/>
      <c r="BJ325" s="305"/>
      <c r="BK325" s="305"/>
      <c r="BL325" s="306"/>
      <c r="BM325" s="306"/>
      <c r="BN325" s="306"/>
      <c r="BO325" s="306"/>
      <c r="BP325" s="307" t="str">
        <f t="shared" si="64"/>
        <v/>
      </c>
      <c r="BQ325" s="330" t="str">
        <f t="shared" si="65"/>
        <v/>
      </c>
      <c r="BR325" s="1053"/>
      <c r="BS325" s="751"/>
      <c r="BT325" s="751"/>
      <c r="BU325" s="754"/>
    </row>
    <row r="326" spans="1:73" x14ac:dyDescent="0.25">
      <c r="A326" s="840"/>
      <c r="B326" s="843"/>
      <c r="C326" s="846"/>
      <c r="D326" s="975"/>
      <c r="E326" s="831"/>
      <c r="F326" s="852"/>
      <c r="G326" s="763"/>
      <c r="H326" s="775"/>
      <c r="I326" s="775"/>
      <c r="J326" s="801"/>
      <c r="K326" s="804"/>
      <c r="L326" s="763"/>
      <c r="M326" s="816"/>
      <c r="N326" s="763"/>
      <c r="O326" s="763"/>
      <c r="P326" s="813"/>
      <c r="Q326" s="748"/>
      <c r="R326" s="775"/>
      <c r="S326" s="877"/>
      <c r="T326" s="775"/>
      <c r="U326" s="877"/>
      <c r="V326" s="775"/>
      <c r="W326" s="877"/>
      <c r="X326" s="816"/>
      <c r="Y326" s="877"/>
      <c r="Z326" s="877"/>
      <c r="AA326" s="786"/>
      <c r="AB326" s="297">
        <v>4</v>
      </c>
      <c r="AC326" s="295"/>
      <c r="AD326" s="295"/>
      <c r="AE326" s="295"/>
      <c r="AF326" s="298" t="str">
        <f t="shared" si="53"/>
        <v/>
      </c>
      <c r="AG326" s="299"/>
      <c r="AH326" s="296" t="str">
        <f t="shared" si="54"/>
        <v/>
      </c>
      <c r="AI326" s="299"/>
      <c r="AJ326" s="296" t="str">
        <f t="shared" si="55"/>
        <v/>
      </c>
      <c r="AK326" s="300" t="str">
        <f t="shared" si="56"/>
        <v/>
      </c>
      <c r="AL326" s="301" t="str">
        <f>IFERROR(IF(AND(AF325="Probabilidad",AF326="Probabilidad"),(AL325-(+AL325*AK326)),IF(AND(AF325="Impacto",AF326="Probabilidad"),(AL324-(+AL324*AK326)),IF(AF326="Impacto",AL325,""))),"")</f>
        <v/>
      </c>
      <c r="AM326" s="301" t="str">
        <f>IFERROR(IF(AND(AF325="Impacto",AF326="Impacto"),(AM325-(+AM325*AK326)),IF(AND(AF325="Probabilidad",AF326="Impacto"),(AM324-(+AM324*AK326)),IF(AF326="Probabilidad",AM325,""))),"")</f>
        <v/>
      </c>
      <c r="AN326" s="302"/>
      <c r="AO326" s="302"/>
      <c r="AP326" s="302"/>
      <c r="AQ326" s="775"/>
      <c r="AR326" s="739"/>
      <c r="AS326" s="739"/>
      <c r="AT326" s="742"/>
      <c r="AU326" s="739"/>
      <c r="AV326" s="739"/>
      <c r="AW326" s="742"/>
      <c r="AX326" s="742"/>
      <c r="AY326" s="742"/>
      <c r="AZ326" s="745"/>
      <c r="BA326" s="305"/>
      <c r="BB326" s="305"/>
      <c r="BC326" s="308" t="str">
        <f t="shared" si="63"/>
        <v/>
      </c>
      <c r="BD326" s="295"/>
      <c r="BE326" s="295"/>
      <c r="BF326" s="295"/>
      <c r="BG326" s="295"/>
      <c r="BH326" s="305"/>
      <c r="BI326" s="305"/>
      <c r="BJ326" s="305"/>
      <c r="BK326" s="305"/>
      <c r="BL326" s="306"/>
      <c r="BM326" s="306"/>
      <c r="BN326" s="306"/>
      <c r="BO326" s="306"/>
      <c r="BP326" s="307" t="str">
        <f t="shared" si="64"/>
        <v/>
      </c>
      <c r="BQ326" s="330" t="str">
        <f t="shared" si="65"/>
        <v/>
      </c>
      <c r="BR326" s="1053"/>
      <c r="BS326" s="751"/>
      <c r="BT326" s="751"/>
      <c r="BU326" s="754"/>
    </row>
    <row r="327" spans="1:73" x14ac:dyDescent="0.25">
      <c r="A327" s="840"/>
      <c r="B327" s="843"/>
      <c r="C327" s="846"/>
      <c r="D327" s="975"/>
      <c r="E327" s="831"/>
      <c r="F327" s="852"/>
      <c r="G327" s="763"/>
      <c r="H327" s="775"/>
      <c r="I327" s="775"/>
      <c r="J327" s="801"/>
      <c r="K327" s="804"/>
      <c r="L327" s="763"/>
      <c r="M327" s="816"/>
      <c r="N327" s="763"/>
      <c r="O327" s="763"/>
      <c r="P327" s="813"/>
      <c r="Q327" s="748"/>
      <c r="R327" s="775"/>
      <c r="S327" s="877"/>
      <c r="T327" s="775"/>
      <c r="U327" s="877"/>
      <c r="V327" s="775"/>
      <c r="W327" s="877"/>
      <c r="X327" s="816"/>
      <c r="Y327" s="877"/>
      <c r="Z327" s="877"/>
      <c r="AA327" s="786"/>
      <c r="AB327" s="297">
        <v>5</v>
      </c>
      <c r="AC327" s="336"/>
      <c r="AD327" s="336"/>
      <c r="AE327" s="295"/>
      <c r="AF327" s="298" t="str">
        <f t="shared" si="53"/>
        <v/>
      </c>
      <c r="AG327" s="299"/>
      <c r="AH327" s="296" t="str">
        <f t="shared" si="54"/>
        <v/>
      </c>
      <c r="AI327" s="299"/>
      <c r="AJ327" s="296" t="str">
        <f t="shared" si="55"/>
        <v/>
      </c>
      <c r="AK327" s="300" t="str">
        <f t="shared" si="56"/>
        <v/>
      </c>
      <c r="AL327" s="301" t="str">
        <f>IFERROR(IF(AND(AF326="Probabilidad",AF327="Probabilidad"),(AL326-(+AL326*AK327)),IF(AND(AF326="Impacto",AF327="Probabilidad"),(AL325-(+AL325*AK327)),IF(AF327="Impacto",AL326,""))),"")</f>
        <v/>
      </c>
      <c r="AM327" s="301" t="str">
        <f>IFERROR(IF(AND(AF326="Impacto",AF327="Impacto"),(AM326-(+AM326*AK327)),IF(AND(AF326="Probabilidad",AF327="Impacto"),(AM325-(+AM325*AK327)),IF(AF327="Probabilidad",AM326,""))),"")</f>
        <v/>
      </c>
      <c r="AN327" s="302"/>
      <c r="AO327" s="302"/>
      <c r="AP327" s="302"/>
      <c r="AQ327" s="775"/>
      <c r="AR327" s="739"/>
      <c r="AS327" s="739"/>
      <c r="AT327" s="742"/>
      <c r="AU327" s="739"/>
      <c r="AV327" s="739"/>
      <c r="AW327" s="742"/>
      <c r="AX327" s="742"/>
      <c r="AY327" s="742"/>
      <c r="AZ327" s="745"/>
      <c r="BA327" s="305"/>
      <c r="BB327" s="305"/>
      <c r="BC327" s="308" t="str">
        <f t="shared" si="63"/>
        <v/>
      </c>
      <c r="BD327" s="295"/>
      <c r="BE327" s="295"/>
      <c r="BF327" s="295"/>
      <c r="BG327" s="295"/>
      <c r="BH327" s="305"/>
      <c r="BI327" s="305"/>
      <c r="BJ327" s="305"/>
      <c r="BK327" s="305"/>
      <c r="BL327" s="306"/>
      <c r="BM327" s="306"/>
      <c r="BN327" s="306"/>
      <c r="BO327" s="306"/>
      <c r="BP327" s="307" t="str">
        <f t="shared" si="64"/>
        <v/>
      </c>
      <c r="BQ327" s="330" t="str">
        <f t="shared" si="65"/>
        <v/>
      </c>
      <c r="BR327" s="1053"/>
      <c r="BS327" s="751"/>
      <c r="BT327" s="751"/>
      <c r="BU327" s="754"/>
    </row>
    <row r="328" spans="1:73" ht="15.75" thickBot="1" x14ac:dyDescent="0.3">
      <c r="A328" s="841"/>
      <c r="B328" s="844"/>
      <c r="C328" s="847"/>
      <c r="D328" s="976"/>
      <c r="E328" s="832"/>
      <c r="F328" s="853"/>
      <c r="G328" s="764"/>
      <c r="H328" s="776"/>
      <c r="I328" s="776"/>
      <c r="J328" s="802"/>
      <c r="K328" s="805"/>
      <c r="L328" s="764"/>
      <c r="M328" s="817"/>
      <c r="N328" s="764"/>
      <c r="O328" s="764"/>
      <c r="P328" s="814"/>
      <c r="Q328" s="749"/>
      <c r="R328" s="776"/>
      <c r="S328" s="878"/>
      <c r="T328" s="776"/>
      <c r="U328" s="878"/>
      <c r="V328" s="776"/>
      <c r="W328" s="878"/>
      <c r="X328" s="817"/>
      <c r="Y328" s="878"/>
      <c r="Z328" s="878"/>
      <c r="AA328" s="787"/>
      <c r="AB328" s="315">
        <v>6</v>
      </c>
      <c r="AC328" s="313"/>
      <c r="AD328" s="313"/>
      <c r="AE328" s="313"/>
      <c r="AF328" s="316" t="str">
        <f t="shared" si="53"/>
        <v/>
      </c>
      <c r="AG328" s="317"/>
      <c r="AH328" s="314" t="str">
        <f t="shared" si="54"/>
        <v/>
      </c>
      <c r="AI328" s="317"/>
      <c r="AJ328" s="314" t="str">
        <f t="shared" si="55"/>
        <v/>
      </c>
      <c r="AK328" s="318" t="str">
        <f t="shared" si="56"/>
        <v/>
      </c>
      <c r="AL328" s="319" t="str">
        <f>IFERROR(IF(AND(AF327="Probabilidad",AF328="Probabilidad"),(AL327-(+AL327*AK328)),IF(AND(AF327="Impacto",AF328="Probabilidad"),(AL326-(+AL326*AK328)),IF(AF328="Impacto",AL327,""))),"")</f>
        <v/>
      </c>
      <c r="AM328" s="319" t="str">
        <f>IFERROR(IF(AND(AF327="Impacto",AF328="Impacto"),(AM327-(+AM327*AK328)),IF(AND(AF327="Probabilidad",AF328="Impacto"),(AM326-(+AM326*AK328)),IF(AF328="Probabilidad",AM327,""))),"")</f>
        <v/>
      </c>
      <c r="AN328" s="320"/>
      <c r="AO328" s="320"/>
      <c r="AP328" s="320"/>
      <c r="AQ328" s="776"/>
      <c r="AR328" s="740"/>
      <c r="AS328" s="740"/>
      <c r="AT328" s="743"/>
      <c r="AU328" s="740"/>
      <c r="AV328" s="740"/>
      <c r="AW328" s="743"/>
      <c r="AX328" s="743"/>
      <c r="AY328" s="743"/>
      <c r="AZ328" s="746"/>
      <c r="BA328" s="323"/>
      <c r="BB328" s="323"/>
      <c r="BC328" s="326" t="str">
        <f t="shared" si="63"/>
        <v/>
      </c>
      <c r="BD328" s="313"/>
      <c r="BE328" s="313"/>
      <c r="BF328" s="313"/>
      <c r="BG328" s="313"/>
      <c r="BH328" s="323"/>
      <c r="BI328" s="323"/>
      <c r="BJ328" s="323"/>
      <c r="BK328" s="323"/>
      <c r="BL328" s="324"/>
      <c r="BM328" s="324"/>
      <c r="BN328" s="324"/>
      <c r="BO328" s="324"/>
      <c r="BP328" s="325" t="str">
        <f t="shared" si="64"/>
        <v/>
      </c>
      <c r="BQ328" s="333" t="str">
        <f t="shared" si="65"/>
        <v/>
      </c>
      <c r="BR328" s="1054"/>
      <c r="BS328" s="752"/>
      <c r="BT328" s="752"/>
      <c r="BU328" s="755"/>
    </row>
    <row r="329" spans="1:73" ht="90" customHeight="1" x14ac:dyDescent="0.25">
      <c r="A329" s="839" t="s">
        <v>1005</v>
      </c>
      <c r="B329" s="842" t="s">
        <v>165</v>
      </c>
      <c r="C329" s="1033" t="s">
        <v>1006</v>
      </c>
      <c r="D329" s="998" t="s">
        <v>167</v>
      </c>
      <c r="E329" s="830" t="s">
        <v>1007</v>
      </c>
      <c r="F329" s="833">
        <v>1</v>
      </c>
      <c r="G329" s="812" t="s">
        <v>1008</v>
      </c>
      <c r="H329" s="774"/>
      <c r="I329" s="774"/>
      <c r="J329" s="800" t="s">
        <v>1009</v>
      </c>
      <c r="K329" s="803" t="s">
        <v>201</v>
      </c>
      <c r="L329" s="762" t="s">
        <v>260</v>
      </c>
      <c r="M329" s="815" t="s">
        <v>1010</v>
      </c>
      <c r="N329" s="762"/>
      <c r="O329" s="762"/>
      <c r="P329" s="951" t="s">
        <v>1011</v>
      </c>
      <c r="Q329" s="747">
        <v>1</v>
      </c>
      <c r="R329" s="744" t="s">
        <v>219</v>
      </c>
      <c r="S329" s="781">
        <f>IF(R329="Muy Alta",100%,IF(R329="Alta",80%,IF(R329="Media",60%,IF(R329="Baja",40%,IF(R329="Muy Baja",20%,"")))))</f>
        <v>0.4</v>
      </c>
      <c r="T329" s="744"/>
      <c r="U329" s="781" t="str">
        <f>IF(T329="Catastrófico",100%,IF(T329="Mayor",80%,IF(T329="Moderado",60%,IF(T329="Menor",40%,IF(T329="Leve",20%,"")))))</f>
        <v/>
      </c>
      <c r="V329" s="744" t="s">
        <v>263</v>
      </c>
      <c r="W329" s="781">
        <f>IF(V329="Catastrófico",100%,IF(V329="Mayor",80%,IF(V329="Moderado",60%,IF(V329="Menor",40%,IF(V329="Leve",20%,"")))))</f>
        <v>0.2</v>
      </c>
      <c r="X329" s="778" t="str">
        <f>IF(Y329=100%,"Catastrófico",IF(Y329=80%,"Mayor",IF(Y329=60%,"Moderado",IF(Y329=40%,"Menor",IF(Y329=20%,"Leve","")))))</f>
        <v>Leve</v>
      </c>
      <c r="Y329" s="781">
        <f>IF(AND(U329="",W329=""),"",MAX(U329,W329))</f>
        <v>0.2</v>
      </c>
      <c r="Z329" s="781" t="str">
        <f>CONCATENATE(R329,X329)</f>
        <v>BajaLeve</v>
      </c>
      <c r="AA329" s="785" t="str">
        <f>IF(Z329="Muy AltaLeve","Alto",IF(Z329="Muy AltaMenor","Alto",IF(Z329="Muy AltaModerado","Alto",IF(Z329="Muy AltaMayor","Alto",IF(Z329="Muy AltaCatastrófico","Extremo",IF(Z329="AltaLeve","Moderado",IF(Z329="AltaMenor","Moderado",IF(Z329="AltaModerado","Alto",IF(Z329="AltaMayor","Alto",IF(Z329="AltaCatastrófico","Extremo",IF(Z329="MediaLeve","Moderado",IF(Z329="MediaMenor","Moderado",IF(Z329="MediaModerado","Moderado",IF(Z329="MediaMayor","Alto",IF(Z329="MediaCatastrófico","Extremo",IF(Z329="BajaLeve","Bajo",IF(Z329="BajaMenor","Moderado",IF(Z329="BajaModerado","Moderado",IF(Z329="BajaMayor","Alto",IF(Z329="BajaCatastrófico","Extremo",IF(Z329="Muy BajaLeve","Bajo",IF(Z329="Muy BajaMenor","Bajo",IF(Z329="Muy BajaModerado","Moderado",IF(Z329="Muy BajaMayor","Alto",IF(Z329="Muy BajaCatastrófico","Extremo","")))))))))))))))))))))))))</f>
        <v>Bajo</v>
      </c>
      <c r="AB329" s="49">
        <v>1</v>
      </c>
      <c r="AC329" s="9" t="s">
        <v>1012</v>
      </c>
      <c r="AD329" s="9" t="s">
        <v>1013</v>
      </c>
      <c r="AE329" s="244" t="s">
        <v>1014</v>
      </c>
      <c r="AF329" s="298" t="str">
        <f t="shared" si="53"/>
        <v>Probabilidad</v>
      </c>
      <c r="AG329" s="10" t="s">
        <v>335</v>
      </c>
      <c r="AH329" s="296">
        <f t="shared" si="54"/>
        <v>0.15</v>
      </c>
      <c r="AI329" s="10" t="s">
        <v>178</v>
      </c>
      <c r="AJ329" s="296">
        <f t="shared" si="55"/>
        <v>0.15</v>
      </c>
      <c r="AK329" s="300">
        <f t="shared" si="56"/>
        <v>0.3</v>
      </c>
      <c r="AL329" s="20">
        <f>IFERROR(IF(AF329="Probabilidad",(S329-(+S329*AK329)),IF(AF329="Impacto",S329,"")),"")</f>
        <v>0.28000000000000003</v>
      </c>
      <c r="AM329" s="20">
        <f>IFERROR(IF(AF329="Impacto",(Y329-(+Y329*AK329)),IF(AF329="Probabilidad",Y329,"")),"")</f>
        <v>0.2</v>
      </c>
      <c r="AN329" s="11" t="s">
        <v>179</v>
      </c>
      <c r="AO329" s="11" t="s">
        <v>180</v>
      </c>
      <c r="AP329" s="11" t="s">
        <v>181</v>
      </c>
      <c r="AQ329" s="784" t="s">
        <v>1015</v>
      </c>
      <c r="AR329" s="738">
        <f>S329</f>
        <v>0.4</v>
      </c>
      <c r="AS329" s="738">
        <f>IF(AL329="","",MIN(AL329:AL334))</f>
        <v>0.16800000000000001</v>
      </c>
      <c r="AT329" s="741" t="str">
        <f>IFERROR(IF(AS329="","",IF(AS329&lt;=0.2,"Muy Baja",IF(AS329&lt;=0.4,"Baja",IF(AS329&lt;=0.6,"Media",IF(AS329&lt;=0.8,"Alta","Muy Alta"))))),"")</f>
        <v>Muy Baja</v>
      </c>
      <c r="AU329" s="738">
        <f>Y329</f>
        <v>0.2</v>
      </c>
      <c r="AV329" s="738">
        <f>IF(AM329="","",MIN(AM329:AM334))</f>
        <v>0.2</v>
      </c>
      <c r="AW329" s="741" t="str">
        <f>IFERROR(IF(AV329="","",IF(AV329&lt;=0.2,"Leve",IF(AV329&lt;=0.4,"Menor",IF(AV329&lt;=0.6,"Moderado",IF(AV329&lt;=0.8,"Mayor","Catastrófico"))))),"")</f>
        <v>Leve</v>
      </c>
      <c r="AX329" s="741" t="str">
        <f>AA329</f>
        <v>Bajo</v>
      </c>
      <c r="AY329" s="741" t="str">
        <f>IFERROR(IF(OR(AND(AT329="Muy Baja",AW329="Leve"),AND(AT329="Muy Baja",AW329="Menor"),AND(AT329="Baja",AW329="Leve")),"Bajo",IF(OR(AND(AT329="Muy baja",AW329="Moderado"),AND(AT329="Baja",AW329="Menor"),AND(AT329="Baja",AW329="Moderado"),AND(AT329="Media",AW329="Leve"),AND(AT329="Media",AW329="Menor"),AND(AT329="Media",AW329="Moderado"),AND(AT329="Alta",AW329="Leve"),AND(AT329="Alta",AW329="Menor")),"Moderado",IF(OR(AND(AT329="Muy Baja",AW329="Mayor"),AND(AT329="Baja",AW329="Mayor"),AND(AT329="Media",AW329="Mayor"),AND(AT329="Alta",AW329="Moderado"),AND(AT329="Alta",AW329="Mayor"),AND(AT329="Muy Alta",AW329="Leve"),AND(AT329="Muy Alta",AW329="Menor"),AND(AT329="Muy Alta",AW329="Moderado"),AND(AT329="Muy Alta",AW329="Mayor")),"Alto",IF(OR(AND(AT329="Muy Baja",AW329="Catastrófico"),AND(AT329="Baja",AW329="Catastrófico"),AND(AT329="Media",AW329="Catastrófico"),AND(AT329="Alta",AW329="Catastrófico"),AND(AT329="Muy Alta",AW329="Catastrófico")),"Extremo","")))),"")</f>
        <v>Bajo</v>
      </c>
      <c r="AZ329" s="744" t="s">
        <v>224</v>
      </c>
      <c r="BA329" s="97"/>
      <c r="BB329" s="97"/>
      <c r="BC329" s="110" t="str">
        <f>IF(SUM(BD329:BG329)=0,"",SUM(BD329:BG329))</f>
        <v/>
      </c>
      <c r="BD329" s="111"/>
      <c r="BE329" s="111"/>
      <c r="BF329" s="111"/>
      <c r="BG329" s="111"/>
      <c r="BH329" s="97"/>
      <c r="BI329" s="97"/>
      <c r="BJ329" s="91"/>
      <c r="BK329" s="91"/>
      <c r="BL329" s="93"/>
      <c r="BM329" s="93"/>
      <c r="BN329" s="93"/>
      <c r="BO329" s="93"/>
      <c r="BP329" s="95" t="str">
        <f>IF(SUM(BL329:BO329)=0,"",SUM(BL329:BO329))</f>
        <v/>
      </c>
      <c r="BQ329" s="96" t="str">
        <f>IF(ISERROR(BP329/BC329),"",(BP329/BC329))</f>
        <v/>
      </c>
      <c r="BR329" s="747"/>
      <c r="BS329" s="750"/>
      <c r="BT329" s="750"/>
      <c r="BU329" s="753"/>
    </row>
    <row r="330" spans="1:73" ht="70.5" x14ac:dyDescent="0.25">
      <c r="A330" s="840"/>
      <c r="B330" s="843"/>
      <c r="C330" s="1034"/>
      <c r="D330" s="999"/>
      <c r="E330" s="831"/>
      <c r="F330" s="834"/>
      <c r="G330" s="813"/>
      <c r="H330" s="775"/>
      <c r="I330" s="775"/>
      <c r="J330" s="801"/>
      <c r="K330" s="804"/>
      <c r="L330" s="763"/>
      <c r="M330" s="816"/>
      <c r="N330" s="763"/>
      <c r="O330" s="763"/>
      <c r="P330" s="952"/>
      <c r="Q330" s="748"/>
      <c r="R330" s="745"/>
      <c r="S330" s="782"/>
      <c r="T330" s="745"/>
      <c r="U330" s="782"/>
      <c r="V330" s="745"/>
      <c r="W330" s="782"/>
      <c r="X330" s="779"/>
      <c r="Y330" s="782"/>
      <c r="Z330" s="782"/>
      <c r="AA330" s="786"/>
      <c r="AB330" s="297">
        <v>2</v>
      </c>
      <c r="AC330" s="293" t="s">
        <v>1016</v>
      </c>
      <c r="AD330" s="293" t="s">
        <v>265</v>
      </c>
      <c r="AE330" s="310" t="s">
        <v>1017</v>
      </c>
      <c r="AF330" s="298" t="str">
        <f t="shared" si="53"/>
        <v>Probabilidad</v>
      </c>
      <c r="AG330" s="299" t="s">
        <v>177</v>
      </c>
      <c r="AH330" s="296">
        <f t="shared" si="54"/>
        <v>0.25</v>
      </c>
      <c r="AI330" s="299" t="s">
        <v>178</v>
      </c>
      <c r="AJ330" s="296">
        <f t="shared" si="55"/>
        <v>0.15</v>
      </c>
      <c r="AK330" s="300">
        <f t="shared" si="56"/>
        <v>0.4</v>
      </c>
      <c r="AL330" s="301">
        <f>IFERROR(IF(AND(AF329="Probabilidad",AF330="Probabilidad"),(AL329-(+AL329*AK330)),IF(AF330="Probabilidad",(S329-(+S329*AK330)),IF(AF330="Impacto",AL329,""))),"")</f>
        <v>0.16800000000000001</v>
      </c>
      <c r="AM330" s="301">
        <f>IFERROR(IF(AND(AF329="Impacto",AF330="Impacto"),(AM329-(+AM329*AK330)),IF(AF330="Impacto",(Y329-(+Y329*AK330)),IF(AF330="Probabilidad",AM329,""))),"")</f>
        <v>0.2</v>
      </c>
      <c r="AN330" s="302" t="s">
        <v>179</v>
      </c>
      <c r="AO330" s="302" t="s">
        <v>180</v>
      </c>
      <c r="AP330" s="302" t="s">
        <v>181</v>
      </c>
      <c r="AQ330" s="775"/>
      <c r="AR330" s="739"/>
      <c r="AS330" s="739"/>
      <c r="AT330" s="742"/>
      <c r="AU330" s="739"/>
      <c r="AV330" s="739"/>
      <c r="AW330" s="742"/>
      <c r="AX330" s="742"/>
      <c r="AY330" s="742"/>
      <c r="AZ330" s="745"/>
      <c r="BA330" s="303"/>
      <c r="BB330" s="303"/>
      <c r="BC330" s="294" t="str">
        <f t="shared" ref="BC330:BC340" si="66">IF(SUM(BD330:BG330)=0,"",SUM(BD330:BG330))</f>
        <v/>
      </c>
      <c r="BD330" s="304"/>
      <c r="BE330" s="304"/>
      <c r="BF330" s="304"/>
      <c r="BG330" s="304"/>
      <c r="BH330" s="303"/>
      <c r="BI330" s="303"/>
      <c r="BJ330" s="305"/>
      <c r="BK330" s="305"/>
      <c r="BL330" s="306"/>
      <c r="BM330" s="306"/>
      <c r="BN330" s="306"/>
      <c r="BO330" s="306"/>
      <c r="BP330" s="307" t="str">
        <f>IF(SUM(BL330:BO330)=0,"",SUM(BL330:BO330))</f>
        <v/>
      </c>
      <c r="BQ330" s="308" t="str">
        <f>IF(ISERROR(BP330/BC330),"",(BP330/BC330))</f>
        <v/>
      </c>
      <c r="BR330" s="748"/>
      <c r="BS330" s="751"/>
      <c r="BT330" s="751"/>
      <c r="BU330" s="754"/>
    </row>
    <row r="331" spans="1:73" x14ac:dyDescent="0.25">
      <c r="A331" s="840"/>
      <c r="B331" s="843"/>
      <c r="C331" s="1034"/>
      <c r="D331" s="999"/>
      <c r="E331" s="831"/>
      <c r="F331" s="834"/>
      <c r="G331" s="813"/>
      <c r="H331" s="775"/>
      <c r="I331" s="775"/>
      <c r="J331" s="801"/>
      <c r="K331" s="804"/>
      <c r="L331" s="763"/>
      <c r="M331" s="816"/>
      <c r="N331" s="763"/>
      <c r="O331" s="763"/>
      <c r="P331" s="952"/>
      <c r="Q331" s="748"/>
      <c r="R331" s="745"/>
      <c r="S331" s="782"/>
      <c r="T331" s="745"/>
      <c r="U331" s="782"/>
      <c r="V331" s="745"/>
      <c r="W331" s="782"/>
      <c r="X331" s="779"/>
      <c r="Y331" s="782"/>
      <c r="Z331" s="782"/>
      <c r="AA331" s="786"/>
      <c r="AB331" s="297">
        <v>3</v>
      </c>
      <c r="AC331" s="293"/>
      <c r="AD331" s="293"/>
      <c r="AE331" s="310"/>
      <c r="AF331" s="298" t="str">
        <f t="shared" si="53"/>
        <v/>
      </c>
      <c r="AG331" s="299"/>
      <c r="AH331" s="296" t="str">
        <f t="shared" si="54"/>
        <v/>
      </c>
      <c r="AI331" s="299"/>
      <c r="AJ331" s="296" t="str">
        <f t="shared" si="55"/>
        <v/>
      </c>
      <c r="AK331" s="300" t="str">
        <f t="shared" si="56"/>
        <v/>
      </c>
      <c r="AL331" s="301" t="str">
        <f>IFERROR(IF(AND(AF330="Probabilidad",AF331="Probabilidad"),(AL330-(+AL330*AK331)),IF(AND(AF330="Impacto",AF331="Probabilidad"),(AL329-(+AL329*AK331)),IF(AF331="Impacto",AL330,""))),"")</f>
        <v/>
      </c>
      <c r="AM331" s="301" t="str">
        <f>IFERROR(IF(AND(AF330="Impacto",AF331="Impacto"),(AM330-(+AM330*AK331)),IF(AND(AF330="Probabilidad",AF331="Impacto"),(AM329-(+AM329*AK331)),IF(AF331="Probabilidad",AM330,""))),"")</f>
        <v/>
      </c>
      <c r="AN331" s="302"/>
      <c r="AO331" s="302"/>
      <c r="AP331" s="302"/>
      <c r="AQ331" s="775"/>
      <c r="AR331" s="739"/>
      <c r="AS331" s="739"/>
      <c r="AT331" s="742"/>
      <c r="AU331" s="739"/>
      <c r="AV331" s="739"/>
      <c r="AW331" s="742"/>
      <c r="AX331" s="742"/>
      <c r="AY331" s="742"/>
      <c r="AZ331" s="745"/>
      <c r="BA331" s="303"/>
      <c r="BB331" s="303"/>
      <c r="BC331" s="294" t="str">
        <f t="shared" si="66"/>
        <v/>
      </c>
      <c r="BD331" s="304"/>
      <c r="BE331" s="304"/>
      <c r="BF331" s="304"/>
      <c r="BG331" s="304"/>
      <c r="BH331" s="303"/>
      <c r="BI331" s="303"/>
      <c r="BJ331" s="305"/>
      <c r="BK331" s="305"/>
      <c r="BL331" s="306"/>
      <c r="BM331" s="306"/>
      <c r="BN331" s="306"/>
      <c r="BO331" s="306"/>
      <c r="BP331" s="307" t="str">
        <f t="shared" ref="BP331:BP340" si="67">IF(SUM(BL331:BO331)=0,"",SUM(BL331:BO331))</f>
        <v/>
      </c>
      <c r="BQ331" s="308" t="str">
        <f t="shared" ref="BQ331:BQ340" si="68">IF(ISERROR(BP331/BC331),"",(BP331/BC331))</f>
        <v/>
      </c>
      <c r="BR331" s="748"/>
      <c r="BS331" s="751"/>
      <c r="BT331" s="751"/>
      <c r="BU331" s="754"/>
    </row>
    <row r="332" spans="1:73" x14ac:dyDescent="0.25">
      <c r="A332" s="840"/>
      <c r="B332" s="843"/>
      <c r="C332" s="1034"/>
      <c r="D332" s="999"/>
      <c r="E332" s="831"/>
      <c r="F332" s="834"/>
      <c r="G332" s="813"/>
      <c r="H332" s="775"/>
      <c r="I332" s="775"/>
      <c r="J332" s="801"/>
      <c r="K332" s="804"/>
      <c r="L332" s="763"/>
      <c r="M332" s="816"/>
      <c r="N332" s="763"/>
      <c r="O332" s="763"/>
      <c r="P332" s="952"/>
      <c r="Q332" s="748"/>
      <c r="R332" s="745"/>
      <c r="S332" s="782"/>
      <c r="T332" s="745"/>
      <c r="U332" s="782"/>
      <c r="V332" s="745"/>
      <c r="W332" s="782"/>
      <c r="X332" s="779"/>
      <c r="Y332" s="782"/>
      <c r="Z332" s="782"/>
      <c r="AA332" s="786"/>
      <c r="AB332" s="297">
        <v>4</v>
      </c>
      <c r="AC332" s="295"/>
      <c r="AD332" s="295"/>
      <c r="AE332" s="310"/>
      <c r="AF332" s="298" t="str">
        <f t="shared" si="53"/>
        <v/>
      </c>
      <c r="AG332" s="299"/>
      <c r="AH332" s="296" t="str">
        <f t="shared" si="54"/>
        <v/>
      </c>
      <c r="AI332" s="299"/>
      <c r="AJ332" s="296" t="str">
        <f t="shared" si="55"/>
        <v/>
      </c>
      <c r="AK332" s="300" t="str">
        <f t="shared" si="56"/>
        <v/>
      </c>
      <c r="AL332" s="301" t="str">
        <f>IFERROR(IF(AND(AF331="Probabilidad",AF332="Probabilidad"),(AL331-(+AL331*AK332)),IF(AND(AF331="Impacto",AF332="Probabilidad"),(AL330-(+AL330*AK332)),IF(AF332="Impacto",AL331,""))),"")</f>
        <v/>
      </c>
      <c r="AM332" s="301" t="str">
        <f>IFERROR(IF(AND(AF331="Impacto",AF332="Impacto"),(AM331-(+AM331*AK332)),IF(AND(AF331="Probabilidad",AF332="Impacto"),(AM330-(+AM330*AK332)),IF(AF332="Probabilidad",AM331,""))),"")</f>
        <v/>
      </c>
      <c r="AN332" s="302"/>
      <c r="AO332" s="302"/>
      <c r="AP332" s="302"/>
      <c r="AQ332" s="775"/>
      <c r="AR332" s="739"/>
      <c r="AS332" s="739"/>
      <c r="AT332" s="742"/>
      <c r="AU332" s="739"/>
      <c r="AV332" s="739"/>
      <c r="AW332" s="742"/>
      <c r="AX332" s="742"/>
      <c r="AY332" s="742"/>
      <c r="AZ332" s="745"/>
      <c r="BA332" s="303"/>
      <c r="BB332" s="303"/>
      <c r="BC332" s="294" t="str">
        <f t="shared" si="66"/>
        <v/>
      </c>
      <c r="BD332" s="304"/>
      <c r="BE332" s="304"/>
      <c r="BF332" s="304"/>
      <c r="BG332" s="304"/>
      <c r="BH332" s="303"/>
      <c r="BI332" s="303"/>
      <c r="BJ332" s="305"/>
      <c r="BK332" s="305"/>
      <c r="BL332" s="306"/>
      <c r="BM332" s="306"/>
      <c r="BN332" s="306"/>
      <c r="BO332" s="306"/>
      <c r="BP332" s="307" t="str">
        <f t="shared" si="67"/>
        <v/>
      </c>
      <c r="BQ332" s="308" t="str">
        <f t="shared" si="68"/>
        <v/>
      </c>
      <c r="BR332" s="748"/>
      <c r="BS332" s="751"/>
      <c r="BT332" s="751"/>
      <c r="BU332" s="754"/>
    </row>
    <row r="333" spans="1:73" x14ac:dyDescent="0.25">
      <c r="A333" s="840"/>
      <c r="B333" s="843"/>
      <c r="C333" s="1034"/>
      <c r="D333" s="999"/>
      <c r="E333" s="831"/>
      <c r="F333" s="834"/>
      <c r="G333" s="813"/>
      <c r="H333" s="775"/>
      <c r="I333" s="775"/>
      <c r="J333" s="801"/>
      <c r="K333" s="804"/>
      <c r="L333" s="763"/>
      <c r="M333" s="816"/>
      <c r="N333" s="763"/>
      <c r="O333" s="763"/>
      <c r="P333" s="952"/>
      <c r="Q333" s="748"/>
      <c r="R333" s="745"/>
      <c r="S333" s="782"/>
      <c r="T333" s="745"/>
      <c r="U333" s="782"/>
      <c r="V333" s="745"/>
      <c r="W333" s="782"/>
      <c r="X333" s="779"/>
      <c r="Y333" s="782"/>
      <c r="Z333" s="782"/>
      <c r="AA333" s="786"/>
      <c r="AB333" s="297">
        <v>5</v>
      </c>
      <c r="AC333" s="342"/>
      <c r="AD333" s="342"/>
      <c r="AE333" s="310"/>
      <c r="AF333" s="298" t="str">
        <f t="shared" si="53"/>
        <v/>
      </c>
      <c r="AG333" s="299"/>
      <c r="AH333" s="296" t="str">
        <f t="shared" si="54"/>
        <v/>
      </c>
      <c r="AI333" s="299"/>
      <c r="AJ333" s="296" t="str">
        <f t="shared" si="55"/>
        <v/>
      </c>
      <c r="AK333" s="300" t="str">
        <f t="shared" si="56"/>
        <v/>
      </c>
      <c r="AL333" s="301" t="str">
        <f>IFERROR(IF(AND(AF332="Probabilidad",AF333="Probabilidad"),(AL332-(+AL332*AK333)),IF(AND(AF332="Impacto",AF333="Probabilidad"),(AL331-(+AL331*AK333)),IF(AF333="Impacto",AL332,""))),"")</f>
        <v/>
      </c>
      <c r="AM333" s="301" t="str">
        <f>IFERROR(IF(AND(AF332="Impacto",AF333="Impacto"),(AM332-(+AM332*AK333)),IF(AND(AF332="Probabilidad",AF333="Impacto"),(AM331-(+AM331*AK333)),IF(AF333="Probabilidad",AM332,""))),"")</f>
        <v/>
      </c>
      <c r="AN333" s="302"/>
      <c r="AO333" s="302"/>
      <c r="AP333" s="302"/>
      <c r="AQ333" s="775"/>
      <c r="AR333" s="739"/>
      <c r="AS333" s="739"/>
      <c r="AT333" s="742"/>
      <c r="AU333" s="739"/>
      <c r="AV333" s="739"/>
      <c r="AW333" s="742"/>
      <c r="AX333" s="742"/>
      <c r="AY333" s="742"/>
      <c r="AZ333" s="745"/>
      <c r="BA333" s="303"/>
      <c r="BB333" s="303"/>
      <c r="BC333" s="294" t="str">
        <f t="shared" si="66"/>
        <v/>
      </c>
      <c r="BD333" s="304"/>
      <c r="BE333" s="304"/>
      <c r="BF333" s="304"/>
      <c r="BG333" s="304"/>
      <c r="BH333" s="303"/>
      <c r="BI333" s="303"/>
      <c r="BJ333" s="305"/>
      <c r="BK333" s="305"/>
      <c r="BL333" s="306"/>
      <c r="BM333" s="306"/>
      <c r="BN333" s="306"/>
      <c r="BO333" s="306"/>
      <c r="BP333" s="307" t="str">
        <f t="shared" si="67"/>
        <v/>
      </c>
      <c r="BQ333" s="308" t="str">
        <f t="shared" si="68"/>
        <v/>
      </c>
      <c r="BR333" s="748"/>
      <c r="BS333" s="751"/>
      <c r="BT333" s="751"/>
      <c r="BU333" s="754"/>
    </row>
    <row r="334" spans="1:73" ht="15.75" thickBot="1" x14ac:dyDescent="0.3">
      <c r="A334" s="840"/>
      <c r="B334" s="843"/>
      <c r="C334" s="1034"/>
      <c r="D334" s="1000"/>
      <c r="E334" s="832"/>
      <c r="F334" s="835"/>
      <c r="G334" s="814"/>
      <c r="H334" s="776"/>
      <c r="I334" s="776"/>
      <c r="J334" s="802"/>
      <c r="K334" s="805"/>
      <c r="L334" s="764"/>
      <c r="M334" s="817"/>
      <c r="N334" s="764"/>
      <c r="O334" s="764"/>
      <c r="P334" s="953"/>
      <c r="Q334" s="749"/>
      <c r="R334" s="746"/>
      <c r="S334" s="783"/>
      <c r="T334" s="746"/>
      <c r="U334" s="783"/>
      <c r="V334" s="746"/>
      <c r="W334" s="783"/>
      <c r="X334" s="780"/>
      <c r="Y334" s="783"/>
      <c r="Z334" s="783"/>
      <c r="AA334" s="787"/>
      <c r="AB334" s="315">
        <v>6</v>
      </c>
      <c r="AC334" s="313"/>
      <c r="AD334" s="313"/>
      <c r="AE334" s="424"/>
      <c r="AF334" s="547" t="str">
        <f t="shared" si="53"/>
        <v/>
      </c>
      <c r="AG334" s="317"/>
      <c r="AH334" s="314" t="str">
        <f t="shared" si="54"/>
        <v/>
      </c>
      <c r="AI334" s="317"/>
      <c r="AJ334" s="314" t="str">
        <f t="shared" si="55"/>
        <v/>
      </c>
      <c r="AK334" s="318" t="str">
        <f t="shared" si="56"/>
        <v/>
      </c>
      <c r="AL334" s="301" t="str">
        <f>IFERROR(IF(AND(AF333="Probabilidad",AF334="Probabilidad"),(AL333-(+AL333*AK334)),IF(AND(AF333="Impacto",AF334="Probabilidad"),(AL332-(+AL332*AK334)),IF(AF334="Impacto",AL333,""))),"")</f>
        <v/>
      </c>
      <c r="AM334" s="301" t="str">
        <f>IFERROR(IF(AND(AF333="Impacto",AF334="Impacto"),(AM333-(+AM333*AK334)),IF(AND(AF333="Probabilidad",AF334="Impacto"),(AM332-(+AM332*AK334)),IF(AF334="Probabilidad",AM333,""))),"")</f>
        <v/>
      </c>
      <c r="AN334" s="320"/>
      <c r="AO334" s="320"/>
      <c r="AP334" s="320"/>
      <c r="AQ334" s="776"/>
      <c r="AR334" s="740"/>
      <c r="AS334" s="740"/>
      <c r="AT334" s="743"/>
      <c r="AU334" s="740"/>
      <c r="AV334" s="740"/>
      <c r="AW334" s="743"/>
      <c r="AX334" s="743"/>
      <c r="AY334" s="743"/>
      <c r="AZ334" s="746"/>
      <c r="BA334" s="321"/>
      <c r="BB334" s="321"/>
      <c r="BC334" s="312" t="str">
        <f t="shared" si="66"/>
        <v/>
      </c>
      <c r="BD334" s="322"/>
      <c r="BE334" s="322"/>
      <c r="BF334" s="322"/>
      <c r="BG334" s="322"/>
      <c r="BH334" s="321"/>
      <c r="BI334" s="321"/>
      <c r="BJ334" s="323"/>
      <c r="BK334" s="323"/>
      <c r="BL334" s="324"/>
      <c r="BM334" s="324"/>
      <c r="BN334" s="324"/>
      <c r="BO334" s="324"/>
      <c r="BP334" s="325" t="str">
        <f t="shared" si="67"/>
        <v/>
      </c>
      <c r="BQ334" s="326" t="str">
        <f t="shared" si="68"/>
        <v/>
      </c>
      <c r="BR334" s="749"/>
      <c r="BS334" s="752"/>
      <c r="BT334" s="752"/>
      <c r="BU334" s="755"/>
    </row>
    <row r="335" spans="1:73" ht="72" customHeight="1" x14ac:dyDescent="0.25">
      <c r="A335" s="840"/>
      <c r="B335" s="843"/>
      <c r="C335" s="1034"/>
      <c r="D335" s="827" t="s">
        <v>167</v>
      </c>
      <c r="E335" s="830" t="s">
        <v>1007</v>
      </c>
      <c r="F335" s="833">
        <v>2</v>
      </c>
      <c r="G335" s="762" t="s">
        <v>1018</v>
      </c>
      <c r="H335" s="774"/>
      <c r="I335" s="774"/>
      <c r="J335" s="800" t="s">
        <v>1019</v>
      </c>
      <c r="K335" s="803" t="s">
        <v>170</v>
      </c>
      <c r="L335" s="762" t="s">
        <v>260</v>
      </c>
      <c r="M335" s="815" t="s">
        <v>1020</v>
      </c>
      <c r="N335" s="762"/>
      <c r="O335" s="762"/>
      <c r="P335" s="812" t="s">
        <v>1021</v>
      </c>
      <c r="Q335" s="747">
        <v>1</v>
      </c>
      <c r="R335" s="744" t="s">
        <v>219</v>
      </c>
      <c r="S335" s="781">
        <f>IF(R335="Muy Alta",100%,IF(R335="Alta",80%,IF(R335="Media",60%,IF(R335="Baja",40%,IF(R335="Muy Baja",20%,"")))))</f>
        <v>0.4</v>
      </c>
      <c r="T335" s="744"/>
      <c r="U335" s="781" t="str">
        <f>IF(T335="Catastrófico",100%,IF(T335="Mayor",80%,IF(T335="Moderado",60%,IF(T335="Menor",40%,IF(T335="Leve",20%,"")))))</f>
        <v/>
      </c>
      <c r="V335" s="744" t="s">
        <v>263</v>
      </c>
      <c r="W335" s="781">
        <f>IF(V335="Catastrófico",100%,IF(V335="Mayor",80%,IF(V335="Moderado",60%,IF(V335="Menor",40%,IF(V335="Leve",20%,"")))))</f>
        <v>0.2</v>
      </c>
      <c r="X335" s="778" t="str">
        <f>IF(Y335=100%,"Catastrófico",IF(Y335=80%,"Mayor",IF(Y335=60%,"Moderado",IF(Y335=40%,"Menor",IF(Y335=20%,"Leve","")))))</f>
        <v>Leve</v>
      </c>
      <c r="Y335" s="781">
        <f>IF(AND(U335="",W335=""),"",MAX(U335,W335))</f>
        <v>0.2</v>
      </c>
      <c r="Z335" s="781" t="str">
        <f>CONCATENATE(R335,X335)</f>
        <v>BajaLeve</v>
      </c>
      <c r="AA335" s="741" t="str">
        <f>IF(Z335="Muy AltaLeve","Alto",IF(Z335="Muy AltaMenor","Alto",IF(Z335="Muy AltaModerado","Alto",IF(Z335="Muy AltaMayor","Alto",IF(Z335="Muy AltaCatastrófico","Extremo",IF(Z335="AltaLeve","Moderado",IF(Z335="AltaMenor","Moderado",IF(Z335="AltaModerado","Alto",IF(Z335="AltaMayor","Alto",IF(Z335="AltaCatastrófico","Extremo",IF(Z335="MediaLeve","Moderado",IF(Z335="MediaMenor","Moderado",IF(Z335="MediaModerado","Moderado",IF(Z335="MediaMayor","Alto",IF(Z335="MediaCatastrófico","Extremo",IF(Z335="BajaLeve","Bajo",IF(Z335="BajaMenor","Moderado",IF(Z335="BajaModerado","Moderado",IF(Z335="BajaMayor","Alto",IF(Z335="BajaCatastrófico","Extremo",IF(Z335="Muy BajaLeve","Bajo",IF(Z335="Muy BajaMenor","Bajo",IF(Z335="Muy BajaModerado","Moderado",IF(Z335="Muy BajaMayor","Alto",IF(Z335="Muy BajaCatastrófico","Extremo","")))))))))))))))))))))))))</f>
        <v>Bajo</v>
      </c>
      <c r="AB335" s="49">
        <v>1</v>
      </c>
      <c r="AC335" s="14" t="s">
        <v>1022</v>
      </c>
      <c r="AD335" s="14" t="s">
        <v>265</v>
      </c>
      <c r="AE335" s="166" t="s">
        <v>1023</v>
      </c>
      <c r="AF335" s="16" t="str">
        <f t="shared" si="53"/>
        <v>Probabilidad</v>
      </c>
      <c r="AG335" s="10" t="s">
        <v>177</v>
      </c>
      <c r="AH335" s="18">
        <f t="shared" si="54"/>
        <v>0.25</v>
      </c>
      <c r="AI335" s="10" t="s">
        <v>178</v>
      </c>
      <c r="AJ335" s="18">
        <f t="shared" si="55"/>
        <v>0.15</v>
      </c>
      <c r="AK335" s="19">
        <f t="shared" si="56"/>
        <v>0.4</v>
      </c>
      <c r="AL335" s="20">
        <f>IFERROR(IF(AF335="Probabilidad",(S335-(+S335*AK335)),IF(AF335="Impacto",S335,"")),"")</f>
        <v>0.24</v>
      </c>
      <c r="AM335" s="20">
        <f>IFERROR(IF(AF335="Impacto",(Y335-(+Y335*AK335)),IF(AF335="Probabilidad",Y335,"")),"")</f>
        <v>0.2</v>
      </c>
      <c r="AN335" s="11" t="s">
        <v>179</v>
      </c>
      <c r="AO335" s="11" t="s">
        <v>180</v>
      </c>
      <c r="AP335" s="11" t="s">
        <v>181</v>
      </c>
      <c r="AQ335" s="774" t="s">
        <v>1024</v>
      </c>
      <c r="AR335" s="738">
        <f>S335</f>
        <v>0.4</v>
      </c>
      <c r="AS335" s="738">
        <f>IF(AL335="","",MIN(AL335:AL340))</f>
        <v>0.14399999999999999</v>
      </c>
      <c r="AT335" s="741" t="str">
        <f>IFERROR(IF(AS335="","",IF(AS335&lt;=0.2,"Muy Baja",IF(AS335&lt;=0.4,"Baja",IF(AS335&lt;=0.6,"Media",IF(AS335&lt;=0.8,"Alta","Muy Alta"))))),"")</f>
        <v>Muy Baja</v>
      </c>
      <c r="AU335" s="738">
        <f>Y335</f>
        <v>0.2</v>
      </c>
      <c r="AV335" s="738">
        <f>IF(AM335="","",MIN(AM335:AM340))</f>
        <v>0.2</v>
      </c>
      <c r="AW335" s="741" t="str">
        <f>IFERROR(IF(AV335="","",IF(AV335&lt;=0.2,"Leve",IF(AV335&lt;=0.4,"Menor",IF(AV335&lt;=0.6,"Moderado",IF(AV335&lt;=0.8,"Mayor","Catastrófico"))))),"")</f>
        <v>Leve</v>
      </c>
      <c r="AX335" s="741" t="str">
        <f>AA335</f>
        <v>Bajo</v>
      </c>
      <c r="AY335" s="741" t="str">
        <f>IFERROR(IF(OR(AND(AT335="Muy Baja",AW335="Leve"),AND(AT335="Muy Baja",AW335="Menor"),AND(AT335="Baja",AW335="Leve")),"Bajo",IF(OR(AND(AT335="Muy baja",AW335="Moderado"),AND(AT335="Baja",AW335="Menor"),AND(AT335="Baja",AW335="Moderado"),AND(AT335="Media",AW335="Leve"),AND(AT335="Media",AW335="Menor"),AND(AT335="Media",AW335="Moderado"),AND(AT335="Alta",AW335="Leve"),AND(AT335="Alta",AW335="Menor")),"Moderado",IF(OR(AND(AT335="Muy Baja",AW335="Mayor"),AND(AT335="Baja",AW335="Mayor"),AND(AT335="Media",AW335="Mayor"),AND(AT335="Alta",AW335="Moderado"),AND(AT335="Alta",AW335="Mayor"),AND(AT335="Muy Alta",AW335="Leve"),AND(AT335="Muy Alta",AW335="Menor"),AND(AT335="Muy Alta",AW335="Moderado"),AND(AT335="Muy Alta",AW335="Mayor")),"Alto",IF(OR(AND(AT335="Muy Baja",AW335="Catastrófico"),AND(AT335="Baja",AW335="Catastrófico"),AND(AT335="Media",AW335="Catastrófico"),AND(AT335="Alta",AW335="Catastrófico"),AND(AT335="Muy Alta",AW335="Catastrófico")),"Extremo","")))),"")</f>
        <v>Bajo</v>
      </c>
      <c r="AZ335" s="744" t="s">
        <v>224</v>
      </c>
      <c r="BA335" s="97"/>
      <c r="BB335" s="97"/>
      <c r="BC335" s="94" t="str">
        <f t="shared" si="66"/>
        <v/>
      </c>
      <c r="BD335" s="9"/>
      <c r="BE335" s="9"/>
      <c r="BF335" s="9"/>
      <c r="BG335" s="87"/>
      <c r="BH335" s="97"/>
      <c r="BI335" s="97"/>
      <c r="BJ335" s="91"/>
      <c r="BK335" s="91"/>
      <c r="BL335" s="93"/>
      <c r="BM335" s="93"/>
      <c r="BN335" s="93"/>
      <c r="BO335" s="93"/>
      <c r="BP335" s="95" t="str">
        <f t="shared" si="67"/>
        <v/>
      </c>
      <c r="BQ335" s="96" t="str">
        <f t="shared" si="68"/>
        <v/>
      </c>
      <c r="BR335" s="747"/>
      <c r="BS335" s="756"/>
      <c r="BT335" s="756"/>
      <c r="BU335" s="759"/>
    </row>
    <row r="336" spans="1:73" ht="70.5" x14ac:dyDescent="0.25">
      <c r="A336" s="840"/>
      <c r="B336" s="843"/>
      <c r="C336" s="1034"/>
      <c r="D336" s="828"/>
      <c r="E336" s="831"/>
      <c r="F336" s="834"/>
      <c r="G336" s="763"/>
      <c r="H336" s="775"/>
      <c r="I336" s="775"/>
      <c r="J336" s="801"/>
      <c r="K336" s="804"/>
      <c r="L336" s="763"/>
      <c r="M336" s="816"/>
      <c r="N336" s="763"/>
      <c r="O336" s="763"/>
      <c r="P336" s="813"/>
      <c r="Q336" s="748"/>
      <c r="R336" s="745"/>
      <c r="S336" s="782"/>
      <c r="T336" s="745"/>
      <c r="U336" s="782"/>
      <c r="V336" s="745"/>
      <c r="W336" s="782"/>
      <c r="X336" s="779"/>
      <c r="Y336" s="782"/>
      <c r="Z336" s="782"/>
      <c r="AA336" s="742"/>
      <c r="AB336" s="297">
        <v>2</v>
      </c>
      <c r="AC336" s="295" t="s">
        <v>1016</v>
      </c>
      <c r="AD336" s="295" t="s">
        <v>237</v>
      </c>
      <c r="AE336" s="310" t="s">
        <v>1017</v>
      </c>
      <c r="AF336" s="328" t="str">
        <f>IF(OR(AG336="Preventivo",AG336="Detectivo"),"Probabilidad",IF(AG336="Correctivo","Impacto",""))</f>
        <v>Probabilidad</v>
      </c>
      <c r="AG336" s="302" t="s">
        <v>177</v>
      </c>
      <c r="AH336" s="296">
        <f t="shared" si="54"/>
        <v>0.25</v>
      </c>
      <c r="AI336" s="302" t="s">
        <v>178</v>
      </c>
      <c r="AJ336" s="296">
        <f t="shared" si="55"/>
        <v>0.15</v>
      </c>
      <c r="AK336" s="300">
        <f t="shared" si="56"/>
        <v>0.4</v>
      </c>
      <c r="AL336" s="329">
        <f>IFERROR(IF(AND(AF335="Probabilidad",AF336="Probabilidad"),(AL335-(+AL335*AK336)),IF(AF336="Probabilidad",(S335-(+S335*AK336)),IF(AF336="Impacto",AL335,""))),"")</f>
        <v>0.14399999999999999</v>
      </c>
      <c r="AM336" s="329">
        <f>IFERROR(IF(AND(AF335="Impacto",AF336="Impacto"),(AM335-(+AM335*AK336)),IF(AF336="Impacto",(Y335-(+Y335*AK336)),IF(AF336="Probabilidad",AM335,""))),"")</f>
        <v>0.2</v>
      </c>
      <c r="AN336" s="302" t="s">
        <v>179</v>
      </c>
      <c r="AO336" s="302" t="s">
        <v>180</v>
      </c>
      <c r="AP336" s="302" t="s">
        <v>181</v>
      </c>
      <c r="AQ336" s="775"/>
      <c r="AR336" s="739"/>
      <c r="AS336" s="739"/>
      <c r="AT336" s="742"/>
      <c r="AU336" s="739"/>
      <c r="AV336" s="739"/>
      <c r="AW336" s="742"/>
      <c r="AX336" s="742"/>
      <c r="AY336" s="742"/>
      <c r="AZ336" s="745"/>
      <c r="BA336" s="303"/>
      <c r="BB336" s="303"/>
      <c r="BC336" s="308" t="str">
        <f t="shared" si="66"/>
        <v/>
      </c>
      <c r="BD336" s="295"/>
      <c r="BE336" s="295"/>
      <c r="BF336" s="295"/>
      <c r="BG336" s="293"/>
      <c r="BH336" s="303"/>
      <c r="BI336" s="303"/>
      <c r="BJ336" s="305"/>
      <c r="BK336" s="305"/>
      <c r="BL336" s="306"/>
      <c r="BM336" s="306"/>
      <c r="BN336" s="306"/>
      <c r="BO336" s="306"/>
      <c r="BP336" s="307" t="str">
        <f t="shared" si="67"/>
        <v/>
      </c>
      <c r="BQ336" s="330" t="str">
        <f t="shared" si="68"/>
        <v/>
      </c>
      <c r="BR336" s="748"/>
      <c r="BS336" s="757"/>
      <c r="BT336" s="757"/>
      <c r="BU336" s="760"/>
    </row>
    <row r="337" spans="1:73" x14ac:dyDescent="0.25">
      <c r="A337" s="840"/>
      <c r="B337" s="843"/>
      <c r="C337" s="1034"/>
      <c r="D337" s="828"/>
      <c r="E337" s="831"/>
      <c r="F337" s="834"/>
      <c r="G337" s="763"/>
      <c r="H337" s="775"/>
      <c r="I337" s="775"/>
      <c r="J337" s="801"/>
      <c r="K337" s="804"/>
      <c r="L337" s="763"/>
      <c r="M337" s="816"/>
      <c r="N337" s="763"/>
      <c r="O337" s="763"/>
      <c r="P337" s="813"/>
      <c r="Q337" s="748"/>
      <c r="R337" s="745"/>
      <c r="S337" s="782"/>
      <c r="T337" s="745"/>
      <c r="U337" s="782"/>
      <c r="V337" s="745"/>
      <c r="W337" s="782"/>
      <c r="X337" s="779"/>
      <c r="Y337" s="782"/>
      <c r="Z337" s="782"/>
      <c r="AA337" s="742"/>
      <c r="AB337" s="297">
        <v>3</v>
      </c>
      <c r="AC337" s="293"/>
      <c r="AD337" s="293"/>
      <c r="AE337" s="310"/>
      <c r="AF337" s="298" t="str">
        <f>IF(OR(AG337="Preventivo",AG337="Detectivo"),"Probabilidad",IF(AG337="Correctivo","Impacto",""))</f>
        <v/>
      </c>
      <c r="AG337" s="299"/>
      <c r="AH337" s="296" t="str">
        <f t="shared" si="54"/>
        <v/>
      </c>
      <c r="AI337" s="299"/>
      <c r="AJ337" s="296" t="str">
        <f t="shared" si="55"/>
        <v/>
      </c>
      <c r="AK337" s="300" t="str">
        <f t="shared" si="56"/>
        <v/>
      </c>
      <c r="AL337" s="301" t="str">
        <f>IFERROR(IF(AND(AF336="Probabilidad",AF337="Probabilidad"),(AL336-(+AL336*AK337)),IF(AND(AF336="Impacto",AF337="Probabilidad"),(AL335-(+AL335*AK337)),IF(AF337="Impacto",AL336,""))),"")</f>
        <v/>
      </c>
      <c r="AM337" s="301" t="str">
        <f>IFERROR(IF(AND(AF336="Impacto",AF337="Impacto"),(AM336-(+AM336*AK337)),IF(AND(AF336="Probabilidad",AF337="Impacto"),(AM335-(+AM335*AK337)),IF(AF337="Probabilidad",AM336,""))),"")</f>
        <v/>
      </c>
      <c r="AN337" s="302"/>
      <c r="AO337" s="302"/>
      <c r="AP337" s="302"/>
      <c r="AQ337" s="775"/>
      <c r="AR337" s="739"/>
      <c r="AS337" s="739"/>
      <c r="AT337" s="742"/>
      <c r="AU337" s="739"/>
      <c r="AV337" s="739"/>
      <c r="AW337" s="742"/>
      <c r="AX337" s="742"/>
      <c r="AY337" s="742"/>
      <c r="AZ337" s="745"/>
      <c r="BA337" s="303"/>
      <c r="BB337" s="303"/>
      <c r="BC337" s="308" t="str">
        <f t="shared" si="66"/>
        <v/>
      </c>
      <c r="BD337" s="295"/>
      <c r="BE337" s="295"/>
      <c r="BF337" s="295"/>
      <c r="BG337" s="293"/>
      <c r="BH337" s="303"/>
      <c r="BI337" s="303"/>
      <c r="BJ337" s="305"/>
      <c r="BK337" s="305"/>
      <c r="BL337" s="306"/>
      <c r="BM337" s="306"/>
      <c r="BN337" s="306"/>
      <c r="BO337" s="306"/>
      <c r="BP337" s="307" t="str">
        <f t="shared" si="67"/>
        <v/>
      </c>
      <c r="BQ337" s="330" t="str">
        <f t="shared" si="68"/>
        <v/>
      </c>
      <c r="BR337" s="748"/>
      <c r="BS337" s="757"/>
      <c r="BT337" s="757"/>
      <c r="BU337" s="760"/>
    </row>
    <row r="338" spans="1:73" x14ac:dyDescent="0.25">
      <c r="A338" s="840"/>
      <c r="B338" s="843"/>
      <c r="C338" s="1034"/>
      <c r="D338" s="828"/>
      <c r="E338" s="831"/>
      <c r="F338" s="834"/>
      <c r="G338" s="763"/>
      <c r="H338" s="775"/>
      <c r="I338" s="775"/>
      <c r="J338" s="801"/>
      <c r="K338" s="804"/>
      <c r="L338" s="763"/>
      <c r="M338" s="816"/>
      <c r="N338" s="763"/>
      <c r="O338" s="763"/>
      <c r="P338" s="813"/>
      <c r="Q338" s="748"/>
      <c r="R338" s="745"/>
      <c r="S338" s="782"/>
      <c r="T338" s="745"/>
      <c r="U338" s="782"/>
      <c r="V338" s="745"/>
      <c r="W338" s="782"/>
      <c r="X338" s="779"/>
      <c r="Y338" s="782"/>
      <c r="Z338" s="782"/>
      <c r="AA338" s="742"/>
      <c r="AB338" s="297">
        <v>4</v>
      </c>
      <c r="AC338" s="295"/>
      <c r="AD338" s="295"/>
      <c r="AE338" s="310"/>
      <c r="AF338" s="298" t="str">
        <f t="shared" si="53"/>
        <v/>
      </c>
      <c r="AG338" s="299"/>
      <c r="AH338" s="296" t="str">
        <f t="shared" si="54"/>
        <v/>
      </c>
      <c r="AI338" s="299"/>
      <c r="AJ338" s="296" t="str">
        <f t="shared" si="55"/>
        <v/>
      </c>
      <c r="AK338" s="300" t="str">
        <f t="shared" si="56"/>
        <v/>
      </c>
      <c r="AL338" s="301" t="str">
        <f>IFERROR(IF(AND(AF337="Probabilidad",AF338="Probabilidad"),(AL337-(+AL337*AK338)),IF(AND(AF337="Impacto",AF338="Probabilidad"),(AL336-(+AL336*AK338)),IF(AF338="Impacto",AL337,""))),"")</f>
        <v/>
      </c>
      <c r="AM338" s="301" t="str">
        <f>IFERROR(IF(AND(AF337="Impacto",AF338="Impacto"),(AM337-(+AM337*AK338)),IF(AND(AF337="Probabilidad",AF338="Impacto"),(AM336-(+AM336*AK338)),IF(AF338="Probabilidad",AM337,""))),"")</f>
        <v/>
      </c>
      <c r="AN338" s="302"/>
      <c r="AO338" s="302"/>
      <c r="AP338" s="302"/>
      <c r="AQ338" s="775"/>
      <c r="AR338" s="739"/>
      <c r="AS338" s="739"/>
      <c r="AT338" s="742"/>
      <c r="AU338" s="739"/>
      <c r="AV338" s="739"/>
      <c r="AW338" s="742"/>
      <c r="AX338" s="742"/>
      <c r="AY338" s="742"/>
      <c r="AZ338" s="745"/>
      <c r="BA338" s="303"/>
      <c r="BB338" s="303"/>
      <c r="BC338" s="308" t="str">
        <f t="shared" si="66"/>
        <v/>
      </c>
      <c r="BD338" s="295"/>
      <c r="BE338" s="295"/>
      <c r="BF338" s="295"/>
      <c r="BG338" s="293"/>
      <c r="BH338" s="303"/>
      <c r="BI338" s="303"/>
      <c r="BJ338" s="305"/>
      <c r="BK338" s="305"/>
      <c r="BL338" s="306"/>
      <c r="BM338" s="306"/>
      <c r="BN338" s="306"/>
      <c r="BO338" s="306"/>
      <c r="BP338" s="307" t="str">
        <f t="shared" si="67"/>
        <v/>
      </c>
      <c r="BQ338" s="330" t="str">
        <f t="shared" si="68"/>
        <v/>
      </c>
      <c r="BR338" s="748"/>
      <c r="BS338" s="757"/>
      <c r="BT338" s="757"/>
      <c r="BU338" s="760"/>
    </row>
    <row r="339" spans="1:73" x14ac:dyDescent="0.25">
      <c r="A339" s="840"/>
      <c r="B339" s="843"/>
      <c r="C339" s="1034"/>
      <c r="D339" s="828"/>
      <c r="E339" s="831"/>
      <c r="F339" s="834"/>
      <c r="G339" s="763"/>
      <c r="H339" s="775"/>
      <c r="I339" s="775"/>
      <c r="J339" s="801"/>
      <c r="K339" s="804"/>
      <c r="L339" s="763"/>
      <c r="M339" s="816"/>
      <c r="N339" s="763"/>
      <c r="O339" s="763"/>
      <c r="P339" s="813"/>
      <c r="Q339" s="748"/>
      <c r="R339" s="745"/>
      <c r="S339" s="782"/>
      <c r="T339" s="745"/>
      <c r="U339" s="782"/>
      <c r="V339" s="745"/>
      <c r="W339" s="782"/>
      <c r="X339" s="779"/>
      <c r="Y339" s="782"/>
      <c r="Z339" s="782"/>
      <c r="AA339" s="742"/>
      <c r="AB339" s="297">
        <v>5</v>
      </c>
      <c r="AC339" s="336"/>
      <c r="AD339" s="336"/>
      <c r="AE339" s="310"/>
      <c r="AF339" s="298" t="str">
        <f t="shared" si="53"/>
        <v/>
      </c>
      <c r="AG339" s="299"/>
      <c r="AH339" s="296" t="str">
        <f t="shared" si="54"/>
        <v/>
      </c>
      <c r="AI339" s="299"/>
      <c r="AJ339" s="296" t="str">
        <f t="shared" si="55"/>
        <v/>
      </c>
      <c r="AK339" s="300" t="str">
        <f t="shared" si="56"/>
        <v/>
      </c>
      <c r="AL339" s="301" t="str">
        <f>IFERROR(IF(AND(AF338="Probabilidad",AF339="Probabilidad"),(AL338-(+AL338*AK339)),IF(AND(AF338="Impacto",AF339="Probabilidad"),(AL337-(+AL337*AK339)),IF(AF339="Impacto",AL338,""))),"")</f>
        <v/>
      </c>
      <c r="AM339" s="301" t="str">
        <f>IFERROR(IF(AND(AF338="Impacto",AF339="Impacto"),(AM338-(+AM338*AK339)),IF(AND(AF338="Probabilidad",AF339="Impacto"),(AM337-(+AM337*AK339)),IF(AF339="Probabilidad",AM338,""))),"")</f>
        <v/>
      </c>
      <c r="AN339" s="302"/>
      <c r="AO339" s="302"/>
      <c r="AP339" s="302"/>
      <c r="AQ339" s="775"/>
      <c r="AR339" s="739"/>
      <c r="AS339" s="739"/>
      <c r="AT339" s="742"/>
      <c r="AU339" s="739"/>
      <c r="AV339" s="739"/>
      <c r="AW339" s="742"/>
      <c r="AX339" s="742"/>
      <c r="AY339" s="742"/>
      <c r="AZ339" s="745"/>
      <c r="BA339" s="303"/>
      <c r="BB339" s="303"/>
      <c r="BC339" s="308" t="str">
        <f t="shared" si="66"/>
        <v/>
      </c>
      <c r="BD339" s="295"/>
      <c r="BE339" s="295"/>
      <c r="BF339" s="295"/>
      <c r="BG339" s="293"/>
      <c r="BH339" s="303"/>
      <c r="BI339" s="303"/>
      <c r="BJ339" s="305"/>
      <c r="BK339" s="305"/>
      <c r="BL339" s="306"/>
      <c r="BM339" s="306"/>
      <c r="BN339" s="306"/>
      <c r="BO339" s="306"/>
      <c r="BP339" s="307" t="str">
        <f t="shared" si="67"/>
        <v/>
      </c>
      <c r="BQ339" s="330" t="str">
        <f t="shared" si="68"/>
        <v/>
      </c>
      <c r="BR339" s="748"/>
      <c r="BS339" s="757"/>
      <c r="BT339" s="757"/>
      <c r="BU339" s="760"/>
    </row>
    <row r="340" spans="1:73" ht="15.75" thickBot="1" x14ac:dyDescent="0.3">
      <c r="A340" s="841"/>
      <c r="B340" s="844"/>
      <c r="C340" s="1035"/>
      <c r="D340" s="829"/>
      <c r="E340" s="832"/>
      <c r="F340" s="835"/>
      <c r="G340" s="764"/>
      <c r="H340" s="776"/>
      <c r="I340" s="776"/>
      <c r="J340" s="802"/>
      <c r="K340" s="805"/>
      <c r="L340" s="764"/>
      <c r="M340" s="817"/>
      <c r="N340" s="764"/>
      <c r="O340" s="764"/>
      <c r="P340" s="814"/>
      <c r="Q340" s="749"/>
      <c r="R340" s="746"/>
      <c r="S340" s="783"/>
      <c r="T340" s="746"/>
      <c r="U340" s="783"/>
      <c r="V340" s="746"/>
      <c r="W340" s="783"/>
      <c r="X340" s="780"/>
      <c r="Y340" s="783"/>
      <c r="Z340" s="783"/>
      <c r="AA340" s="743"/>
      <c r="AB340" s="315">
        <v>6</v>
      </c>
      <c r="AC340" s="313"/>
      <c r="AD340" s="313"/>
      <c r="AE340" s="424"/>
      <c r="AF340" s="316" t="str">
        <f t="shared" si="53"/>
        <v/>
      </c>
      <c r="AG340" s="317"/>
      <c r="AH340" s="314" t="str">
        <f t="shared" si="54"/>
        <v/>
      </c>
      <c r="AI340" s="317"/>
      <c r="AJ340" s="314" t="str">
        <f t="shared" si="55"/>
        <v/>
      </c>
      <c r="AK340" s="318" t="str">
        <f t="shared" si="56"/>
        <v/>
      </c>
      <c r="AL340" s="319" t="str">
        <f>IFERROR(IF(AND(AF339="Probabilidad",AF340="Probabilidad"),(AL339-(+AL339*AK340)),IF(AND(AF339="Impacto",AF340="Probabilidad"),(AL338-(+AL338*AK340)),IF(AF340="Impacto",AL339,""))),"")</f>
        <v/>
      </c>
      <c r="AM340" s="319" t="str">
        <f>IFERROR(IF(AND(AF339="Impacto",AF340="Impacto"),(AM339-(+AM339*AK340)),IF(AND(AF339="Probabilidad",AF340="Impacto"),(AM338-(+AM338*AK340)),IF(AF340="Probabilidad",AM339,""))),"")</f>
        <v/>
      </c>
      <c r="AN340" s="320"/>
      <c r="AO340" s="320"/>
      <c r="AP340" s="320"/>
      <c r="AQ340" s="776"/>
      <c r="AR340" s="740"/>
      <c r="AS340" s="740"/>
      <c r="AT340" s="743"/>
      <c r="AU340" s="740"/>
      <c r="AV340" s="740"/>
      <c r="AW340" s="743"/>
      <c r="AX340" s="743"/>
      <c r="AY340" s="743"/>
      <c r="AZ340" s="746"/>
      <c r="BA340" s="321"/>
      <c r="BB340" s="321"/>
      <c r="BC340" s="326" t="str">
        <f t="shared" si="66"/>
        <v/>
      </c>
      <c r="BD340" s="313"/>
      <c r="BE340" s="313"/>
      <c r="BF340" s="313"/>
      <c r="BG340" s="311"/>
      <c r="BH340" s="321"/>
      <c r="BI340" s="321"/>
      <c r="BJ340" s="323"/>
      <c r="BK340" s="323"/>
      <c r="BL340" s="324"/>
      <c r="BM340" s="324"/>
      <c r="BN340" s="324"/>
      <c r="BO340" s="324"/>
      <c r="BP340" s="325" t="str">
        <f t="shared" si="67"/>
        <v/>
      </c>
      <c r="BQ340" s="333" t="str">
        <f t="shared" si="68"/>
        <v/>
      </c>
      <c r="BR340" s="749"/>
      <c r="BS340" s="758"/>
      <c r="BT340" s="758"/>
      <c r="BU340" s="761"/>
    </row>
    <row r="342" spans="1:73" x14ac:dyDescent="0.25">
      <c r="J342" s="3">
        <v>55</v>
      </c>
    </row>
  </sheetData>
  <mergeCells count="2170">
    <mergeCell ref="L143:L148"/>
    <mergeCell ref="M143:M148"/>
    <mergeCell ref="N143:N148"/>
    <mergeCell ref="O143:O148"/>
    <mergeCell ref="J137:J142"/>
    <mergeCell ref="K137:K142"/>
    <mergeCell ref="E77:E82"/>
    <mergeCell ref="D77:D82"/>
    <mergeCell ref="I77:I82"/>
    <mergeCell ref="H77:H82"/>
    <mergeCell ref="G77:G82"/>
    <mergeCell ref="F77:F82"/>
    <mergeCell ref="A137:A166"/>
    <mergeCell ref="B137:B166"/>
    <mergeCell ref="C137:C166"/>
    <mergeCell ref="G143:G148"/>
    <mergeCell ref="H143:H148"/>
    <mergeCell ref="I143:I148"/>
    <mergeCell ref="G155:G160"/>
    <mergeCell ref="H155:H160"/>
    <mergeCell ref="I155:I160"/>
    <mergeCell ref="A125:A136"/>
    <mergeCell ref="B125:B136"/>
    <mergeCell ref="C125:C136"/>
    <mergeCell ref="D143:D148"/>
    <mergeCell ref="H137:H142"/>
    <mergeCell ref="I137:I142"/>
    <mergeCell ref="F95:F100"/>
    <mergeCell ref="E155:E160"/>
    <mergeCell ref="F155:F160"/>
    <mergeCell ref="U107:U112"/>
    <mergeCell ref="R119:R124"/>
    <mergeCell ref="S119:S124"/>
    <mergeCell ref="T119:T124"/>
    <mergeCell ref="U119:U124"/>
    <mergeCell ref="B119:B124"/>
    <mergeCell ref="R83:R88"/>
    <mergeCell ref="S83:S88"/>
    <mergeCell ref="T83:T88"/>
    <mergeCell ref="U83:U88"/>
    <mergeCell ref="R95:R100"/>
    <mergeCell ref="S95:S100"/>
    <mergeCell ref="T95:T100"/>
    <mergeCell ref="U95:U100"/>
    <mergeCell ref="R107:R112"/>
    <mergeCell ref="P119:P124"/>
    <mergeCell ref="Q119:Q124"/>
    <mergeCell ref="J119:J124"/>
    <mergeCell ref="K119:K124"/>
    <mergeCell ref="L119:L124"/>
    <mergeCell ref="M119:M124"/>
    <mergeCell ref="N119:N124"/>
    <mergeCell ref="G95:G100"/>
    <mergeCell ref="H95:H100"/>
    <mergeCell ref="I95:I100"/>
    <mergeCell ref="P101:P106"/>
    <mergeCell ref="Q101:Q106"/>
    <mergeCell ref="G101:G106"/>
    <mergeCell ref="H101:H106"/>
    <mergeCell ref="I101:I106"/>
    <mergeCell ref="J101:J106"/>
    <mergeCell ref="K101:K106"/>
    <mergeCell ref="E59:E64"/>
    <mergeCell ref="A77:A124"/>
    <mergeCell ref="B77:B118"/>
    <mergeCell ref="C77:C124"/>
    <mergeCell ref="D71:D76"/>
    <mergeCell ref="E71:E76"/>
    <mergeCell ref="T59:T64"/>
    <mergeCell ref="U59:U64"/>
    <mergeCell ref="R71:R76"/>
    <mergeCell ref="S71:S76"/>
    <mergeCell ref="T71:T76"/>
    <mergeCell ref="U71:U76"/>
    <mergeCell ref="F59:F64"/>
    <mergeCell ref="G59:G64"/>
    <mergeCell ref="H59:H64"/>
    <mergeCell ref="I59:I64"/>
    <mergeCell ref="R59:R64"/>
    <mergeCell ref="S59:S64"/>
    <mergeCell ref="F71:F76"/>
    <mergeCell ref="G71:G76"/>
    <mergeCell ref="H71:H76"/>
    <mergeCell ref="I71:I76"/>
    <mergeCell ref="L65:L70"/>
    <mergeCell ref="M65:M70"/>
    <mergeCell ref="N65:N70"/>
    <mergeCell ref="O65:O70"/>
    <mergeCell ref="K77:K82"/>
    <mergeCell ref="J77:J82"/>
    <mergeCell ref="P65:P70"/>
    <mergeCell ref="Q65:Q70"/>
    <mergeCell ref="S107:S112"/>
    <mergeCell ref="T107:T112"/>
    <mergeCell ref="BS161:BS166"/>
    <mergeCell ref="AS161:AS166"/>
    <mergeCell ref="AT161:AT166"/>
    <mergeCell ref="AU161:AU166"/>
    <mergeCell ref="AV161:AV166"/>
    <mergeCell ref="AW161:AW166"/>
    <mergeCell ref="AX161:AX166"/>
    <mergeCell ref="O155:O160"/>
    <mergeCell ref="D155:D160"/>
    <mergeCell ref="AY161:AY166"/>
    <mergeCell ref="AZ161:AZ166"/>
    <mergeCell ref="BR161:BR166"/>
    <mergeCell ref="X161:X166"/>
    <mergeCell ref="Y161:Y166"/>
    <mergeCell ref="Z161:Z166"/>
    <mergeCell ref="AA161:AA166"/>
    <mergeCell ref="AQ161:AQ166"/>
    <mergeCell ref="AR161:AR166"/>
    <mergeCell ref="R161:R166"/>
    <mergeCell ref="S161:S166"/>
    <mergeCell ref="T161:T166"/>
    <mergeCell ref="U161:U166"/>
    <mergeCell ref="V161:V166"/>
    <mergeCell ref="W161:W166"/>
    <mergeCell ref="L161:L166"/>
    <mergeCell ref="M161:M166"/>
    <mergeCell ref="N161:N166"/>
    <mergeCell ref="O161:O166"/>
    <mergeCell ref="P161:P166"/>
    <mergeCell ref="Q161:Q166"/>
    <mergeCell ref="J155:J160"/>
    <mergeCell ref="K155:K160"/>
    <mergeCell ref="Q149:Q154"/>
    <mergeCell ref="AS149:AS154"/>
    <mergeCell ref="AT149:AT154"/>
    <mergeCell ref="AU149:AU154"/>
    <mergeCell ref="AV149:AV154"/>
    <mergeCell ref="AW149:AW154"/>
    <mergeCell ref="AX149:AX154"/>
    <mergeCell ref="U131:U136"/>
    <mergeCell ref="D161:D166"/>
    <mergeCell ref="E161:E166"/>
    <mergeCell ref="F161:F166"/>
    <mergeCell ref="G161:G166"/>
    <mergeCell ref="H161:H166"/>
    <mergeCell ref="I161:I166"/>
    <mergeCell ref="J161:J166"/>
    <mergeCell ref="K161:K166"/>
    <mergeCell ref="AW155:AW160"/>
    <mergeCell ref="AX155:AX160"/>
    <mergeCell ref="AQ155:AQ160"/>
    <mergeCell ref="AR155:AR160"/>
    <mergeCell ref="AS155:AS160"/>
    <mergeCell ref="AT155:AT160"/>
    <mergeCell ref="AU155:AU160"/>
    <mergeCell ref="AV155:AV160"/>
    <mergeCell ref="V155:V160"/>
    <mergeCell ref="W155:W160"/>
    <mergeCell ref="R131:R136"/>
    <mergeCell ref="S131:S136"/>
    <mergeCell ref="T131:T136"/>
    <mergeCell ref="L155:L160"/>
    <mergeCell ref="M155:M160"/>
    <mergeCell ref="N155:N160"/>
    <mergeCell ref="Q155:Q160"/>
    <mergeCell ref="R155:R160"/>
    <mergeCell ref="S155:S160"/>
    <mergeCell ref="T155:T160"/>
    <mergeCell ref="U155:U160"/>
    <mergeCell ref="U137:U142"/>
    <mergeCell ref="V137:V142"/>
    <mergeCell ref="W137:W142"/>
    <mergeCell ref="P137:P142"/>
    <mergeCell ref="Q137:Q142"/>
    <mergeCell ref="BT155:BT160"/>
    <mergeCell ref="D149:D154"/>
    <mergeCell ref="E149:E154"/>
    <mergeCell ref="F149:F154"/>
    <mergeCell ref="G149:G154"/>
    <mergeCell ref="H149:H154"/>
    <mergeCell ref="I149:I154"/>
    <mergeCell ref="J149:J154"/>
    <mergeCell ref="K149:K154"/>
    <mergeCell ref="AY149:AY154"/>
    <mergeCell ref="AZ149:AZ154"/>
    <mergeCell ref="BR149:BR154"/>
    <mergeCell ref="BS149:BS154"/>
    <mergeCell ref="BT149:BT154"/>
    <mergeCell ref="R149:R154"/>
    <mergeCell ref="S149:S154"/>
    <mergeCell ref="T149:T154"/>
    <mergeCell ref="U149:U154"/>
    <mergeCell ref="V149:V154"/>
    <mergeCell ref="W149:W154"/>
    <mergeCell ref="L149:L154"/>
    <mergeCell ref="M149:M154"/>
    <mergeCell ref="AT143:AT148"/>
    <mergeCell ref="AU143:AU148"/>
    <mergeCell ref="AV143:AV148"/>
    <mergeCell ref="V143:V148"/>
    <mergeCell ref="W143:W148"/>
    <mergeCell ref="AY137:AY142"/>
    <mergeCell ref="AZ137:AZ142"/>
    <mergeCell ref="BR137:BR142"/>
    <mergeCell ref="BS137:BS142"/>
    <mergeCell ref="X149:X154"/>
    <mergeCell ref="Y149:Y154"/>
    <mergeCell ref="Z149:Z154"/>
    <mergeCell ref="AA149:AA154"/>
    <mergeCell ref="X155:X160"/>
    <mergeCell ref="Y155:Y160"/>
    <mergeCell ref="Z155:Z160"/>
    <mergeCell ref="AA155:AA160"/>
    <mergeCell ref="AY155:AY160"/>
    <mergeCell ref="AZ155:AZ160"/>
    <mergeCell ref="BR155:BR160"/>
    <mergeCell ref="BS155:BS160"/>
    <mergeCell ref="AY335:AY340"/>
    <mergeCell ref="AZ335:AZ340"/>
    <mergeCell ref="D335:D340"/>
    <mergeCell ref="E335:E340"/>
    <mergeCell ref="F335:F340"/>
    <mergeCell ref="G335:G340"/>
    <mergeCell ref="H335:H340"/>
    <mergeCell ref="I335:I340"/>
    <mergeCell ref="M335:M340"/>
    <mergeCell ref="N335:N340"/>
    <mergeCell ref="O335:O340"/>
    <mergeCell ref="P335:P340"/>
    <mergeCell ref="Q335:Q340"/>
    <mergeCell ref="R329:R334"/>
    <mergeCell ref="S329:S334"/>
    <mergeCell ref="Q323:Q328"/>
    <mergeCell ref="AW317:AW322"/>
    <mergeCell ref="K335:K340"/>
    <mergeCell ref="L335:L340"/>
    <mergeCell ref="Y323:Y328"/>
    <mergeCell ref="Z323:Z328"/>
    <mergeCell ref="AA323:AA328"/>
    <mergeCell ref="AQ323:AQ328"/>
    <mergeCell ref="AR323:AR328"/>
    <mergeCell ref="AS323:AS328"/>
    <mergeCell ref="AT323:AT328"/>
    <mergeCell ref="AU323:AU328"/>
    <mergeCell ref="AV323:AV328"/>
    <mergeCell ref="AU317:AU322"/>
    <mergeCell ref="AV317:AV322"/>
    <mergeCell ref="AX317:AX322"/>
    <mergeCell ref="AY317:AY322"/>
    <mergeCell ref="AT335:AT340"/>
    <mergeCell ref="AU335:AU340"/>
    <mergeCell ref="AV335:AV340"/>
    <mergeCell ref="AW335:AW340"/>
    <mergeCell ref="AX335:AX340"/>
    <mergeCell ref="E143:E148"/>
    <mergeCell ref="F143:F148"/>
    <mergeCell ref="X143:X148"/>
    <mergeCell ref="Y143:Y148"/>
    <mergeCell ref="Z143:Z148"/>
    <mergeCell ref="AA143:AA148"/>
    <mergeCell ref="P143:P148"/>
    <mergeCell ref="Q143:Q148"/>
    <mergeCell ref="R143:R148"/>
    <mergeCell ref="S143:S148"/>
    <mergeCell ref="T143:T148"/>
    <mergeCell ref="U143:U148"/>
    <mergeCell ref="W329:W334"/>
    <mergeCell ref="X329:X334"/>
    <mergeCell ref="R293:R298"/>
    <mergeCell ref="R323:R328"/>
    <mergeCell ref="S323:S328"/>
    <mergeCell ref="T323:T328"/>
    <mergeCell ref="U323:U328"/>
    <mergeCell ref="V323:V328"/>
    <mergeCell ref="W323:W328"/>
    <mergeCell ref="X323:X328"/>
    <mergeCell ref="AW143:AW148"/>
    <mergeCell ref="AX143:AX148"/>
    <mergeCell ref="AQ143:AQ148"/>
    <mergeCell ref="AR143:AR148"/>
    <mergeCell ref="AS143:AS148"/>
    <mergeCell ref="BR335:BR340"/>
    <mergeCell ref="BS335:BS340"/>
    <mergeCell ref="BT335:BT340"/>
    <mergeCell ref="BU335:BU340"/>
    <mergeCell ref="P131:P136"/>
    <mergeCell ref="Q131:Q136"/>
    <mergeCell ref="J131:J136"/>
    <mergeCell ref="K131:K136"/>
    <mergeCell ref="L131:L136"/>
    <mergeCell ref="M131:M136"/>
    <mergeCell ref="N131:N136"/>
    <mergeCell ref="O131:O136"/>
    <mergeCell ref="BT131:BT136"/>
    <mergeCell ref="BU131:BU136"/>
    <mergeCell ref="AW131:AW136"/>
    <mergeCell ref="AX131:AX136"/>
    <mergeCell ref="AY131:AY136"/>
    <mergeCell ref="AZ131:AZ136"/>
    <mergeCell ref="BR131:BR136"/>
    <mergeCell ref="BS131:BS136"/>
    <mergeCell ref="X137:X142"/>
    <mergeCell ref="Y137:Y142"/>
    <mergeCell ref="Z137:Z142"/>
    <mergeCell ref="AA137:AA142"/>
    <mergeCell ref="AQ137:AQ142"/>
    <mergeCell ref="T329:T334"/>
    <mergeCell ref="U329:U334"/>
    <mergeCell ref="V329:V334"/>
    <mergeCell ref="Q329:Q334"/>
    <mergeCell ref="J335:J340"/>
    <mergeCell ref="Y305:Y310"/>
    <mergeCell ref="Z305:Z310"/>
    <mergeCell ref="BT125:BT130"/>
    <mergeCell ref="BU125:BU130"/>
    <mergeCell ref="AS125:AS130"/>
    <mergeCell ref="AT125:AT130"/>
    <mergeCell ref="AU125:AU130"/>
    <mergeCell ref="AV125:AV130"/>
    <mergeCell ref="AW125:AW130"/>
    <mergeCell ref="AX125:AX130"/>
    <mergeCell ref="BS329:BS334"/>
    <mergeCell ref="BT329:BT334"/>
    <mergeCell ref="BU329:BU334"/>
    <mergeCell ref="AR137:AR142"/>
    <mergeCell ref="BT143:BT148"/>
    <mergeCell ref="BU143:BU148"/>
    <mergeCell ref="BU149:BU154"/>
    <mergeCell ref="AQ149:AQ154"/>
    <mergeCell ref="AR149:AR154"/>
    <mergeCell ref="BU155:BU160"/>
    <mergeCell ref="BT161:BT166"/>
    <mergeCell ref="BU161:BU166"/>
    <mergeCell ref="AQ131:AQ136"/>
    <mergeCell ref="AR131:AR136"/>
    <mergeCell ref="BT137:BT142"/>
    <mergeCell ref="BU137:BU142"/>
    <mergeCell ref="AS137:AS142"/>
    <mergeCell ref="AT137:AT142"/>
    <mergeCell ref="AU137:AU142"/>
    <mergeCell ref="AV137:AV142"/>
    <mergeCell ref="AW137:AW142"/>
    <mergeCell ref="AX137:AX142"/>
    <mergeCell ref="AS131:AS136"/>
    <mergeCell ref="AT131:AT136"/>
    <mergeCell ref="Y125:Y130"/>
    <mergeCell ref="Z125:Z130"/>
    <mergeCell ref="AA125:AA130"/>
    <mergeCell ref="AQ125:AQ130"/>
    <mergeCell ref="AR125:AR130"/>
    <mergeCell ref="R125:R130"/>
    <mergeCell ref="S125:S130"/>
    <mergeCell ref="W125:W130"/>
    <mergeCell ref="AW329:AW334"/>
    <mergeCell ref="AX329:AX334"/>
    <mergeCell ref="AY329:AY334"/>
    <mergeCell ref="AZ329:AZ334"/>
    <mergeCell ref="BR329:BR334"/>
    <mergeCell ref="AY125:AY130"/>
    <mergeCell ref="AZ125:AZ130"/>
    <mergeCell ref="BR125:BR130"/>
    <mergeCell ref="BS125:BS130"/>
    <mergeCell ref="R137:R142"/>
    <mergeCell ref="S137:S142"/>
    <mergeCell ref="T137:T142"/>
    <mergeCell ref="AU131:AU136"/>
    <mergeCell ref="AV131:AV136"/>
    <mergeCell ref="V131:V136"/>
    <mergeCell ref="W131:W136"/>
    <mergeCell ref="X131:X136"/>
    <mergeCell ref="Y131:Y136"/>
    <mergeCell ref="Z131:Z136"/>
    <mergeCell ref="AA131:AA136"/>
    <mergeCell ref="AY143:AY148"/>
    <mergeCell ref="AZ143:AZ148"/>
    <mergeCell ref="BR143:BR148"/>
    <mergeCell ref="BS143:BS148"/>
    <mergeCell ref="AT329:AT334"/>
    <mergeCell ref="AU329:AU334"/>
    <mergeCell ref="AV329:AV334"/>
    <mergeCell ref="AR335:AR340"/>
    <mergeCell ref="AS335:AS340"/>
    <mergeCell ref="U125:U130"/>
    <mergeCell ref="V125:V130"/>
    <mergeCell ref="L125:L130"/>
    <mergeCell ref="M125:M130"/>
    <mergeCell ref="N125:N130"/>
    <mergeCell ref="O125:O130"/>
    <mergeCell ref="P125:P130"/>
    <mergeCell ref="Q125:Q130"/>
    <mergeCell ref="BT119:BT124"/>
    <mergeCell ref="BU119:BU124"/>
    <mergeCell ref="D125:D130"/>
    <mergeCell ref="E125:E130"/>
    <mergeCell ref="F125:F130"/>
    <mergeCell ref="G125:G130"/>
    <mergeCell ref="H125:H130"/>
    <mergeCell ref="I125:I130"/>
    <mergeCell ref="J125:J130"/>
    <mergeCell ref="K125:K130"/>
    <mergeCell ref="AW119:AW124"/>
    <mergeCell ref="AX119:AX124"/>
    <mergeCell ref="AY119:AY124"/>
    <mergeCell ref="AZ119:AZ124"/>
    <mergeCell ref="BR119:BR124"/>
    <mergeCell ref="BS119:BS124"/>
    <mergeCell ref="AQ119:AQ124"/>
    <mergeCell ref="AR119:AR124"/>
    <mergeCell ref="X125:X130"/>
    <mergeCell ref="Y329:Y334"/>
    <mergeCell ref="Z329:Z334"/>
    <mergeCell ref="AA329:AA334"/>
    <mergeCell ref="R335:R340"/>
    <mergeCell ref="S335:S340"/>
    <mergeCell ref="T335:T340"/>
    <mergeCell ref="U335:U340"/>
    <mergeCell ref="V335:V340"/>
    <mergeCell ref="W335:W340"/>
    <mergeCell ref="X335:X340"/>
    <mergeCell ref="Y335:Y340"/>
    <mergeCell ref="Z335:Z340"/>
    <mergeCell ref="AA335:AA340"/>
    <mergeCell ref="AQ329:AQ334"/>
    <mergeCell ref="AQ335:AQ340"/>
    <mergeCell ref="AR329:AR334"/>
    <mergeCell ref="AS329:AS334"/>
    <mergeCell ref="Z113:Z118"/>
    <mergeCell ref="AA113:AA118"/>
    <mergeCell ref="AQ113:AQ118"/>
    <mergeCell ref="AR113:AR118"/>
    <mergeCell ref="R113:R118"/>
    <mergeCell ref="S113:S118"/>
    <mergeCell ref="T113:T118"/>
    <mergeCell ref="U113:U118"/>
    <mergeCell ref="V113:V118"/>
    <mergeCell ref="W113:W118"/>
    <mergeCell ref="L113:L118"/>
    <mergeCell ref="M113:M118"/>
    <mergeCell ref="N113:N118"/>
    <mergeCell ref="AS119:AS124"/>
    <mergeCell ref="AT119:AT124"/>
    <mergeCell ref="AU119:AU124"/>
    <mergeCell ref="AV119:AV124"/>
    <mergeCell ref="V119:V124"/>
    <mergeCell ref="W119:W124"/>
    <mergeCell ref="X119:X124"/>
    <mergeCell ref="Y119:Y124"/>
    <mergeCell ref="Z119:Z124"/>
    <mergeCell ref="AA119:AA124"/>
    <mergeCell ref="BU107:BU112"/>
    <mergeCell ref="D113:D118"/>
    <mergeCell ref="E113:E118"/>
    <mergeCell ref="F113:F118"/>
    <mergeCell ref="G113:G118"/>
    <mergeCell ref="H113:H118"/>
    <mergeCell ref="I113:I118"/>
    <mergeCell ref="J113:J118"/>
    <mergeCell ref="K113:K118"/>
    <mergeCell ref="AW107:AW112"/>
    <mergeCell ref="AX107:AX112"/>
    <mergeCell ref="AY107:AY112"/>
    <mergeCell ref="AZ107:AZ112"/>
    <mergeCell ref="BR107:BR112"/>
    <mergeCell ref="BS107:BS112"/>
    <mergeCell ref="AQ107:AQ112"/>
    <mergeCell ref="AR107:AR112"/>
    <mergeCell ref="AS107:AS112"/>
    <mergeCell ref="AT107:AT112"/>
    <mergeCell ref="AU107:AU112"/>
    <mergeCell ref="BR113:BR118"/>
    <mergeCell ref="BS113:BS118"/>
    <mergeCell ref="BT113:BT118"/>
    <mergeCell ref="BU113:BU118"/>
    <mergeCell ref="AS113:AS118"/>
    <mergeCell ref="AT113:AT118"/>
    <mergeCell ref="AU113:AU118"/>
    <mergeCell ref="AV113:AV118"/>
    <mergeCell ref="AW113:AW118"/>
    <mergeCell ref="AX113:AX118"/>
    <mergeCell ref="F107:F112"/>
    <mergeCell ref="G107:G112"/>
    <mergeCell ref="Q107:Q112"/>
    <mergeCell ref="A329:A340"/>
    <mergeCell ref="B329:B340"/>
    <mergeCell ref="C329:C340"/>
    <mergeCell ref="D329:D334"/>
    <mergeCell ref="E329:E334"/>
    <mergeCell ref="F329:F334"/>
    <mergeCell ref="G329:G334"/>
    <mergeCell ref="H329:H334"/>
    <mergeCell ref="I329:I334"/>
    <mergeCell ref="J329:J334"/>
    <mergeCell ref="K329:K334"/>
    <mergeCell ref="L329:L334"/>
    <mergeCell ref="M329:M334"/>
    <mergeCell ref="N329:N334"/>
    <mergeCell ref="O329:O334"/>
    <mergeCell ref="P329:P334"/>
    <mergeCell ref="O113:O118"/>
    <mergeCell ref="P113:P118"/>
    <mergeCell ref="Q113:Q118"/>
    <mergeCell ref="O323:O328"/>
    <mergeCell ref="P323:P328"/>
    <mergeCell ref="O119:O124"/>
    <mergeCell ref="D119:D124"/>
    <mergeCell ref="E119:E124"/>
    <mergeCell ref="F119:F124"/>
    <mergeCell ref="G119:G124"/>
    <mergeCell ref="H119:H124"/>
    <mergeCell ref="I119:I124"/>
    <mergeCell ref="D131:D136"/>
    <mergeCell ref="E131:E136"/>
    <mergeCell ref="F131:F136"/>
    <mergeCell ref="BU101:BU106"/>
    <mergeCell ref="BT107:BT112"/>
    <mergeCell ref="AQ95:AQ100"/>
    <mergeCell ref="AR95:AR100"/>
    <mergeCell ref="X101:X106"/>
    <mergeCell ref="Y101:Y106"/>
    <mergeCell ref="Z101:Z106"/>
    <mergeCell ref="AA101:AA106"/>
    <mergeCell ref="AQ101:AQ106"/>
    <mergeCell ref="AR101:AR106"/>
    <mergeCell ref="R101:R106"/>
    <mergeCell ref="S101:S106"/>
    <mergeCell ref="T101:T106"/>
    <mergeCell ref="U101:U106"/>
    <mergeCell ref="V101:V106"/>
    <mergeCell ref="W101:W106"/>
    <mergeCell ref="AY101:AY106"/>
    <mergeCell ref="AZ101:AZ106"/>
    <mergeCell ref="BR101:BR106"/>
    <mergeCell ref="AS101:AS106"/>
    <mergeCell ref="AT101:AT106"/>
    <mergeCell ref="AU101:AU106"/>
    <mergeCell ref="AV101:AV106"/>
    <mergeCell ref="AW101:AW106"/>
    <mergeCell ref="AX101:AX106"/>
    <mergeCell ref="AV107:AV112"/>
    <mergeCell ref="V107:V112"/>
    <mergeCell ref="W107:W112"/>
    <mergeCell ref="X107:X112"/>
    <mergeCell ref="Y107:Y112"/>
    <mergeCell ref="Z107:Z112"/>
    <mergeCell ref="AA107:AA112"/>
    <mergeCell ref="R89:R94"/>
    <mergeCell ref="S89:S94"/>
    <mergeCell ref="T89:T94"/>
    <mergeCell ref="U89:U94"/>
    <mergeCell ref="V89:V94"/>
    <mergeCell ref="O89:O94"/>
    <mergeCell ref="P89:P94"/>
    <mergeCell ref="W89:W94"/>
    <mergeCell ref="AS89:AS94"/>
    <mergeCell ref="AT89:AT94"/>
    <mergeCell ref="BR317:BR322"/>
    <mergeCell ref="BS317:BS322"/>
    <mergeCell ref="BT317:BT322"/>
    <mergeCell ref="BU317:BU322"/>
    <mergeCell ref="AW323:AW328"/>
    <mergeCell ref="AX323:AX328"/>
    <mergeCell ref="AY323:AY328"/>
    <mergeCell ref="AZ323:AZ328"/>
    <mergeCell ref="BR323:BR328"/>
    <mergeCell ref="BS323:BS328"/>
    <mergeCell ref="BT323:BT328"/>
    <mergeCell ref="BU323:BU328"/>
    <mergeCell ref="AY89:AY94"/>
    <mergeCell ref="AZ89:AZ94"/>
    <mergeCell ref="BR89:BR94"/>
    <mergeCell ref="BS89:BS94"/>
    <mergeCell ref="BT89:BT94"/>
    <mergeCell ref="BU89:BU94"/>
    <mergeCell ref="AW89:AW94"/>
    <mergeCell ref="AX89:AX94"/>
    <mergeCell ref="BT95:BT100"/>
    <mergeCell ref="BU95:BU100"/>
    <mergeCell ref="AZ317:AZ322"/>
    <mergeCell ref="P83:P88"/>
    <mergeCell ref="Q83:Q88"/>
    <mergeCell ref="J83:J88"/>
    <mergeCell ref="K83:K88"/>
    <mergeCell ref="L83:L88"/>
    <mergeCell ref="M83:M88"/>
    <mergeCell ref="N83:N88"/>
    <mergeCell ref="O83:O88"/>
    <mergeCell ref="D83:D88"/>
    <mergeCell ref="E83:E88"/>
    <mergeCell ref="F83:F88"/>
    <mergeCell ref="G83:G88"/>
    <mergeCell ref="H83:H88"/>
    <mergeCell ref="I83:I88"/>
    <mergeCell ref="L89:L94"/>
    <mergeCell ref="M89:M94"/>
    <mergeCell ref="N89:N94"/>
    <mergeCell ref="AU89:AU94"/>
    <mergeCell ref="AV89:AV94"/>
    <mergeCell ref="P95:P100"/>
    <mergeCell ref="Q95:Q100"/>
    <mergeCell ref="J95:J100"/>
    <mergeCell ref="K95:K100"/>
    <mergeCell ref="L95:L100"/>
    <mergeCell ref="M95:M100"/>
    <mergeCell ref="N95:N100"/>
    <mergeCell ref="AS83:AS88"/>
    <mergeCell ref="AT83:AT88"/>
    <mergeCell ref="AU83:AU88"/>
    <mergeCell ref="O317:O322"/>
    <mergeCell ref="P317:P322"/>
    <mergeCell ref="Q317:Q322"/>
    <mergeCell ref="AY77:AY82"/>
    <mergeCell ref="AZ77:AZ82"/>
    <mergeCell ref="BR77:BR82"/>
    <mergeCell ref="BS77:BS82"/>
    <mergeCell ref="BT77:BT82"/>
    <mergeCell ref="BU77:BU82"/>
    <mergeCell ref="AS77:AS82"/>
    <mergeCell ref="AT77:AT82"/>
    <mergeCell ref="AU77:AU82"/>
    <mergeCell ref="AV77:AV82"/>
    <mergeCell ref="AW77:AW82"/>
    <mergeCell ref="AX77:AX82"/>
    <mergeCell ref="R317:R322"/>
    <mergeCell ref="S317:S322"/>
    <mergeCell ref="T317:T322"/>
    <mergeCell ref="U317:U322"/>
    <mergeCell ref="V317:V322"/>
    <mergeCell ref="W317:W322"/>
    <mergeCell ref="X317:X322"/>
    <mergeCell ref="Y317:Y322"/>
    <mergeCell ref="Z317:Z322"/>
    <mergeCell ref="AA317:AA322"/>
    <mergeCell ref="AQ317:AQ322"/>
    <mergeCell ref="AR317:AR322"/>
    <mergeCell ref="AS317:AS322"/>
    <mergeCell ref="AT317:AT322"/>
    <mergeCell ref="Q89:Q94"/>
    <mergeCell ref="AV311:AV316"/>
    <mergeCell ref="AW311:AW316"/>
    <mergeCell ref="AX311:AX316"/>
    <mergeCell ref="AY311:AY316"/>
    <mergeCell ref="A317:A328"/>
    <mergeCell ref="B317:B328"/>
    <mergeCell ref="C317:C328"/>
    <mergeCell ref="D317:D322"/>
    <mergeCell ref="E317:E322"/>
    <mergeCell ref="F317:F322"/>
    <mergeCell ref="D323:D328"/>
    <mergeCell ref="E323:E328"/>
    <mergeCell ref="F323:F328"/>
    <mergeCell ref="G317:G322"/>
    <mergeCell ref="H317:H322"/>
    <mergeCell ref="I317:I322"/>
    <mergeCell ref="J317:J322"/>
    <mergeCell ref="K317:K322"/>
    <mergeCell ref="L317:L322"/>
    <mergeCell ref="M317:M322"/>
    <mergeCell ref="N317:N322"/>
    <mergeCell ref="G323:G328"/>
    <mergeCell ref="H323:H328"/>
    <mergeCell ref="I323:I328"/>
    <mergeCell ref="J323:J328"/>
    <mergeCell ref="K323:K328"/>
    <mergeCell ref="L323:L328"/>
    <mergeCell ref="M323:M328"/>
    <mergeCell ref="N323:N328"/>
    <mergeCell ref="AZ311:AZ316"/>
    <mergeCell ref="BR311:BR316"/>
    <mergeCell ref="BS311:BS316"/>
    <mergeCell ref="BT311:BT316"/>
    <mergeCell ref="BU311:BU316"/>
    <mergeCell ref="L77:L82"/>
    <mergeCell ref="M77:M82"/>
    <mergeCell ref="N77:N82"/>
    <mergeCell ref="O77:O82"/>
    <mergeCell ref="P77:P82"/>
    <mergeCell ref="Q77:Q82"/>
    <mergeCell ref="X77:X82"/>
    <mergeCell ref="Y77:Y82"/>
    <mergeCell ref="Z77:Z82"/>
    <mergeCell ref="AA77:AA82"/>
    <mergeCell ref="AQ77:AQ82"/>
    <mergeCell ref="AR77:AR82"/>
    <mergeCell ref="R77:R82"/>
    <mergeCell ref="S77:S82"/>
    <mergeCell ref="T77:T82"/>
    <mergeCell ref="U77:U82"/>
    <mergeCell ref="V77:V82"/>
    <mergeCell ref="O95:O100"/>
    <mergeCell ref="AV83:AV88"/>
    <mergeCell ref="V83:V88"/>
    <mergeCell ref="W83:W88"/>
    <mergeCell ref="X83:X88"/>
    <mergeCell ref="Y83:Y88"/>
    <mergeCell ref="R311:R316"/>
    <mergeCell ref="S311:S316"/>
    <mergeCell ref="T311:T316"/>
    <mergeCell ref="U311:U316"/>
    <mergeCell ref="P71:P76"/>
    <mergeCell ref="Q71:Q76"/>
    <mergeCell ref="J71:J76"/>
    <mergeCell ref="K71:K76"/>
    <mergeCell ref="L71:L76"/>
    <mergeCell ref="M71:M76"/>
    <mergeCell ref="N71:N76"/>
    <mergeCell ref="O71:O76"/>
    <mergeCell ref="AY305:AY310"/>
    <mergeCell ref="AZ305:AZ310"/>
    <mergeCell ref="BR305:BR310"/>
    <mergeCell ref="BS305:BS310"/>
    <mergeCell ref="W77:W82"/>
    <mergeCell ref="AS95:AS100"/>
    <mergeCell ref="AT95:AT100"/>
    <mergeCell ref="AU95:AU100"/>
    <mergeCell ref="AV95:AV100"/>
    <mergeCell ref="V95:V100"/>
    <mergeCell ref="W95:W100"/>
    <mergeCell ref="X95:X100"/>
    <mergeCell ref="Y95:Y100"/>
    <mergeCell ref="Z95:Z100"/>
    <mergeCell ref="AA95:AA100"/>
    <mergeCell ref="L101:L106"/>
    <mergeCell ref="M101:M106"/>
    <mergeCell ref="N101:N106"/>
    <mergeCell ref="O101:O106"/>
    <mergeCell ref="X305:X310"/>
    <mergeCell ref="AW71:AW76"/>
    <mergeCell ref="AX71:AX76"/>
    <mergeCell ref="AY71:AY76"/>
    <mergeCell ref="AZ71:AZ76"/>
    <mergeCell ref="Z311:Z316"/>
    <mergeCell ref="AA311:AA316"/>
    <mergeCell ref="AQ305:AQ310"/>
    <mergeCell ref="AQ311:AQ316"/>
    <mergeCell ref="AR305:AR310"/>
    <mergeCell ref="AS305:AS310"/>
    <mergeCell ref="AT305:AT310"/>
    <mergeCell ref="AU305:AU310"/>
    <mergeCell ref="W65:W70"/>
    <mergeCell ref="Z293:Z298"/>
    <mergeCell ref="AA293:AA298"/>
    <mergeCell ref="Z71:Z76"/>
    <mergeCell ref="AA71:AA76"/>
    <mergeCell ref="AR311:AR316"/>
    <mergeCell ref="AS311:AS316"/>
    <mergeCell ref="AT311:AT316"/>
    <mergeCell ref="AU311:AU316"/>
    <mergeCell ref="AQ71:AQ76"/>
    <mergeCell ref="AR71:AR76"/>
    <mergeCell ref="AS71:AS76"/>
    <mergeCell ref="AT71:AT76"/>
    <mergeCell ref="AU71:AU76"/>
    <mergeCell ref="W71:W76"/>
    <mergeCell ref="Y167:Y172"/>
    <mergeCell ref="Z167:Z172"/>
    <mergeCell ref="AQ83:AQ88"/>
    <mergeCell ref="AR83:AR88"/>
    <mergeCell ref="X89:X94"/>
    <mergeCell ref="Y89:Y94"/>
    <mergeCell ref="Z89:Z94"/>
    <mergeCell ref="AA89:AA94"/>
    <mergeCell ref="AQ89:AQ94"/>
    <mergeCell ref="BU65:BU70"/>
    <mergeCell ref="AS65:AS70"/>
    <mergeCell ref="AT65:AT70"/>
    <mergeCell ref="AU65:AU70"/>
    <mergeCell ref="AV65:AV70"/>
    <mergeCell ref="AW65:AW70"/>
    <mergeCell ref="AX65:AX70"/>
    <mergeCell ref="AA305:AA310"/>
    <mergeCell ref="AW305:AW310"/>
    <mergeCell ref="AX305:AX310"/>
    <mergeCell ref="BT305:BT310"/>
    <mergeCell ref="BU305:BU310"/>
    <mergeCell ref="BT71:BT76"/>
    <mergeCell ref="BU71:BU76"/>
    <mergeCell ref="BR71:BR76"/>
    <mergeCell ref="BS71:BS76"/>
    <mergeCell ref="AV71:AV76"/>
    <mergeCell ref="AA83:AA88"/>
    <mergeCell ref="AV305:AV310"/>
    <mergeCell ref="BT83:BT88"/>
    <mergeCell ref="BU83:BU88"/>
    <mergeCell ref="AW83:AW88"/>
    <mergeCell ref="AX83:AX88"/>
    <mergeCell ref="AY83:AY88"/>
    <mergeCell ref="AZ83:AZ88"/>
    <mergeCell ref="BR83:BR88"/>
    <mergeCell ref="BS83:BS88"/>
    <mergeCell ref="AR89:AR94"/>
    <mergeCell ref="AW95:AW100"/>
    <mergeCell ref="AX95:AX100"/>
    <mergeCell ref="AY95:AY100"/>
    <mergeCell ref="AZ95:AZ100"/>
    <mergeCell ref="AY299:AY304"/>
    <mergeCell ref="AZ299:AZ304"/>
    <mergeCell ref="BR299:BR304"/>
    <mergeCell ref="BS299:BS304"/>
    <mergeCell ref="S293:S298"/>
    <mergeCell ref="T293:T298"/>
    <mergeCell ref="U293:U298"/>
    <mergeCell ref="S305:S310"/>
    <mergeCell ref="T305:T310"/>
    <mergeCell ref="U305:U310"/>
    <mergeCell ref="V305:V310"/>
    <mergeCell ref="W305:W310"/>
    <mergeCell ref="AY65:AY70"/>
    <mergeCell ref="AZ65:AZ70"/>
    <mergeCell ref="BR65:BR70"/>
    <mergeCell ref="BS65:BS70"/>
    <mergeCell ref="BT65:BT70"/>
    <mergeCell ref="X71:X76"/>
    <mergeCell ref="Y71:Y76"/>
    <mergeCell ref="Z83:Z88"/>
    <mergeCell ref="V71:V76"/>
    <mergeCell ref="V293:V298"/>
    <mergeCell ref="V65:V70"/>
    <mergeCell ref="BR95:BR100"/>
    <mergeCell ref="BS95:BS100"/>
    <mergeCell ref="BS101:BS106"/>
    <mergeCell ref="BT101:BT106"/>
    <mergeCell ref="T125:T130"/>
    <mergeCell ref="AY113:AY118"/>
    <mergeCell ref="AZ113:AZ118"/>
    <mergeCell ref="X113:X118"/>
    <mergeCell ref="Y113:Y118"/>
    <mergeCell ref="R65:R70"/>
    <mergeCell ref="X59:X64"/>
    <mergeCell ref="Y59:Y64"/>
    <mergeCell ref="Z59:Z64"/>
    <mergeCell ref="S65:S70"/>
    <mergeCell ref="T65:T70"/>
    <mergeCell ref="U65:U70"/>
    <mergeCell ref="J107:J112"/>
    <mergeCell ref="K107:K112"/>
    <mergeCell ref="L107:L112"/>
    <mergeCell ref="M107:M112"/>
    <mergeCell ref="Q305:Q310"/>
    <mergeCell ref="BT59:BT64"/>
    <mergeCell ref="BU59:BU64"/>
    <mergeCell ref="BU299:BU304"/>
    <mergeCell ref="AA59:AA64"/>
    <mergeCell ref="P59:P64"/>
    <mergeCell ref="Q59:Q64"/>
    <mergeCell ref="J59:J64"/>
    <mergeCell ref="K59:K64"/>
    <mergeCell ref="L59:L64"/>
    <mergeCell ref="M59:M64"/>
    <mergeCell ref="N59:N64"/>
    <mergeCell ref="O59:O64"/>
    <mergeCell ref="O305:O310"/>
    <mergeCell ref="P305:P310"/>
    <mergeCell ref="V299:V304"/>
    <mergeCell ref="W299:W304"/>
    <mergeCell ref="Y293:Y298"/>
    <mergeCell ref="BT299:BT304"/>
    <mergeCell ref="BT293:BT298"/>
    <mergeCell ref="BU293:BU298"/>
    <mergeCell ref="AW59:AW64"/>
    <mergeCell ref="AX59:AX64"/>
    <mergeCell ref="AY59:AY64"/>
    <mergeCell ref="AZ59:AZ64"/>
    <mergeCell ref="BR59:BR64"/>
    <mergeCell ref="BS59:BS64"/>
    <mergeCell ref="AQ59:AQ64"/>
    <mergeCell ref="AR59:AR64"/>
    <mergeCell ref="AS59:AS64"/>
    <mergeCell ref="AT59:AT64"/>
    <mergeCell ref="AU59:AU64"/>
    <mergeCell ref="AV59:AV64"/>
    <mergeCell ref="V59:V64"/>
    <mergeCell ref="W59:W64"/>
    <mergeCell ref="X65:X70"/>
    <mergeCell ref="Y65:Y70"/>
    <mergeCell ref="Z65:Z70"/>
    <mergeCell ref="AA65:AA70"/>
    <mergeCell ref="AQ65:AQ70"/>
    <mergeCell ref="AR65:AR70"/>
    <mergeCell ref="AV299:AV304"/>
    <mergeCell ref="AW299:AW304"/>
    <mergeCell ref="AX299:AX304"/>
    <mergeCell ref="A305:A316"/>
    <mergeCell ref="B305:B316"/>
    <mergeCell ref="C305:C316"/>
    <mergeCell ref="D305:D310"/>
    <mergeCell ref="E305:E310"/>
    <mergeCell ref="F305:F310"/>
    <mergeCell ref="D311:D316"/>
    <mergeCell ref="E311:E316"/>
    <mergeCell ref="F311:F316"/>
    <mergeCell ref="G305:G310"/>
    <mergeCell ref="H305:H310"/>
    <mergeCell ref="I305:I310"/>
    <mergeCell ref="J305:J310"/>
    <mergeCell ref="K305:K310"/>
    <mergeCell ref="L305:L310"/>
    <mergeCell ref="M305:M310"/>
    <mergeCell ref="N305:N310"/>
    <mergeCell ref="G311:G316"/>
    <mergeCell ref="H311:H316"/>
    <mergeCell ref="I311:I316"/>
    <mergeCell ref="J311:J316"/>
    <mergeCell ref="K311:K316"/>
    <mergeCell ref="L311:L316"/>
    <mergeCell ref="M311:M316"/>
    <mergeCell ref="N311:N316"/>
    <mergeCell ref="V311:V316"/>
    <mergeCell ref="W311:W316"/>
    <mergeCell ref="X311:X316"/>
    <mergeCell ref="Y311:Y316"/>
    <mergeCell ref="R299:R304"/>
    <mergeCell ref="S299:S304"/>
    <mergeCell ref="T299:T304"/>
    <mergeCell ref="O311:O316"/>
    <mergeCell ref="P311:P316"/>
    <mergeCell ref="Q311:Q316"/>
    <mergeCell ref="R305:R310"/>
    <mergeCell ref="U299:U304"/>
    <mergeCell ref="W293:W298"/>
    <mergeCell ref="X293:X298"/>
    <mergeCell ref="BU23:BU28"/>
    <mergeCell ref="AX23:AX28"/>
    <mergeCell ref="AY23:AY28"/>
    <mergeCell ref="AZ23:AZ28"/>
    <mergeCell ref="BR23:BR28"/>
    <mergeCell ref="BS23:BS28"/>
    <mergeCell ref="BT23:BT28"/>
    <mergeCell ref="AR23:AR28"/>
    <mergeCell ref="AS23:AS28"/>
    <mergeCell ref="AT23:AT28"/>
    <mergeCell ref="AU23:AU28"/>
    <mergeCell ref="AV23:AV28"/>
    <mergeCell ref="AW23:AW28"/>
    <mergeCell ref="X299:X304"/>
    <mergeCell ref="Y299:Y304"/>
    <mergeCell ref="Z299:Z304"/>
    <mergeCell ref="AA299:AA304"/>
    <mergeCell ref="AQ299:AQ304"/>
    <mergeCell ref="AR299:AR304"/>
    <mergeCell ref="AS299:AS304"/>
    <mergeCell ref="AT299:AT304"/>
    <mergeCell ref="AU299:AU304"/>
    <mergeCell ref="Q17:Q22"/>
    <mergeCell ref="K23:K28"/>
    <mergeCell ref="L23:L28"/>
    <mergeCell ref="M23:M28"/>
    <mergeCell ref="N23:N28"/>
    <mergeCell ref="O23:O28"/>
    <mergeCell ref="P23:P28"/>
    <mergeCell ref="BS17:BS22"/>
    <mergeCell ref="BT17:BT22"/>
    <mergeCell ref="BU17:BU22"/>
    <mergeCell ref="AX17:AX22"/>
    <mergeCell ref="AY17:AY22"/>
    <mergeCell ref="AZ17:AZ22"/>
    <mergeCell ref="BR17:BR22"/>
    <mergeCell ref="R17:R22"/>
    <mergeCell ref="S17:S22"/>
    <mergeCell ref="T17:T22"/>
    <mergeCell ref="W23:W28"/>
    <mergeCell ref="X23:X28"/>
    <mergeCell ref="Y23:Y28"/>
    <mergeCell ref="Z23:Z28"/>
    <mergeCell ref="AA23:AA28"/>
    <mergeCell ref="AQ23:AQ28"/>
    <mergeCell ref="Q23:Q28"/>
    <mergeCell ref="R23:R28"/>
    <mergeCell ref="S23:S28"/>
    <mergeCell ref="T23:T28"/>
    <mergeCell ref="U23:U28"/>
    <mergeCell ref="V23:V28"/>
    <mergeCell ref="O11:O16"/>
    <mergeCell ref="P11:P16"/>
    <mergeCell ref="Q11:Q16"/>
    <mergeCell ref="R11:R16"/>
    <mergeCell ref="AQ293:AQ298"/>
    <mergeCell ref="AR293:AR298"/>
    <mergeCell ref="AS293:AS298"/>
    <mergeCell ref="AT293:AT298"/>
    <mergeCell ref="AU293:AU298"/>
    <mergeCell ref="AV293:AV298"/>
    <mergeCell ref="AW293:AW298"/>
    <mergeCell ref="AX293:AX298"/>
    <mergeCell ref="AY293:AY298"/>
    <mergeCell ref="AZ293:AZ298"/>
    <mergeCell ref="BR293:BR298"/>
    <mergeCell ref="BS293:BS298"/>
    <mergeCell ref="AV17:AV22"/>
    <mergeCell ref="AW17:AW22"/>
    <mergeCell ref="AA17:AA22"/>
    <mergeCell ref="AQ17:AQ22"/>
    <mergeCell ref="AR17:AR22"/>
    <mergeCell ref="AS17:AS22"/>
    <mergeCell ref="AT17:AT22"/>
    <mergeCell ref="AU17:AU22"/>
    <mergeCell ref="U17:U22"/>
    <mergeCell ref="V17:V22"/>
    <mergeCell ref="W17:W22"/>
    <mergeCell ref="X17:X22"/>
    <mergeCell ref="Y17:Y22"/>
    <mergeCell ref="Z17:Z22"/>
    <mergeCell ref="O17:O22"/>
    <mergeCell ref="P17:P22"/>
    <mergeCell ref="BT11:BT16"/>
    <mergeCell ref="BU11:BU16"/>
    <mergeCell ref="D17:D22"/>
    <mergeCell ref="E17:E22"/>
    <mergeCell ref="F17:F22"/>
    <mergeCell ref="G17:G22"/>
    <mergeCell ref="H17:H22"/>
    <mergeCell ref="AT11:AT16"/>
    <mergeCell ref="AU11:AU16"/>
    <mergeCell ref="AV11:AV16"/>
    <mergeCell ref="AW11:AW16"/>
    <mergeCell ref="AX11:AX16"/>
    <mergeCell ref="AY11:AY16"/>
    <mergeCell ref="Y11:Y16"/>
    <mergeCell ref="Z11:Z16"/>
    <mergeCell ref="AA11:AA16"/>
    <mergeCell ref="AQ11:AQ16"/>
    <mergeCell ref="AR11:AR16"/>
    <mergeCell ref="AS11:AS16"/>
    <mergeCell ref="S11:S16"/>
    <mergeCell ref="T11:T16"/>
    <mergeCell ref="U11:U16"/>
    <mergeCell ref="V11:V16"/>
    <mergeCell ref="W11:W16"/>
    <mergeCell ref="I17:I22"/>
    <mergeCell ref="J17:J22"/>
    <mergeCell ref="K17:K22"/>
    <mergeCell ref="AZ11:AZ16"/>
    <mergeCell ref="BR11:BR16"/>
    <mergeCell ref="BS11:BS16"/>
    <mergeCell ref="X11:X16"/>
    <mergeCell ref="M11:M16"/>
    <mergeCell ref="G11:G16"/>
    <mergeCell ref="H11:H16"/>
    <mergeCell ref="I11:I16"/>
    <mergeCell ref="J11:J16"/>
    <mergeCell ref="K11:K16"/>
    <mergeCell ref="L11:L16"/>
    <mergeCell ref="A11:A28"/>
    <mergeCell ref="B11:B28"/>
    <mergeCell ref="C11:C28"/>
    <mergeCell ref="D11:D16"/>
    <mergeCell ref="E11:E16"/>
    <mergeCell ref="F11:F16"/>
    <mergeCell ref="L17:L22"/>
    <mergeCell ref="M17:M22"/>
    <mergeCell ref="N17:N22"/>
    <mergeCell ref="D23:D28"/>
    <mergeCell ref="E23:E28"/>
    <mergeCell ref="F23:F28"/>
    <mergeCell ref="G23:G28"/>
    <mergeCell ref="H23:H28"/>
    <mergeCell ref="I23:I28"/>
    <mergeCell ref="J23:J28"/>
    <mergeCell ref="N11:N16"/>
    <mergeCell ref="A293:A304"/>
    <mergeCell ref="B293:B304"/>
    <mergeCell ref="C293:C304"/>
    <mergeCell ref="D293:D298"/>
    <mergeCell ref="E293:E298"/>
    <mergeCell ref="F293:F298"/>
    <mergeCell ref="G293:G298"/>
    <mergeCell ref="H293:H298"/>
    <mergeCell ref="I293:I298"/>
    <mergeCell ref="J293:J298"/>
    <mergeCell ref="K293:K298"/>
    <mergeCell ref="L293:L298"/>
    <mergeCell ref="M293:M298"/>
    <mergeCell ref="N293:N298"/>
    <mergeCell ref="O293:O298"/>
    <mergeCell ref="P293:P298"/>
    <mergeCell ref="Q293:Q298"/>
    <mergeCell ref="D299:D304"/>
    <mergeCell ref="E299:E304"/>
    <mergeCell ref="F299:F304"/>
    <mergeCell ref="G299:G304"/>
    <mergeCell ref="H299:H304"/>
    <mergeCell ref="I299:I304"/>
    <mergeCell ref="J299:J304"/>
    <mergeCell ref="K299:K304"/>
    <mergeCell ref="L299:L304"/>
    <mergeCell ref="M299:M304"/>
    <mergeCell ref="N299:N304"/>
    <mergeCell ref="O299:O304"/>
    <mergeCell ref="P299:P304"/>
    <mergeCell ref="Q299:Q304"/>
    <mergeCell ref="BR8:BU8"/>
    <mergeCell ref="P9:Q9"/>
    <mergeCell ref="R9:S9"/>
    <mergeCell ref="T9:Y9"/>
    <mergeCell ref="AB9:AE9"/>
    <mergeCell ref="AG9:AP9"/>
    <mergeCell ref="AR9:AT9"/>
    <mergeCell ref="AU9:AW9"/>
    <mergeCell ref="BD9:BG9"/>
    <mergeCell ref="BJ9:BQ9"/>
    <mergeCell ref="R8:AA8"/>
    <mergeCell ref="AB8:AP8"/>
    <mergeCell ref="AQ8:AQ10"/>
    <mergeCell ref="AR8:AZ8"/>
    <mergeCell ref="BA8:BI8"/>
    <mergeCell ref="BJ8:BQ8"/>
    <mergeCell ref="BS9:BU9"/>
    <mergeCell ref="R10:S10"/>
    <mergeCell ref="T10:U10"/>
    <mergeCell ref="V10:W10"/>
    <mergeCell ref="X10:Y10"/>
    <mergeCell ref="AG10:AH10"/>
    <mergeCell ref="AI10:AJ10"/>
    <mergeCell ref="AS10:AT10"/>
    <mergeCell ref="AV10:AW10"/>
    <mergeCell ref="A1:G1"/>
    <mergeCell ref="J1:J4"/>
    <mergeCell ref="B4:G4"/>
    <mergeCell ref="A6:G6"/>
    <mergeCell ref="A8:A10"/>
    <mergeCell ref="B8:B10"/>
    <mergeCell ref="C8:C10"/>
    <mergeCell ref="D8:Q8"/>
    <mergeCell ref="A167:A220"/>
    <mergeCell ref="B167:B220"/>
    <mergeCell ref="C167:C220"/>
    <mergeCell ref="D167:D172"/>
    <mergeCell ref="E167:E172"/>
    <mergeCell ref="F167:F172"/>
    <mergeCell ref="D173:D178"/>
    <mergeCell ref="E173:E178"/>
    <mergeCell ref="F173:F178"/>
    <mergeCell ref="D179:D184"/>
    <mergeCell ref="E179:E184"/>
    <mergeCell ref="F179:F184"/>
    <mergeCell ref="D185:D190"/>
    <mergeCell ref="E185:E190"/>
    <mergeCell ref="F185:F190"/>
    <mergeCell ref="D191:D196"/>
    <mergeCell ref="D10:F10"/>
    <mergeCell ref="D101:D106"/>
    <mergeCell ref="E101:E106"/>
    <mergeCell ref="F101:F106"/>
    <mergeCell ref="D209:D214"/>
    <mergeCell ref="E209:E214"/>
    <mergeCell ref="F209:F214"/>
    <mergeCell ref="D65:D70"/>
    <mergeCell ref="E65:E70"/>
    <mergeCell ref="F65:F70"/>
    <mergeCell ref="D95:D100"/>
    <mergeCell ref="E95:E100"/>
    <mergeCell ref="A59:A76"/>
    <mergeCell ref="B59:B76"/>
    <mergeCell ref="C59:C76"/>
    <mergeCell ref="D59:D64"/>
    <mergeCell ref="N107:N112"/>
    <mergeCell ref="O107:O112"/>
    <mergeCell ref="D107:D112"/>
    <mergeCell ref="E107:E112"/>
    <mergeCell ref="H191:H196"/>
    <mergeCell ref="I191:I196"/>
    <mergeCell ref="J191:J196"/>
    <mergeCell ref="K191:K196"/>
    <mergeCell ref="L191:L196"/>
    <mergeCell ref="G65:G70"/>
    <mergeCell ref="H65:H70"/>
    <mergeCell ref="I65:I70"/>
    <mergeCell ref="J65:J70"/>
    <mergeCell ref="K65:K70"/>
    <mergeCell ref="D89:D94"/>
    <mergeCell ref="E89:E94"/>
    <mergeCell ref="F89:F94"/>
    <mergeCell ref="G89:G94"/>
    <mergeCell ref="H89:H94"/>
    <mergeCell ref="I89:I94"/>
    <mergeCell ref="J89:J94"/>
    <mergeCell ref="K89:K94"/>
    <mergeCell ref="G131:G136"/>
    <mergeCell ref="H131:H136"/>
    <mergeCell ref="H203:H208"/>
    <mergeCell ref="I203:I208"/>
    <mergeCell ref="E191:E196"/>
    <mergeCell ref="F191:F196"/>
    <mergeCell ref="D197:D202"/>
    <mergeCell ref="E197:E202"/>
    <mergeCell ref="F197:F202"/>
    <mergeCell ref="D203:D208"/>
    <mergeCell ref="E203:E208"/>
    <mergeCell ref="F203:F208"/>
    <mergeCell ref="M167:M172"/>
    <mergeCell ref="N167:N172"/>
    <mergeCell ref="O167:O172"/>
    <mergeCell ref="H107:H112"/>
    <mergeCell ref="I107:I112"/>
    <mergeCell ref="P167:P172"/>
    <mergeCell ref="P107:P112"/>
    <mergeCell ref="I131:I136"/>
    <mergeCell ref="L137:L142"/>
    <mergeCell ref="M137:M142"/>
    <mergeCell ref="N137:N142"/>
    <mergeCell ref="O137:O142"/>
    <mergeCell ref="D137:D142"/>
    <mergeCell ref="E137:E142"/>
    <mergeCell ref="F137:F142"/>
    <mergeCell ref="G137:G142"/>
    <mergeCell ref="P155:P160"/>
    <mergeCell ref="N149:N154"/>
    <mergeCell ref="O149:O154"/>
    <mergeCell ref="P149:P154"/>
    <mergeCell ref="J143:J148"/>
    <mergeCell ref="K143:K148"/>
    <mergeCell ref="Q167:Q172"/>
    <mergeCell ref="G173:G178"/>
    <mergeCell ref="H173:H178"/>
    <mergeCell ref="I173:I178"/>
    <mergeCell ref="J173:J178"/>
    <mergeCell ref="K173:K178"/>
    <mergeCell ref="L173:L178"/>
    <mergeCell ref="M173:M178"/>
    <mergeCell ref="N173:N178"/>
    <mergeCell ref="O173:O178"/>
    <mergeCell ref="P173:P178"/>
    <mergeCell ref="Q173:Q178"/>
    <mergeCell ref="D215:D220"/>
    <mergeCell ref="E215:E220"/>
    <mergeCell ref="F215:F220"/>
    <mergeCell ref="G167:G172"/>
    <mergeCell ref="H167:H172"/>
    <mergeCell ref="I167:I172"/>
    <mergeCell ref="J167:J172"/>
    <mergeCell ref="K167:K172"/>
    <mergeCell ref="L167:L172"/>
    <mergeCell ref="G179:G184"/>
    <mergeCell ref="H179:H184"/>
    <mergeCell ref="I179:I184"/>
    <mergeCell ref="J179:J184"/>
    <mergeCell ref="K179:K184"/>
    <mergeCell ref="L179:L184"/>
    <mergeCell ref="G191:G196"/>
    <mergeCell ref="M191:M196"/>
    <mergeCell ref="N191:N196"/>
    <mergeCell ref="O191:O196"/>
    <mergeCell ref="P191:P196"/>
    <mergeCell ref="Q191:Q196"/>
    <mergeCell ref="G197:G202"/>
    <mergeCell ref="H197:H202"/>
    <mergeCell ref="I197:I202"/>
    <mergeCell ref="J197:J202"/>
    <mergeCell ref="K197:K202"/>
    <mergeCell ref="L197:L202"/>
    <mergeCell ref="M197:M202"/>
    <mergeCell ref="N197:N202"/>
    <mergeCell ref="O197:O202"/>
    <mergeCell ref="P197:P202"/>
    <mergeCell ref="Q197:Q202"/>
    <mergeCell ref="M179:M184"/>
    <mergeCell ref="N179:N184"/>
    <mergeCell ref="O179:O184"/>
    <mergeCell ref="P179:P184"/>
    <mergeCell ref="Q179:Q184"/>
    <mergeCell ref="G185:G190"/>
    <mergeCell ref="H185:H190"/>
    <mergeCell ref="I185:I190"/>
    <mergeCell ref="J185:J190"/>
    <mergeCell ref="K185:K190"/>
    <mergeCell ref="L185:L190"/>
    <mergeCell ref="M185:M190"/>
    <mergeCell ref="N185:N190"/>
    <mergeCell ref="O185:O190"/>
    <mergeCell ref="P185:P190"/>
    <mergeCell ref="Q185:Q190"/>
    <mergeCell ref="BT281:BT286"/>
    <mergeCell ref="BU281:BU286"/>
    <mergeCell ref="J203:J208"/>
    <mergeCell ref="K203:K208"/>
    <mergeCell ref="L203:L208"/>
    <mergeCell ref="M203:M208"/>
    <mergeCell ref="N203:N208"/>
    <mergeCell ref="O203:O208"/>
    <mergeCell ref="P203:P208"/>
    <mergeCell ref="Q203:Q208"/>
    <mergeCell ref="G209:G214"/>
    <mergeCell ref="H209:H214"/>
    <mergeCell ref="I209:I214"/>
    <mergeCell ref="J209:J214"/>
    <mergeCell ref="K209:K214"/>
    <mergeCell ref="L209:L214"/>
    <mergeCell ref="M209:M214"/>
    <mergeCell ref="N209:N214"/>
    <mergeCell ref="O209:O214"/>
    <mergeCell ref="P209:P214"/>
    <mergeCell ref="Q209:Q214"/>
    <mergeCell ref="S203:S208"/>
    <mergeCell ref="T203:T208"/>
    <mergeCell ref="U203:U208"/>
    <mergeCell ref="V203:V208"/>
    <mergeCell ref="R209:R214"/>
    <mergeCell ref="S209:S214"/>
    <mergeCell ref="T209:T214"/>
    <mergeCell ref="U209:U214"/>
    <mergeCell ref="V209:V214"/>
    <mergeCell ref="Y209:Y214"/>
    <mergeCell ref="G203:G208"/>
    <mergeCell ref="AA167:AA172"/>
    <mergeCell ref="R173:R178"/>
    <mergeCell ref="S173:S178"/>
    <mergeCell ref="T173:T178"/>
    <mergeCell ref="U173:U178"/>
    <mergeCell ref="V173:V178"/>
    <mergeCell ref="W173:W178"/>
    <mergeCell ref="X173:X178"/>
    <mergeCell ref="Y173:Y178"/>
    <mergeCell ref="Z173:Z178"/>
    <mergeCell ref="AA173:AA178"/>
    <mergeCell ref="AY281:AY286"/>
    <mergeCell ref="AZ281:AZ286"/>
    <mergeCell ref="BR281:BR286"/>
    <mergeCell ref="BS281:BS286"/>
    <mergeCell ref="R167:R172"/>
    <mergeCell ref="S167:S172"/>
    <mergeCell ref="T167:T172"/>
    <mergeCell ref="U167:U172"/>
    <mergeCell ref="V167:V172"/>
    <mergeCell ref="W167:W172"/>
    <mergeCell ref="X167:X172"/>
    <mergeCell ref="R179:R184"/>
    <mergeCell ref="S179:S184"/>
    <mergeCell ref="T179:T184"/>
    <mergeCell ref="U179:U184"/>
    <mergeCell ref="V179:V184"/>
    <mergeCell ref="W179:W184"/>
    <mergeCell ref="X179:X184"/>
    <mergeCell ref="R191:R196"/>
    <mergeCell ref="Y179:Y184"/>
    <mergeCell ref="Z179:Z184"/>
    <mergeCell ref="AA179:AA184"/>
    <mergeCell ref="R185:R190"/>
    <mergeCell ref="S185:S190"/>
    <mergeCell ref="T185:T190"/>
    <mergeCell ref="U185:U190"/>
    <mergeCell ref="V185:V190"/>
    <mergeCell ref="W185:W190"/>
    <mergeCell ref="X185:X190"/>
    <mergeCell ref="Y185:Y190"/>
    <mergeCell ref="Z185:Z190"/>
    <mergeCell ref="AA185:AA190"/>
    <mergeCell ref="AU281:AU286"/>
    <mergeCell ref="AV281:AV286"/>
    <mergeCell ref="AW281:AW286"/>
    <mergeCell ref="AX281:AX286"/>
    <mergeCell ref="S191:S196"/>
    <mergeCell ref="T191:T196"/>
    <mergeCell ref="U191:U196"/>
    <mergeCell ref="V191:V196"/>
    <mergeCell ref="W191:W196"/>
    <mergeCell ref="X191:X196"/>
    <mergeCell ref="R203:R208"/>
    <mergeCell ref="Y191:Y196"/>
    <mergeCell ref="Z191:Z196"/>
    <mergeCell ref="AA191:AA196"/>
    <mergeCell ref="R197:R202"/>
    <mergeCell ref="S197:S202"/>
    <mergeCell ref="T197:T202"/>
    <mergeCell ref="U197:U202"/>
    <mergeCell ref="V197:V202"/>
    <mergeCell ref="W197:W202"/>
    <mergeCell ref="X197:X202"/>
    <mergeCell ref="Y197:Y202"/>
    <mergeCell ref="Z197:Z202"/>
    <mergeCell ref="AA197:AA202"/>
    <mergeCell ref="BT269:BT274"/>
    <mergeCell ref="BU269:BU274"/>
    <mergeCell ref="AU275:AU280"/>
    <mergeCell ref="AV275:AV280"/>
    <mergeCell ref="AW275:AW280"/>
    <mergeCell ref="AX275:AX280"/>
    <mergeCell ref="AY275:AY280"/>
    <mergeCell ref="AZ275:AZ280"/>
    <mergeCell ref="BR275:BR280"/>
    <mergeCell ref="BS275:BS280"/>
    <mergeCell ref="BT275:BT280"/>
    <mergeCell ref="BU275:BU280"/>
    <mergeCell ref="W203:W208"/>
    <mergeCell ref="X203:X208"/>
    <mergeCell ref="Y203:Y208"/>
    <mergeCell ref="Z203:Z208"/>
    <mergeCell ref="AA203:AA208"/>
    <mergeCell ref="AU269:AU274"/>
    <mergeCell ref="AV269:AV274"/>
    <mergeCell ref="AW269:AW274"/>
    <mergeCell ref="AX269:AX274"/>
    <mergeCell ref="AY269:AY274"/>
    <mergeCell ref="AZ269:AZ274"/>
    <mergeCell ref="BR269:BR274"/>
    <mergeCell ref="BS269:BS274"/>
    <mergeCell ref="W209:W214"/>
    <mergeCell ref="X209:X214"/>
    <mergeCell ref="Z209:Z214"/>
    <mergeCell ref="AQ269:AQ274"/>
    <mergeCell ref="BR167:BR172"/>
    <mergeCell ref="BS167:BS172"/>
    <mergeCell ref="BT167:BT172"/>
    <mergeCell ref="BU167:BU172"/>
    <mergeCell ref="BR173:BR178"/>
    <mergeCell ref="BS173:BS178"/>
    <mergeCell ref="BT173:BT178"/>
    <mergeCell ref="BU173:BU178"/>
    <mergeCell ref="AQ167:AQ172"/>
    <mergeCell ref="AR167:AR172"/>
    <mergeCell ref="AS167:AS172"/>
    <mergeCell ref="AT167:AT172"/>
    <mergeCell ref="AU167:AU172"/>
    <mergeCell ref="AV167:AV172"/>
    <mergeCell ref="AW167:AW172"/>
    <mergeCell ref="AX167:AX172"/>
    <mergeCell ref="AY167:AY172"/>
    <mergeCell ref="AZ167:AZ172"/>
    <mergeCell ref="AA275:AA280"/>
    <mergeCell ref="R281:R286"/>
    <mergeCell ref="S281:S286"/>
    <mergeCell ref="T281:T286"/>
    <mergeCell ref="U281:U286"/>
    <mergeCell ref="V281:V286"/>
    <mergeCell ref="W281:W286"/>
    <mergeCell ref="X281:X286"/>
    <mergeCell ref="Y281:Y286"/>
    <mergeCell ref="Z281:Z286"/>
    <mergeCell ref="AA281:AA286"/>
    <mergeCell ref="AQ275:AQ280"/>
    <mergeCell ref="AQ281:AQ286"/>
    <mergeCell ref="AR269:AR274"/>
    <mergeCell ref="AS269:AS274"/>
    <mergeCell ref="AT269:AT274"/>
    <mergeCell ref="AR275:AR280"/>
    <mergeCell ref="AS275:AS280"/>
    <mergeCell ref="AT275:AT280"/>
    <mergeCell ref="AR281:AR286"/>
    <mergeCell ref="AS281:AS286"/>
    <mergeCell ref="AT281:AT286"/>
    <mergeCell ref="R269:R274"/>
    <mergeCell ref="S269:S274"/>
    <mergeCell ref="T269:T274"/>
    <mergeCell ref="U269:U274"/>
    <mergeCell ref="V269:V274"/>
    <mergeCell ref="W269:W274"/>
    <mergeCell ref="AA209:AA214"/>
    <mergeCell ref="R215:R220"/>
    <mergeCell ref="S215:S220"/>
    <mergeCell ref="T215:T220"/>
    <mergeCell ref="K221:K226"/>
    <mergeCell ref="L221:L226"/>
    <mergeCell ref="M221:M226"/>
    <mergeCell ref="L281:L286"/>
    <mergeCell ref="M281:M286"/>
    <mergeCell ref="N281:N286"/>
    <mergeCell ref="O281:O286"/>
    <mergeCell ref="P281:P286"/>
    <mergeCell ref="Q281:Q286"/>
    <mergeCell ref="X269:X274"/>
    <mergeCell ref="Y269:Y274"/>
    <mergeCell ref="Z269:Z274"/>
    <mergeCell ref="AA269:AA274"/>
    <mergeCell ref="R275:R280"/>
    <mergeCell ref="S275:S280"/>
    <mergeCell ref="T275:T280"/>
    <mergeCell ref="U275:U280"/>
    <mergeCell ref="V275:V280"/>
    <mergeCell ref="W275:W280"/>
    <mergeCell ref="X275:X280"/>
    <mergeCell ref="Y275:Y280"/>
    <mergeCell ref="Z275:Z280"/>
    <mergeCell ref="L269:L274"/>
    <mergeCell ref="M269:M274"/>
    <mergeCell ref="N269:N274"/>
    <mergeCell ref="O269:O274"/>
    <mergeCell ref="P269:P274"/>
    <mergeCell ref="Q269:Q274"/>
    <mergeCell ref="G275:G280"/>
    <mergeCell ref="H275:H280"/>
    <mergeCell ref="I275:I280"/>
    <mergeCell ref="J275:J280"/>
    <mergeCell ref="K275:K280"/>
    <mergeCell ref="L275:L280"/>
    <mergeCell ref="M275:M280"/>
    <mergeCell ref="N275:N280"/>
    <mergeCell ref="O275:O280"/>
    <mergeCell ref="P275:P280"/>
    <mergeCell ref="Q275:Q280"/>
    <mergeCell ref="A269:A286"/>
    <mergeCell ref="B269:B286"/>
    <mergeCell ref="C269:C286"/>
    <mergeCell ref="D269:D274"/>
    <mergeCell ref="E269:E274"/>
    <mergeCell ref="F269:F274"/>
    <mergeCell ref="D275:D280"/>
    <mergeCell ref="E275:E280"/>
    <mergeCell ref="F275:F280"/>
    <mergeCell ref="D281:D286"/>
    <mergeCell ref="E281:E286"/>
    <mergeCell ref="F281:F286"/>
    <mergeCell ref="G269:G274"/>
    <mergeCell ref="H269:H274"/>
    <mergeCell ref="I269:I274"/>
    <mergeCell ref="J269:J274"/>
    <mergeCell ref="K269:K274"/>
    <mergeCell ref="G281:G286"/>
    <mergeCell ref="H281:H286"/>
    <mergeCell ref="I281:I286"/>
    <mergeCell ref="J281:J286"/>
    <mergeCell ref="K281:K286"/>
    <mergeCell ref="AQ173:AQ178"/>
    <mergeCell ref="AR173:AR178"/>
    <mergeCell ref="AS173:AS178"/>
    <mergeCell ref="AT173:AT178"/>
    <mergeCell ref="AU173:AU178"/>
    <mergeCell ref="AV173:AV178"/>
    <mergeCell ref="AW173:AW178"/>
    <mergeCell ref="AX173:AX178"/>
    <mergeCell ref="AY173:AY178"/>
    <mergeCell ref="AZ173:AZ178"/>
    <mergeCell ref="AQ179:AQ184"/>
    <mergeCell ref="AR179:AR184"/>
    <mergeCell ref="AS179:AS184"/>
    <mergeCell ref="AT179:AT184"/>
    <mergeCell ref="AU179:AU184"/>
    <mergeCell ref="AV179:AV184"/>
    <mergeCell ref="AW179:AW184"/>
    <mergeCell ref="AX179:AX184"/>
    <mergeCell ref="AY179:AY184"/>
    <mergeCell ref="AZ179:AZ184"/>
    <mergeCell ref="AX191:AX196"/>
    <mergeCell ref="AY191:AY196"/>
    <mergeCell ref="AZ191:AZ196"/>
    <mergeCell ref="O233:O238"/>
    <mergeCell ref="P233:P238"/>
    <mergeCell ref="Q233:Q238"/>
    <mergeCell ref="V227:V232"/>
    <mergeCell ref="W227:W232"/>
    <mergeCell ref="X227:X232"/>
    <mergeCell ref="Y227:Y232"/>
    <mergeCell ref="Z227:Z232"/>
    <mergeCell ref="BR179:BR184"/>
    <mergeCell ref="BS179:BS184"/>
    <mergeCell ref="BT179:BT184"/>
    <mergeCell ref="BU179:BU184"/>
    <mergeCell ref="AQ185:AQ190"/>
    <mergeCell ref="AR185:AR190"/>
    <mergeCell ref="AS185:AS190"/>
    <mergeCell ref="AT185:AT190"/>
    <mergeCell ref="AU185:AU190"/>
    <mergeCell ref="AV185:AV190"/>
    <mergeCell ref="AW185:AW190"/>
    <mergeCell ref="AX185:AX190"/>
    <mergeCell ref="AY185:AY190"/>
    <mergeCell ref="AZ185:AZ190"/>
    <mergeCell ref="BR185:BR190"/>
    <mergeCell ref="BS185:BS190"/>
    <mergeCell ref="BT185:BT190"/>
    <mergeCell ref="BU185:BU190"/>
    <mergeCell ref="BR191:BR196"/>
    <mergeCell ref="BS191:BS196"/>
    <mergeCell ref="BT191:BT196"/>
    <mergeCell ref="BU191:BU196"/>
    <mergeCell ref="AQ197:AQ202"/>
    <mergeCell ref="AR197:AR202"/>
    <mergeCell ref="AS197:AS202"/>
    <mergeCell ref="AT197:AT202"/>
    <mergeCell ref="AU197:AU202"/>
    <mergeCell ref="AV197:AV202"/>
    <mergeCell ref="AW197:AW202"/>
    <mergeCell ref="AX197:AX202"/>
    <mergeCell ref="AY197:AY202"/>
    <mergeCell ref="AZ197:AZ202"/>
    <mergeCell ref="BR197:BR202"/>
    <mergeCell ref="BS197:BS202"/>
    <mergeCell ref="BT197:BT202"/>
    <mergeCell ref="BU197:BU202"/>
    <mergeCell ref="AQ191:AQ196"/>
    <mergeCell ref="AR191:AR196"/>
    <mergeCell ref="AS191:AS196"/>
    <mergeCell ref="AT191:AT196"/>
    <mergeCell ref="AU191:AU196"/>
    <mergeCell ref="AV191:AV196"/>
    <mergeCell ref="AW191:AW196"/>
    <mergeCell ref="BS263:BS268"/>
    <mergeCell ref="BT263:BT268"/>
    <mergeCell ref="BU263:BU268"/>
    <mergeCell ref="AX203:AX208"/>
    <mergeCell ref="AY203:AY208"/>
    <mergeCell ref="AZ203:AZ208"/>
    <mergeCell ref="BR203:BR208"/>
    <mergeCell ref="BS203:BS208"/>
    <mergeCell ref="BT203:BT208"/>
    <mergeCell ref="BU203:BU208"/>
    <mergeCell ref="AQ209:AQ214"/>
    <mergeCell ref="AR209:AR214"/>
    <mergeCell ref="AS209:AS214"/>
    <mergeCell ref="AT209:AT214"/>
    <mergeCell ref="AU209:AU214"/>
    <mergeCell ref="AV209:AV214"/>
    <mergeCell ref="AW209:AW214"/>
    <mergeCell ref="AX209:AX214"/>
    <mergeCell ref="AY209:AY214"/>
    <mergeCell ref="AZ209:AZ214"/>
    <mergeCell ref="BR209:BR214"/>
    <mergeCell ref="BS209:BS214"/>
    <mergeCell ref="BT209:BT214"/>
    <mergeCell ref="BU209:BU214"/>
    <mergeCell ref="AQ203:AQ208"/>
    <mergeCell ref="AR203:AR208"/>
    <mergeCell ref="AV203:AV208"/>
    <mergeCell ref="AW203:AW208"/>
    <mergeCell ref="AS203:AS208"/>
    <mergeCell ref="AT203:AT208"/>
    <mergeCell ref="AU203:AU208"/>
    <mergeCell ref="BT215:BT220"/>
    <mergeCell ref="BU215:BU220"/>
    <mergeCell ref="A221:A256"/>
    <mergeCell ref="B221:B256"/>
    <mergeCell ref="C221:C256"/>
    <mergeCell ref="D221:D226"/>
    <mergeCell ref="E221:E226"/>
    <mergeCell ref="F221:F226"/>
    <mergeCell ref="D227:D232"/>
    <mergeCell ref="E227:E232"/>
    <mergeCell ref="F227:F232"/>
    <mergeCell ref="D233:D238"/>
    <mergeCell ref="E233:E238"/>
    <mergeCell ref="F233:F238"/>
    <mergeCell ref="D239:D244"/>
    <mergeCell ref="E239:E244"/>
    <mergeCell ref="F239:F244"/>
    <mergeCell ref="D245:D250"/>
    <mergeCell ref="E245:E250"/>
    <mergeCell ref="F245:F250"/>
    <mergeCell ref="D251:D256"/>
    <mergeCell ref="AQ215:AQ220"/>
    <mergeCell ref="AR215:AR220"/>
    <mergeCell ref="AS215:AS220"/>
    <mergeCell ref="AT215:AT220"/>
    <mergeCell ref="AU215:AU220"/>
    <mergeCell ref="AV215:AV220"/>
    <mergeCell ref="AW215:AW220"/>
    <mergeCell ref="AX215:AX220"/>
    <mergeCell ref="AY215:AY220"/>
    <mergeCell ref="U215:U220"/>
    <mergeCell ref="V215:V220"/>
    <mergeCell ref="AZ215:AZ220"/>
    <mergeCell ref="BR215:BR220"/>
    <mergeCell ref="BS215:BS220"/>
    <mergeCell ref="W215:W220"/>
    <mergeCell ref="X215:X220"/>
    <mergeCell ref="Y215:Y220"/>
    <mergeCell ref="Z215:Z220"/>
    <mergeCell ref="AA215:AA220"/>
    <mergeCell ref="P215:P220"/>
    <mergeCell ref="Q215:Q220"/>
    <mergeCell ref="G215:G220"/>
    <mergeCell ref="H215:H220"/>
    <mergeCell ref="I215:I220"/>
    <mergeCell ref="J215:J220"/>
    <mergeCell ref="K215:K220"/>
    <mergeCell ref="L215:L220"/>
    <mergeCell ref="M215:M220"/>
    <mergeCell ref="N215:N220"/>
    <mergeCell ref="O215:O220"/>
    <mergeCell ref="E251:E256"/>
    <mergeCell ref="F251:F256"/>
    <mergeCell ref="G221:G226"/>
    <mergeCell ref="H221:H226"/>
    <mergeCell ref="I221:I226"/>
    <mergeCell ref="J221:J226"/>
    <mergeCell ref="G233:G238"/>
    <mergeCell ref="H233:H238"/>
    <mergeCell ref="I233:I238"/>
    <mergeCell ref="J233:J238"/>
    <mergeCell ref="G245:G250"/>
    <mergeCell ref="H245:H250"/>
    <mergeCell ref="I245:I250"/>
    <mergeCell ref="J245:J250"/>
    <mergeCell ref="P245:P250"/>
    <mergeCell ref="Q245:Q250"/>
    <mergeCell ref="G251:G256"/>
    <mergeCell ref="H251:H256"/>
    <mergeCell ref="I251:I256"/>
    <mergeCell ref="J251:J256"/>
    <mergeCell ref="K251:K256"/>
    <mergeCell ref="L251:L256"/>
    <mergeCell ref="M251:M256"/>
    <mergeCell ref="N251:N256"/>
    <mergeCell ref="O251:O256"/>
    <mergeCell ref="P251:P256"/>
    <mergeCell ref="Q251:Q256"/>
    <mergeCell ref="N221:N226"/>
    <mergeCell ref="O221:O226"/>
    <mergeCell ref="P221:P226"/>
    <mergeCell ref="Q221:Q226"/>
    <mergeCell ref="G227:G232"/>
    <mergeCell ref="H227:H232"/>
    <mergeCell ref="I227:I232"/>
    <mergeCell ref="J227:J232"/>
    <mergeCell ref="K227:K232"/>
    <mergeCell ref="L227:L232"/>
    <mergeCell ref="M227:M232"/>
    <mergeCell ref="N227:N232"/>
    <mergeCell ref="O227:O232"/>
    <mergeCell ref="P227:P232"/>
    <mergeCell ref="Q227:Q232"/>
    <mergeCell ref="K233:K238"/>
    <mergeCell ref="L233:L238"/>
    <mergeCell ref="M233:M238"/>
    <mergeCell ref="N233:N238"/>
    <mergeCell ref="S227:S232"/>
    <mergeCell ref="T227:T232"/>
    <mergeCell ref="U227:U232"/>
    <mergeCell ref="Y239:Y244"/>
    <mergeCell ref="Z239:Z244"/>
    <mergeCell ref="AA239:AA244"/>
    <mergeCell ref="S257:S262"/>
    <mergeCell ref="AR263:AR268"/>
    <mergeCell ref="AS263:AS268"/>
    <mergeCell ref="S263:S268"/>
    <mergeCell ref="G239:G244"/>
    <mergeCell ref="H239:H244"/>
    <mergeCell ref="I239:I244"/>
    <mergeCell ref="J239:J244"/>
    <mergeCell ref="K239:K244"/>
    <mergeCell ref="L239:L244"/>
    <mergeCell ref="M239:M244"/>
    <mergeCell ref="N239:N244"/>
    <mergeCell ref="O239:O244"/>
    <mergeCell ref="P239:P244"/>
    <mergeCell ref="Q239:Q244"/>
    <mergeCell ref="K245:K250"/>
    <mergeCell ref="L245:L250"/>
    <mergeCell ref="M245:M250"/>
    <mergeCell ref="N245:N250"/>
    <mergeCell ref="O245:O250"/>
    <mergeCell ref="R221:R226"/>
    <mergeCell ref="S221:S226"/>
    <mergeCell ref="R233:R238"/>
    <mergeCell ref="S233:S238"/>
    <mergeCell ref="R245:R250"/>
    <mergeCell ref="S245:S250"/>
    <mergeCell ref="R251:R256"/>
    <mergeCell ref="S251:S256"/>
    <mergeCell ref="T251:T256"/>
    <mergeCell ref="U251:U256"/>
    <mergeCell ref="V251:V256"/>
    <mergeCell ref="W251:W256"/>
    <mergeCell ref="X251:X256"/>
    <mergeCell ref="Y251:Y256"/>
    <mergeCell ref="Z251:Z256"/>
    <mergeCell ref="AA251:AA256"/>
    <mergeCell ref="T233:T238"/>
    <mergeCell ref="U233:U238"/>
    <mergeCell ref="V233:V238"/>
    <mergeCell ref="W233:W238"/>
    <mergeCell ref="X233:X238"/>
    <mergeCell ref="Y233:Y238"/>
    <mergeCell ref="Z233:Z238"/>
    <mergeCell ref="AA233:AA238"/>
    <mergeCell ref="R239:R244"/>
    <mergeCell ref="S239:S244"/>
    <mergeCell ref="T239:T244"/>
    <mergeCell ref="U239:U244"/>
    <mergeCell ref="V239:V244"/>
    <mergeCell ref="W239:W244"/>
    <mergeCell ref="X239:X244"/>
    <mergeCell ref="R227:R232"/>
    <mergeCell ref="AQ221:AQ226"/>
    <mergeCell ref="AQ227:AQ232"/>
    <mergeCell ref="AQ233:AQ238"/>
    <mergeCell ref="AQ239:AQ244"/>
    <mergeCell ref="AQ245:AQ250"/>
    <mergeCell ref="AQ251:AQ256"/>
    <mergeCell ref="AQ257:AQ262"/>
    <mergeCell ref="T245:T250"/>
    <mergeCell ref="U245:U250"/>
    <mergeCell ref="V245:V250"/>
    <mergeCell ref="W245:W250"/>
    <mergeCell ref="X245:X250"/>
    <mergeCell ref="Y245:Y250"/>
    <mergeCell ref="Z245:Z250"/>
    <mergeCell ref="AA245:AA250"/>
    <mergeCell ref="T221:T226"/>
    <mergeCell ref="Z221:Z226"/>
    <mergeCell ref="AA221:AA226"/>
    <mergeCell ref="U257:U262"/>
    <mergeCell ref="W257:W262"/>
    <mergeCell ref="Y257:Y262"/>
    <mergeCell ref="Z257:Z262"/>
    <mergeCell ref="V257:V262"/>
    <mergeCell ref="X257:X262"/>
    <mergeCell ref="AA257:AA262"/>
    <mergeCell ref="T257:T262"/>
    <mergeCell ref="U221:U226"/>
    <mergeCell ref="V221:V226"/>
    <mergeCell ref="W221:W226"/>
    <mergeCell ref="X221:X226"/>
    <mergeCell ref="Y221:Y226"/>
    <mergeCell ref="AA227:AA232"/>
    <mergeCell ref="AX227:AX232"/>
    <mergeCell ref="AY227:AY232"/>
    <mergeCell ref="AZ227:AZ232"/>
    <mergeCell ref="BR227:BR232"/>
    <mergeCell ref="BS227:BS232"/>
    <mergeCell ref="BT227:BT232"/>
    <mergeCell ref="BU227:BU232"/>
    <mergeCell ref="AR221:AR226"/>
    <mergeCell ref="AS221:AS226"/>
    <mergeCell ref="AT221:AT226"/>
    <mergeCell ref="AU221:AU226"/>
    <mergeCell ref="AV221:AV226"/>
    <mergeCell ref="AW221:AW226"/>
    <mergeCell ref="AX221:AX226"/>
    <mergeCell ref="AY221:AY226"/>
    <mergeCell ref="AZ221:AZ226"/>
    <mergeCell ref="BR221:BR226"/>
    <mergeCell ref="BS221:BS226"/>
    <mergeCell ref="BT221:BT226"/>
    <mergeCell ref="BU221:BU226"/>
    <mergeCell ref="AR227:AR232"/>
    <mergeCell ref="AS227:AS232"/>
    <mergeCell ref="AT227:AT232"/>
    <mergeCell ref="AU227:AU232"/>
    <mergeCell ref="AV227:AV232"/>
    <mergeCell ref="AW227:AW232"/>
    <mergeCell ref="BR233:BR238"/>
    <mergeCell ref="BS233:BS238"/>
    <mergeCell ref="BT233:BT238"/>
    <mergeCell ref="BU233:BU238"/>
    <mergeCell ref="AR239:AR244"/>
    <mergeCell ref="AS239:AS244"/>
    <mergeCell ref="AT239:AT244"/>
    <mergeCell ref="AU239:AU244"/>
    <mergeCell ref="AV239:AV244"/>
    <mergeCell ref="AW239:AW244"/>
    <mergeCell ref="AX239:AX244"/>
    <mergeCell ref="AY239:AY244"/>
    <mergeCell ref="AZ239:AZ244"/>
    <mergeCell ref="BR239:BR244"/>
    <mergeCell ref="BS239:BS244"/>
    <mergeCell ref="BT239:BT244"/>
    <mergeCell ref="BU239:BU244"/>
    <mergeCell ref="AR233:AR238"/>
    <mergeCell ref="AS233:AS238"/>
    <mergeCell ref="AT233:AT238"/>
    <mergeCell ref="AU233:AU238"/>
    <mergeCell ref="AV233:AV238"/>
    <mergeCell ref="AW233:AW238"/>
    <mergeCell ref="AX233:AX238"/>
    <mergeCell ref="AY233:AY238"/>
    <mergeCell ref="AZ233:AZ238"/>
    <mergeCell ref="BR245:BR250"/>
    <mergeCell ref="BS245:BS250"/>
    <mergeCell ref="BT245:BT250"/>
    <mergeCell ref="BU245:BU250"/>
    <mergeCell ref="AR251:AR256"/>
    <mergeCell ref="AS251:AS256"/>
    <mergeCell ref="AT251:AT256"/>
    <mergeCell ref="AU251:AU256"/>
    <mergeCell ref="AV251:AV256"/>
    <mergeCell ref="AW251:AW256"/>
    <mergeCell ref="AX251:AX256"/>
    <mergeCell ref="AY251:AY256"/>
    <mergeCell ref="AZ251:AZ256"/>
    <mergeCell ref="BR251:BR256"/>
    <mergeCell ref="BS251:BS256"/>
    <mergeCell ref="BT251:BT256"/>
    <mergeCell ref="BU251:BU256"/>
    <mergeCell ref="AR245:AR250"/>
    <mergeCell ref="AS245:AS250"/>
    <mergeCell ref="AT245:AT250"/>
    <mergeCell ref="AU245:AU250"/>
    <mergeCell ref="AV245:AV250"/>
    <mergeCell ref="AW245:AW250"/>
    <mergeCell ref="AX245:AX250"/>
    <mergeCell ref="AY245:AY250"/>
    <mergeCell ref="AZ245:AZ250"/>
    <mergeCell ref="AT257:AT262"/>
    <mergeCell ref="AU257:AU262"/>
    <mergeCell ref="AV257:AV262"/>
    <mergeCell ref="AW257:AW262"/>
    <mergeCell ref="AX257:AX262"/>
    <mergeCell ref="AY257:AY262"/>
    <mergeCell ref="AZ257:AZ262"/>
    <mergeCell ref="N257:N262"/>
    <mergeCell ref="M263:M268"/>
    <mergeCell ref="G263:G268"/>
    <mergeCell ref="J263:J268"/>
    <mergeCell ref="J257:J262"/>
    <mergeCell ref="I257:I262"/>
    <mergeCell ref="I263:I268"/>
    <mergeCell ref="G257:G262"/>
    <mergeCell ref="M257:M262"/>
    <mergeCell ref="O257:O262"/>
    <mergeCell ref="P257:P262"/>
    <mergeCell ref="Q257:Q262"/>
    <mergeCell ref="R263:R268"/>
    <mergeCell ref="V263:V268"/>
    <mergeCell ref="T263:T268"/>
    <mergeCell ref="R257:R262"/>
    <mergeCell ref="AT263:AT268"/>
    <mergeCell ref="AU263:AU268"/>
    <mergeCell ref="AV263:AV268"/>
    <mergeCell ref="AW263:AW268"/>
    <mergeCell ref="AX263:AX268"/>
    <mergeCell ref="AY263:AY268"/>
    <mergeCell ref="AZ263:AZ268"/>
    <mergeCell ref="W263:W268"/>
    <mergeCell ref="BR257:BR262"/>
    <mergeCell ref="BS257:BS262"/>
    <mergeCell ref="BT257:BT262"/>
    <mergeCell ref="BU257:BU262"/>
    <mergeCell ref="B257:B268"/>
    <mergeCell ref="C257:C268"/>
    <mergeCell ref="A257:A268"/>
    <mergeCell ref="F263:F268"/>
    <mergeCell ref="F257:F262"/>
    <mergeCell ref="D263:D268"/>
    <mergeCell ref="E257:E262"/>
    <mergeCell ref="E263:E268"/>
    <mergeCell ref="D257:D262"/>
    <mergeCell ref="O263:O268"/>
    <mergeCell ref="P263:P268"/>
    <mergeCell ref="Q263:Q268"/>
    <mergeCell ref="H257:H262"/>
    <mergeCell ref="H263:H268"/>
    <mergeCell ref="K257:K262"/>
    <mergeCell ref="K263:K268"/>
    <mergeCell ref="N263:N268"/>
    <mergeCell ref="L257:L262"/>
    <mergeCell ref="L263:L268"/>
    <mergeCell ref="Z263:Z268"/>
    <mergeCell ref="Y263:Y268"/>
    <mergeCell ref="AQ263:AQ268"/>
    <mergeCell ref="X263:X268"/>
    <mergeCell ref="AA263:AA268"/>
    <mergeCell ref="U263:U268"/>
    <mergeCell ref="AR257:AR262"/>
    <mergeCell ref="AS257:AS262"/>
    <mergeCell ref="BR263:BR268"/>
    <mergeCell ref="O287:O292"/>
    <mergeCell ref="P287:P292"/>
    <mergeCell ref="Q287:Q292"/>
    <mergeCell ref="R287:R292"/>
    <mergeCell ref="S287:S292"/>
    <mergeCell ref="T287:T292"/>
    <mergeCell ref="A287:A292"/>
    <mergeCell ref="B287:B292"/>
    <mergeCell ref="C287:C292"/>
    <mergeCell ref="D287:D292"/>
    <mergeCell ref="E287:E292"/>
    <mergeCell ref="F287:F292"/>
    <mergeCell ref="G287:G292"/>
    <mergeCell ref="H287:H292"/>
    <mergeCell ref="I287:I292"/>
    <mergeCell ref="J287:J292"/>
    <mergeCell ref="K287:K292"/>
    <mergeCell ref="L287:L292"/>
    <mergeCell ref="M287:M292"/>
    <mergeCell ref="N287:N292"/>
    <mergeCell ref="AQ287:AQ292"/>
    <mergeCell ref="AR287:AR292"/>
    <mergeCell ref="AS287:AS292"/>
    <mergeCell ref="AT287:AT292"/>
    <mergeCell ref="AU287:AU292"/>
    <mergeCell ref="AV287:AV292"/>
    <mergeCell ref="AW287:AW292"/>
    <mergeCell ref="AX287:AX292"/>
    <mergeCell ref="AY287:AY292"/>
    <mergeCell ref="AZ287:AZ292"/>
    <mergeCell ref="BR287:BR292"/>
    <mergeCell ref="BS287:BS292"/>
    <mergeCell ref="BT287:BT292"/>
    <mergeCell ref="BU287:BU292"/>
    <mergeCell ref="U287:U292"/>
    <mergeCell ref="V287:V292"/>
    <mergeCell ref="W287:W292"/>
    <mergeCell ref="X287:X292"/>
    <mergeCell ref="Y287:Y292"/>
    <mergeCell ref="Z287:Z292"/>
    <mergeCell ref="AA287:AA292"/>
    <mergeCell ref="A29:A58"/>
    <mergeCell ref="B29:B58"/>
    <mergeCell ref="C29:C58"/>
    <mergeCell ref="D29:D34"/>
    <mergeCell ref="E29:E34"/>
    <mergeCell ref="F29:F34"/>
    <mergeCell ref="D35:D40"/>
    <mergeCell ref="E35:E40"/>
    <mergeCell ref="F35:F40"/>
    <mergeCell ref="D41:D46"/>
    <mergeCell ref="E41:E46"/>
    <mergeCell ref="F41:F46"/>
    <mergeCell ref="D47:D52"/>
    <mergeCell ref="E47:E52"/>
    <mergeCell ref="F47:F52"/>
    <mergeCell ref="D53:D58"/>
    <mergeCell ref="E53:E58"/>
    <mergeCell ref="F53:F58"/>
    <mergeCell ref="G29:G34"/>
    <mergeCell ref="H29:H34"/>
    <mergeCell ref="I29:I34"/>
    <mergeCell ref="J29:J34"/>
    <mergeCell ref="K29:K34"/>
    <mergeCell ref="L29:L34"/>
    <mergeCell ref="M29:M34"/>
    <mergeCell ref="N29:N34"/>
    <mergeCell ref="O29:O34"/>
    <mergeCell ref="P29:P34"/>
    <mergeCell ref="Q29:Q34"/>
    <mergeCell ref="G35:G40"/>
    <mergeCell ref="H35:H40"/>
    <mergeCell ref="I35:I40"/>
    <mergeCell ref="J35:J40"/>
    <mergeCell ref="K35:K40"/>
    <mergeCell ref="L35:L40"/>
    <mergeCell ref="M35:M40"/>
    <mergeCell ref="N35:N40"/>
    <mergeCell ref="O35:O40"/>
    <mergeCell ref="P35:P40"/>
    <mergeCell ref="Q35:Q40"/>
    <mergeCell ref="R29:R34"/>
    <mergeCell ref="S29:S34"/>
    <mergeCell ref="T29:T34"/>
    <mergeCell ref="U29:U34"/>
    <mergeCell ref="V29:V34"/>
    <mergeCell ref="W29:W34"/>
    <mergeCell ref="R47:R52"/>
    <mergeCell ref="S47:S52"/>
    <mergeCell ref="T47:T52"/>
    <mergeCell ref="U47:U52"/>
    <mergeCell ref="V47:V52"/>
    <mergeCell ref="W47:W52"/>
    <mergeCell ref="G41:G46"/>
    <mergeCell ref="H41:H46"/>
    <mergeCell ref="I41:I46"/>
    <mergeCell ref="J41:J46"/>
    <mergeCell ref="K41:K46"/>
    <mergeCell ref="L41:L46"/>
    <mergeCell ref="M41:M46"/>
    <mergeCell ref="N41:N46"/>
    <mergeCell ref="O41:O46"/>
    <mergeCell ref="P41:P46"/>
    <mergeCell ref="Q41:Q46"/>
    <mergeCell ref="G47:G52"/>
    <mergeCell ref="H47:H52"/>
    <mergeCell ref="I47:I52"/>
    <mergeCell ref="J47:J52"/>
    <mergeCell ref="K47:K52"/>
    <mergeCell ref="L47:L52"/>
    <mergeCell ref="M47:M52"/>
    <mergeCell ref="N47:N52"/>
    <mergeCell ref="O47:O52"/>
    <mergeCell ref="Z35:Z40"/>
    <mergeCell ref="AA35:AA40"/>
    <mergeCell ref="R41:R46"/>
    <mergeCell ref="S41:S46"/>
    <mergeCell ref="T41:T46"/>
    <mergeCell ref="U41:U46"/>
    <mergeCell ref="V41:V46"/>
    <mergeCell ref="W41:W46"/>
    <mergeCell ref="X41:X46"/>
    <mergeCell ref="Y41:Y46"/>
    <mergeCell ref="Z41:Z46"/>
    <mergeCell ref="AA41:AA46"/>
    <mergeCell ref="G53:G58"/>
    <mergeCell ref="H53:H58"/>
    <mergeCell ref="I53:I58"/>
    <mergeCell ref="J53:J58"/>
    <mergeCell ref="K53:K58"/>
    <mergeCell ref="L53:L58"/>
    <mergeCell ref="M53:M58"/>
    <mergeCell ref="N53:N58"/>
    <mergeCell ref="O53:O58"/>
    <mergeCell ref="P53:P58"/>
    <mergeCell ref="Q53:Q58"/>
    <mergeCell ref="P47:P52"/>
    <mergeCell ref="Q47:Q52"/>
    <mergeCell ref="AZ35:AZ40"/>
    <mergeCell ref="X47:X52"/>
    <mergeCell ref="Y47:Y52"/>
    <mergeCell ref="Z47:Z52"/>
    <mergeCell ref="AA47:AA52"/>
    <mergeCell ref="R53:R58"/>
    <mergeCell ref="S53:S58"/>
    <mergeCell ref="T53:T58"/>
    <mergeCell ref="U53:U58"/>
    <mergeCell ref="V53:V58"/>
    <mergeCell ref="W53:W58"/>
    <mergeCell ref="X53:X58"/>
    <mergeCell ref="Y53:Y58"/>
    <mergeCell ref="Z53:Z58"/>
    <mergeCell ref="AA53:AA58"/>
    <mergeCell ref="AQ29:AQ34"/>
    <mergeCell ref="AQ35:AQ40"/>
    <mergeCell ref="AQ41:AQ46"/>
    <mergeCell ref="AQ47:AQ52"/>
    <mergeCell ref="AQ53:AQ58"/>
    <mergeCell ref="X29:X34"/>
    <mergeCell ref="Y29:Y34"/>
    <mergeCell ref="Z29:Z34"/>
    <mergeCell ref="AA29:AA34"/>
    <mergeCell ref="R35:R40"/>
    <mergeCell ref="S35:S40"/>
    <mergeCell ref="T35:T40"/>
    <mergeCell ref="U35:U40"/>
    <mergeCell ref="V35:V40"/>
    <mergeCell ref="W35:W40"/>
    <mergeCell ref="X35:X40"/>
    <mergeCell ref="Y35:Y40"/>
    <mergeCell ref="AU41:AU46"/>
    <mergeCell ref="AV41:AV46"/>
    <mergeCell ref="AW41:AW46"/>
    <mergeCell ref="AX41:AX46"/>
    <mergeCell ref="AY41:AY46"/>
    <mergeCell ref="AZ41:AZ46"/>
    <mergeCell ref="AR47:AR52"/>
    <mergeCell ref="AS47:AS52"/>
    <mergeCell ref="AT47:AT52"/>
    <mergeCell ref="AU47:AU52"/>
    <mergeCell ref="AV47:AV52"/>
    <mergeCell ref="AW47:AW52"/>
    <mergeCell ref="AX47:AX52"/>
    <mergeCell ref="AY47:AY52"/>
    <mergeCell ref="AZ47:AZ52"/>
    <mergeCell ref="AR29:AR34"/>
    <mergeCell ref="AS29:AS34"/>
    <mergeCell ref="AT29:AT34"/>
    <mergeCell ref="AU29:AU34"/>
    <mergeCell ref="AV29:AV34"/>
    <mergeCell ref="AW29:AW34"/>
    <mergeCell ref="AX29:AX34"/>
    <mergeCell ref="AY29:AY34"/>
    <mergeCell ref="AZ29:AZ34"/>
    <mergeCell ref="AR35:AR40"/>
    <mergeCell ref="AS35:AS40"/>
    <mergeCell ref="AT35:AT40"/>
    <mergeCell ref="AU35:AU40"/>
    <mergeCell ref="AV35:AV40"/>
    <mergeCell ref="AW35:AW40"/>
    <mergeCell ref="AX35:AX40"/>
    <mergeCell ref="AY35:AY40"/>
    <mergeCell ref="AR53:AR58"/>
    <mergeCell ref="AS53:AS58"/>
    <mergeCell ref="AT53:AT58"/>
    <mergeCell ref="AU53:AU58"/>
    <mergeCell ref="AV53:AV58"/>
    <mergeCell ref="AW53:AW58"/>
    <mergeCell ref="AX53:AX58"/>
    <mergeCell ref="AY53:AY58"/>
    <mergeCell ref="AZ53:AZ58"/>
    <mergeCell ref="BR29:BR34"/>
    <mergeCell ref="BS29:BS34"/>
    <mergeCell ref="BT29:BT34"/>
    <mergeCell ref="BU29:BU34"/>
    <mergeCell ref="BR35:BR40"/>
    <mergeCell ref="BS35:BS40"/>
    <mergeCell ref="BT35:BT40"/>
    <mergeCell ref="BU35:BU40"/>
    <mergeCell ref="BR41:BR46"/>
    <mergeCell ref="BS41:BS46"/>
    <mergeCell ref="BT41:BT46"/>
    <mergeCell ref="BU41:BU46"/>
    <mergeCell ref="BR47:BR52"/>
    <mergeCell ref="BS47:BS52"/>
    <mergeCell ref="BT47:BT52"/>
    <mergeCell ref="BU47:BU52"/>
    <mergeCell ref="BR53:BR58"/>
    <mergeCell ref="BS53:BS58"/>
    <mergeCell ref="BT53:BT58"/>
    <mergeCell ref="BU53:BU58"/>
    <mergeCell ref="AR41:AR46"/>
    <mergeCell ref="AS41:AS46"/>
    <mergeCell ref="AT41:AT46"/>
  </mergeCells>
  <conditionalFormatting sqref="R11:R340">
    <cfRule type="cellIs" dxfId="152" priority="33" operator="equal">
      <formula>"Muy Alta"</formula>
    </cfRule>
    <cfRule type="cellIs" dxfId="151" priority="34" operator="equal">
      <formula>"Alta"</formula>
    </cfRule>
    <cfRule type="cellIs" dxfId="150" priority="35" operator="equal">
      <formula>"Media"</formula>
    </cfRule>
    <cfRule type="cellIs" dxfId="149" priority="36" operator="equal">
      <formula>"Baja"</formula>
    </cfRule>
    <cfRule type="cellIs" dxfId="148" priority="37" operator="equal">
      <formula>"Muy Baja"</formula>
    </cfRule>
  </conditionalFormatting>
  <conditionalFormatting sqref="T11:T340 V11:V340 X11:X340">
    <cfRule type="cellIs" dxfId="147" priority="28" operator="equal">
      <formula>"Catastrófico"</formula>
    </cfRule>
    <cfRule type="cellIs" dxfId="146" priority="29" operator="equal">
      <formula>"Mayor"</formula>
    </cfRule>
    <cfRule type="cellIs" dxfId="145" priority="30" operator="equal">
      <formula>"Moderado"</formula>
    </cfRule>
    <cfRule type="cellIs" dxfId="144" priority="31" operator="equal">
      <formula>"Menor"</formula>
    </cfRule>
    <cfRule type="cellIs" dxfId="143" priority="32" operator="equal">
      <formula>"Leve"</formula>
    </cfRule>
  </conditionalFormatting>
  <conditionalFormatting sqref="AA11:AA340">
    <cfRule type="cellIs" dxfId="142" priority="14" operator="equal">
      <formula>"Extremo"</formula>
    </cfRule>
    <cfRule type="cellIs" dxfId="141" priority="15" operator="equal">
      <formula>"Alto"</formula>
    </cfRule>
    <cfRule type="cellIs" dxfId="140" priority="16" operator="equal">
      <formula>"Moderado"</formula>
    </cfRule>
    <cfRule type="cellIs" dxfId="139" priority="17" operator="equal">
      <formula>"Bajo"</formula>
    </cfRule>
  </conditionalFormatting>
  <conditionalFormatting sqref="AT11:AT340">
    <cfRule type="cellIs" dxfId="138" priority="9" operator="equal">
      <formula>"Muy Baja"</formula>
    </cfRule>
    <cfRule type="cellIs" dxfId="137" priority="10" operator="equal">
      <formula>"Baja"</formula>
    </cfRule>
    <cfRule type="cellIs" dxfId="136" priority="11" operator="equal">
      <formula>"Media"</formula>
    </cfRule>
    <cfRule type="cellIs" dxfId="135" priority="12" operator="equal">
      <formula>"Alta"</formula>
    </cfRule>
    <cfRule type="cellIs" dxfId="134" priority="13" operator="equal">
      <formula>"Muy Alta"</formula>
    </cfRule>
  </conditionalFormatting>
  <conditionalFormatting sqref="AW11:AW340">
    <cfRule type="cellIs" dxfId="133" priority="5" operator="equal">
      <formula>"Leve"</formula>
    </cfRule>
    <cfRule type="cellIs" dxfId="132" priority="6" operator="equal">
      <formula>"Menor"</formula>
    </cfRule>
    <cfRule type="cellIs" dxfId="131" priority="7" operator="equal">
      <formula>"Mayor"</formula>
    </cfRule>
    <cfRule type="cellIs" dxfId="130" priority="8" operator="equal">
      <formula>"Catastrófico"</formula>
    </cfRule>
  </conditionalFormatting>
  <conditionalFormatting sqref="AW11:AY340">
    <cfRule type="cellIs" dxfId="129" priority="3" operator="equal">
      <formula>"Moderado"</formula>
    </cfRule>
  </conditionalFormatting>
  <conditionalFormatting sqref="AX11:AY340">
    <cfRule type="cellIs" dxfId="128" priority="1" operator="equal">
      <formula>"Extremo"</formula>
    </cfRule>
    <cfRule type="cellIs" dxfId="127" priority="2" operator="equal">
      <formula>"Alto"</formula>
    </cfRule>
    <cfRule type="cellIs" dxfId="126" priority="4" operator="equal">
      <formula>"Bajo"</formula>
    </cfRule>
  </conditionalFormatting>
  <dataValidations count="3">
    <dataValidation type="list" allowBlank="1" showInputMessage="1" showErrorMessage="1" sqref="D269:D340 D11:D256" xr:uid="{2ADD5B64-0361-48B9-AAB0-961CF7954175}">
      <formula1>"RG, RS, RF"</formula1>
    </dataValidation>
    <dataValidation type="list" allowBlank="1" showInputMessage="1" showErrorMessage="1" sqref="K221:K256 K269:K340 K11:K166" xr:uid="{B5E9FAF3-C90E-4ABB-AFAA-DFF8D8EBC522}">
      <formula1>"SI, NO"</formula1>
    </dataValidation>
    <dataValidation type="list" allowBlank="1" showInputMessage="1" showErrorMessage="1" sqref="BK4" xr:uid="{949F86BB-1C15-40BD-AD15-4892C5521721}">
      <formula1>"I TRIM, II TRIM, III TRIM, IV TRIM"</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0FCC5-8B4F-4A5D-9CC1-0ED1019EA9EA}">
  <sheetPr>
    <pageSetUpPr fitToPage="1"/>
  </sheetPr>
  <dimension ref="A1:AK125"/>
  <sheetViews>
    <sheetView showGridLines="0" topLeftCell="S93" zoomScale="70" zoomScaleNormal="70" zoomScaleSheetLayoutView="100" zoomScalePageLayoutView="80" workbookViewId="0">
      <selection activeCell="AA68" sqref="AA68"/>
    </sheetView>
  </sheetViews>
  <sheetFormatPr baseColWidth="10" defaultColWidth="11.42578125" defaultRowHeight="15" x14ac:dyDescent="0.25"/>
  <cols>
    <col min="1" max="1" width="24.85546875" style="174" customWidth="1"/>
    <col min="2" max="2" width="39.7109375" style="174" customWidth="1"/>
    <col min="3" max="3" width="11.7109375" style="174" customWidth="1"/>
    <col min="4" max="4" width="36.85546875" style="174" customWidth="1"/>
    <col min="5" max="5" width="49.140625" style="174" customWidth="1"/>
    <col min="6" max="6" width="38.140625" style="174" customWidth="1"/>
    <col min="7" max="7" width="22.7109375" style="174" customWidth="1"/>
    <col min="8" max="8" width="114" style="174" customWidth="1"/>
    <col min="9" max="9" width="18.140625" style="174" customWidth="1"/>
    <col min="10" max="10" width="15.42578125" style="174" customWidth="1"/>
    <col min="11" max="11" width="13.140625" style="174" customWidth="1"/>
    <col min="12" max="12" width="20.5703125" style="174" customWidth="1"/>
    <col min="13" max="13" width="13.7109375" style="174" customWidth="1"/>
    <col min="14" max="14" width="15.28515625" style="174" customWidth="1"/>
    <col min="15" max="15" width="15.7109375" style="174" customWidth="1"/>
    <col min="16" max="16" width="13.140625" style="174" customWidth="1"/>
    <col min="17" max="17" width="15.140625" style="174" bestFit="1" customWidth="1"/>
    <col min="18" max="18" width="55.140625" style="174" customWidth="1"/>
    <col min="19" max="19" width="36.7109375" style="174" customWidth="1"/>
    <col min="20" max="20" width="8.140625" style="174" bestFit="1" customWidth="1"/>
    <col min="21" max="21" width="10.28515625" style="174" bestFit="1" customWidth="1"/>
    <col min="22" max="22" width="11" style="174" bestFit="1" customWidth="1"/>
    <col min="23" max="23" width="11.85546875" style="174" bestFit="1" customWidth="1"/>
    <col min="24" max="24" width="11" style="174" bestFit="1" customWidth="1"/>
    <col min="25" max="25" width="20.42578125" style="174" customWidth="1"/>
    <col min="26" max="26" width="31.42578125" style="174" customWidth="1"/>
    <col min="27" max="27" width="50.42578125" style="174" customWidth="1"/>
    <col min="28" max="28" width="16.140625" style="174" customWidth="1"/>
    <col min="29" max="32" width="11.42578125" style="174"/>
    <col min="33" max="33" width="15.28515625" style="174" customWidth="1"/>
    <col min="34" max="34" width="15.85546875" style="174" customWidth="1"/>
    <col min="35" max="35" width="24.28515625" style="174" customWidth="1"/>
    <col min="36" max="36" width="18.42578125" style="174" customWidth="1"/>
    <col min="37" max="37" width="20.140625" style="174" customWidth="1"/>
    <col min="38" max="16384" width="11.42578125" style="174"/>
  </cols>
  <sheetData>
    <row r="1" spans="1:37" ht="15.75" x14ac:dyDescent="0.25">
      <c r="A1" s="1258" t="s">
        <v>81</v>
      </c>
      <c r="B1" s="1259"/>
      <c r="C1" s="1259"/>
      <c r="D1" s="1259"/>
      <c r="E1" s="1259"/>
      <c r="F1" s="1259"/>
      <c r="G1" s="1259"/>
      <c r="H1" s="173"/>
    </row>
    <row r="3" spans="1:37" ht="15.75" x14ac:dyDescent="0.25">
      <c r="A3" s="1260" t="s">
        <v>1025</v>
      </c>
      <c r="B3" s="1261"/>
      <c r="C3" s="1261"/>
      <c r="D3" s="1261"/>
      <c r="E3" s="1261"/>
      <c r="F3" s="1261"/>
      <c r="G3" s="1261"/>
      <c r="H3" s="175"/>
    </row>
    <row r="5" spans="1:37" x14ac:dyDescent="0.25">
      <c r="A5" s="1250"/>
      <c r="B5" s="1251"/>
      <c r="C5" s="1251"/>
      <c r="D5" s="1251"/>
      <c r="E5" s="1251"/>
      <c r="F5" s="1251"/>
      <c r="G5" s="1251"/>
      <c r="H5" s="1251"/>
      <c r="I5" s="1251"/>
      <c r="J5" s="1251"/>
      <c r="K5" s="1251"/>
      <c r="L5" s="1251"/>
      <c r="M5" s="1251"/>
      <c r="N5" s="1251"/>
      <c r="O5" s="1251"/>
      <c r="P5" s="1251"/>
      <c r="Q5" s="1251"/>
      <c r="R5" s="1251"/>
      <c r="S5" s="1251"/>
      <c r="T5" s="1251"/>
      <c r="U5" s="1251"/>
      <c r="V5" s="1251"/>
      <c r="W5" s="1251"/>
      <c r="X5" s="1251"/>
      <c r="Y5" s="1251"/>
      <c r="Z5" s="1251"/>
      <c r="AA5" s="1252" t="s">
        <v>100</v>
      </c>
      <c r="AB5" s="1253"/>
      <c r="AC5" s="1253"/>
      <c r="AD5" s="1253"/>
      <c r="AE5" s="1253"/>
      <c r="AF5" s="1253"/>
      <c r="AG5" s="1253"/>
      <c r="AH5" s="1254"/>
      <c r="AI5" s="1239" t="s">
        <v>109</v>
      </c>
      <c r="AJ5" s="1240"/>
      <c r="AK5" s="1240"/>
    </row>
    <row r="6" spans="1:37" ht="45.75" customHeight="1" x14ac:dyDescent="0.25">
      <c r="A6" s="1241" t="s">
        <v>1026</v>
      </c>
      <c r="B6" s="1242"/>
      <c r="C6" s="1242"/>
      <c r="D6" s="1242"/>
      <c r="E6" s="1242"/>
      <c r="F6" s="1242"/>
      <c r="G6" s="1242"/>
      <c r="H6" s="1242"/>
      <c r="I6" s="1243" t="s">
        <v>1027</v>
      </c>
      <c r="J6" s="1243"/>
      <c r="K6" s="1243"/>
      <c r="L6" s="1243"/>
      <c r="M6" s="1243"/>
      <c r="N6" s="1243"/>
      <c r="O6" s="1243"/>
      <c r="P6" s="1243"/>
      <c r="Q6" s="1243"/>
      <c r="R6" s="1244" t="s">
        <v>99</v>
      </c>
      <c r="S6" s="1244"/>
      <c r="T6" s="1244"/>
      <c r="U6" s="1244"/>
      <c r="V6" s="1244"/>
      <c r="W6" s="1244"/>
      <c r="X6" s="1244"/>
      <c r="Y6" s="1244"/>
      <c r="Z6" s="1244"/>
      <c r="AA6" s="1245" t="s">
        <v>1028</v>
      </c>
      <c r="AB6" s="1246"/>
      <c r="AC6" s="1246"/>
      <c r="AD6" s="1246"/>
      <c r="AE6" s="1246"/>
      <c r="AF6" s="1246"/>
      <c r="AG6" s="1246"/>
      <c r="AH6" s="1247"/>
      <c r="AI6" s="1248" t="s">
        <v>1029</v>
      </c>
      <c r="AJ6" s="1248" t="s">
        <v>162</v>
      </c>
      <c r="AK6" s="1248" t="s">
        <v>163</v>
      </c>
    </row>
    <row r="7" spans="1:37" s="177" customFormat="1" ht="97.5" customHeight="1" thickBot="1" x14ac:dyDescent="0.3">
      <c r="A7" s="565" t="s">
        <v>91</v>
      </c>
      <c r="B7" s="566" t="s">
        <v>93</v>
      </c>
      <c r="C7" s="565" t="s">
        <v>1030</v>
      </c>
      <c r="D7" s="565" t="s">
        <v>1031</v>
      </c>
      <c r="E7" s="567" t="s">
        <v>1032</v>
      </c>
      <c r="F7" s="567" t="s">
        <v>1033</v>
      </c>
      <c r="G7" s="567" t="s">
        <v>1034</v>
      </c>
      <c r="H7" s="567" t="s">
        <v>1035</v>
      </c>
      <c r="I7" s="568" t="s">
        <v>122</v>
      </c>
      <c r="J7" s="568" t="s">
        <v>1036</v>
      </c>
      <c r="K7" s="569" t="s">
        <v>1037</v>
      </c>
      <c r="L7" s="569" t="s">
        <v>1038</v>
      </c>
      <c r="M7" s="569" t="s">
        <v>1039</v>
      </c>
      <c r="N7" s="568" t="s">
        <v>1040</v>
      </c>
      <c r="O7" s="568" t="s">
        <v>1041</v>
      </c>
      <c r="P7" s="569" t="s">
        <v>1042</v>
      </c>
      <c r="Q7" s="569" t="s">
        <v>1043</v>
      </c>
      <c r="R7" s="570" t="s">
        <v>1044</v>
      </c>
      <c r="S7" s="570" t="s">
        <v>1045</v>
      </c>
      <c r="T7" s="254" t="s">
        <v>1046</v>
      </c>
      <c r="U7" s="570" t="s">
        <v>150</v>
      </c>
      <c r="V7" s="570" t="s">
        <v>151</v>
      </c>
      <c r="W7" s="570" t="s">
        <v>152</v>
      </c>
      <c r="X7" s="570" t="s">
        <v>153</v>
      </c>
      <c r="Y7" s="570" t="s">
        <v>154</v>
      </c>
      <c r="Z7" s="571" t="s">
        <v>155</v>
      </c>
      <c r="AA7" s="572" t="s">
        <v>156</v>
      </c>
      <c r="AB7" s="572" t="s">
        <v>157</v>
      </c>
      <c r="AC7" s="176" t="s">
        <v>150</v>
      </c>
      <c r="AD7" s="176" t="s">
        <v>151</v>
      </c>
      <c r="AE7" s="176" t="s">
        <v>152</v>
      </c>
      <c r="AF7" s="176" t="s">
        <v>153</v>
      </c>
      <c r="AG7" s="572" t="s">
        <v>1047</v>
      </c>
      <c r="AH7" s="572" t="s">
        <v>159</v>
      </c>
      <c r="AI7" s="1249"/>
      <c r="AJ7" s="1249"/>
      <c r="AK7" s="1249"/>
    </row>
    <row r="8" spans="1:37" s="177" customFormat="1" ht="66" customHeight="1" x14ac:dyDescent="0.25">
      <c r="A8" s="1142" t="s">
        <v>229</v>
      </c>
      <c r="B8" s="1143" t="s">
        <v>1048</v>
      </c>
      <c r="C8" s="1133" t="s">
        <v>1049</v>
      </c>
      <c r="D8" s="1139" t="s">
        <v>1050</v>
      </c>
      <c r="E8" s="815" t="s">
        <v>1051</v>
      </c>
      <c r="F8" s="815" t="s">
        <v>1052</v>
      </c>
      <c r="G8" s="785" t="s">
        <v>1053</v>
      </c>
      <c r="H8" s="1136" t="s">
        <v>1054</v>
      </c>
      <c r="I8" s="945" t="s">
        <v>1055</v>
      </c>
      <c r="J8" s="945" t="s">
        <v>1056</v>
      </c>
      <c r="K8" s="1130" t="s">
        <v>1057</v>
      </c>
      <c r="L8" s="963" t="s">
        <v>1058</v>
      </c>
      <c r="M8" s="963" t="s">
        <v>1059</v>
      </c>
      <c r="N8" s="945" t="s">
        <v>1055</v>
      </c>
      <c r="O8" s="945" t="s">
        <v>1056</v>
      </c>
      <c r="P8" s="1130" t="s">
        <v>1057</v>
      </c>
      <c r="Q8" s="803" t="s">
        <v>183</v>
      </c>
      <c r="R8" s="91" t="s">
        <v>1060</v>
      </c>
      <c r="S8" s="91" t="s">
        <v>1061</v>
      </c>
      <c r="T8" s="94">
        <f>IF(SUM(U8:X8)=0,"",SUM(U8:X8))</f>
        <v>12</v>
      </c>
      <c r="U8" s="9">
        <v>3</v>
      </c>
      <c r="V8" s="9">
        <v>3</v>
      </c>
      <c r="W8" s="9">
        <v>3</v>
      </c>
      <c r="X8" s="9">
        <v>3</v>
      </c>
      <c r="Y8" s="91" t="s">
        <v>425</v>
      </c>
      <c r="Z8" s="91" t="s">
        <v>1062</v>
      </c>
      <c r="AA8" s="204"/>
      <c r="AB8" s="205"/>
      <c r="AC8" s="205"/>
      <c r="AD8" s="205"/>
      <c r="AE8" s="205"/>
      <c r="AF8" s="205"/>
      <c r="AG8" s="206" t="str">
        <f>IF(SUM(AC8:AF8)=0,"",SUM(AC8:AF8))</f>
        <v/>
      </c>
      <c r="AH8" s="207" t="str">
        <f>IF(ISERROR(AG8/T8),"",(AG8/T8))</f>
        <v/>
      </c>
      <c r="AI8" s="1124"/>
      <c r="AJ8" s="1124"/>
      <c r="AK8" s="1127"/>
    </row>
    <row r="9" spans="1:37" s="177" customFormat="1" ht="96" customHeight="1" x14ac:dyDescent="0.25">
      <c r="A9" s="1142"/>
      <c r="B9" s="1143"/>
      <c r="C9" s="1134"/>
      <c r="D9" s="1140"/>
      <c r="E9" s="816"/>
      <c r="F9" s="816"/>
      <c r="G9" s="786"/>
      <c r="H9" s="1137"/>
      <c r="I9" s="946"/>
      <c r="J9" s="946"/>
      <c r="K9" s="1131"/>
      <c r="L9" s="964"/>
      <c r="M9" s="964"/>
      <c r="N9" s="946"/>
      <c r="O9" s="946"/>
      <c r="P9" s="1131"/>
      <c r="Q9" s="804"/>
      <c r="R9" s="305" t="s">
        <v>1063</v>
      </c>
      <c r="S9" s="305" t="s">
        <v>1064</v>
      </c>
      <c r="T9" s="308">
        <f t="shared" ref="T9:T17" si="0">IF(SUM(U9:X9)=0,"",SUM(U9:X9))</f>
        <v>1</v>
      </c>
      <c r="U9" s="295"/>
      <c r="V9" s="295">
        <v>1</v>
      </c>
      <c r="W9" s="295"/>
      <c r="X9" s="295"/>
      <c r="Y9" s="305" t="s">
        <v>425</v>
      </c>
      <c r="Z9" s="305" t="s">
        <v>1062</v>
      </c>
      <c r="AA9" s="425"/>
      <c r="AB9" s="426"/>
      <c r="AC9" s="426"/>
      <c r="AD9" s="426"/>
      <c r="AE9" s="426"/>
      <c r="AF9" s="426"/>
      <c r="AG9" s="427" t="str">
        <f t="shared" ref="AG9:AG17" si="1">IF(SUM(AC9:AF9)=0,"",SUM(AC9:AF9))</f>
        <v/>
      </c>
      <c r="AH9" s="428" t="str">
        <f t="shared" ref="AH9:AH17" si="2">IF(ISERROR(AG9/T9),"",(AG9/T9))</f>
        <v/>
      </c>
      <c r="AI9" s="1125"/>
      <c r="AJ9" s="1125"/>
      <c r="AK9" s="1128"/>
    </row>
    <row r="10" spans="1:37" s="177" customFormat="1" ht="39.75" customHeight="1" x14ac:dyDescent="0.25">
      <c r="A10" s="1142"/>
      <c r="B10" s="1143"/>
      <c r="C10" s="1134"/>
      <c r="D10" s="1140"/>
      <c r="E10" s="816"/>
      <c r="F10" s="816"/>
      <c r="G10" s="786"/>
      <c r="H10" s="1137"/>
      <c r="I10" s="946"/>
      <c r="J10" s="946"/>
      <c r="K10" s="1131"/>
      <c r="L10" s="964"/>
      <c r="M10" s="964"/>
      <c r="N10" s="946"/>
      <c r="O10" s="946"/>
      <c r="P10" s="1131"/>
      <c r="Q10" s="804"/>
      <c r="R10" s="305"/>
      <c r="S10" s="305"/>
      <c r="T10" s="308" t="str">
        <f t="shared" si="0"/>
        <v/>
      </c>
      <c r="U10" s="305"/>
      <c r="V10" s="305"/>
      <c r="W10" s="305"/>
      <c r="X10" s="305"/>
      <c r="Y10" s="305"/>
      <c r="Z10" s="305"/>
      <c r="AA10" s="425"/>
      <c r="AB10" s="426"/>
      <c r="AC10" s="426"/>
      <c r="AD10" s="426"/>
      <c r="AE10" s="426"/>
      <c r="AF10" s="426"/>
      <c r="AG10" s="427" t="str">
        <f t="shared" si="1"/>
        <v/>
      </c>
      <c r="AH10" s="428" t="str">
        <f t="shared" si="2"/>
        <v/>
      </c>
      <c r="AI10" s="1125"/>
      <c r="AJ10" s="1125"/>
      <c r="AK10" s="1128"/>
    </row>
    <row r="11" spans="1:37" s="177" customFormat="1" ht="39.75" customHeight="1" x14ac:dyDescent="0.25">
      <c r="A11" s="1142"/>
      <c r="B11" s="1143"/>
      <c r="C11" s="1134"/>
      <c r="D11" s="1140"/>
      <c r="E11" s="816"/>
      <c r="F11" s="816"/>
      <c r="G11" s="786"/>
      <c r="H11" s="1137"/>
      <c r="I11" s="946"/>
      <c r="J11" s="946"/>
      <c r="K11" s="1131"/>
      <c r="L11" s="964"/>
      <c r="M11" s="964"/>
      <c r="N11" s="946"/>
      <c r="O11" s="946"/>
      <c r="P11" s="1131"/>
      <c r="Q11" s="804"/>
      <c r="R11" s="305"/>
      <c r="S11" s="305"/>
      <c r="T11" s="308" t="str">
        <f t="shared" si="0"/>
        <v/>
      </c>
      <c r="U11" s="305"/>
      <c r="V11" s="305"/>
      <c r="W11" s="305"/>
      <c r="X11" s="305"/>
      <c r="Y11" s="305"/>
      <c r="Z11" s="305"/>
      <c r="AA11" s="425"/>
      <c r="AB11" s="426"/>
      <c r="AC11" s="426"/>
      <c r="AD11" s="426"/>
      <c r="AE11" s="426"/>
      <c r="AF11" s="426"/>
      <c r="AG11" s="427" t="str">
        <f t="shared" si="1"/>
        <v/>
      </c>
      <c r="AH11" s="428" t="str">
        <f t="shared" si="2"/>
        <v/>
      </c>
      <c r="AI11" s="1125"/>
      <c r="AJ11" s="1125"/>
      <c r="AK11" s="1128"/>
    </row>
    <row r="12" spans="1:37" s="177" customFormat="1" ht="39.75" customHeight="1" x14ac:dyDescent="0.25">
      <c r="A12" s="1142"/>
      <c r="B12" s="1143"/>
      <c r="C12" s="1135"/>
      <c r="D12" s="1141"/>
      <c r="E12" s="817"/>
      <c r="F12" s="817"/>
      <c r="G12" s="787"/>
      <c r="H12" s="1138"/>
      <c r="I12" s="947"/>
      <c r="J12" s="947"/>
      <c r="K12" s="1132"/>
      <c r="L12" s="965"/>
      <c r="M12" s="965"/>
      <c r="N12" s="947"/>
      <c r="O12" s="947"/>
      <c r="P12" s="1132"/>
      <c r="Q12" s="805"/>
      <c r="R12" s="323"/>
      <c r="S12" s="323"/>
      <c r="T12" s="326" t="str">
        <f t="shared" si="0"/>
        <v/>
      </c>
      <c r="U12" s="323"/>
      <c r="V12" s="323"/>
      <c r="W12" s="323"/>
      <c r="X12" s="323"/>
      <c r="Y12" s="323"/>
      <c r="Z12" s="323"/>
      <c r="AA12" s="429"/>
      <c r="AB12" s="430"/>
      <c r="AC12" s="430"/>
      <c r="AD12" s="430"/>
      <c r="AE12" s="430"/>
      <c r="AF12" s="430"/>
      <c r="AG12" s="431" t="str">
        <f t="shared" si="1"/>
        <v/>
      </c>
      <c r="AH12" s="432" t="str">
        <f t="shared" si="2"/>
        <v/>
      </c>
      <c r="AI12" s="1126"/>
      <c r="AJ12" s="1126"/>
      <c r="AK12" s="1129"/>
    </row>
    <row r="13" spans="1:37" s="177" customFormat="1" ht="133.5" customHeight="1" x14ac:dyDescent="0.25">
      <c r="A13" s="1142"/>
      <c r="B13" s="1143"/>
      <c r="C13" s="1133" t="s">
        <v>1065</v>
      </c>
      <c r="D13" s="1139" t="s">
        <v>1066</v>
      </c>
      <c r="E13" s="815" t="s">
        <v>1067</v>
      </c>
      <c r="F13" s="815" t="s">
        <v>1068</v>
      </c>
      <c r="G13" s="785" t="s">
        <v>1069</v>
      </c>
      <c r="H13" s="1136" t="s">
        <v>1070</v>
      </c>
      <c r="I13" s="945" t="s">
        <v>1055</v>
      </c>
      <c r="J13" s="945" t="s">
        <v>1056</v>
      </c>
      <c r="K13" s="1130" t="s">
        <v>1057</v>
      </c>
      <c r="L13" s="963" t="s">
        <v>1071</v>
      </c>
      <c r="M13" s="963" t="s">
        <v>1059</v>
      </c>
      <c r="N13" s="945" t="s">
        <v>1055</v>
      </c>
      <c r="O13" s="945" t="s">
        <v>1056</v>
      </c>
      <c r="P13" s="1130" t="s">
        <v>1057</v>
      </c>
      <c r="Q13" s="803" t="s">
        <v>183</v>
      </c>
      <c r="R13" s="91" t="s">
        <v>240</v>
      </c>
      <c r="S13" s="91" t="s">
        <v>1072</v>
      </c>
      <c r="T13" s="94">
        <f t="shared" si="0"/>
        <v>2</v>
      </c>
      <c r="U13" s="9"/>
      <c r="V13" s="9">
        <v>1</v>
      </c>
      <c r="W13" s="9"/>
      <c r="X13" s="9">
        <v>1</v>
      </c>
      <c r="Y13" s="91" t="s">
        <v>1073</v>
      </c>
      <c r="Z13" s="91" t="s">
        <v>1074</v>
      </c>
      <c r="AA13" s="204"/>
      <c r="AB13" s="205"/>
      <c r="AC13" s="205"/>
      <c r="AD13" s="205"/>
      <c r="AE13" s="205"/>
      <c r="AF13" s="205"/>
      <c r="AG13" s="206" t="str">
        <f t="shared" si="1"/>
        <v/>
      </c>
      <c r="AH13" s="207" t="str">
        <f t="shared" si="2"/>
        <v/>
      </c>
      <c r="AI13" s="1124"/>
      <c r="AJ13" s="1124"/>
      <c r="AK13" s="1127"/>
    </row>
    <row r="14" spans="1:37" s="177" customFormat="1" ht="102" customHeight="1" x14ac:dyDescent="0.25">
      <c r="A14" s="1142"/>
      <c r="B14" s="1143"/>
      <c r="C14" s="1134"/>
      <c r="D14" s="1140"/>
      <c r="E14" s="816"/>
      <c r="F14" s="816"/>
      <c r="G14" s="786"/>
      <c r="H14" s="1137"/>
      <c r="I14" s="946"/>
      <c r="J14" s="946"/>
      <c r="K14" s="1131"/>
      <c r="L14" s="964"/>
      <c r="M14" s="964"/>
      <c r="N14" s="946"/>
      <c r="O14" s="946"/>
      <c r="P14" s="1131"/>
      <c r="Q14" s="804"/>
      <c r="R14" s="305" t="s">
        <v>1075</v>
      </c>
      <c r="S14" s="305" t="s">
        <v>247</v>
      </c>
      <c r="T14" s="308">
        <f t="shared" si="0"/>
        <v>4</v>
      </c>
      <c r="U14" s="295">
        <v>1</v>
      </c>
      <c r="V14" s="295">
        <v>1</v>
      </c>
      <c r="W14" s="295">
        <v>1</v>
      </c>
      <c r="X14" s="295">
        <v>1</v>
      </c>
      <c r="Y14" s="305" t="s">
        <v>1073</v>
      </c>
      <c r="Z14" s="305" t="s">
        <v>1074</v>
      </c>
      <c r="AA14" s="425"/>
      <c r="AB14" s="426"/>
      <c r="AC14" s="426"/>
      <c r="AD14" s="426"/>
      <c r="AE14" s="426"/>
      <c r="AF14" s="426"/>
      <c r="AG14" s="427" t="str">
        <f t="shared" si="1"/>
        <v/>
      </c>
      <c r="AH14" s="428" t="str">
        <f t="shared" si="2"/>
        <v/>
      </c>
      <c r="AI14" s="1125"/>
      <c r="AJ14" s="1125"/>
      <c r="AK14" s="1128"/>
    </row>
    <row r="15" spans="1:37" s="177" customFormat="1" ht="39.75" customHeight="1" x14ac:dyDescent="0.25">
      <c r="A15" s="1142"/>
      <c r="B15" s="1143"/>
      <c r="C15" s="1134"/>
      <c r="D15" s="1140"/>
      <c r="E15" s="816"/>
      <c r="F15" s="816"/>
      <c r="G15" s="786"/>
      <c r="H15" s="1137"/>
      <c r="I15" s="946"/>
      <c r="J15" s="946"/>
      <c r="K15" s="1131"/>
      <c r="L15" s="964"/>
      <c r="M15" s="964"/>
      <c r="N15" s="946"/>
      <c r="O15" s="946"/>
      <c r="P15" s="1131"/>
      <c r="Q15" s="804"/>
      <c r="R15" s="305"/>
      <c r="S15" s="305"/>
      <c r="T15" s="308" t="str">
        <f t="shared" si="0"/>
        <v/>
      </c>
      <c r="U15" s="305"/>
      <c r="V15" s="305"/>
      <c r="W15" s="305"/>
      <c r="X15" s="305"/>
      <c r="Y15" s="305"/>
      <c r="Z15" s="305"/>
      <c r="AA15" s="425"/>
      <c r="AB15" s="426"/>
      <c r="AC15" s="426"/>
      <c r="AD15" s="426"/>
      <c r="AE15" s="426"/>
      <c r="AF15" s="426"/>
      <c r="AG15" s="427" t="str">
        <f t="shared" si="1"/>
        <v/>
      </c>
      <c r="AH15" s="428" t="str">
        <f t="shared" si="2"/>
        <v/>
      </c>
      <c r="AI15" s="1125"/>
      <c r="AJ15" s="1125"/>
      <c r="AK15" s="1128"/>
    </row>
    <row r="16" spans="1:37" s="177" customFormat="1" ht="39.75" customHeight="1" x14ac:dyDescent="0.25">
      <c r="A16" s="1142"/>
      <c r="B16" s="1143"/>
      <c r="C16" s="1134"/>
      <c r="D16" s="1140"/>
      <c r="E16" s="816"/>
      <c r="F16" s="816"/>
      <c r="G16" s="786"/>
      <c r="H16" s="1137"/>
      <c r="I16" s="946"/>
      <c r="J16" s="946"/>
      <c r="K16" s="1131"/>
      <c r="L16" s="964"/>
      <c r="M16" s="964"/>
      <c r="N16" s="946"/>
      <c r="O16" s="946"/>
      <c r="P16" s="1131"/>
      <c r="Q16" s="804"/>
      <c r="R16" s="305"/>
      <c r="S16" s="305"/>
      <c r="T16" s="308" t="str">
        <f t="shared" si="0"/>
        <v/>
      </c>
      <c r="U16" s="305"/>
      <c r="V16" s="305"/>
      <c r="W16" s="305"/>
      <c r="X16" s="305"/>
      <c r="Y16" s="305"/>
      <c r="Z16" s="305"/>
      <c r="AA16" s="425"/>
      <c r="AB16" s="426"/>
      <c r="AC16" s="426"/>
      <c r="AD16" s="426"/>
      <c r="AE16" s="426"/>
      <c r="AF16" s="426"/>
      <c r="AG16" s="427" t="str">
        <f t="shared" si="1"/>
        <v/>
      </c>
      <c r="AH16" s="428" t="str">
        <f t="shared" si="2"/>
        <v/>
      </c>
      <c r="AI16" s="1125"/>
      <c r="AJ16" s="1125"/>
      <c r="AK16" s="1128"/>
    </row>
    <row r="17" spans="1:37" s="177" customFormat="1" ht="39.75" customHeight="1" x14ac:dyDescent="0.25">
      <c r="A17" s="1142"/>
      <c r="B17" s="1143"/>
      <c r="C17" s="1135"/>
      <c r="D17" s="1141"/>
      <c r="E17" s="817"/>
      <c r="F17" s="817"/>
      <c r="G17" s="787"/>
      <c r="H17" s="1138"/>
      <c r="I17" s="947"/>
      <c r="J17" s="947"/>
      <c r="K17" s="1132"/>
      <c r="L17" s="965"/>
      <c r="M17" s="965"/>
      <c r="N17" s="947"/>
      <c r="O17" s="947"/>
      <c r="P17" s="1132"/>
      <c r="Q17" s="805"/>
      <c r="R17" s="323"/>
      <c r="S17" s="323"/>
      <c r="T17" s="326" t="str">
        <f t="shared" si="0"/>
        <v/>
      </c>
      <c r="U17" s="323"/>
      <c r="V17" s="323"/>
      <c r="W17" s="323"/>
      <c r="X17" s="323"/>
      <c r="Y17" s="323"/>
      <c r="Z17" s="323"/>
      <c r="AA17" s="429"/>
      <c r="AB17" s="430"/>
      <c r="AC17" s="430"/>
      <c r="AD17" s="430"/>
      <c r="AE17" s="430"/>
      <c r="AF17" s="430"/>
      <c r="AG17" s="431" t="str">
        <f t="shared" si="1"/>
        <v/>
      </c>
      <c r="AH17" s="432" t="str">
        <f t="shared" si="2"/>
        <v/>
      </c>
      <c r="AI17" s="1126"/>
      <c r="AJ17" s="1126"/>
      <c r="AK17" s="1129"/>
    </row>
    <row r="18" spans="1:37" ht="53.25" customHeight="1" x14ac:dyDescent="0.25">
      <c r="A18" s="1159" t="s">
        <v>355</v>
      </c>
      <c r="B18" s="1162" t="s">
        <v>357</v>
      </c>
      <c r="C18" s="1159" t="s">
        <v>1076</v>
      </c>
      <c r="D18" s="1165" t="s">
        <v>1077</v>
      </c>
      <c r="E18" s="1168" t="s">
        <v>1078</v>
      </c>
      <c r="F18" s="1168" t="s">
        <v>1079</v>
      </c>
      <c r="G18" s="1171" t="s">
        <v>1080</v>
      </c>
      <c r="H18" s="1174" t="s">
        <v>1081</v>
      </c>
      <c r="I18" s="836" t="s">
        <v>1055</v>
      </c>
      <c r="J18" s="836" t="s">
        <v>1056</v>
      </c>
      <c r="K18" s="1150" t="s">
        <v>1057</v>
      </c>
      <c r="L18" s="1153" t="s">
        <v>1082</v>
      </c>
      <c r="M18" s="1153" t="s">
        <v>1059</v>
      </c>
      <c r="N18" s="836" t="s">
        <v>1055</v>
      </c>
      <c r="O18" s="836" t="s">
        <v>1056</v>
      </c>
      <c r="P18" s="1150" t="s">
        <v>1057</v>
      </c>
      <c r="Q18" s="1156" t="s">
        <v>183</v>
      </c>
      <c r="R18" s="178" t="s">
        <v>1083</v>
      </c>
      <c r="S18" s="179" t="s">
        <v>1084</v>
      </c>
      <c r="T18" s="180">
        <f>IF(SUM(U18:X18)=0,"",SUM(U18:X18))</f>
        <v>4</v>
      </c>
      <c r="U18" s="181">
        <v>1</v>
      </c>
      <c r="V18" s="181">
        <v>1</v>
      </c>
      <c r="W18" s="181">
        <v>1</v>
      </c>
      <c r="X18" s="181">
        <v>1</v>
      </c>
      <c r="Y18" s="182" t="s">
        <v>369</v>
      </c>
      <c r="Z18" s="182" t="s">
        <v>1085</v>
      </c>
      <c r="AA18" s="183"/>
      <c r="AB18" s="183"/>
      <c r="AC18" s="183"/>
      <c r="AD18" s="183"/>
      <c r="AE18" s="183"/>
      <c r="AF18" s="183"/>
      <c r="AG18" s="184" t="str">
        <f>IF(SUM(AC18:AF18)=0,"",SUM(AC18:AF18))</f>
        <v/>
      </c>
      <c r="AH18" s="185" t="str">
        <f>IF(ISERROR(AG18/T18),"",(AG18/T18))</f>
        <v/>
      </c>
      <c r="AI18" s="1268"/>
      <c r="AJ18" s="1268"/>
      <c r="AK18" s="1271"/>
    </row>
    <row r="19" spans="1:37" ht="53.25" customHeight="1" x14ac:dyDescent="0.25">
      <c r="A19" s="1160"/>
      <c r="B19" s="1163"/>
      <c r="C19" s="1160"/>
      <c r="D19" s="1166"/>
      <c r="E19" s="1169"/>
      <c r="F19" s="1169"/>
      <c r="G19" s="1172"/>
      <c r="H19" s="1175"/>
      <c r="I19" s="837"/>
      <c r="J19" s="837"/>
      <c r="K19" s="1151"/>
      <c r="L19" s="1154"/>
      <c r="M19" s="1154"/>
      <c r="N19" s="837"/>
      <c r="O19" s="837"/>
      <c r="P19" s="1151"/>
      <c r="Q19" s="1157"/>
      <c r="R19" s="433"/>
      <c r="S19" s="433"/>
      <c r="T19" s="434" t="str">
        <f t="shared" ref="T19:T32" si="3">IF(SUM(U19:X19)=0,"",SUM(U19:X19))</f>
        <v/>
      </c>
      <c r="U19" s="433"/>
      <c r="V19" s="433"/>
      <c r="W19" s="433"/>
      <c r="X19" s="433"/>
      <c r="Y19" s="433"/>
      <c r="Z19" s="433"/>
      <c r="AA19" s="435"/>
      <c r="AB19" s="435"/>
      <c r="AC19" s="435"/>
      <c r="AD19" s="435"/>
      <c r="AE19" s="435"/>
      <c r="AF19" s="435"/>
      <c r="AG19" s="436" t="str">
        <f t="shared" ref="AG19:AG32" si="4">IF(SUM(AC19:AF19)=0,"",SUM(AC19:AF19))</f>
        <v/>
      </c>
      <c r="AH19" s="437" t="str">
        <f t="shared" ref="AH19:AH32" si="5">IF(ISERROR(AG19/T19),"",(AG19/T19))</f>
        <v/>
      </c>
      <c r="AI19" s="1269"/>
      <c r="AJ19" s="1269"/>
      <c r="AK19" s="1272"/>
    </row>
    <row r="20" spans="1:37" ht="53.25" customHeight="1" x14ac:dyDescent="0.25">
      <c r="A20" s="1160"/>
      <c r="B20" s="1163"/>
      <c r="C20" s="1160"/>
      <c r="D20" s="1166"/>
      <c r="E20" s="1169"/>
      <c r="F20" s="1169"/>
      <c r="G20" s="1172"/>
      <c r="H20" s="1175"/>
      <c r="I20" s="837"/>
      <c r="J20" s="837"/>
      <c r="K20" s="1151"/>
      <c r="L20" s="1154"/>
      <c r="M20" s="1154"/>
      <c r="N20" s="837"/>
      <c r="O20" s="837"/>
      <c r="P20" s="1151"/>
      <c r="Q20" s="1157"/>
      <c r="R20" s="433"/>
      <c r="S20" s="433"/>
      <c r="T20" s="434" t="str">
        <f t="shared" si="3"/>
        <v/>
      </c>
      <c r="U20" s="433"/>
      <c r="V20" s="433"/>
      <c r="W20" s="433"/>
      <c r="X20" s="433"/>
      <c r="Y20" s="433"/>
      <c r="Z20" s="433"/>
      <c r="AA20" s="435"/>
      <c r="AB20" s="435"/>
      <c r="AC20" s="435"/>
      <c r="AD20" s="435"/>
      <c r="AE20" s="435"/>
      <c r="AF20" s="435"/>
      <c r="AG20" s="436" t="str">
        <f t="shared" si="4"/>
        <v/>
      </c>
      <c r="AH20" s="437" t="str">
        <f t="shared" si="5"/>
        <v/>
      </c>
      <c r="AI20" s="1269"/>
      <c r="AJ20" s="1269"/>
      <c r="AK20" s="1272"/>
    </row>
    <row r="21" spans="1:37" ht="53.25" customHeight="1" x14ac:dyDescent="0.25">
      <c r="A21" s="1160"/>
      <c r="B21" s="1163"/>
      <c r="C21" s="1160"/>
      <c r="D21" s="1166"/>
      <c r="E21" s="1169"/>
      <c r="F21" s="1169"/>
      <c r="G21" s="1172"/>
      <c r="H21" s="1175"/>
      <c r="I21" s="837"/>
      <c r="J21" s="837"/>
      <c r="K21" s="1151"/>
      <c r="L21" s="1154"/>
      <c r="M21" s="1154"/>
      <c r="N21" s="837"/>
      <c r="O21" s="837"/>
      <c r="P21" s="1151"/>
      <c r="Q21" s="1157"/>
      <c r="R21" s="433"/>
      <c r="S21" s="433"/>
      <c r="T21" s="434" t="str">
        <f t="shared" si="3"/>
        <v/>
      </c>
      <c r="U21" s="433"/>
      <c r="V21" s="433"/>
      <c r="W21" s="433"/>
      <c r="X21" s="433"/>
      <c r="Y21" s="433"/>
      <c r="Z21" s="433"/>
      <c r="AA21" s="435"/>
      <c r="AB21" s="435"/>
      <c r="AC21" s="435"/>
      <c r="AD21" s="435"/>
      <c r="AE21" s="435"/>
      <c r="AF21" s="435"/>
      <c r="AG21" s="436" t="str">
        <f t="shared" si="4"/>
        <v/>
      </c>
      <c r="AH21" s="437" t="str">
        <f t="shared" si="5"/>
        <v/>
      </c>
      <c r="AI21" s="1269"/>
      <c r="AJ21" s="1269"/>
      <c r="AK21" s="1272"/>
    </row>
    <row r="22" spans="1:37" ht="53.25" customHeight="1" x14ac:dyDescent="0.25">
      <c r="A22" s="1160"/>
      <c r="B22" s="1163"/>
      <c r="C22" s="1161"/>
      <c r="D22" s="1167"/>
      <c r="E22" s="1170"/>
      <c r="F22" s="1170"/>
      <c r="G22" s="1173"/>
      <c r="H22" s="1176"/>
      <c r="I22" s="838"/>
      <c r="J22" s="838"/>
      <c r="K22" s="1152"/>
      <c r="L22" s="1155"/>
      <c r="M22" s="1155"/>
      <c r="N22" s="838"/>
      <c r="O22" s="838"/>
      <c r="P22" s="1152"/>
      <c r="Q22" s="1158"/>
      <c r="R22" s="438"/>
      <c r="S22" s="438"/>
      <c r="T22" s="439" t="str">
        <f t="shared" si="3"/>
        <v/>
      </c>
      <c r="U22" s="438"/>
      <c r="V22" s="438"/>
      <c r="W22" s="438"/>
      <c r="X22" s="438"/>
      <c r="Y22" s="438"/>
      <c r="Z22" s="438"/>
      <c r="AA22" s="440"/>
      <c r="AB22" s="440"/>
      <c r="AC22" s="440"/>
      <c r="AD22" s="440"/>
      <c r="AE22" s="440"/>
      <c r="AF22" s="440"/>
      <c r="AG22" s="441" t="str">
        <f t="shared" si="4"/>
        <v/>
      </c>
      <c r="AH22" s="442" t="str">
        <f t="shared" si="5"/>
        <v/>
      </c>
      <c r="AI22" s="1270"/>
      <c r="AJ22" s="1270"/>
      <c r="AK22" s="1273"/>
    </row>
    <row r="23" spans="1:37" ht="113.25" customHeight="1" x14ac:dyDescent="0.25">
      <c r="A23" s="1160"/>
      <c r="B23" s="1163"/>
      <c r="C23" s="1159" t="s">
        <v>1086</v>
      </c>
      <c r="D23" s="1165" t="s">
        <v>1087</v>
      </c>
      <c r="E23" s="1168" t="s">
        <v>1088</v>
      </c>
      <c r="F23" s="1168" t="s">
        <v>1089</v>
      </c>
      <c r="G23" s="1171" t="s">
        <v>1090</v>
      </c>
      <c r="H23" s="1174" t="s">
        <v>1091</v>
      </c>
      <c r="I23" s="836" t="s">
        <v>1055</v>
      </c>
      <c r="J23" s="836" t="s">
        <v>1092</v>
      </c>
      <c r="K23" s="1150" t="s">
        <v>1092</v>
      </c>
      <c r="L23" s="1153" t="s">
        <v>1082</v>
      </c>
      <c r="M23" s="1153" t="s">
        <v>1059</v>
      </c>
      <c r="N23" s="836" t="s">
        <v>1055</v>
      </c>
      <c r="O23" s="836" t="s">
        <v>1092</v>
      </c>
      <c r="P23" s="1150" t="s">
        <v>1092</v>
      </c>
      <c r="Q23" s="1233" t="s">
        <v>183</v>
      </c>
      <c r="R23" s="182" t="s">
        <v>1093</v>
      </c>
      <c r="S23" s="182" t="s">
        <v>1094</v>
      </c>
      <c r="T23" s="180">
        <f t="shared" si="3"/>
        <v>4</v>
      </c>
      <c r="U23" s="187">
        <v>1</v>
      </c>
      <c r="V23" s="187">
        <v>1</v>
      </c>
      <c r="W23" s="187">
        <v>1</v>
      </c>
      <c r="X23" s="187">
        <v>1</v>
      </c>
      <c r="Y23" s="182" t="s">
        <v>1095</v>
      </c>
      <c r="Z23" s="188" t="s">
        <v>1096</v>
      </c>
      <c r="AA23" s="183"/>
      <c r="AB23" s="183"/>
      <c r="AC23" s="183"/>
      <c r="AD23" s="183"/>
      <c r="AE23" s="183"/>
      <c r="AF23" s="183"/>
      <c r="AG23" s="184" t="str">
        <f t="shared" si="4"/>
        <v/>
      </c>
      <c r="AH23" s="185" t="str">
        <f t="shared" si="5"/>
        <v/>
      </c>
      <c r="AI23" s="1268"/>
      <c r="AJ23" s="1268"/>
      <c r="AK23" s="1271"/>
    </row>
    <row r="24" spans="1:37" ht="73.5" customHeight="1" x14ac:dyDescent="0.25">
      <c r="A24" s="1160"/>
      <c r="B24" s="1163"/>
      <c r="C24" s="1160"/>
      <c r="D24" s="1166"/>
      <c r="E24" s="1169"/>
      <c r="F24" s="1169"/>
      <c r="G24" s="1172"/>
      <c r="H24" s="1175"/>
      <c r="I24" s="837"/>
      <c r="J24" s="837"/>
      <c r="K24" s="1151"/>
      <c r="L24" s="1154"/>
      <c r="M24" s="1154"/>
      <c r="N24" s="837"/>
      <c r="O24" s="837"/>
      <c r="P24" s="1151"/>
      <c r="Q24" s="1234"/>
      <c r="R24" s="433" t="s">
        <v>1097</v>
      </c>
      <c r="S24" s="433" t="s">
        <v>1098</v>
      </c>
      <c r="T24" s="434">
        <f t="shared" si="3"/>
        <v>4</v>
      </c>
      <c r="U24" s="443">
        <v>1</v>
      </c>
      <c r="V24" s="443">
        <v>1</v>
      </c>
      <c r="W24" s="444">
        <v>1</v>
      </c>
      <c r="X24" s="444">
        <v>1</v>
      </c>
      <c r="Y24" s="433" t="s">
        <v>1095</v>
      </c>
      <c r="Z24" s="445" t="s">
        <v>1099</v>
      </c>
      <c r="AA24" s="435"/>
      <c r="AB24" s="435"/>
      <c r="AC24" s="435"/>
      <c r="AD24" s="435"/>
      <c r="AE24" s="435"/>
      <c r="AF24" s="435"/>
      <c r="AG24" s="436" t="str">
        <f t="shared" si="4"/>
        <v/>
      </c>
      <c r="AH24" s="437" t="str">
        <f t="shared" si="5"/>
        <v/>
      </c>
      <c r="AI24" s="1269"/>
      <c r="AJ24" s="1269"/>
      <c r="AK24" s="1272"/>
    </row>
    <row r="25" spans="1:37" ht="11.45" customHeight="1" x14ac:dyDescent="0.25">
      <c r="A25" s="1160"/>
      <c r="B25" s="1163"/>
      <c r="C25" s="1160"/>
      <c r="D25" s="1166"/>
      <c r="E25" s="1169"/>
      <c r="F25" s="1169"/>
      <c r="G25" s="1172"/>
      <c r="H25" s="1175"/>
      <c r="I25" s="837"/>
      <c r="J25" s="837"/>
      <c r="K25" s="1151"/>
      <c r="L25" s="1154"/>
      <c r="M25" s="1154"/>
      <c r="N25" s="837"/>
      <c r="O25" s="837"/>
      <c r="P25" s="1151"/>
      <c r="Q25" s="1234"/>
      <c r="R25" s="433"/>
      <c r="S25" s="433"/>
      <c r="T25" s="434" t="str">
        <f t="shared" si="3"/>
        <v/>
      </c>
      <c r="U25" s="433"/>
      <c r="V25" s="433"/>
      <c r="W25" s="433"/>
      <c r="X25" s="433"/>
      <c r="Y25" s="433"/>
      <c r="Z25" s="445"/>
      <c r="AA25" s="435"/>
      <c r="AB25" s="435"/>
      <c r="AC25" s="435"/>
      <c r="AD25" s="435"/>
      <c r="AE25" s="435"/>
      <c r="AF25" s="435"/>
      <c r="AG25" s="436" t="str">
        <f t="shared" si="4"/>
        <v/>
      </c>
      <c r="AH25" s="437" t="str">
        <f t="shared" si="5"/>
        <v/>
      </c>
      <c r="AI25" s="1269"/>
      <c r="AJ25" s="1269"/>
      <c r="AK25" s="1272"/>
    </row>
    <row r="26" spans="1:37" ht="11.45" customHeight="1" x14ac:dyDescent="0.25">
      <c r="A26" s="1160"/>
      <c r="B26" s="1163"/>
      <c r="C26" s="1160"/>
      <c r="D26" s="1166"/>
      <c r="E26" s="1169"/>
      <c r="F26" s="1169"/>
      <c r="G26" s="1172"/>
      <c r="H26" s="1175"/>
      <c r="I26" s="837"/>
      <c r="J26" s="837"/>
      <c r="K26" s="1151"/>
      <c r="L26" s="1154"/>
      <c r="M26" s="1154"/>
      <c r="N26" s="837"/>
      <c r="O26" s="837"/>
      <c r="P26" s="1151"/>
      <c r="Q26" s="1234"/>
      <c r="R26" s="433"/>
      <c r="S26" s="433"/>
      <c r="T26" s="434" t="str">
        <f t="shared" si="3"/>
        <v/>
      </c>
      <c r="U26" s="433"/>
      <c r="V26" s="433"/>
      <c r="W26" s="433"/>
      <c r="X26" s="433"/>
      <c r="Y26" s="433"/>
      <c r="Z26" s="445"/>
      <c r="AA26" s="435"/>
      <c r="AB26" s="435"/>
      <c r="AC26" s="435"/>
      <c r="AD26" s="435"/>
      <c r="AE26" s="435"/>
      <c r="AF26" s="435"/>
      <c r="AG26" s="436" t="str">
        <f t="shared" si="4"/>
        <v/>
      </c>
      <c r="AH26" s="437" t="str">
        <f t="shared" si="5"/>
        <v/>
      </c>
      <c r="AI26" s="1269"/>
      <c r="AJ26" s="1269"/>
      <c r="AK26" s="1272"/>
    </row>
    <row r="27" spans="1:37" ht="11.45" customHeight="1" x14ac:dyDescent="0.25">
      <c r="A27" s="1160"/>
      <c r="B27" s="1163"/>
      <c r="C27" s="1161"/>
      <c r="D27" s="1167"/>
      <c r="E27" s="1170"/>
      <c r="F27" s="1170"/>
      <c r="G27" s="1173"/>
      <c r="H27" s="1176"/>
      <c r="I27" s="838"/>
      <c r="J27" s="838"/>
      <c r="K27" s="1152"/>
      <c r="L27" s="1155"/>
      <c r="M27" s="1155"/>
      <c r="N27" s="838"/>
      <c r="O27" s="838"/>
      <c r="P27" s="1152"/>
      <c r="Q27" s="1235"/>
      <c r="R27" s="438"/>
      <c r="S27" s="438"/>
      <c r="T27" s="439" t="str">
        <f t="shared" si="3"/>
        <v/>
      </c>
      <c r="U27" s="438"/>
      <c r="V27" s="438"/>
      <c r="W27" s="438"/>
      <c r="X27" s="438"/>
      <c r="Y27" s="438"/>
      <c r="Z27" s="446"/>
      <c r="AA27" s="440"/>
      <c r="AB27" s="440"/>
      <c r="AC27" s="440"/>
      <c r="AD27" s="440"/>
      <c r="AE27" s="440"/>
      <c r="AF27" s="440"/>
      <c r="AG27" s="441" t="str">
        <f t="shared" si="4"/>
        <v/>
      </c>
      <c r="AH27" s="442" t="str">
        <f t="shared" si="5"/>
        <v/>
      </c>
      <c r="AI27" s="1270"/>
      <c r="AJ27" s="1270"/>
      <c r="AK27" s="1273"/>
    </row>
    <row r="28" spans="1:37" ht="93" customHeight="1" x14ac:dyDescent="0.25">
      <c r="A28" s="1160"/>
      <c r="B28" s="1163"/>
      <c r="C28" s="1159" t="s">
        <v>1100</v>
      </c>
      <c r="D28" s="1165" t="s">
        <v>1101</v>
      </c>
      <c r="E28" s="1168" t="s">
        <v>1102</v>
      </c>
      <c r="F28" s="1168" t="s">
        <v>1079</v>
      </c>
      <c r="G28" s="1171" t="s">
        <v>1053</v>
      </c>
      <c r="H28" s="1219" t="s">
        <v>1103</v>
      </c>
      <c r="I28" s="1255" t="s">
        <v>1055</v>
      </c>
      <c r="J28" s="1255" t="s">
        <v>1056</v>
      </c>
      <c r="K28" s="1150" t="s">
        <v>1057</v>
      </c>
      <c r="L28" s="1153" t="s">
        <v>1058</v>
      </c>
      <c r="M28" s="1153" t="s">
        <v>1059</v>
      </c>
      <c r="N28" s="836" t="s">
        <v>1055</v>
      </c>
      <c r="O28" s="836" t="s">
        <v>1056</v>
      </c>
      <c r="P28" s="1150" t="s">
        <v>1057</v>
      </c>
      <c r="Q28" s="1233" t="s">
        <v>183</v>
      </c>
      <c r="R28" s="182" t="s">
        <v>1097</v>
      </c>
      <c r="S28" s="182" t="s">
        <v>1098</v>
      </c>
      <c r="T28" s="180">
        <f t="shared" si="3"/>
        <v>4</v>
      </c>
      <c r="U28" s="189">
        <v>1</v>
      </c>
      <c r="V28" s="189">
        <v>1</v>
      </c>
      <c r="W28" s="190">
        <v>1</v>
      </c>
      <c r="X28" s="190">
        <v>1</v>
      </c>
      <c r="Y28" s="182" t="s">
        <v>1095</v>
      </c>
      <c r="Z28" s="188" t="s">
        <v>1104</v>
      </c>
      <c r="AA28" s="183"/>
      <c r="AB28" s="183"/>
      <c r="AC28" s="183"/>
      <c r="AD28" s="183"/>
      <c r="AE28" s="183"/>
      <c r="AF28" s="183"/>
      <c r="AG28" s="184" t="str">
        <f t="shared" si="4"/>
        <v/>
      </c>
      <c r="AH28" s="185" t="str">
        <f t="shared" si="5"/>
        <v/>
      </c>
      <c r="AI28" s="183"/>
      <c r="AJ28" s="183"/>
      <c r="AK28" s="186"/>
    </row>
    <row r="29" spans="1:37" ht="133.5" customHeight="1" x14ac:dyDescent="0.25">
      <c r="A29" s="1160"/>
      <c r="B29" s="1163"/>
      <c r="C29" s="1160"/>
      <c r="D29" s="1166"/>
      <c r="E29" s="1169"/>
      <c r="F29" s="1169"/>
      <c r="G29" s="1172"/>
      <c r="H29" s="1220"/>
      <c r="I29" s="1256"/>
      <c r="J29" s="1256"/>
      <c r="K29" s="1151"/>
      <c r="L29" s="1154"/>
      <c r="M29" s="1154"/>
      <c r="N29" s="837"/>
      <c r="O29" s="837"/>
      <c r="P29" s="1151"/>
      <c r="Q29" s="1234"/>
      <c r="R29" s="433" t="s">
        <v>1105</v>
      </c>
      <c r="S29" s="433" t="s">
        <v>1106</v>
      </c>
      <c r="T29" s="434">
        <f t="shared" si="3"/>
        <v>12</v>
      </c>
      <c r="U29" s="443">
        <v>3</v>
      </c>
      <c r="V29" s="443">
        <v>3</v>
      </c>
      <c r="W29" s="444">
        <v>3</v>
      </c>
      <c r="X29" s="444">
        <v>3</v>
      </c>
      <c r="Y29" s="433" t="s">
        <v>1095</v>
      </c>
      <c r="Z29" s="445" t="s">
        <v>1107</v>
      </c>
      <c r="AA29" s="435"/>
      <c r="AB29" s="435"/>
      <c r="AC29" s="435"/>
      <c r="AD29" s="435"/>
      <c r="AE29" s="435"/>
      <c r="AF29" s="435"/>
      <c r="AG29" s="436" t="str">
        <f t="shared" si="4"/>
        <v/>
      </c>
      <c r="AH29" s="437" t="str">
        <f t="shared" si="5"/>
        <v/>
      </c>
      <c r="AI29" s="435"/>
      <c r="AJ29" s="435"/>
      <c r="AK29" s="447"/>
    </row>
    <row r="30" spans="1:37" ht="72.75" customHeight="1" x14ac:dyDescent="0.25">
      <c r="A30" s="1160"/>
      <c r="B30" s="1163"/>
      <c r="C30" s="1160"/>
      <c r="D30" s="1166"/>
      <c r="E30" s="1169"/>
      <c r="F30" s="1169"/>
      <c r="G30" s="1172"/>
      <c r="H30" s="1220"/>
      <c r="I30" s="1256"/>
      <c r="J30" s="1256"/>
      <c r="K30" s="1151"/>
      <c r="L30" s="1154"/>
      <c r="M30" s="1154"/>
      <c r="N30" s="837"/>
      <c r="O30" s="837"/>
      <c r="P30" s="1151"/>
      <c r="Q30" s="1234"/>
      <c r="R30" s="435"/>
      <c r="S30" s="435"/>
      <c r="T30" s="434" t="str">
        <f t="shared" si="3"/>
        <v/>
      </c>
      <c r="U30" s="448"/>
      <c r="V30" s="448"/>
      <c r="W30" s="448"/>
      <c r="X30" s="448"/>
      <c r="Y30" s="435"/>
      <c r="Z30" s="435"/>
      <c r="AA30" s="435"/>
      <c r="AB30" s="435"/>
      <c r="AC30" s="435"/>
      <c r="AD30" s="435"/>
      <c r="AE30" s="435"/>
      <c r="AF30" s="435"/>
      <c r="AG30" s="436" t="str">
        <f t="shared" si="4"/>
        <v/>
      </c>
      <c r="AH30" s="437" t="str">
        <f t="shared" si="5"/>
        <v/>
      </c>
      <c r="AI30" s="435"/>
      <c r="AJ30" s="435"/>
      <c r="AK30" s="447"/>
    </row>
    <row r="31" spans="1:37" ht="72.75" customHeight="1" x14ac:dyDescent="0.25">
      <c r="A31" s="1160"/>
      <c r="B31" s="1163"/>
      <c r="C31" s="1160"/>
      <c r="D31" s="1166"/>
      <c r="E31" s="1169"/>
      <c r="F31" s="1169"/>
      <c r="G31" s="1172"/>
      <c r="H31" s="1220"/>
      <c r="I31" s="1256"/>
      <c r="J31" s="1256"/>
      <c r="K31" s="1151"/>
      <c r="L31" s="1154"/>
      <c r="M31" s="1154"/>
      <c r="N31" s="837"/>
      <c r="O31" s="837"/>
      <c r="P31" s="1151"/>
      <c r="Q31" s="1234"/>
      <c r="R31" s="435"/>
      <c r="S31" s="435"/>
      <c r="T31" s="434" t="str">
        <f t="shared" si="3"/>
        <v/>
      </c>
      <c r="U31" s="448"/>
      <c r="V31" s="448"/>
      <c r="W31" s="448"/>
      <c r="X31" s="448"/>
      <c r="Y31" s="435"/>
      <c r="Z31" s="435"/>
      <c r="AA31" s="435"/>
      <c r="AB31" s="435"/>
      <c r="AC31" s="435"/>
      <c r="AD31" s="435"/>
      <c r="AE31" s="435"/>
      <c r="AF31" s="435"/>
      <c r="AG31" s="436" t="str">
        <f t="shared" si="4"/>
        <v/>
      </c>
      <c r="AH31" s="437" t="str">
        <f t="shared" si="5"/>
        <v/>
      </c>
      <c r="AI31" s="435"/>
      <c r="AJ31" s="435"/>
      <c r="AK31" s="447"/>
    </row>
    <row r="32" spans="1:37" ht="72.75" customHeight="1" thickBot="1" x14ac:dyDescent="0.3">
      <c r="A32" s="1160"/>
      <c r="B32" s="1163"/>
      <c r="C32" s="1161"/>
      <c r="D32" s="1167"/>
      <c r="E32" s="1170"/>
      <c r="F32" s="1170"/>
      <c r="G32" s="1173"/>
      <c r="H32" s="1221"/>
      <c r="I32" s="1257"/>
      <c r="J32" s="1257"/>
      <c r="K32" s="1152"/>
      <c r="L32" s="1155"/>
      <c r="M32" s="1155"/>
      <c r="N32" s="838"/>
      <c r="O32" s="838"/>
      <c r="P32" s="1152"/>
      <c r="Q32" s="1235"/>
      <c r="R32" s="440"/>
      <c r="S32" s="440"/>
      <c r="T32" s="439" t="str">
        <f t="shared" si="3"/>
        <v/>
      </c>
      <c r="U32" s="449"/>
      <c r="V32" s="449"/>
      <c r="W32" s="449"/>
      <c r="X32" s="449"/>
      <c r="Y32" s="440"/>
      <c r="Z32" s="440"/>
      <c r="AA32" s="440"/>
      <c r="AB32" s="440"/>
      <c r="AC32" s="440"/>
      <c r="AD32" s="440"/>
      <c r="AE32" s="440"/>
      <c r="AF32" s="440"/>
      <c r="AG32" s="441" t="str">
        <f t="shared" si="4"/>
        <v/>
      </c>
      <c r="AH32" s="442" t="str">
        <f t="shared" si="5"/>
        <v/>
      </c>
      <c r="AI32" s="440"/>
      <c r="AJ32" s="440"/>
      <c r="AK32" s="450"/>
    </row>
    <row r="33" spans="1:37" ht="105.75" customHeight="1" x14ac:dyDescent="0.25">
      <c r="A33" s="1183" t="s">
        <v>527</v>
      </c>
      <c r="B33" s="1186" t="s">
        <v>1108</v>
      </c>
      <c r="C33" s="1183" t="s">
        <v>1109</v>
      </c>
      <c r="D33" s="1192" t="s">
        <v>1110</v>
      </c>
      <c r="E33" s="1195" t="s">
        <v>1111</v>
      </c>
      <c r="F33" s="1195" t="s">
        <v>1112</v>
      </c>
      <c r="G33" s="1207" t="s">
        <v>1113</v>
      </c>
      <c r="H33" s="1227" t="s">
        <v>1114</v>
      </c>
      <c r="I33" s="1236" t="s">
        <v>1115</v>
      </c>
      <c r="J33" s="1236" t="s">
        <v>1056</v>
      </c>
      <c r="K33" s="1150" t="s">
        <v>1057</v>
      </c>
      <c r="L33" s="1230" t="s">
        <v>1071</v>
      </c>
      <c r="M33" s="1230" t="s">
        <v>1059</v>
      </c>
      <c r="N33" s="1230" t="s">
        <v>1055</v>
      </c>
      <c r="O33" s="1230" t="s">
        <v>1056</v>
      </c>
      <c r="P33" s="1150" t="s">
        <v>1057</v>
      </c>
      <c r="Q33" s="1233" t="s">
        <v>183</v>
      </c>
      <c r="R33" s="182" t="s">
        <v>1116</v>
      </c>
      <c r="S33" s="182" t="s">
        <v>1117</v>
      </c>
      <c r="T33" s="180">
        <f>IF(SUM(U33:X33)=0,"",SUM(U33:X33))</f>
        <v>4</v>
      </c>
      <c r="U33" s="182">
        <v>1</v>
      </c>
      <c r="V33" s="182">
        <v>1</v>
      </c>
      <c r="W33" s="182">
        <v>1</v>
      </c>
      <c r="X33" s="182">
        <v>1</v>
      </c>
      <c r="Y33" s="182" t="s">
        <v>556</v>
      </c>
      <c r="Z33" s="181" t="s">
        <v>1118</v>
      </c>
      <c r="AA33" s="183"/>
      <c r="AB33" s="183"/>
      <c r="AC33" s="183"/>
      <c r="AD33" s="183"/>
      <c r="AE33" s="183"/>
      <c r="AF33" s="183"/>
      <c r="AG33" s="192" t="str">
        <f>IF(SUM(AC33:AF33)=0,"",SUM(AC33:AF33))</f>
        <v/>
      </c>
      <c r="AH33" s="193" t="str">
        <f>IF(ISERROR(AG33/T33),"",(AG33/T33))</f>
        <v/>
      </c>
      <c r="AI33" s="1177"/>
      <c r="AJ33" s="1177"/>
      <c r="AK33" s="1180"/>
    </row>
    <row r="34" spans="1:37" ht="105.75" customHeight="1" x14ac:dyDescent="0.25">
      <c r="A34" s="1184"/>
      <c r="B34" s="1187"/>
      <c r="C34" s="1184"/>
      <c r="D34" s="1193"/>
      <c r="E34" s="1196"/>
      <c r="F34" s="1196"/>
      <c r="G34" s="1208"/>
      <c r="H34" s="1228"/>
      <c r="I34" s="1237"/>
      <c r="J34" s="1237"/>
      <c r="K34" s="1151"/>
      <c r="L34" s="1231"/>
      <c r="M34" s="1231"/>
      <c r="N34" s="1231"/>
      <c r="O34" s="1231"/>
      <c r="P34" s="1151"/>
      <c r="Q34" s="1234"/>
      <c r="R34" s="452" t="s">
        <v>1119</v>
      </c>
      <c r="S34" s="453" t="s">
        <v>565</v>
      </c>
      <c r="T34" s="434">
        <f t="shared" ref="T34:T42" si="6">IF(SUM(U34:X34)=0,"",SUM(U34:X34))</f>
        <v>12</v>
      </c>
      <c r="U34" s="454">
        <v>3</v>
      </c>
      <c r="V34" s="454">
        <v>3</v>
      </c>
      <c r="W34" s="454">
        <v>3</v>
      </c>
      <c r="X34" s="454">
        <v>3</v>
      </c>
      <c r="Y34" s="452" t="s">
        <v>556</v>
      </c>
      <c r="Z34" s="452" t="s">
        <v>557</v>
      </c>
      <c r="AA34" s="455"/>
      <c r="AB34" s="435"/>
      <c r="AC34" s="435"/>
      <c r="AD34" s="435"/>
      <c r="AE34" s="435"/>
      <c r="AF34" s="435"/>
      <c r="AG34" s="456" t="str">
        <f t="shared" ref="AG34:AG42" si="7">IF(SUM(AC34:AF34)=0,"",SUM(AC34:AF34))</f>
        <v/>
      </c>
      <c r="AH34" s="457" t="str">
        <f t="shared" ref="AH34:AH42" si="8">IF(ISERROR(AG34/T34),"",(AG34/T34))</f>
        <v/>
      </c>
      <c r="AI34" s="1178"/>
      <c r="AJ34" s="1178"/>
      <c r="AK34" s="1181"/>
    </row>
    <row r="35" spans="1:37" ht="15" customHeight="1" x14ac:dyDescent="0.25">
      <c r="A35" s="1184"/>
      <c r="B35" s="1187"/>
      <c r="C35" s="1184"/>
      <c r="D35" s="1193"/>
      <c r="E35" s="1196"/>
      <c r="F35" s="1196"/>
      <c r="G35" s="1208"/>
      <c r="H35" s="1228"/>
      <c r="I35" s="1237"/>
      <c r="J35" s="1237"/>
      <c r="K35" s="1151"/>
      <c r="L35" s="1231"/>
      <c r="M35" s="1231"/>
      <c r="N35" s="1231"/>
      <c r="O35" s="1231"/>
      <c r="P35" s="1151"/>
      <c r="Q35" s="1234"/>
      <c r="R35" s="454"/>
      <c r="S35" s="454"/>
      <c r="T35" s="434" t="str">
        <f t="shared" si="6"/>
        <v/>
      </c>
      <c r="U35" s="454"/>
      <c r="V35" s="454"/>
      <c r="W35" s="454"/>
      <c r="X35" s="454"/>
      <c r="Y35" s="454"/>
      <c r="Z35" s="454"/>
      <c r="AA35" s="455"/>
      <c r="AB35" s="435"/>
      <c r="AC35" s="435"/>
      <c r="AD35" s="435"/>
      <c r="AE35" s="435"/>
      <c r="AF35" s="435"/>
      <c r="AG35" s="456" t="str">
        <f t="shared" si="7"/>
        <v/>
      </c>
      <c r="AH35" s="457" t="str">
        <f t="shared" si="8"/>
        <v/>
      </c>
      <c r="AI35" s="1178"/>
      <c r="AJ35" s="1178"/>
      <c r="AK35" s="1181"/>
    </row>
    <row r="36" spans="1:37" ht="15" customHeight="1" x14ac:dyDescent="0.25">
      <c r="A36" s="1184"/>
      <c r="B36" s="1187"/>
      <c r="C36" s="1184"/>
      <c r="D36" s="1193"/>
      <c r="E36" s="1196"/>
      <c r="F36" s="1196"/>
      <c r="G36" s="1208"/>
      <c r="H36" s="1228"/>
      <c r="I36" s="1237"/>
      <c r="J36" s="1237"/>
      <c r="K36" s="1151"/>
      <c r="L36" s="1231"/>
      <c r="M36" s="1231"/>
      <c r="N36" s="1231"/>
      <c r="O36" s="1231"/>
      <c r="P36" s="1151"/>
      <c r="Q36" s="1234"/>
      <c r="R36" s="454"/>
      <c r="S36" s="454"/>
      <c r="T36" s="434" t="str">
        <f t="shared" si="6"/>
        <v/>
      </c>
      <c r="U36" s="454"/>
      <c r="V36" s="454"/>
      <c r="W36" s="454"/>
      <c r="X36" s="454"/>
      <c r="Y36" s="454"/>
      <c r="Z36" s="454"/>
      <c r="AA36" s="455"/>
      <c r="AB36" s="435"/>
      <c r="AC36" s="435"/>
      <c r="AD36" s="435"/>
      <c r="AE36" s="435"/>
      <c r="AF36" s="435"/>
      <c r="AG36" s="456" t="str">
        <f t="shared" si="7"/>
        <v/>
      </c>
      <c r="AH36" s="457" t="str">
        <f t="shared" si="8"/>
        <v/>
      </c>
      <c r="AI36" s="1178"/>
      <c r="AJ36" s="1178"/>
      <c r="AK36" s="1181"/>
    </row>
    <row r="37" spans="1:37" ht="15" customHeight="1" thickBot="1" x14ac:dyDescent="0.3">
      <c r="A37" s="1184"/>
      <c r="B37" s="1187"/>
      <c r="C37" s="1185"/>
      <c r="D37" s="1194"/>
      <c r="E37" s="1197"/>
      <c r="F37" s="1197"/>
      <c r="G37" s="1209"/>
      <c r="H37" s="1229"/>
      <c r="I37" s="1238"/>
      <c r="J37" s="1238"/>
      <c r="K37" s="1152"/>
      <c r="L37" s="1232"/>
      <c r="M37" s="1232"/>
      <c r="N37" s="1232"/>
      <c r="O37" s="1232"/>
      <c r="P37" s="1152"/>
      <c r="Q37" s="1235"/>
      <c r="R37" s="459"/>
      <c r="S37" s="459"/>
      <c r="T37" s="439" t="str">
        <f t="shared" si="6"/>
        <v/>
      </c>
      <c r="U37" s="459"/>
      <c r="V37" s="459"/>
      <c r="W37" s="459"/>
      <c r="X37" s="459"/>
      <c r="Y37" s="459"/>
      <c r="Z37" s="459"/>
      <c r="AA37" s="460"/>
      <c r="AB37" s="440"/>
      <c r="AC37" s="440"/>
      <c r="AD37" s="440"/>
      <c r="AE37" s="440"/>
      <c r="AF37" s="440"/>
      <c r="AG37" s="461" t="str">
        <f t="shared" si="7"/>
        <v/>
      </c>
      <c r="AH37" s="462" t="str">
        <f t="shared" si="8"/>
        <v/>
      </c>
      <c r="AI37" s="1179"/>
      <c r="AJ37" s="1179"/>
      <c r="AK37" s="1182"/>
    </row>
    <row r="38" spans="1:37" ht="116.25" customHeight="1" x14ac:dyDescent="0.25">
      <c r="A38" s="1184"/>
      <c r="B38" s="1187"/>
      <c r="C38" s="1183" t="s">
        <v>1120</v>
      </c>
      <c r="D38" s="1192" t="s">
        <v>1121</v>
      </c>
      <c r="E38" s="1195" t="s">
        <v>1122</v>
      </c>
      <c r="F38" s="1195" t="s">
        <v>1123</v>
      </c>
      <c r="G38" s="1207" t="s">
        <v>1069</v>
      </c>
      <c r="H38" s="1227" t="s">
        <v>1124</v>
      </c>
      <c r="I38" s="1236" t="s">
        <v>1055</v>
      </c>
      <c r="J38" s="1236" t="s">
        <v>1056</v>
      </c>
      <c r="K38" s="1150" t="s">
        <v>1057</v>
      </c>
      <c r="L38" s="1230" t="s">
        <v>1071</v>
      </c>
      <c r="M38" s="1230" t="s">
        <v>1059</v>
      </c>
      <c r="N38" s="1230" t="s">
        <v>1055</v>
      </c>
      <c r="O38" s="1230" t="s">
        <v>1056</v>
      </c>
      <c r="P38" s="1150" t="s">
        <v>1057</v>
      </c>
      <c r="Q38" s="1233" t="s">
        <v>183</v>
      </c>
      <c r="R38" s="187" t="s">
        <v>1116</v>
      </c>
      <c r="S38" s="187" t="s">
        <v>1117</v>
      </c>
      <c r="T38" s="180">
        <f t="shared" si="6"/>
        <v>4</v>
      </c>
      <c r="U38" s="187">
        <v>1</v>
      </c>
      <c r="V38" s="187">
        <v>1</v>
      </c>
      <c r="W38" s="187">
        <v>1</v>
      </c>
      <c r="X38" s="187">
        <v>1</v>
      </c>
      <c r="Y38" s="187" t="s">
        <v>556</v>
      </c>
      <c r="Z38" s="181" t="s">
        <v>1118</v>
      </c>
      <c r="AA38" s="194"/>
      <c r="AB38" s="183"/>
      <c r="AC38" s="183"/>
      <c r="AD38" s="183"/>
      <c r="AE38" s="183"/>
      <c r="AF38" s="183"/>
      <c r="AG38" s="192" t="str">
        <f t="shared" si="7"/>
        <v/>
      </c>
      <c r="AH38" s="193" t="str">
        <f t="shared" si="8"/>
        <v/>
      </c>
      <c r="AI38" s="1177"/>
      <c r="AJ38" s="1177"/>
      <c r="AK38" s="1180"/>
    </row>
    <row r="39" spans="1:37" ht="116.25" customHeight="1" x14ac:dyDescent="0.25">
      <c r="A39" s="1184"/>
      <c r="B39" s="1187"/>
      <c r="C39" s="1184"/>
      <c r="D39" s="1193"/>
      <c r="E39" s="1196"/>
      <c r="F39" s="1196"/>
      <c r="G39" s="1208"/>
      <c r="H39" s="1228"/>
      <c r="I39" s="1237"/>
      <c r="J39" s="1237"/>
      <c r="K39" s="1151"/>
      <c r="L39" s="1231"/>
      <c r="M39" s="1231"/>
      <c r="N39" s="1231"/>
      <c r="O39" s="1231"/>
      <c r="P39" s="1151"/>
      <c r="Q39" s="1234"/>
      <c r="R39" s="454" t="s">
        <v>1125</v>
      </c>
      <c r="S39" s="454" t="s">
        <v>424</v>
      </c>
      <c r="T39" s="434">
        <f t="shared" si="6"/>
        <v>12</v>
      </c>
      <c r="U39" s="454">
        <v>3</v>
      </c>
      <c r="V39" s="454">
        <v>3</v>
      </c>
      <c r="W39" s="454">
        <v>3</v>
      </c>
      <c r="X39" s="454">
        <v>3</v>
      </c>
      <c r="Y39" s="454" t="s">
        <v>425</v>
      </c>
      <c r="Z39" s="454" t="s">
        <v>580</v>
      </c>
      <c r="AA39" s="455"/>
      <c r="AB39" s="435"/>
      <c r="AC39" s="435"/>
      <c r="AD39" s="435"/>
      <c r="AE39" s="435"/>
      <c r="AF39" s="435"/>
      <c r="AG39" s="456" t="str">
        <f t="shared" si="7"/>
        <v/>
      </c>
      <c r="AH39" s="457" t="str">
        <f t="shared" si="8"/>
        <v/>
      </c>
      <c r="AI39" s="1178"/>
      <c r="AJ39" s="1178"/>
      <c r="AK39" s="1181"/>
    </row>
    <row r="40" spans="1:37" ht="15" customHeight="1" x14ac:dyDescent="0.25">
      <c r="A40" s="1184"/>
      <c r="B40" s="1187"/>
      <c r="C40" s="1184"/>
      <c r="D40" s="1193"/>
      <c r="E40" s="1196"/>
      <c r="F40" s="1196"/>
      <c r="G40" s="1208"/>
      <c r="H40" s="1228"/>
      <c r="I40" s="1237"/>
      <c r="J40" s="1237"/>
      <c r="K40" s="1151"/>
      <c r="L40" s="1231"/>
      <c r="M40" s="1231"/>
      <c r="N40" s="1231"/>
      <c r="O40" s="1231"/>
      <c r="P40" s="1151"/>
      <c r="Q40" s="1234"/>
      <c r="R40" s="433"/>
      <c r="S40" s="433"/>
      <c r="T40" s="434" t="str">
        <f t="shared" si="6"/>
        <v/>
      </c>
      <c r="U40" s="433"/>
      <c r="V40" s="433"/>
      <c r="W40" s="433"/>
      <c r="X40" s="433"/>
      <c r="Y40" s="433"/>
      <c r="Z40" s="433"/>
      <c r="AA40" s="435"/>
      <c r="AB40" s="435"/>
      <c r="AC40" s="435"/>
      <c r="AD40" s="435"/>
      <c r="AE40" s="435"/>
      <c r="AF40" s="435"/>
      <c r="AG40" s="456" t="str">
        <f t="shared" si="7"/>
        <v/>
      </c>
      <c r="AH40" s="457" t="str">
        <f t="shared" si="8"/>
        <v/>
      </c>
      <c r="AI40" s="1178"/>
      <c r="AJ40" s="1178"/>
      <c r="AK40" s="1181"/>
    </row>
    <row r="41" spans="1:37" ht="15" customHeight="1" x14ac:dyDescent="0.25">
      <c r="A41" s="1184"/>
      <c r="B41" s="1187"/>
      <c r="C41" s="1184"/>
      <c r="D41" s="1193"/>
      <c r="E41" s="1196"/>
      <c r="F41" s="1196"/>
      <c r="G41" s="1208"/>
      <c r="H41" s="1228"/>
      <c r="I41" s="1237"/>
      <c r="J41" s="1237"/>
      <c r="K41" s="1151"/>
      <c r="L41" s="1231"/>
      <c r="M41" s="1231"/>
      <c r="N41" s="1231"/>
      <c r="O41" s="1231"/>
      <c r="P41" s="1151"/>
      <c r="Q41" s="1234"/>
      <c r="R41" s="433"/>
      <c r="S41" s="433"/>
      <c r="T41" s="434" t="str">
        <f t="shared" si="6"/>
        <v/>
      </c>
      <c r="U41" s="433"/>
      <c r="V41" s="433"/>
      <c r="W41" s="433"/>
      <c r="X41" s="433"/>
      <c r="Y41" s="433"/>
      <c r="Z41" s="433"/>
      <c r="AA41" s="435"/>
      <c r="AB41" s="435"/>
      <c r="AC41" s="435"/>
      <c r="AD41" s="435"/>
      <c r="AE41" s="435"/>
      <c r="AF41" s="435"/>
      <c r="AG41" s="456" t="str">
        <f t="shared" si="7"/>
        <v/>
      </c>
      <c r="AH41" s="457" t="str">
        <f t="shared" si="8"/>
        <v/>
      </c>
      <c r="AI41" s="1178"/>
      <c r="AJ41" s="1178"/>
      <c r="AK41" s="1181"/>
    </row>
    <row r="42" spans="1:37" ht="15" customHeight="1" thickBot="1" x14ac:dyDescent="0.3">
      <c r="A42" s="1185"/>
      <c r="B42" s="1188"/>
      <c r="C42" s="1185"/>
      <c r="D42" s="1194"/>
      <c r="E42" s="1197"/>
      <c r="F42" s="1197"/>
      <c r="G42" s="1209"/>
      <c r="H42" s="1229"/>
      <c r="I42" s="1238"/>
      <c r="J42" s="1238"/>
      <c r="K42" s="1152"/>
      <c r="L42" s="1232"/>
      <c r="M42" s="1232"/>
      <c r="N42" s="1232"/>
      <c r="O42" s="1232"/>
      <c r="P42" s="1152"/>
      <c r="Q42" s="1235"/>
      <c r="R42" s="438"/>
      <c r="S42" s="438"/>
      <c r="T42" s="439" t="str">
        <f t="shared" si="6"/>
        <v/>
      </c>
      <c r="U42" s="438"/>
      <c r="V42" s="438"/>
      <c r="W42" s="438"/>
      <c r="X42" s="438"/>
      <c r="Y42" s="438"/>
      <c r="Z42" s="438"/>
      <c r="AA42" s="440"/>
      <c r="AB42" s="440"/>
      <c r="AC42" s="440"/>
      <c r="AD42" s="440"/>
      <c r="AE42" s="440"/>
      <c r="AF42" s="440"/>
      <c r="AG42" s="461" t="str">
        <f t="shared" si="7"/>
        <v/>
      </c>
      <c r="AH42" s="462" t="str">
        <f t="shared" si="8"/>
        <v/>
      </c>
      <c r="AI42" s="1179"/>
      <c r="AJ42" s="1179"/>
      <c r="AK42" s="1182"/>
    </row>
    <row r="43" spans="1:37" ht="138.75" customHeight="1" x14ac:dyDescent="0.25">
      <c r="A43" s="1183" t="s">
        <v>625</v>
      </c>
      <c r="B43" s="1186" t="s">
        <v>627</v>
      </c>
      <c r="C43" s="1183" t="s">
        <v>1126</v>
      </c>
      <c r="D43" s="1192" t="s">
        <v>1127</v>
      </c>
      <c r="E43" s="1195" t="s">
        <v>1128</v>
      </c>
      <c r="F43" s="1168" t="s">
        <v>1129</v>
      </c>
      <c r="G43" s="1171" t="s">
        <v>1053</v>
      </c>
      <c r="H43" s="1174" t="s">
        <v>1130</v>
      </c>
      <c r="I43" s="836" t="s">
        <v>1055</v>
      </c>
      <c r="J43" s="836" t="s">
        <v>1056</v>
      </c>
      <c r="K43" s="1150" t="s">
        <v>1057</v>
      </c>
      <c r="L43" s="1153" t="s">
        <v>1058</v>
      </c>
      <c r="M43" s="1153" t="s">
        <v>1059</v>
      </c>
      <c r="N43" s="836" t="s">
        <v>1055</v>
      </c>
      <c r="O43" s="836" t="s">
        <v>1056</v>
      </c>
      <c r="P43" s="1150" t="s">
        <v>1057</v>
      </c>
      <c r="Q43" s="1156" t="s">
        <v>183</v>
      </c>
      <c r="R43" s="179" t="s">
        <v>1131</v>
      </c>
      <c r="S43" s="179" t="s">
        <v>1132</v>
      </c>
      <c r="T43" s="180">
        <f>IF(SUM(U43:X43)=0,"",SUM(U43:X43))</f>
        <v>4</v>
      </c>
      <c r="U43" s="182">
        <v>1</v>
      </c>
      <c r="V43" s="182">
        <v>1</v>
      </c>
      <c r="W43" s="179">
        <v>1</v>
      </c>
      <c r="X43" s="179">
        <v>1</v>
      </c>
      <c r="Y43" s="182" t="s">
        <v>1133</v>
      </c>
      <c r="Z43" s="182" t="s">
        <v>1134</v>
      </c>
      <c r="AA43" s="183"/>
      <c r="AB43" s="183"/>
      <c r="AC43" s="183"/>
      <c r="AD43" s="183"/>
      <c r="AE43" s="183"/>
      <c r="AF43" s="183"/>
      <c r="AG43" s="192" t="str">
        <f>IF(SUM(AC43:AF43)=0,"",SUM(AC43:AF43))</f>
        <v/>
      </c>
      <c r="AH43" s="193" t="str">
        <f>IF(ISERROR(AG43/T43),"",(AG43/T43))</f>
        <v/>
      </c>
      <c r="AI43" s="1177"/>
      <c r="AJ43" s="1177"/>
      <c r="AK43" s="1180"/>
    </row>
    <row r="44" spans="1:37" x14ac:dyDescent="0.25">
      <c r="A44" s="1184"/>
      <c r="B44" s="1187"/>
      <c r="C44" s="1184"/>
      <c r="D44" s="1193"/>
      <c r="E44" s="1196"/>
      <c r="F44" s="1169"/>
      <c r="G44" s="1172"/>
      <c r="H44" s="1175"/>
      <c r="I44" s="837"/>
      <c r="J44" s="837"/>
      <c r="K44" s="1151"/>
      <c r="L44" s="1154"/>
      <c r="M44" s="1154"/>
      <c r="N44" s="837"/>
      <c r="O44" s="837"/>
      <c r="P44" s="1151"/>
      <c r="Q44" s="1157"/>
      <c r="R44" s="463"/>
      <c r="S44" s="463"/>
      <c r="T44" s="434"/>
      <c r="U44" s="433"/>
      <c r="V44" s="433"/>
      <c r="W44" s="463"/>
      <c r="X44" s="463"/>
      <c r="Y44" s="433"/>
      <c r="Z44" s="433"/>
      <c r="AA44" s="435"/>
      <c r="AB44" s="435"/>
      <c r="AC44" s="435"/>
      <c r="AD44" s="435"/>
      <c r="AE44" s="435"/>
      <c r="AF44" s="435"/>
      <c r="AG44" s="456" t="str">
        <f t="shared" ref="AG44:AG47" si="9">IF(SUM(AC44:AF44)=0,"",SUM(AC44:AF44))</f>
        <v/>
      </c>
      <c r="AH44" s="457" t="str">
        <f t="shared" ref="AH44:AH47" si="10">IF(ISERROR(AG44/T44),"",(AG44/T44))</f>
        <v/>
      </c>
      <c r="AI44" s="1178"/>
      <c r="AJ44" s="1178"/>
      <c r="AK44" s="1181"/>
    </row>
    <row r="45" spans="1:37" x14ac:dyDescent="0.25">
      <c r="A45" s="1184"/>
      <c r="B45" s="1187"/>
      <c r="C45" s="1184"/>
      <c r="D45" s="1193"/>
      <c r="E45" s="1196"/>
      <c r="F45" s="1169"/>
      <c r="G45" s="1172"/>
      <c r="H45" s="1175"/>
      <c r="I45" s="837"/>
      <c r="J45" s="837"/>
      <c r="K45" s="1151"/>
      <c r="L45" s="1154"/>
      <c r="M45" s="1154"/>
      <c r="N45" s="837"/>
      <c r="O45" s="837"/>
      <c r="P45" s="1151"/>
      <c r="Q45" s="1157"/>
      <c r="R45" s="433"/>
      <c r="S45" s="433"/>
      <c r="T45" s="434" t="str">
        <f t="shared" ref="T45:T47" si="11">IF(SUM(U45:X45)=0,"",SUM(U45:X45))</f>
        <v/>
      </c>
      <c r="U45" s="433"/>
      <c r="V45" s="433"/>
      <c r="W45" s="433"/>
      <c r="X45" s="433"/>
      <c r="Y45" s="433"/>
      <c r="Z45" s="433"/>
      <c r="AA45" s="435"/>
      <c r="AB45" s="435"/>
      <c r="AC45" s="435"/>
      <c r="AD45" s="435"/>
      <c r="AE45" s="435"/>
      <c r="AF45" s="435"/>
      <c r="AG45" s="456" t="str">
        <f t="shared" si="9"/>
        <v/>
      </c>
      <c r="AH45" s="457" t="str">
        <f t="shared" si="10"/>
        <v/>
      </c>
      <c r="AI45" s="1178"/>
      <c r="AJ45" s="1178"/>
      <c r="AK45" s="1181"/>
    </row>
    <row r="46" spans="1:37" x14ac:dyDescent="0.25">
      <c r="A46" s="1184"/>
      <c r="B46" s="1187"/>
      <c r="C46" s="1184"/>
      <c r="D46" s="1193"/>
      <c r="E46" s="1196"/>
      <c r="F46" s="1169"/>
      <c r="G46" s="1172"/>
      <c r="H46" s="1175"/>
      <c r="I46" s="837"/>
      <c r="J46" s="837"/>
      <c r="K46" s="1151"/>
      <c r="L46" s="1154"/>
      <c r="M46" s="1154"/>
      <c r="N46" s="837"/>
      <c r="O46" s="837"/>
      <c r="P46" s="1151"/>
      <c r="Q46" s="1157"/>
      <c r="R46" s="433"/>
      <c r="S46" s="433"/>
      <c r="T46" s="434" t="str">
        <f t="shared" si="11"/>
        <v/>
      </c>
      <c r="U46" s="433"/>
      <c r="V46" s="433"/>
      <c r="W46" s="433"/>
      <c r="X46" s="433"/>
      <c r="Y46" s="433"/>
      <c r="Z46" s="433"/>
      <c r="AA46" s="435"/>
      <c r="AB46" s="435"/>
      <c r="AC46" s="435"/>
      <c r="AD46" s="435"/>
      <c r="AE46" s="435"/>
      <c r="AF46" s="435"/>
      <c r="AG46" s="456" t="str">
        <f t="shared" si="9"/>
        <v/>
      </c>
      <c r="AH46" s="457" t="str">
        <f t="shared" si="10"/>
        <v/>
      </c>
      <c r="AI46" s="1178"/>
      <c r="AJ46" s="1178"/>
      <c r="AK46" s="1181"/>
    </row>
    <row r="47" spans="1:37" x14ac:dyDescent="0.25">
      <c r="A47" s="1185"/>
      <c r="B47" s="1188"/>
      <c r="C47" s="1185"/>
      <c r="D47" s="1194"/>
      <c r="E47" s="1197"/>
      <c r="F47" s="1170"/>
      <c r="G47" s="1173"/>
      <c r="H47" s="1176"/>
      <c r="I47" s="838"/>
      <c r="J47" s="838"/>
      <c r="K47" s="1152"/>
      <c r="L47" s="1155"/>
      <c r="M47" s="1155"/>
      <c r="N47" s="838"/>
      <c r="O47" s="838"/>
      <c r="P47" s="1152"/>
      <c r="Q47" s="1158"/>
      <c r="R47" s="438"/>
      <c r="S47" s="438"/>
      <c r="T47" s="439" t="str">
        <f t="shared" si="11"/>
        <v/>
      </c>
      <c r="U47" s="438"/>
      <c r="V47" s="438"/>
      <c r="W47" s="438"/>
      <c r="X47" s="438"/>
      <c r="Y47" s="438"/>
      <c r="Z47" s="438"/>
      <c r="AA47" s="440"/>
      <c r="AB47" s="440"/>
      <c r="AC47" s="440"/>
      <c r="AD47" s="440"/>
      <c r="AE47" s="440"/>
      <c r="AF47" s="440"/>
      <c r="AG47" s="461" t="str">
        <f t="shared" si="9"/>
        <v/>
      </c>
      <c r="AH47" s="462" t="str">
        <f t="shared" si="10"/>
        <v/>
      </c>
      <c r="AI47" s="1179"/>
      <c r="AJ47" s="1179"/>
      <c r="AK47" s="1182"/>
    </row>
    <row r="48" spans="1:37" ht="133.5" customHeight="1" x14ac:dyDescent="0.25">
      <c r="A48" s="1183" t="s">
        <v>727</v>
      </c>
      <c r="B48" s="1186" t="s">
        <v>728</v>
      </c>
      <c r="C48" s="1159" t="s">
        <v>1135</v>
      </c>
      <c r="D48" s="1165" t="s">
        <v>1136</v>
      </c>
      <c r="E48" s="1168" t="s">
        <v>1137</v>
      </c>
      <c r="F48" s="1168" t="s">
        <v>1138</v>
      </c>
      <c r="G48" s="1171" t="s">
        <v>1139</v>
      </c>
      <c r="H48" s="1219" t="s">
        <v>1140</v>
      </c>
      <c r="I48" s="836" t="s">
        <v>1055</v>
      </c>
      <c r="J48" s="836" t="s">
        <v>1056</v>
      </c>
      <c r="K48" s="1150" t="s">
        <v>1057</v>
      </c>
      <c r="L48" s="1153" t="s">
        <v>1141</v>
      </c>
      <c r="M48" s="1153" t="s">
        <v>1059</v>
      </c>
      <c r="N48" s="836" t="s">
        <v>1055</v>
      </c>
      <c r="O48" s="836" t="s">
        <v>1056</v>
      </c>
      <c r="P48" s="1150" t="s">
        <v>1057</v>
      </c>
      <c r="Q48" s="1156" t="s">
        <v>183</v>
      </c>
      <c r="R48" s="518" t="s">
        <v>1142</v>
      </c>
      <c r="S48" s="573" t="s">
        <v>1143</v>
      </c>
      <c r="T48" s="180">
        <f>IF(SUM(U48:X48)=0,"",SUM(U48:X48))</f>
        <v>2</v>
      </c>
      <c r="U48" s="518">
        <v>0</v>
      </c>
      <c r="V48" s="573">
        <v>0</v>
      </c>
      <c r="W48" s="573">
        <v>1</v>
      </c>
      <c r="X48" s="573">
        <v>1</v>
      </c>
      <c r="Y48" s="573" t="s">
        <v>787</v>
      </c>
      <c r="Z48" s="573" t="s">
        <v>1144</v>
      </c>
      <c r="AA48" s="197"/>
      <c r="AB48" s="191"/>
      <c r="AC48" s="183"/>
      <c r="AD48" s="183"/>
      <c r="AE48" s="198"/>
      <c r="AF48" s="199"/>
      <c r="AG48" s="192" t="str">
        <f>IF(SUM(AC48:AF48)=0,"",SUM(AC48:AF48))</f>
        <v/>
      </c>
      <c r="AH48" s="193" t="str">
        <f>IF(ISERROR(AG48/T48),"",(AG48/T48))</f>
        <v/>
      </c>
      <c r="AI48" s="1280"/>
      <c r="AJ48" s="1283"/>
      <c r="AK48" s="1286"/>
    </row>
    <row r="49" spans="1:37" ht="143.25" customHeight="1" x14ac:dyDescent="0.25">
      <c r="A49" s="1184"/>
      <c r="B49" s="1187"/>
      <c r="C49" s="1160"/>
      <c r="D49" s="1166"/>
      <c r="E49" s="1169"/>
      <c r="F49" s="1169"/>
      <c r="G49" s="1172"/>
      <c r="H49" s="1220"/>
      <c r="I49" s="837"/>
      <c r="J49" s="837"/>
      <c r="K49" s="1151"/>
      <c r="L49" s="1154"/>
      <c r="M49" s="1154"/>
      <c r="N49" s="837"/>
      <c r="O49" s="837"/>
      <c r="P49" s="1151"/>
      <c r="Q49" s="1157"/>
      <c r="R49" s="525" t="s">
        <v>1145</v>
      </c>
      <c r="S49" s="526" t="s">
        <v>1146</v>
      </c>
      <c r="T49" s="434">
        <f t="shared" ref="T49:T57" si="12">IF(SUM(U49:X49)=0,"",SUM(U49:X49))</f>
        <v>12</v>
      </c>
      <c r="U49" s="525">
        <v>3</v>
      </c>
      <c r="V49" s="526">
        <v>3</v>
      </c>
      <c r="W49" s="526">
        <v>3</v>
      </c>
      <c r="X49" s="526">
        <v>3</v>
      </c>
      <c r="Y49" s="526" t="s">
        <v>787</v>
      </c>
      <c r="Z49" s="526" t="s">
        <v>1144</v>
      </c>
      <c r="AA49" s="466"/>
      <c r="AB49" s="433"/>
      <c r="AC49" s="435"/>
      <c r="AD49" s="435"/>
      <c r="AE49" s="448"/>
      <c r="AF49" s="435"/>
      <c r="AG49" s="456" t="str">
        <f>IF(SUM(AC49:AF49)=0,"",SUM(AC49:AF49))</f>
        <v/>
      </c>
      <c r="AH49" s="457" t="str">
        <f>IF(ISERROR(AG49/T49),"",(AG49/T49))</f>
        <v/>
      </c>
      <c r="AI49" s="1281"/>
      <c r="AJ49" s="1284"/>
      <c r="AK49" s="1287"/>
    </row>
    <row r="50" spans="1:37" x14ac:dyDescent="0.25">
      <c r="A50" s="1184"/>
      <c r="B50" s="1187"/>
      <c r="C50" s="1160"/>
      <c r="D50" s="1166"/>
      <c r="E50" s="1169"/>
      <c r="F50" s="1169"/>
      <c r="G50" s="1172"/>
      <c r="H50" s="1220"/>
      <c r="I50" s="837"/>
      <c r="J50" s="837"/>
      <c r="K50" s="1151"/>
      <c r="L50" s="1154"/>
      <c r="M50" s="1154"/>
      <c r="N50" s="837"/>
      <c r="O50" s="837"/>
      <c r="P50" s="1151"/>
      <c r="Q50" s="1157"/>
      <c r="R50" s="464"/>
      <c r="S50" s="464"/>
      <c r="T50" s="434" t="str">
        <f t="shared" si="12"/>
        <v/>
      </c>
      <c r="U50" s="433"/>
      <c r="V50" s="433"/>
      <c r="W50" s="465"/>
      <c r="X50" s="465"/>
      <c r="Y50" s="433"/>
      <c r="Z50" s="433"/>
      <c r="AA50" s="435"/>
      <c r="AB50" s="435"/>
      <c r="AC50" s="435"/>
      <c r="AD50" s="435"/>
      <c r="AE50" s="435"/>
      <c r="AF50" s="435"/>
      <c r="AG50" s="436"/>
      <c r="AH50" s="437"/>
      <c r="AI50" s="1281"/>
      <c r="AJ50" s="1284"/>
      <c r="AK50" s="1287"/>
    </row>
    <row r="51" spans="1:37" x14ac:dyDescent="0.25">
      <c r="A51" s="1184"/>
      <c r="B51" s="1187"/>
      <c r="C51" s="1160"/>
      <c r="D51" s="1166"/>
      <c r="E51" s="1169"/>
      <c r="F51" s="1169"/>
      <c r="G51" s="1172"/>
      <c r="H51" s="1220"/>
      <c r="I51" s="837"/>
      <c r="J51" s="837"/>
      <c r="K51" s="1151"/>
      <c r="L51" s="1154"/>
      <c r="M51" s="1154"/>
      <c r="N51" s="837"/>
      <c r="O51" s="837"/>
      <c r="P51" s="1151"/>
      <c r="Q51" s="1157"/>
      <c r="R51" s="433"/>
      <c r="S51" s="433"/>
      <c r="T51" s="434" t="str">
        <f t="shared" si="12"/>
        <v/>
      </c>
      <c r="U51" s="433"/>
      <c r="V51" s="433"/>
      <c r="W51" s="465"/>
      <c r="X51" s="465"/>
      <c r="Y51" s="433"/>
      <c r="Z51" s="433"/>
      <c r="AA51" s="435"/>
      <c r="AB51" s="435"/>
      <c r="AC51" s="435"/>
      <c r="AD51" s="435"/>
      <c r="AE51" s="435"/>
      <c r="AF51" s="435"/>
      <c r="AG51" s="436"/>
      <c r="AH51" s="437"/>
      <c r="AI51" s="1281"/>
      <c r="AJ51" s="1284"/>
      <c r="AK51" s="1287"/>
    </row>
    <row r="52" spans="1:37" x14ac:dyDescent="0.25">
      <c r="A52" s="1184"/>
      <c r="B52" s="1187"/>
      <c r="C52" s="1161"/>
      <c r="D52" s="1167"/>
      <c r="E52" s="1170"/>
      <c r="F52" s="1170"/>
      <c r="G52" s="1173"/>
      <c r="H52" s="1221"/>
      <c r="I52" s="838"/>
      <c r="J52" s="838"/>
      <c r="K52" s="1152"/>
      <c r="L52" s="1155"/>
      <c r="M52" s="1155"/>
      <c r="N52" s="838"/>
      <c r="O52" s="838"/>
      <c r="P52" s="1152"/>
      <c r="Q52" s="1158"/>
      <c r="R52" s="438"/>
      <c r="S52" s="438"/>
      <c r="T52" s="439" t="str">
        <f t="shared" si="12"/>
        <v/>
      </c>
      <c r="U52" s="438"/>
      <c r="V52" s="438"/>
      <c r="W52" s="467"/>
      <c r="X52" s="467"/>
      <c r="Y52" s="438"/>
      <c r="Z52" s="438"/>
      <c r="AA52" s="440"/>
      <c r="AB52" s="440"/>
      <c r="AC52" s="440"/>
      <c r="AD52" s="440"/>
      <c r="AE52" s="440"/>
      <c r="AF52" s="440"/>
      <c r="AG52" s="441"/>
      <c r="AH52" s="442"/>
      <c r="AI52" s="1282"/>
      <c r="AJ52" s="1285"/>
      <c r="AK52" s="1288"/>
    </row>
    <row r="53" spans="1:37" ht="138.75" customHeight="1" x14ac:dyDescent="0.25">
      <c r="A53" s="1184"/>
      <c r="B53" s="1187"/>
      <c r="C53" s="1159" t="s">
        <v>1147</v>
      </c>
      <c r="D53" s="1216" t="s">
        <v>1148</v>
      </c>
      <c r="E53" s="1168" t="s">
        <v>1149</v>
      </c>
      <c r="F53" s="1168" t="s">
        <v>1138</v>
      </c>
      <c r="G53" s="1222" t="s">
        <v>1069</v>
      </c>
      <c r="H53" s="1224" t="s">
        <v>1150</v>
      </c>
      <c r="I53" s="836" t="s">
        <v>1055</v>
      </c>
      <c r="J53" s="836" t="s">
        <v>1056</v>
      </c>
      <c r="K53" s="1150" t="s">
        <v>1057</v>
      </c>
      <c r="L53" s="1153" t="s">
        <v>1071</v>
      </c>
      <c r="M53" s="1153" t="s">
        <v>1059</v>
      </c>
      <c r="N53" s="836" t="s">
        <v>1055</v>
      </c>
      <c r="O53" s="836" t="s">
        <v>1056</v>
      </c>
      <c r="P53" s="1150" t="s">
        <v>1057</v>
      </c>
      <c r="Q53" s="1156" t="s">
        <v>183</v>
      </c>
      <c r="R53" s="196" t="s">
        <v>1151</v>
      </c>
      <c r="S53" s="196" t="s">
        <v>1152</v>
      </c>
      <c r="T53" s="180">
        <f t="shared" si="12"/>
        <v>4</v>
      </c>
      <c r="U53" s="182">
        <v>1</v>
      </c>
      <c r="V53" s="182">
        <v>1</v>
      </c>
      <c r="W53" s="196">
        <v>1</v>
      </c>
      <c r="X53" s="196">
        <v>1</v>
      </c>
      <c r="Y53" s="182" t="s">
        <v>739</v>
      </c>
      <c r="Z53" s="196" t="s">
        <v>1153</v>
      </c>
      <c r="AA53" s="197"/>
      <c r="AB53" s="191"/>
      <c r="AC53" s="183"/>
      <c r="AD53" s="183"/>
      <c r="AE53" s="198"/>
      <c r="AF53" s="198"/>
      <c r="AG53" s="192" t="str">
        <f>IF(SUM(AC53:AF53)=0,"",SUM(AC53:AF53))</f>
        <v/>
      </c>
      <c r="AH53" s="193" t="str">
        <f>IF(ISERROR(AG53/T53),"",(AG53/T53))</f>
        <v/>
      </c>
      <c r="AI53" s="1280"/>
      <c r="AJ53" s="1283"/>
      <c r="AK53" s="1286"/>
    </row>
    <row r="54" spans="1:37" ht="77.25" customHeight="1" x14ac:dyDescent="0.25">
      <c r="A54" s="1184"/>
      <c r="B54" s="1187"/>
      <c r="C54" s="1160"/>
      <c r="D54" s="1217"/>
      <c r="E54" s="1169"/>
      <c r="F54" s="1169"/>
      <c r="G54" s="899"/>
      <c r="H54" s="1225"/>
      <c r="I54" s="837"/>
      <c r="J54" s="837"/>
      <c r="K54" s="1151"/>
      <c r="L54" s="1154"/>
      <c r="M54" s="1154"/>
      <c r="N54" s="837"/>
      <c r="O54" s="837"/>
      <c r="P54" s="1151"/>
      <c r="Q54" s="1157"/>
      <c r="R54" s="433"/>
      <c r="S54" s="433"/>
      <c r="T54" s="434" t="str">
        <f t="shared" si="12"/>
        <v/>
      </c>
      <c r="U54" s="433"/>
      <c r="V54" s="433"/>
      <c r="W54" s="465"/>
      <c r="X54" s="465"/>
      <c r="Y54" s="433"/>
      <c r="Z54" s="433"/>
      <c r="AA54" s="435"/>
      <c r="AB54" s="435"/>
      <c r="AC54" s="435"/>
      <c r="AD54" s="435"/>
      <c r="AE54" s="435"/>
      <c r="AF54" s="435"/>
      <c r="AG54" s="436"/>
      <c r="AH54" s="437"/>
      <c r="AI54" s="1281"/>
      <c r="AJ54" s="1284"/>
      <c r="AK54" s="1287"/>
    </row>
    <row r="55" spans="1:37" ht="57" customHeight="1" x14ac:dyDescent="0.25">
      <c r="A55" s="1184"/>
      <c r="B55" s="1187"/>
      <c r="C55" s="1160"/>
      <c r="D55" s="1217"/>
      <c r="E55" s="1169"/>
      <c r="F55" s="1169"/>
      <c r="G55" s="899"/>
      <c r="H55" s="1225"/>
      <c r="I55" s="837"/>
      <c r="J55" s="837"/>
      <c r="K55" s="1151"/>
      <c r="L55" s="1154"/>
      <c r="M55" s="1154"/>
      <c r="N55" s="837"/>
      <c r="O55" s="837"/>
      <c r="P55" s="1151"/>
      <c r="Q55" s="1157"/>
      <c r="R55" s="433"/>
      <c r="S55" s="433"/>
      <c r="T55" s="434" t="str">
        <f t="shared" si="12"/>
        <v/>
      </c>
      <c r="U55" s="433"/>
      <c r="V55" s="433"/>
      <c r="W55" s="465"/>
      <c r="X55" s="465"/>
      <c r="Y55" s="433"/>
      <c r="Z55" s="433"/>
      <c r="AA55" s="435"/>
      <c r="AB55" s="435"/>
      <c r="AC55" s="435"/>
      <c r="AD55" s="435"/>
      <c r="AE55" s="435"/>
      <c r="AF55" s="435"/>
      <c r="AG55" s="436"/>
      <c r="AH55" s="437"/>
      <c r="AI55" s="1281"/>
      <c r="AJ55" s="1284"/>
      <c r="AK55" s="1287"/>
    </row>
    <row r="56" spans="1:37" ht="57" customHeight="1" x14ac:dyDescent="0.25">
      <c r="A56" s="1184"/>
      <c r="B56" s="1187"/>
      <c r="C56" s="1160"/>
      <c r="D56" s="1217"/>
      <c r="E56" s="1169"/>
      <c r="F56" s="1169"/>
      <c r="G56" s="899"/>
      <c r="H56" s="1225"/>
      <c r="I56" s="837"/>
      <c r="J56" s="837"/>
      <c r="K56" s="1151"/>
      <c r="L56" s="1154"/>
      <c r="M56" s="1154"/>
      <c r="N56" s="837"/>
      <c r="O56" s="837"/>
      <c r="P56" s="1151"/>
      <c r="Q56" s="1157"/>
      <c r="R56" s="433"/>
      <c r="S56" s="433"/>
      <c r="T56" s="434" t="str">
        <f t="shared" si="12"/>
        <v/>
      </c>
      <c r="U56" s="433"/>
      <c r="V56" s="433"/>
      <c r="W56" s="465"/>
      <c r="X56" s="465"/>
      <c r="Y56" s="433"/>
      <c r="Z56" s="433"/>
      <c r="AA56" s="435"/>
      <c r="AB56" s="435"/>
      <c r="AC56" s="435"/>
      <c r="AD56" s="435"/>
      <c r="AE56" s="435"/>
      <c r="AF56" s="435"/>
      <c r="AG56" s="436"/>
      <c r="AH56" s="437"/>
      <c r="AI56" s="1281"/>
      <c r="AJ56" s="1284"/>
      <c r="AK56" s="1287"/>
    </row>
    <row r="57" spans="1:37" x14ac:dyDescent="0.25">
      <c r="A57" s="1185"/>
      <c r="B57" s="1188"/>
      <c r="C57" s="1161"/>
      <c r="D57" s="1218"/>
      <c r="E57" s="1170"/>
      <c r="F57" s="1170"/>
      <c r="G57" s="1223"/>
      <c r="H57" s="1226"/>
      <c r="I57" s="838"/>
      <c r="J57" s="838"/>
      <c r="K57" s="1152"/>
      <c r="L57" s="1155"/>
      <c r="M57" s="1155"/>
      <c r="N57" s="838"/>
      <c r="O57" s="838"/>
      <c r="P57" s="1152"/>
      <c r="Q57" s="1158"/>
      <c r="R57" s="438"/>
      <c r="S57" s="438"/>
      <c r="T57" s="439" t="str">
        <f t="shared" si="12"/>
        <v/>
      </c>
      <c r="U57" s="438"/>
      <c r="V57" s="438"/>
      <c r="W57" s="467"/>
      <c r="X57" s="467"/>
      <c r="Y57" s="438"/>
      <c r="Z57" s="438"/>
      <c r="AA57" s="440"/>
      <c r="AB57" s="440"/>
      <c r="AC57" s="440"/>
      <c r="AD57" s="440"/>
      <c r="AE57" s="440"/>
      <c r="AF57" s="440"/>
      <c r="AG57" s="441"/>
      <c r="AH57" s="442"/>
      <c r="AI57" s="1282"/>
      <c r="AJ57" s="1285"/>
      <c r="AK57" s="1288"/>
    </row>
    <row r="58" spans="1:37" ht="131.25" customHeight="1" x14ac:dyDescent="0.25">
      <c r="A58" s="1183" t="s">
        <v>814</v>
      </c>
      <c r="B58" s="1201" t="s">
        <v>815</v>
      </c>
      <c r="C58" s="1183" t="s">
        <v>1154</v>
      </c>
      <c r="D58" s="1216" t="s">
        <v>1155</v>
      </c>
      <c r="E58" s="1204" t="s">
        <v>1156</v>
      </c>
      <c r="F58" s="1204" t="s">
        <v>1157</v>
      </c>
      <c r="G58" s="1207" t="s">
        <v>1158</v>
      </c>
      <c r="H58" s="1210" t="s">
        <v>1159</v>
      </c>
      <c r="I58" s="836" t="s">
        <v>1115</v>
      </c>
      <c r="J58" s="836" t="s">
        <v>1056</v>
      </c>
      <c r="K58" s="1150" t="s">
        <v>1057</v>
      </c>
      <c r="L58" s="1153" t="s">
        <v>1160</v>
      </c>
      <c r="M58" s="1153" t="s">
        <v>1059</v>
      </c>
      <c r="N58" s="836" t="s">
        <v>1055</v>
      </c>
      <c r="O58" s="836" t="s">
        <v>1056</v>
      </c>
      <c r="P58" s="1150" t="s">
        <v>1057</v>
      </c>
      <c r="Q58" s="1156" t="s">
        <v>183</v>
      </c>
      <c r="R58" s="195" t="s">
        <v>1161</v>
      </c>
      <c r="S58" s="200" t="s">
        <v>1162</v>
      </c>
      <c r="T58" s="180">
        <f>IF(SUM(U58:X58)=0,"",SUM(U58:X58))</f>
        <v>3</v>
      </c>
      <c r="U58" s="182">
        <v>0</v>
      </c>
      <c r="V58" s="182">
        <v>1</v>
      </c>
      <c r="W58" s="182">
        <v>1</v>
      </c>
      <c r="X58" s="182">
        <v>1</v>
      </c>
      <c r="Y58" s="200" t="s">
        <v>425</v>
      </c>
      <c r="Z58" s="200" t="s">
        <v>1163</v>
      </c>
      <c r="AA58" s="183"/>
      <c r="AB58" s="183"/>
      <c r="AC58" s="183"/>
      <c r="AD58" s="183"/>
      <c r="AE58" s="183"/>
      <c r="AF58" s="183"/>
      <c r="AG58" s="192" t="str">
        <f>IF(SUM(AC58:AF58)=0,"",SUM(AC58:AF58))</f>
        <v/>
      </c>
      <c r="AH58" s="193" t="str">
        <f>IF(ISERROR(AG58/T58),"",(AG58/T58))</f>
        <v/>
      </c>
      <c r="AI58" s="1177"/>
      <c r="AJ58" s="1177"/>
      <c r="AK58" s="1180"/>
    </row>
    <row r="59" spans="1:37" x14ac:dyDescent="0.25">
      <c r="A59" s="1184"/>
      <c r="B59" s="1202"/>
      <c r="C59" s="1184"/>
      <c r="D59" s="1217"/>
      <c r="E59" s="1205"/>
      <c r="F59" s="1205"/>
      <c r="G59" s="1208"/>
      <c r="H59" s="1211"/>
      <c r="I59" s="837"/>
      <c r="J59" s="837"/>
      <c r="K59" s="1151"/>
      <c r="L59" s="1154"/>
      <c r="M59" s="1154"/>
      <c r="N59" s="837"/>
      <c r="O59" s="837"/>
      <c r="P59" s="1151"/>
      <c r="Q59" s="1157"/>
      <c r="R59" s="468"/>
      <c r="S59" s="468"/>
      <c r="T59" s="434" t="str">
        <f t="shared" ref="T59:T67" si="13">IF(SUM(U59:X59)=0,"",SUM(U59:X59))</f>
        <v/>
      </c>
      <c r="U59" s="433"/>
      <c r="V59" s="433"/>
      <c r="W59" s="433"/>
      <c r="X59" s="433"/>
      <c r="Y59" s="468"/>
      <c r="Z59" s="468"/>
      <c r="AA59" s="435"/>
      <c r="AB59" s="435"/>
      <c r="AC59" s="435"/>
      <c r="AD59" s="435"/>
      <c r="AE59" s="435"/>
      <c r="AF59" s="435"/>
      <c r="AG59" s="456" t="str">
        <f t="shared" ref="AG59:AG67" si="14">IF(SUM(AC59:AF59)=0,"",SUM(AC59:AF59))</f>
        <v/>
      </c>
      <c r="AH59" s="457" t="str">
        <f t="shared" ref="AH59:AH67" si="15">IF(ISERROR(AG59/T59),"",(AG59/T59))</f>
        <v/>
      </c>
      <c r="AI59" s="1178"/>
      <c r="AJ59" s="1178"/>
      <c r="AK59" s="1181"/>
    </row>
    <row r="60" spans="1:37" x14ac:dyDescent="0.25">
      <c r="A60" s="1184"/>
      <c r="B60" s="1202"/>
      <c r="C60" s="1184"/>
      <c r="D60" s="1217"/>
      <c r="E60" s="1205"/>
      <c r="F60" s="1205"/>
      <c r="G60" s="1208"/>
      <c r="H60" s="1211"/>
      <c r="I60" s="837"/>
      <c r="J60" s="837"/>
      <c r="K60" s="1151"/>
      <c r="L60" s="1154"/>
      <c r="M60" s="1154"/>
      <c r="N60" s="837"/>
      <c r="O60" s="837"/>
      <c r="P60" s="1151"/>
      <c r="Q60" s="1157"/>
      <c r="R60" s="468"/>
      <c r="S60" s="468"/>
      <c r="T60" s="434" t="str">
        <f t="shared" si="13"/>
        <v/>
      </c>
      <c r="U60" s="433"/>
      <c r="V60" s="433"/>
      <c r="W60" s="433"/>
      <c r="X60" s="433"/>
      <c r="Y60" s="468"/>
      <c r="Z60" s="468"/>
      <c r="AA60" s="435"/>
      <c r="AB60" s="435"/>
      <c r="AC60" s="435"/>
      <c r="AD60" s="435"/>
      <c r="AE60" s="435"/>
      <c r="AF60" s="435"/>
      <c r="AG60" s="456" t="str">
        <f t="shared" si="14"/>
        <v/>
      </c>
      <c r="AH60" s="457" t="str">
        <f t="shared" si="15"/>
        <v/>
      </c>
      <c r="AI60" s="1178"/>
      <c r="AJ60" s="1178"/>
      <c r="AK60" s="1181"/>
    </row>
    <row r="61" spans="1:37" x14ac:dyDescent="0.25">
      <c r="A61" s="1184"/>
      <c r="B61" s="1202"/>
      <c r="C61" s="1184"/>
      <c r="D61" s="1217"/>
      <c r="E61" s="1205"/>
      <c r="F61" s="1205"/>
      <c r="G61" s="1208"/>
      <c r="H61" s="1211"/>
      <c r="I61" s="837"/>
      <c r="J61" s="837"/>
      <c r="K61" s="1151"/>
      <c r="L61" s="1154"/>
      <c r="M61" s="1154"/>
      <c r="N61" s="837"/>
      <c r="O61" s="837"/>
      <c r="P61" s="1151"/>
      <c r="Q61" s="1157"/>
      <c r="R61" s="468"/>
      <c r="S61" s="468"/>
      <c r="T61" s="434" t="str">
        <f t="shared" si="13"/>
        <v/>
      </c>
      <c r="U61" s="433"/>
      <c r="V61" s="433"/>
      <c r="W61" s="433"/>
      <c r="X61" s="433"/>
      <c r="Y61" s="468"/>
      <c r="Z61" s="468"/>
      <c r="AA61" s="435"/>
      <c r="AB61" s="435"/>
      <c r="AC61" s="435"/>
      <c r="AD61" s="435"/>
      <c r="AE61" s="435"/>
      <c r="AF61" s="435"/>
      <c r="AG61" s="456" t="str">
        <f t="shared" si="14"/>
        <v/>
      </c>
      <c r="AH61" s="457" t="str">
        <f t="shared" si="15"/>
        <v/>
      </c>
      <c r="AI61" s="1178"/>
      <c r="AJ61" s="1178"/>
      <c r="AK61" s="1181"/>
    </row>
    <row r="62" spans="1:37" x14ac:dyDescent="0.25">
      <c r="A62" s="1184"/>
      <c r="B62" s="1202"/>
      <c r="C62" s="1185"/>
      <c r="D62" s="1218"/>
      <c r="E62" s="1206"/>
      <c r="F62" s="1206"/>
      <c r="G62" s="1209"/>
      <c r="H62" s="1212"/>
      <c r="I62" s="838"/>
      <c r="J62" s="838"/>
      <c r="K62" s="1152"/>
      <c r="L62" s="1155"/>
      <c r="M62" s="1155"/>
      <c r="N62" s="838"/>
      <c r="O62" s="838"/>
      <c r="P62" s="1152"/>
      <c r="Q62" s="1158"/>
      <c r="R62" s="469"/>
      <c r="S62" s="469"/>
      <c r="T62" s="439" t="str">
        <f t="shared" si="13"/>
        <v/>
      </c>
      <c r="U62" s="438"/>
      <c r="V62" s="438"/>
      <c r="W62" s="438"/>
      <c r="X62" s="438"/>
      <c r="Y62" s="469"/>
      <c r="Z62" s="469"/>
      <c r="AA62" s="440"/>
      <c r="AB62" s="440"/>
      <c r="AC62" s="440"/>
      <c r="AD62" s="440"/>
      <c r="AE62" s="440"/>
      <c r="AF62" s="440"/>
      <c r="AG62" s="461" t="str">
        <f t="shared" si="14"/>
        <v/>
      </c>
      <c r="AH62" s="462" t="str">
        <f t="shared" si="15"/>
        <v/>
      </c>
      <c r="AI62" s="1179"/>
      <c r="AJ62" s="1179"/>
      <c r="AK62" s="1182"/>
    </row>
    <row r="63" spans="1:37" ht="126.75" customHeight="1" x14ac:dyDescent="0.25">
      <c r="A63" s="1184"/>
      <c r="B63" s="1202"/>
      <c r="C63" s="1183" t="s">
        <v>1164</v>
      </c>
      <c r="D63" s="1213" t="s">
        <v>1165</v>
      </c>
      <c r="E63" s="1204" t="s">
        <v>1166</v>
      </c>
      <c r="F63" s="1204" t="s">
        <v>1167</v>
      </c>
      <c r="G63" s="1207" t="s">
        <v>1168</v>
      </c>
      <c r="H63" s="1210" t="s">
        <v>1169</v>
      </c>
      <c r="I63" s="836" t="s">
        <v>1115</v>
      </c>
      <c r="J63" s="836" t="s">
        <v>1056</v>
      </c>
      <c r="K63" s="1150" t="s">
        <v>1057</v>
      </c>
      <c r="L63" s="1153" t="s">
        <v>1170</v>
      </c>
      <c r="M63" s="1153" t="s">
        <v>1059</v>
      </c>
      <c r="N63" s="836" t="s">
        <v>1055</v>
      </c>
      <c r="O63" s="836" t="s">
        <v>1056</v>
      </c>
      <c r="P63" s="1150" t="s">
        <v>1057</v>
      </c>
      <c r="Q63" s="1156" t="s">
        <v>183</v>
      </c>
      <c r="R63" s="511" t="s">
        <v>1171</v>
      </c>
      <c r="S63" s="511" t="s">
        <v>1172</v>
      </c>
      <c r="T63" s="502">
        <f t="shared" si="13"/>
        <v>4</v>
      </c>
      <c r="U63" s="512">
        <v>1</v>
      </c>
      <c r="V63" s="573">
        <v>1</v>
      </c>
      <c r="W63" s="573">
        <v>1</v>
      </c>
      <c r="X63" s="573">
        <v>1</v>
      </c>
      <c r="Y63" s="573" t="s">
        <v>425</v>
      </c>
      <c r="Z63" s="573" t="s">
        <v>1163</v>
      </c>
      <c r="AA63" s="183"/>
      <c r="AB63" s="183"/>
      <c r="AC63" s="183"/>
      <c r="AD63" s="183"/>
      <c r="AE63" s="183"/>
      <c r="AF63" s="183"/>
      <c r="AG63" s="192" t="str">
        <f t="shared" si="14"/>
        <v/>
      </c>
      <c r="AH63" s="193" t="str">
        <f t="shared" si="15"/>
        <v/>
      </c>
      <c r="AI63" s="1177"/>
      <c r="AJ63" s="1177"/>
      <c r="AK63" s="1180"/>
    </row>
    <row r="64" spans="1:37" x14ac:dyDescent="0.25">
      <c r="A64" s="1184"/>
      <c r="B64" s="1202"/>
      <c r="C64" s="1184"/>
      <c r="D64" s="1214"/>
      <c r="E64" s="1205"/>
      <c r="F64" s="1205"/>
      <c r="G64" s="1208"/>
      <c r="H64" s="1211"/>
      <c r="I64" s="837"/>
      <c r="J64" s="837"/>
      <c r="K64" s="1151"/>
      <c r="L64" s="1154"/>
      <c r="M64" s="1154"/>
      <c r="N64" s="837"/>
      <c r="O64" s="837"/>
      <c r="P64" s="1151"/>
      <c r="Q64" s="1157"/>
      <c r="R64" s="468"/>
      <c r="S64" s="433"/>
      <c r="T64" s="434" t="str">
        <f t="shared" si="13"/>
        <v/>
      </c>
      <c r="U64" s="433"/>
      <c r="V64" s="433"/>
      <c r="W64" s="433"/>
      <c r="X64" s="433"/>
      <c r="Y64" s="433"/>
      <c r="Z64" s="433"/>
      <c r="AA64" s="435"/>
      <c r="AB64" s="435"/>
      <c r="AC64" s="435"/>
      <c r="AD64" s="435"/>
      <c r="AE64" s="435"/>
      <c r="AF64" s="435"/>
      <c r="AG64" s="456" t="str">
        <f t="shared" si="14"/>
        <v/>
      </c>
      <c r="AH64" s="457" t="str">
        <f t="shared" si="15"/>
        <v/>
      </c>
      <c r="AI64" s="1178"/>
      <c r="AJ64" s="1178"/>
      <c r="AK64" s="1181"/>
    </row>
    <row r="65" spans="1:37" x14ac:dyDescent="0.25">
      <c r="A65" s="1184"/>
      <c r="B65" s="1202"/>
      <c r="C65" s="1184"/>
      <c r="D65" s="1214"/>
      <c r="E65" s="1205"/>
      <c r="F65" s="1205"/>
      <c r="G65" s="1208"/>
      <c r="H65" s="1211"/>
      <c r="I65" s="837"/>
      <c r="J65" s="837"/>
      <c r="K65" s="1151"/>
      <c r="L65" s="1154"/>
      <c r="M65" s="1154"/>
      <c r="N65" s="837"/>
      <c r="O65" s="837"/>
      <c r="P65" s="1151"/>
      <c r="Q65" s="1157"/>
      <c r="R65" s="433"/>
      <c r="S65" s="433"/>
      <c r="T65" s="434" t="str">
        <f t="shared" si="13"/>
        <v/>
      </c>
      <c r="U65" s="433"/>
      <c r="V65" s="433"/>
      <c r="W65" s="433"/>
      <c r="X65" s="433"/>
      <c r="Y65" s="433"/>
      <c r="Z65" s="433"/>
      <c r="AA65" s="435"/>
      <c r="AB65" s="435"/>
      <c r="AC65" s="435"/>
      <c r="AD65" s="435"/>
      <c r="AE65" s="435"/>
      <c r="AF65" s="435"/>
      <c r="AG65" s="456" t="str">
        <f t="shared" si="14"/>
        <v/>
      </c>
      <c r="AH65" s="457" t="str">
        <f t="shared" si="15"/>
        <v/>
      </c>
      <c r="AI65" s="1178"/>
      <c r="AJ65" s="1178"/>
      <c r="AK65" s="1181"/>
    </row>
    <row r="66" spans="1:37" x14ac:dyDescent="0.25">
      <c r="A66" s="1184"/>
      <c r="B66" s="1202"/>
      <c r="C66" s="1184"/>
      <c r="D66" s="1214"/>
      <c r="E66" s="1205"/>
      <c r="F66" s="1205"/>
      <c r="G66" s="1208"/>
      <c r="H66" s="1211"/>
      <c r="I66" s="837"/>
      <c r="J66" s="837"/>
      <c r="K66" s="1151"/>
      <c r="L66" s="1154"/>
      <c r="M66" s="1154"/>
      <c r="N66" s="837"/>
      <c r="O66" s="837"/>
      <c r="P66" s="1151"/>
      <c r="Q66" s="1157"/>
      <c r="R66" s="433"/>
      <c r="S66" s="433"/>
      <c r="T66" s="434" t="str">
        <f t="shared" si="13"/>
        <v/>
      </c>
      <c r="U66" s="433"/>
      <c r="V66" s="433"/>
      <c r="W66" s="433"/>
      <c r="X66" s="433"/>
      <c r="Y66" s="433"/>
      <c r="Z66" s="433"/>
      <c r="AA66" s="435"/>
      <c r="AB66" s="435"/>
      <c r="AC66" s="435"/>
      <c r="AD66" s="435"/>
      <c r="AE66" s="435"/>
      <c r="AF66" s="435"/>
      <c r="AG66" s="456" t="str">
        <f t="shared" si="14"/>
        <v/>
      </c>
      <c r="AH66" s="457" t="str">
        <f t="shared" si="15"/>
        <v/>
      </c>
      <c r="AI66" s="1178"/>
      <c r="AJ66" s="1178"/>
      <c r="AK66" s="1181"/>
    </row>
    <row r="67" spans="1:37" x14ac:dyDescent="0.25">
      <c r="A67" s="1185"/>
      <c r="B67" s="1203"/>
      <c r="C67" s="1185"/>
      <c r="D67" s="1215"/>
      <c r="E67" s="1206"/>
      <c r="F67" s="1206"/>
      <c r="G67" s="1209"/>
      <c r="H67" s="1212"/>
      <c r="I67" s="838"/>
      <c r="J67" s="838"/>
      <c r="K67" s="1152"/>
      <c r="L67" s="1155"/>
      <c r="M67" s="1155"/>
      <c r="N67" s="838"/>
      <c r="O67" s="838"/>
      <c r="P67" s="1152"/>
      <c r="Q67" s="1158"/>
      <c r="R67" s="438"/>
      <c r="S67" s="438"/>
      <c r="T67" s="439" t="str">
        <f t="shared" si="13"/>
        <v/>
      </c>
      <c r="U67" s="438"/>
      <c r="V67" s="438"/>
      <c r="W67" s="438"/>
      <c r="X67" s="438"/>
      <c r="Y67" s="438"/>
      <c r="Z67" s="438"/>
      <c r="AA67" s="440"/>
      <c r="AB67" s="440"/>
      <c r="AC67" s="440"/>
      <c r="AD67" s="440"/>
      <c r="AE67" s="440"/>
      <c r="AF67" s="440"/>
      <c r="AG67" s="461" t="str">
        <f t="shared" si="14"/>
        <v/>
      </c>
      <c r="AH67" s="462" t="str">
        <f t="shared" si="15"/>
        <v/>
      </c>
      <c r="AI67" s="1179"/>
      <c r="AJ67" s="1179"/>
      <c r="AK67" s="1182"/>
    </row>
    <row r="68" spans="1:37" ht="96" customHeight="1" x14ac:dyDescent="0.25">
      <c r="A68" s="1183" t="s">
        <v>852</v>
      </c>
      <c r="B68" s="1201" t="s">
        <v>853</v>
      </c>
      <c r="C68" s="1159" t="s">
        <v>1173</v>
      </c>
      <c r="D68" s="1165" t="s">
        <v>1174</v>
      </c>
      <c r="E68" s="1168" t="s">
        <v>1175</v>
      </c>
      <c r="F68" s="1168" t="s">
        <v>1176</v>
      </c>
      <c r="G68" s="1171" t="s">
        <v>1177</v>
      </c>
      <c r="H68" s="1174" t="s">
        <v>1178</v>
      </c>
      <c r="I68" s="836" t="s">
        <v>1055</v>
      </c>
      <c r="J68" s="836" t="s">
        <v>1056</v>
      </c>
      <c r="K68" s="1150" t="s">
        <v>1057</v>
      </c>
      <c r="L68" s="1153" t="s">
        <v>1160</v>
      </c>
      <c r="M68" s="1153" t="s">
        <v>1059</v>
      </c>
      <c r="N68" s="836" t="s">
        <v>1055</v>
      </c>
      <c r="O68" s="836" t="s">
        <v>1056</v>
      </c>
      <c r="P68" s="1150" t="s">
        <v>1057</v>
      </c>
      <c r="Q68" s="1156" t="s">
        <v>183</v>
      </c>
      <c r="R68" s="182" t="s">
        <v>1179</v>
      </c>
      <c r="S68" s="179" t="s">
        <v>1180</v>
      </c>
      <c r="T68" s="180">
        <f>IF(SUM(U68:X68)=0,"",SUM(U68:X68))</f>
        <v>4</v>
      </c>
      <c r="U68" s="182">
        <v>1</v>
      </c>
      <c r="V68" s="182">
        <v>1</v>
      </c>
      <c r="W68" s="179">
        <v>1</v>
      </c>
      <c r="X68" s="179">
        <v>1</v>
      </c>
      <c r="Y68" s="200" t="s">
        <v>1181</v>
      </c>
      <c r="Z68" s="182" t="s">
        <v>1182</v>
      </c>
      <c r="AA68" s="717"/>
      <c r="AB68" s="717"/>
      <c r="AC68" s="718"/>
      <c r="AD68" s="718"/>
      <c r="AE68" s="718"/>
      <c r="AF68" s="718"/>
      <c r="AG68" s="192" t="str">
        <f>IF(SUM(AC68:AF68)=0,"",SUM(AC68:AF68))</f>
        <v/>
      </c>
      <c r="AH68" s="193" t="str">
        <f>IF(ISERROR(AG68/T68),"",(AG68/T68))</f>
        <v/>
      </c>
      <c r="AI68" s="1262"/>
      <c r="AJ68" s="1262"/>
      <c r="AK68" s="1265"/>
    </row>
    <row r="69" spans="1:37" ht="90" customHeight="1" x14ac:dyDescent="0.25">
      <c r="A69" s="1184"/>
      <c r="B69" s="1202"/>
      <c r="C69" s="1160"/>
      <c r="D69" s="1166"/>
      <c r="E69" s="1169"/>
      <c r="F69" s="1169"/>
      <c r="G69" s="1172"/>
      <c r="H69" s="1175"/>
      <c r="I69" s="837"/>
      <c r="J69" s="837"/>
      <c r="K69" s="1151"/>
      <c r="L69" s="1154"/>
      <c r="M69" s="1154"/>
      <c r="N69" s="837"/>
      <c r="O69" s="837"/>
      <c r="P69" s="1151"/>
      <c r="Q69" s="1157"/>
      <c r="R69" s="433" t="s">
        <v>1183</v>
      </c>
      <c r="S69" s="470" t="s">
        <v>1184</v>
      </c>
      <c r="T69" s="434">
        <f t="shared" ref="T69:T82" si="16">IF(SUM(U69:X69)=0,"",SUM(U69:X69))</f>
        <v>12</v>
      </c>
      <c r="U69" s="433">
        <v>3</v>
      </c>
      <c r="V69" s="433">
        <v>3</v>
      </c>
      <c r="W69" s="470">
        <v>3</v>
      </c>
      <c r="X69" s="470">
        <v>3</v>
      </c>
      <c r="Y69" s="468" t="s">
        <v>1181</v>
      </c>
      <c r="Z69" s="433" t="s">
        <v>1182</v>
      </c>
      <c r="AA69" s="719"/>
      <c r="AB69" s="719"/>
      <c r="AC69" s="718"/>
      <c r="AD69" s="718"/>
      <c r="AE69" s="718"/>
      <c r="AF69" s="718"/>
      <c r="AG69" s="456" t="str">
        <f t="shared" ref="AG69:AG82" si="17">IF(SUM(AC69:AF69)=0,"",SUM(AC69:AF69))</f>
        <v/>
      </c>
      <c r="AH69" s="457" t="str">
        <f t="shared" ref="AH69:AH82" si="18">IF(ISERROR(AG69/T69),"",(AG69/T69))</f>
        <v/>
      </c>
      <c r="AI69" s="1263"/>
      <c r="AJ69" s="1263"/>
      <c r="AK69" s="1266"/>
    </row>
    <row r="70" spans="1:37" x14ac:dyDescent="0.25">
      <c r="A70" s="1184"/>
      <c r="B70" s="1202"/>
      <c r="C70" s="1160"/>
      <c r="D70" s="1166"/>
      <c r="E70" s="1169"/>
      <c r="F70" s="1169"/>
      <c r="G70" s="1172"/>
      <c r="H70" s="1175"/>
      <c r="I70" s="837"/>
      <c r="J70" s="837"/>
      <c r="K70" s="1151"/>
      <c r="L70" s="1154"/>
      <c r="M70" s="1154"/>
      <c r="N70" s="837"/>
      <c r="O70" s="837"/>
      <c r="P70" s="1151"/>
      <c r="Q70" s="1157"/>
      <c r="R70" s="433"/>
      <c r="S70" s="470"/>
      <c r="T70" s="434" t="str">
        <f t="shared" si="16"/>
        <v/>
      </c>
      <c r="U70" s="433"/>
      <c r="V70" s="433"/>
      <c r="W70" s="470"/>
      <c r="X70" s="470"/>
      <c r="Y70" s="433"/>
      <c r="Z70" s="433"/>
      <c r="AA70" s="435"/>
      <c r="AB70" s="435"/>
      <c r="AC70" s="435"/>
      <c r="AD70" s="435"/>
      <c r="AE70" s="435"/>
      <c r="AF70" s="435"/>
      <c r="AG70" s="456" t="str">
        <f t="shared" si="17"/>
        <v/>
      </c>
      <c r="AH70" s="457" t="str">
        <f t="shared" si="18"/>
        <v/>
      </c>
      <c r="AI70" s="1263"/>
      <c r="AJ70" s="1263"/>
      <c r="AK70" s="1266"/>
    </row>
    <row r="71" spans="1:37" x14ac:dyDescent="0.25">
      <c r="A71" s="1184"/>
      <c r="B71" s="1202"/>
      <c r="C71" s="1160"/>
      <c r="D71" s="1166"/>
      <c r="E71" s="1169"/>
      <c r="F71" s="1169"/>
      <c r="G71" s="1172"/>
      <c r="H71" s="1175"/>
      <c r="I71" s="837"/>
      <c r="J71" s="837"/>
      <c r="K71" s="1151"/>
      <c r="L71" s="1154"/>
      <c r="M71" s="1154"/>
      <c r="N71" s="837"/>
      <c r="O71" s="837"/>
      <c r="P71" s="1151"/>
      <c r="Q71" s="1157"/>
      <c r="R71" s="433"/>
      <c r="S71" s="470"/>
      <c r="T71" s="434" t="str">
        <f t="shared" si="16"/>
        <v/>
      </c>
      <c r="U71" s="433"/>
      <c r="V71" s="433"/>
      <c r="W71" s="470"/>
      <c r="X71" s="470"/>
      <c r="Y71" s="433"/>
      <c r="Z71" s="433"/>
      <c r="AA71" s="435"/>
      <c r="AB71" s="435"/>
      <c r="AC71" s="435"/>
      <c r="AD71" s="435"/>
      <c r="AE71" s="435"/>
      <c r="AF71" s="435"/>
      <c r="AG71" s="456" t="str">
        <f t="shared" si="17"/>
        <v/>
      </c>
      <c r="AH71" s="457" t="str">
        <f t="shared" si="18"/>
        <v/>
      </c>
      <c r="AI71" s="1263"/>
      <c r="AJ71" s="1263"/>
      <c r="AK71" s="1266"/>
    </row>
    <row r="72" spans="1:37" x14ac:dyDescent="0.25">
      <c r="A72" s="1184"/>
      <c r="B72" s="1202"/>
      <c r="C72" s="1161"/>
      <c r="D72" s="1167"/>
      <c r="E72" s="1170"/>
      <c r="F72" s="1170"/>
      <c r="G72" s="1173"/>
      <c r="H72" s="1176"/>
      <c r="I72" s="838"/>
      <c r="J72" s="838"/>
      <c r="K72" s="1152"/>
      <c r="L72" s="1155"/>
      <c r="M72" s="1155"/>
      <c r="N72" s="838"/>
      <c r="O72" s="838"/>
      <c r="P72" s="1152"/>
      <c r="Q72" s="1158"/>
      <c r="R72" s="438"/>
      <c r="S72" s="471"/>
      <c r="T72" s="439" t="str">
        <f t="shared" si="16"/>
        <v/>
      </c>
      <c r="U72" s="438"/>
      <c r="V72" s="438"/>
      <c r="W72" s="471"/>
      <c r="X72" s="471"/>
      <c r="Y72" s="438"/>
      <c r="Z72" s="438"/>
      <c r="AA72" s="440"/>
      <c r="AB72" s="440"/>
      <c r="AC72" s="440"/>
      <c r="AD72" s="440"/>
      <c r="AE72" s="440"/>
      <c r="AF72" s="440"/>
      <c r="AG72" s="461" t="str">
        <f t="shared" si="17"/>
        <v/>
      </c>
      <c r="AH72" s="462" t="str">
        <f t="shared" si="18"/>
        <v/>
      </c>
      <c r="AI72" s="1264"/>
      <c r="AJ72" s="1264"/>
      <c r="AK72" s="1267"/>
    </row>
    <row r="73" spans="1:37" ht="78" customHeight="1" x14ac:dyDescent="0.25">
      <c r="A73" s="1184"/>
      <c r="B73" s="1202"/>
      <c r="C73" s="1159" t="s">
        <v>1185</v>
      </c>
      <c r="D73" s="1165" t="s">
        <v>1186</v>
      </c>
      <c r="E73" s="1168" t="s">
        <v>1187</v>
      </c>
      <c r="F73" s="1168" t="s">
        <v>1188</v>
      </c>
      <c r="G73" s="1171" t="s">
        <v>1158</v>
      </c>
      <c r="H73" s="1174" t="s">
        <v>1189</v>
      </c>
      <c r="I73" s="836" t="s">
        <v>1055</v>
      </c>
      <c r="J73" s="836" t="s">
        <v>1056</v>
      </c>
      <c r="K73" s="1150" t="s">
        <v>1057</v>
      </c>
      <c r="L73" s="1153" t="s">
        <v>1160</v>
      </c>
      <c r="M73" s="1153" t="s">
        <v>1059</v>
      </c>
      <c r="N73" s="836" t="s">
        <v>1055</v>
      </c>
      <c r="O73" s="836" t="s">
        <v>1056</v>
      </c>
      <c r="P73" s="1150" t="s">
        <v>1057</v>
      </c>
      <c r="Q73" s="1156" t="s">
        <v>183</v>
      </c>
      <c r="R73" s="182" t="s">
        <v>1190</v>
      </c>
      <c r="S73" s="179" t="s">
        <v>1191</v>
      </c>
      <c r="T73" s="180">
        <f t="shared" si="16"/>
        <v>4</v>
      </c>
      <c r="U73" s="182">
        <v>1</v>
      </c>
      <c r="V73" s="182">
        <v>1</v>
      </c>
      <c r="W73" s="179">
        <v>1</v>
      </c>
      <c r="X73" s="179">
        <v>1</v>
      </c>
      <c r="Y73" s="200" t="s">
        <v>1181</v>
      </c>
      <c r="Z73" s="182" t="s">
        <v>1192</v>
      </c>
      <c r="AA73" s="717"/>
      <c r="AB73" s="720"/>
      <c r="AC73" s="718"/>
      <c r="AD73" s="718"/>
      <c r="AE73" s="718"/>
      <c r="AF73" s="718"/>
      <c r="AG73" s="192" t="str">
        <f t="shared" si="17"/>
        <v/>
      </c>
      <c r="AH73" s="193" t="str">
        <f t="shared" si="18"/>
        <v/>
      </c>
      <c r="AI73" s="1262"/>
      <c r="AJ73" s="1262"/>
      <c r="AK73" s="1265"/>
    </row>
    <row r="74" spans="1:37" ht="90" customHeight="1" x14ac:dyDescent="0.25">
      <c r="A74" s="1184"/>
      <c r="B74" s="1202"/>
      <c r="C74" s="1160"/>
      <c r="D74" s="1166"/>
      <c r="E74" s="1169"/>
      <c r="F74" s="1169"/>
      <c r="G74" s="1172"/>
      <c r="H74" s="1175"/>
      <c r="I74" s="837"/>
      <c r="J74" s="837"/>
      <c r="K74" s="1151"/>
      <c r="L74" s="1154"/>
      <c r="M74" s="1154"/>
      <c r="N74" s="837"/>
      <c r="O74" s="837"/>
      <c r="P74" s="1151"/>
      <c r="Q74" s="1157"/>
      <c r="R74" s="433" t="s">
        <v>1193</v>
      </c>
      <c r="S74" s="433" t="s">
        <v>1194</v>
      </c>
      <c r="T74" s="434">
        <f t="shared" si="16"/>
        <v>4</v>
      </c>
      <c r="U74" s="433">
        <v>1</v>
      </c>
      <c r="V74" s="433">
        <v>1</v>
      </c>
      <c r="W74" s="470">
        <v>1</v>
      </c>
      <c r="X74" s="470">
        <v>1</v>
      </c>
      <c r="Y74" s="468" t="s">
        <v>1181</v>
      </c>
      <c r="Z74" s="433" t="s">
        <v>1192</v>
      </c>
      <c r="AA74" s="719"/>
      <c r="AB74" s="721"/>
      <c r="AC74" s="718"/>
      <c r="AD74" s="718"/>
      <c r="AE74" s="718"/>
      <c r="AF74" s="718"/>
      <c r="AG74" s="456" t="str">
        <f t="shared" si="17"/>
        <v/>
      </c>
      <c r="AH74" s="457" t="str">
        <f t="shared" si="18"/>
        <v/>
      </c>
      <c r="AI74" s="1263"/>
      <c r="AJ74" s="1263"/>
      <c r="AK74" s="1266"/>
    </row>
    <row r="75" spans="1:37" x14ac:dyDescent="0.25">
      <c r="A75" s="1184"/>
      <c r="B75" s="1202"/>
      <c r="C75" s="1160"/>
      <c r="D75" s="1166"/>
      <c r="E75" s="1169"/>
      <c r="F75" s="1169"/>
      <c r="G75" s="1172"/>
      <c r="H75" s="1175"/>
      <c r="I75" s="837"/>
      <c r="J75" s="837"/>
      <c r="K75" s="1151"/>
      <c r="L75" s="1154"/>
      <c r="M75" s="1154"/>
      <c r="N75" s="837"/>
      <c r="O75" s="837"/>
      <c r="P75" s="1151"/>
      <c r="Q75" s="1157"/>
      <c r="R75" s="433"/>
      <c r="S75" s="433"/>
      <c r="T75" s="434" t="str">
        <f t="shared" si="16"/>
        <v/>
      </c>
      <c r="U75" s="433"/>
      <c r="V75" s="433"/>
      <c r="W75" s="470"/>
      <c r="X75" s="470"/>
      <c r="Y75" s="433"/>
      <c r="Z75" s="433"/>
      <c r="AA75" s="435"/>
      <c r="AB75" s="435"/>
      <c r="AC75" s="435"/>
      <c r="AD75" s="435"/>
      <c r="AE75" s="435"/>
      <c r="AF75" s="435"/>
      <c r="AG75" s="456" t="str">
        <f t="shared" si="17"/>
        <v/>
      </c>
      <c r="AH75" s="457" t="str">
        <f t="shared" si="18"/>
        <v/>
      </c>
      <c r="AI75" s="1263"/>
      <c r="AJ75" s="1263"/>
      <c r="AK75" s="1266"/>
    </row>
    <row r="76" spans="1:37" x14ac:dyDescent="0.25">
      <c r="A76" s="1184"/>
      <c r="B76" s="1202"/>
      <c r="C76" s="1160"/>
      <c r="D76" s="1166"/>
      <c r="E76" s="1169"/>
      <c r="F76" s="1169"/>
      <c r="G76" s="1172"/>
      <c r="H76" s="1175"/>
      <c r="I76" s="837"/>
      <c r="J76" s="837"/>
      <c r="K76" s="1151"/>
      <c r="L76" s="1154"/>
      <c r="M76" s="1154"/>
      <c r="N76" s="837"/>
      <c r="O76" s="837"/>
      <c r="P76" s="1151"/>
      <c r="Q76" s="1157"/>
      <c r="R76" s="433"/>
      <c r="S76" s="433"/>
      <c r="T76" s="434" t="str">
        <f t="shared" si="16"/>
        <v/>
      </c>
      <c r="U76" s="433"/>
      <c r="V76" s="433"/>
      <c r="W76" s="470"/>
      <c r="X76" s="470"/>
      <c r="Y76" s="433"/>
      <c r="Z76" s="433"/>
      <c r="AA76" s="435"/>
      <c r="AB76" s="435"/>
      <c r="AC76" s="435"/>
      <c r="AD76" s="435"/>
      <c r="AE76" s="435"/>
      <c r="AF76" s="435"/>
      <c r="AG76" s="456" t="str">
        <f t="shared" si="17"/>
        <v/>
      </c>
      <c r="AH76" s="457" t="str">
        <f t="shared" si="18"/>
        <v/>
      </c>
      <c r="AI76" s="1263"/>
      <c r="AJ76" s="1263"/>
      <c r="AK76" s="1266"/>
    </row>
    <row r="77" spans="1:37" x14ac:dyDescent="0.25">
      <c r="A77" s="1184"/>
      <c r="B77" s="1202"/>
      <c r="C77" s="1161"/>
      <c r="D77" s="1167"/>
      <c r="E77" s="1170"/>
      <c r="F77" s="1170"/>
      <c r="G77" s="1173"/>
      <c r="H77" s="1176"/>
      <c r="I77" s="838"/>
      <c r="J77" s="838"/>
      <c r="K77" s="1152"/>
      <c r="L77" s="1155"/>
      <c r="M77" s="1155"/>
      <c r="N77" s="838"/>
      <c r="O77" s="838"/>
      <c r="P77" s="1152"/>
      <c r="Q77" s="1158"/>
      <c r="R77" s="438"/>
      <c r="S77" s="438"/>
      <c r="T77" s="439" t="str">
        <f t="shared" si="16"/>
        <v/>
      </c>
      <c r="U77" s="438"/>
      <c r="V77" s="438"/>
      <c r="W77" s="471"/>
      <c r="X77" s="471"/>
      <c r="Y77" s="438"/>
      <c r="Z77" s="438"/>
      <c r="AA77" s="440"/>
      <c r="AB77" s="440"/>
      <c r="AC77" s="440"/>
      <c r="AD77" s="440"/>
      <c r="AE77" s="440"/>
      <c r="AF77" s="440"/>
      <c r="AG77" s="461" t="str">
        <f t="shared" si="17"/>
        <v/>
      </c>
      <c r="AH77" s="462" t="str">
        <f t="shared" si="18"/>
        <v/>
      </c>
      <c r="AI77" s="1264"/>
      <c r="AJ77" s="1264"/>
      <c r="AK77" s="1267"/>
    </row>
    <row r="78" spans="1:37" ht="84.75" customHeight="1" x14ac:dyDescent="0.25">
      <c r="A78" s="1184"/>
      <c r="B78" s="1202"/>
      <c r="C78" s="1159" t="s">
        <v>1195</v>
      </c>
      <c r="D78" s="1165" t="s">
        <v>1196</v>
      </c>
      <c r="E78" s="1168" t="s">
        <v>1197</v>
      </c>
      <c r="F78" s="1168" t="s">
        <v>1198</v>
      </c>
      <c r="G78" s="1171" t="s">
        <v>1168</v>
      </c>
      <c r="H78" s="1174" t="s">
        <v>1199</v>
      </c>
      <c r="I78" s="836" t="s">
        <v>1055</v>
      </c>
      <c r="J78" s="836" t="s">
        <v>1056</v>
      </c>
      <c r="K78" s="1150" t="s">
        <v>1057</v>
      </c>
      <c r="L78" s="1153" t="s">
        <v>1170</v>
      </c>
      <c r="M78" s="1153" t="s">
        <v>1059</v>
      </c>
      <c r="N78" s="836" t="s">
        <v>1055</v>
      </c>
      <c r="O78" s="836" t="s">
        <v>1056</v>
      </c>
      <c r="P78" s="1150" t="s">
        <v>1057</v>
      </c>
      <c r="Q78" s="1156" t="s">
        <v>183</v>
      </c>
      <c r="R78" s="182" t="s">
        <v>1200</v>
      </c>
      <c r="S78" s="182" t="s">
        <v>1201</v>
      </c>
      <c r="T78" s="180">
        <f t="shared" si="16"/>
        <v>4</v>
      </c>
      <c r="U78" s="179">
        <v>1</v>
      </c>
      <c r="V78" s="179">
        <v>1</v>
      </c>
      <c r="W78" s="179">
        <v>1</v>
      </c>
      <c r="X78" s="179">
        <v>1</v>
      </c>
      <c r="Y78" s="200" t="s">
        <v>1181</v>
      </c>
      <c r="Z78" s="182" t="s">
        <v>1202</v>
      </c>
      <c r="AA78" s="722"/>
      <c r="AB78" s="723"/>
      <c r="AC78" s="425"/>
      <c r="AD78" s="425"/>
      <c r="AE78" s="425"/>
      <c r="AF78" s="425"/>
      <c r="AG78" s="192" t="str">
        <f t="shared" si="17"/>
        <v/>
      </c>
      <c r="AH78" s="193" t="str">
        <f t="shared" si="18"/>
        <v/>
      </c>
      <c r="AI78" s="1262"/>
      <c r="AJ78" s="1262"/>
      <c r="AK78" s="1265"/>
    </row>
    <row r="79" spans="1:37" ht="90" x14ac:dyDescent="0.25">
      <c r="A79" s="1184"/>
      <c r="B79" s="1202"/>
      <c r="C79" s="1160"/>
      <c r="D79" s="1166"/>
      <c r="E79" s="1169"/>
      <c r="F79" s="1169"/>
      <c r="G79" s="1172"/>
      <c r="H79" s="1175"/>
      <c r="I79" s="837"/>
      <c r="J79" s="837"/>
      <c r="K79" s="1151"/>
      <c r="L79" s="1154"/>
      <c r="M79" s="1154"/>
      <c r="N79" s="837"/>
      <c r="O79" s="837"/>
      <c r="P79" s="1151"/>
      <c r="Q79" s="1157"/>
      <c r="R79" s="303" t="s">
        <v>1203</v>
      </c>
      <c r="S79" s="303" t="s">
        <v>1204</v>
      </c>
      <c r="T79" s="434">
        <f t="shared" si="16"/>
        <v>1</v>
      </c>
      <c r="U79" s="448"/>
      <c r="V79" s="448"/>
      <c r="W79" s="448"/>
      <c r="X79" s="448">
        <v>1</v>
      </c>
      <c r="Y79" s="373" t="s">
        <v>1181</v>
      </c>
      <c r="Z79" s="305" t="s">
        <v>1205</v>
      </c>
      <c r="AA79" s="721"/>
      <c r="AB79" s="721"/>
      <c r="AC79" s="425"/>
      <c r="AD79" s="425"/>
      <c r="AE79" s="425"/>
      <c r="AF79" s="425"/>
      <c r="AG79" s="456" t="str">
        <f t="shared" si="17"/>
        <v/>
      </c>
      <c r="AH79" s="457" t="str">
        <f t="shared" si="18"/>
        <v/>
      </c>
      <c r="AI79" s="1263"/>
      <c r="AJ79" s="1263"/>
      <c r="AK79" s="1266"/>
    </row>
    <row r="80" spans="1:37" x14ac:dyDescent="0.25">
      <c r="A80" s="1184"/>
      <c r="B80" s="1202"/>
      <c r="C80" s="1160"/>
      <c r="D80" s="1166"/>
      <c r="E80" s="1169"/>
      <c r="F80" s="1169"/>
      <c r="G80" s="1172"/>
      <c r="H80" s="1175"/>
      <c r="I80" s="837"/>
      <c r="J80" s="837"/>
      <c r="K80" s="1151"/>
      <c r="L80" s="1154"/>
      <c r="M80" s="1154"/>
      <c r="N80" s="837"/>
      <c r="O80" s="837"/>
      <c r="P80" s="1151"/>
      <c r="Q80" s="1157"/>
      <c r="R80" s="435"/>
      <c r="S80" s="435"/>
      <c r="T80" s="434" t="str">
        <f t="shared" si="16"/>
        <v/>
      </c>
      <c r="U80" s="448"/>
      <c r="V80" s="448"/>
      <c r="W80" s="448"/>
      <c r="X80" s="448"/>
      <c r="Y80" s="435"/>
      <c r="Z80" s="435"/>
      <c r="AA80" s="435"/>
      <c r="AB80" s="435"/>
      <c r="AC80" s="435"/>
      <c r="AD80" s="435"/>
      <c r="AE80" s="435"/>
      <c r="AF80" s="435"/>
      <c r="AG80" s="456" t="str">
        <f t="shared" si="17"/>
        <v/>
      </c>
      <c r="AH80" s="457" t="str">
        <f t="shared" si="18"/>
        <v/>
      </c>
      <c r="AI80" s="1263"/>
      <c r="AJ80" s="1263"/>
      <c r="AK80" s="1266"/>
    </row>
    <row r="81" spans="1:37" x14ac:dyDescent="0.25">
      <c r="A81" s="1184"/>
      <c r="B81" s="1202"/>
      <c r="C81" s="1160"/>
      <c r="D81" s="1166"/>
      <c r="E81" s="1169"/>
      <c r="F81" s="1169"/>
      <c r="G81" s="1172"/>
      <c r="H81" s="1175"/>
      <c r="I81" s="837"/>
      <c r="J81" s="837"/>
      <c r="K81" s="1151"/>
      <c r="L81" s="1154"/>
      <c r="M81" s="1154"/>
      <c r="N81" s="837"/>
      <c r="O81" s="837"/>
      <c r="P81" s="1151"/>
      <c r="Q81" s="1157"/>
      <c r="R81" s="435"/>
      <c r="S81" s="435"/>
      <c r="T81" s="434" t="str">
        <f t="shared" si="16"/>
        <v/>
      </c>
      <c r="U81" s="448"/>
      <c r="V81" s="448"/>
      <c r="W81" s="448"/>
      <c r="X81" s="448"/>
      <c r="Y81" s="435"/>
      <c r="Z81" s="435"/>
      <c r="AA81" s="435"/>
      <c r="AB81" s="435"/>
      <c r="AC81" s="435"/>
      <c r="AD81" s="435"/>
      <c r="AE81" s="435"/>
      <c r="AF81" s="435"/>
      <c r="AG81" s="456" t="str">
        <f t="shared" si="17"/>
        <v/>
      </c>
      <c r="AH81" s="457" t="str">
        <f t="shared" si="18"/>
        <v/>
      </c>
      <c r="AI81" s="1263"/>
      <c r="AJ81" s="1263"/>
      <c r="AK81" s="1266"/>
    </row>
    <row r="82" spans="1:37" x14ac:dyDescent="0.25">
      <c r="A82" s="1185"/>
      <c r="B82" s="1203"/>
      <c r="C82" s="1161"/>
      <c r="D82" s="1167"/>
      <c r="E82" s="1170"/>
      <c r="F82" s="1170"/>
      <c r="G82" s="1173"/>
      <c r="H82" s="1176"/>
      <c r="I82" s="838"/>
      <c r="J82" s="838"/>
      <c r="K82" s="1152"/>
      <c r="L82" s="1155"/>
      <c r="M82" s="1155"/>
      <c r="N82" s="838"/>
      <c r="O82" s="838"/>
      <c r="P82" s="1152"/>
      <c r="Q82" s="1158"/>
      <c r="R82" s="440"/>
      <c r="S82" s="440"/>
      <c r="T82" s="439" t="str">
        <f t="shared" si="16"/>
        <v/>
      </c>
      <c r="U82" s="449"/>
      <c r="V82" s="449"/>
      <c r="W82" s="449"/>
      <c r="X82" s="449"/>
      <c r="Y82" s="440"/>
      <c r="Z82" s="440"/>
      <c r="AA82" s="440"/>
      <c r="AB82" s="440"/>
      <c r="AC82" s="440"/>
      <c r="AD82" s="440"/>
      <c r="AE82" s="440"/>
      <c r="AF82" s="440"/>
      <c r="AG82" s="461" t="str">
        <f t="shared" si="17"/>
        <v/>
      </c>
      <c r="AH82" s="462" t="str">
        <f t="shared" si="18"/>
        <v/>
      </c>
      <c r="AI82" s="1264"/>
      <c r="AJ82" s="1264"/>
      <c r="AK82" s="1267"/>
    </row>
    <row r="83" spans="1:37" ht="102" customHeight="1" x14ac:dyDescent="0.25">
      <c r="A83" s="1159" t="s">
        <v>894</v>
      </c>
      <c r="B83" s="1162" t="s">
        <v>895</v>
      </c>
      <c r="C83" s="1159" t="s">
        <v>1206</v>
      </c>
      <c r="D83" s="1165" t="s">
        <v>1207</v>
      </c>
      <c r="E83" s="1168" t="s">
        <v>1208</v>
      </c>
      <c r="F83" s="1168" t="s">
        <v>1209</v>
      </c>
      <c r="G83" s="1171" t="s">
        <v>1158</v>
      </c>
      <c r="H83" s="1174" t="s">
        <v>1210</v>
      </c>
      <c r="I83" s="836" t="s">
        <v>1055</v>
      </c>
      <c r="J83" s="836" t="s">
        <v>1092</v>
      </c>
      <c r="K83" s="1150" t="s">
        <v>1092</v>
      </c>
      <c r="L83" s="1153" t="s">
        <v>1160</v>
      </c>
      <c r="M83" s="1153" t="s">
        <v>1059</v>
      </c>
      <c r="N83" s="836" t="s">
        <v>1055</v>
      </c>
      <c r="O83" s="836" t="s">
        <v>1092</v>
      </c>
      <c r="P83" s="1150" t="s">
        <v>1092</v>
      </c>
      <c r="Q83" s="1156" t="s">
        <v>183</v>
      </c>
      <c r="R83" s="196" t="s">
        <v>1211</v>
      </c>
      <c r="S83" s="182" t="s">
        <v>1212</v>
      </c>
      <c r="T83" s="180">
        <f>IF(SUM(U83:X83)=0,"",SUM(U83:X83))</f>
        <v>2</v>
      </c>
      <c r="U83" s="191">
        <v>1</v>
      </c>
      <c r="V83" s="191"/>
      <c r="W83" s="197">
        <v>1</v>
      </c>
      <c r="X83" s="191"/>
      <c r="Y83" s="182" t="s">
        <v>1213</v>
      </c>
      <c r="Z83" s="182" t="s">
        <v>1214</v>
      </c>
      <c r="AA83" s="183"/>
      <c r="AB83" s="183"/>
      <c r="AC83" s="183"/>
      <c r="AD83" s="183"/>
      <c r="AE83" s="183"/>
      <c r="AF83" s="183"/>
      <c r="AG83" s="192" t="str">
        <f>IF(SUM(AC83:AF83)=0,"",SUM(AC83:AF83))</f>
        <v/>
      </c>
      <c r="AH83" s="193" t="str">
        <f>IF(ISERROR(AG83/T83),"",(AG83/T83))</f>
        <v/>
      </c>
      <c r="AI83" s="1144"/>
      <c r="AJ83" s="1144"/>
      <c r="AK83" s="1147"/>
    </row>
    <row r="84" spans="1:37" ht="60" x14ac:dyDescent="0.25">
      <c r="A84" s="1160"/>
      <c r="B84" s="1163"/>
      <c r="C84" s="1160"/>
      <c r="D84" s="1166"/>
      <c r="E84" s="1169"/>
      <c r="F84" s="1169"/>
      <c r="G84" s="1172"/>
      <c r="H84" s="1175"/>
      <c r="I84" s="837"/>
      <c r="J84" s="837"/>
      <c r="K84" s="1151"/>
      <c r="L84" s="1154"/>
      <c r="M84" s="1154"/>
      <c r="N84" s="837"/>
      <c r="O84" s="837"/>
      <c r="P84" s="1151"/>
      <c r="Q84" s="1157"/>
      <c r="R84" s="470" t="s">
        <v>1215</v>
      </c>
      <c r="S84" s="433" t="s">
        <v>1216</v>
      </c>
      <c r="T84" s="434">
        <f t="shared" ref="T84:T97" si="19">IF(SUM(U84:X84)=0,"",SUM(U84:X84))</f>
        <v>2</v>
      </c>
      <c r="U84" s="451"/>
      <c r="V84" s="451">
        <v>1</v>
      </c>
      <c r="W84" s="466"/>
      <c r="X84" s="451">
        <v>1</v>
      </c>
      <c r="Y84" s="433" t="s">
        <v>1213</v>
      </c>
      <c r="Z84" s="433" t="s">
        <v>1214</v>
      </c>
      <c r="AA84" s="435"/>
      <c r="AB84" s="435"/>
      <c r="AC84" s="435"/>
      <c r="AD84" s="435"/>
      <c r="AE84" s="435"/>
      <c r="AF84" s="435"/>
      <c r="AG84" s="456" t="str">
        <f t="shared" ref="AG84:AG97" si="20">IF(SUM(AC84:AF84)=0,"",SUM(AC84:AF84))</f>
        <v/>
      </c>
      <c r="AH84" s="457" t="str">
        <f t="shared" ref="AH84:AH97" si="21">IF(ISERROR(AG84/T84),"",(AG84/T84))</f>
        <v/>
      </c>
      <c r="AI84" s="1145"/>
      <c r="AJ84" s="1145"/>
      <c r="AK84" s="1148"/>
    </row>
    <row r="85" spans="1:37" x14ac:dyDescent="0.25">
      <c r="A85" s="1160"/>
      <c r="B85" s="1163"/>
      <c r="C85" s="1160"/>
      <c r="D85" s="1166"/>
      <c r="E85" s="1169"/>
      <c r="F85" s="1169"/>
      <c r="G85" s="1172"/>
      <c r="H85" s="1175"/>
      <c r="I85" s="837"/>
      <c r="J85" s="837"/>
      <c r="K85" s="1151"/>
      <c r="L85" s="1154"/>
      <c r="M85" s="1154"/>
      <c r="N85" s="837"/>
      <c r="O85" s="837"/>
      <c r="P85" s="1151"/>
      <c r="Q85" s="1157"/>
      <c r="R85" s="470"/>
      <c r="S85" s="433"/>
      <c r="T85" s="434" t="str">
        <f t="shared" si="19"/>
        <v/>
      </c>
      <c r="U85" s="451"/>
      <c r="V85" s="451"/>
      <c r="W85" s="466"/>
      <c r="X85" s="451"/>
      <c r="Y85" s="433"/>
      <c r="Z85" s="433"/>
      <c r="AA85" s="435"/>
      <c r="AB85" s="435"/>
      <c r="AC85" s="435"/>
      <c r="AD85" s="435"/>
      <c r="AE85" s="435"/>
      <c r="AF85" s="435"/>
      <c r="AG85" s="456" t="str">
        <f t="shared" si="20"/>
        <v/>
      </c>
      <c r="AH85" s="457" t="str">
        <f t="shared" si="21"/>
        <v/>
      </c>
      <c r="AI85" s="1145"/>
      <c r="AJ85" s="1145"/>
      <c r="AK85" s="1148"/>
    </row>
    <row r="86" spans="1:37" x14ac:dyDescent="0.25">
      <c r="A86" s="1160"/>
      <c r="B86" s="1163"/>
      <c r="C86" s="1160"/>
      <c r="D86" s="1166"/>
      <c r="E86" s="1169"/>
      <c r="F86" s="1169"/>
      <c r="G86" s="1172"/>
      <c r="H86" s="1175"/>
      <c r="I86" s="837"/>
      <c r="J86" s="837"/>
      <c r="K86" s="1151"/>
      <c r="L86" s="1154"/>
      <c r="M86" s="1154"/>
      <c r="N86" s="837"/>
      <c r="O86" s="837"/>
      <c r="P86" s="1151"/>
      <c r="Q86" s="1157"/>
      <c r="R86" s="465"/>
      <c r="S86" s="433"/>
      <c r="T86" s="434" t="str">
        <f t="shared" si="19"/>
        <v/>
      </c>
      <c r="U86" s="451"/>
      <c r="V86" s="451"/>
      <c r="W86" s="466"/>
      <c r="X86" s="451"/>
      <c r="Y86" s="433"/>
      <c r="Z86" s="433"/>
      <c r="AA86" s="435"/>
      <c r="AB86" s="435"/>
      <c r="AC86" s="435"/>
      <c r="AD86" s="435"/>
      <c r="AE86" s="435"/>
      <c r="AF86" s="435"/>
      <c r="AG86" s="456" t="str">
        <f t="shared" si="20"/>
        <v/>
      </c>
      <c r="AH86" s="457" t="str">
        <f t="shared" si="21"/>
        <v/>
      </c>
      <c r="AI86" s="1145"/>
      <c r="AJ86" s="1145"/>
      <c r="AK86" s="1148"/>
    </row>
    <row r="87" spans="1:37" ht="15.75" thickBot="1" x14ac:dyDescent="0.3">
      <c r="A87" s="1160"/>
      <c r="B87" s="1163"/>
      <c r="C87" s="1161"/>
      <c r="D87" s="1167"/>
      <c r="E87" s="1170"/>
      <c r="F87" s="1170"/>
      <c r="G87" s="1173"/>
      <c r="H87" s="1176"/>
      <c r="I87" s="838"/>
      <c r="J87" s="838"/>
      <c r="K87" s="1152"/>
      <c r="L87" s="1155"/>
      <c r="M87" s="1155"/>
      <c r="N87" s="838"/>
      <c r="O87" s="838"/>
      <c r="P87" s="1152"/>
      <c r="Q87" s="1158"/>
      <c r="R87" s="467"/>
      <c r="S87" s="438"/>
      <c r="T87" s="439" t="str">
        <f t="shared" si="19"/>
        <v/>
      </c>
      <c r="U87" s="458"/>
      <c r="V87" s="458"/>
      <c r="W87" s="472"/>
      <c r="X87" s="458"/>
      <c r="Y87" s="438"/>
      <c r="Z87" s="438"/>
      <c r="AA87" s="440"/>
      <c r="AB87" s="440"/>
      <c r="AC87" s="440"/>
      <c r="AD87" s="440"/>
      <c r="AE87" s="440"/>
      <c r="AF87" s="440"/>
      <c r="AG87" s="461" t="str">
        <f t="shared" si="20"/>
        <v/>
      </c>
      <c r="AH87" s="462" t="str">
        <f t="shared" si="21"/>
        <v/>
      </c>
      <c r="AI87" s="1146"/>
      <c r="AJ87" s="1146"/>
      <c r="AK87" s="1149"/>
    </row>
    <row r="88" spans="1:37" ht="119.25" customHeight="1" x14ac:dyDescent="0.25">
      <c r="A88" s="1160"/>
      <c r="B88" s="1163"/>
      <c r="C88" s="1159" t="s">
        <v>1217</v>
      </c>
      <c r="D88" s="1165" t="s">
        <v>1218</v>
      </c>
      <c r="E88" s="1168" t="s">
        <v>1219</v>
      </c>
      <c r="F88" s="1168" t="s">
        <v>1220</v>
      </c>
      <c r="G88" s="1171" t="s">
        <v>1053</v>
      </c>
      <c r="H88" s="1174" t="s">
        <v>1221</v>
      </c>
      <c r="I88" s="836" t="s">
        <v>1055</v>
      </c>
      <c r="J88" s="836" t="s">
        <v>1092</v>
      </c>
      <c r="K88" s="1150" t="s">
        <v>1092</v>
      </c>
      <c r="L88" s="1153" t="s">
        <v>1058</v>
      </c>
      <c r="M88" s="1153" t="s">
        <v>1059</v>
      </c>
      <c r="N88" s="836" t="s">
        <v>1055</v>
      </c>
      <c r="O88" s="836" t="s">
        <v>1092</v>
      </c>
      <c r="P88" s="1150" t="s">
        <v>1092</v>
      </c>
      <c r="Q88" s="1156" t="s">
        <v>183</v>
      </c>
      <c r="R88" s="196" t="s">
        <v>1222</v>
      </c>
      <c r="S88" s="182" t="s">
        <v>1212</v>
      </c>
      <c r="T88" s="180">
        <f t="shared" si="19"/>
        <v>2</v>
      </c>
      <c r="U88" s="191">
        <v>1</v>
      </c>
      <c r="V88" s="191"/>
      <c r="W88" s="197">
        <v>1</v>
      </c>
      <c r="X88" s="191"/>
      <c r="Y88" s="182" t="s">
        <v>1213</v>
      </c>
      <c r="Z88" s="182" t="s">
        <v>1214</v>
      </c>
      <c r="AA88" s="183"/>
      <c r="AB88" s="183"/>
      <c r="AC88" s="183"/>
      <c r="AD88" s="183"/>
      <c r="AE88" s="183"/>
      <c r="AF88" s="183"/>
      <c r="AG88" s="192" t="str">
        <f t="shared" si="20"/>
        <v/>
      </c>
      <c r="AH88" s="193" t="str">
        <f t="shared" si="21"/>
        <v/>
      </c>
      <c r="AI88" s="1144"/>
      <c r="AJ88" s="1144"/>
      <c r="AK88" s="1147"/>
    </row>
    <row r="89" spans="1:37" x14ac:dyDescent="0.25">
      <c r="A89" s="1160"/>
      <c r="B89" s="1163"/>
      <c r="C89" s="1160"/>
      <c r="D89" s="1166"/>
      <c r="E89" s="1169"/>
      <c r="F89" s="1169"/>
      <c r="G89" s="1172"/>
      <c r="H89" s="1175"/>
      <c r="I89" s="837"/>
      <c r="J89" s="837"/>
      <c r="K89" s="1151"/>
      <c r="L89" s="1154"/>
      <c r="M89" s="1154"/>
      <c r="N89" s="837"/>
      <c r="O89" s="837"/>
      <c r="P89" s="1151"/>
      <c r="Q89" s="1157"/>
      <c r="R89" s="465"/>
      <c r="S89" s="433"/>
      <c r="T89" s="434" t="str">
        <f t="shared" si="19"/>
        <v/>
      </c>
      <c r="U89" s="451"/>
      <c r="V89" s="451"/>
      <c r="W89" s="466"/>
      <c r="X89" s="451"/>
      <c r="Y89" s="433"/>
      <c r="Z89" s="433"/>
      <c r="AA89" s="435"/>
      <c r="AB89" s="435"/>
      <c r="AC89" s="435"/>
      <c r="AD89" s="435"/>
      <c r="AE89" s="435"/>
      <c r="AF89" s="435"/>
      <c r="AG89" s="456" t="str">
        <f t="shared" si="20"/>
        <v/>
      </c>
      <c r="AH89" s="457" t="str">
        <f t="shared" si="21"/>
        <v/>
      </c>
      <c r="AI89" s="1145"/>
      <c r="AJ89" s="1145"/>
      <c r="AK89" s="1148"/>
    </row>
    <row r="90" spans="1:37" x14ac:dyDescent="0.25">
      <c r="A90" s="1160"/>
      <c r="B90" s="1163"/>
      <c r="C90" s="1160"/>
      <c r="D90" s="1166"/>
      <c r="E90" s="1169"/>
      <c r="F90" s="1169"/>
      <c r="G90" s="1172"/>
      <c r="H90" s="1175"/>
      <c r="I90" s="837"/>
      <c r="J90" s="837"/>
      <c r="K90" s="1151"/>
      <c r="L90" s="1154"/>
      <c r="M90" s="1154"/>
      <c r="N90" s="837"/>
      <c r="O90" s="837"/>
      <c r="P90" s="1151"/>
      <c r="Q90" s="1157"/>
      <c r="R90" s="465"/>
      <c r="S90" s="433"/>
      <c r="T90" s="434" t="str">
        <f t="shared" si="19"/>
        <v/>
      </c>
      <c r="U90" s="451"/>
      <c r="V90" s="451"/>
      <c r="W90" s="466"/>
      <c r="X90" s="451"/>
      <c r="Y90" s="433"/>
      <c r="Z90" s="433"/>
      <c r="AA90" s="435"/>
      <c r="AB90" s="435"/>
      <c r="AC90" s="435"/>
      <c r="AD90" s="435"/>
      <c r="AE90" s="435"/>
      <c r="AF90" s="435"/>
      <c r="AG90" s="456" t="str">
        <f t="shared" si="20"/>
        <v/>
      </c>
      <c r="AH90" s="457" t="str">
        <f t="shared" si="21"/>
        <v/>
      </c>
      <c r="AI90" s="1145"/>
      <c r="AJ90" s="1145"/>
      <c r="AK90" s="1148"/>
    </row>
    <row r="91" spans="1:37" x14ac:dyDescent="0.25">
      <c r="A91" s="1160"/>
      <c r="B91" s="1163"/>
      <c r="C91" s="1160"/>
      <c r="D91" s="1166"/>
      <c r="E91" s="1169"/>
      <c r="F91" s="1169"/>
      <c r="G91" s="1172"/>
      <c r="H91" s="1175"/>
      <c r="I91" s="837"/>
      <c r="J91" s="837"/>
      <c r="K91" s="1151"/>
      <c r="L91" s="1154"/>
      <c r="M91" s="1154"/>
      <c r="N91" s="837"/>
      <c r="O91" s="837"/>
      <c r="P91" s="1151"/>
      <c r="Q91" s="1157"/>
      <c r="R91" s="465"/>
      <c r="S91" s="433"/>
      <c r="T91" s="434" t="str">
        <f t="shared" si="19"/>
        <v/>
      </c>
      <c r="U91" s="451"/>
      <c r="V91" s="451"/>
      <c r="W91" s="466"/>
      <c r="X91" s="451"/>
      <c r="Y91" s="433"/>
      <c r="Z91" s="433"/>
      <c r="AA91" s="435"/>
      <c r="AB91" s="435"/>
      <c r="AC91" s="435"/>
      <c r="AD91" s="435"/>
      <c r="AE91" s="435"/>
      <c r="AF91" s="435"/>
      <c r="AG91" s="456" t="str">
        <f t="shared" si="20"/>
        <v/>
      </c>
      <c r="AH91" s="457" t="str">
        <f t="shared" si="21"/>
        <v/>
      </c>
      <c r="AI91" s="1145"/>
      <c r="AJ91" s="1145"/>
      <c r="AK91" s="1148"/>
    </row>
    <row r="92" spans="1:37" ht="15.75" thickBot="1" x14ac:dyDescent="0.3">
      <c r="A92" s="1160"/>
      <c r="B92" s="1163"/>
      <c r="C92" s="1161"/>
      <c r="D92" s="1167"/>
      <c r="E92" s="1170"/>
      <c r="F92" s="1170"/>
      <c r="G92" s="1173"/>
      <c r="H92" s="1176"/>
      <c r="I92" s="838"/>
      <c r="J92" s="838"/>
      <c r="K92" s="1152"/>
      <c r="L92" s="1155"/>
      <c r="M92" s="1155"/>
      <c r="N92" s="838"/>
      <c r="O92" s="838"/>
      <c r="P92" s="1152"/>
      <c r="Q92" s="1158"/>
      <c r="R92" s="467"/>
      <c r="S92" s="438"/>
      <c r="T92" s="439" t="str">
        <f t="shared" si="19"/>
        <v/>
      </c>
      <c r="U92" s="458"/>
      <c r="V92" s="458"/>
      <c r="W92" s="472"/>
      <c r="X92" s="458"/>
      <c r="Y92" s="438"/>
      <c r="Z92" s="438"/>
      <c r="AA92" s="440"/>
      <c r="AB92" s="440"/>
      <c r="AC92" s="440"/>
      <c r="AD92" s="440"/>
      <c r="AE92" s="440"/>
      <c r="AF92" s="440"/>
      <c r="AG92" s="461" t="str">
        <f t="shared" si="20"/>
        <v/>
      </c>
      <c r="AH92" s="462" t="str">
        <f t="shared" si="21"/>
        <v/>
      </c>
      <c r="AI92" s="1146"/>
      <c r="AJ92" s="1146"/>
      <c r="AK92" s="1149"/>
    </row>
    <row r="93" spans="1:37" ht="243" customHeight="1" x14ac:dyDescent="0.25">
      <c r="A93" s="1160"/>
      <c r="B93" s="1163"/>
      <c r="C93" s="1159" t="s">
        <v>1223</v>
      </c>
      <c r="D93" s="1165" t="s">
        <v>1224</v>
      </c>
      <c r="E93" s="1168" t="s">
        <v>1225</v>
      </c>
      <c r="F93" s="1168" t="s">
        <v>1220</v>
      </c>
      <c r="G93" s="1171" t="s">
        <v>1069</v>
      </c>
      <c r="H93" s="1174" t="s">
        <v>1226</v>
      </c>
      <c r="I93" s="836" t="s">
        <v>1055</v>
      </c>
      <c r="J93" s="836" t="s">
        <v>1092</v>
      </c>
      <c r="K93" s="1150" t="s">
        <v>1092</v>
      </c>
      <c r="L93" s="1153" t="s">
        <v>1071</v>
      </c>
      <c r="M93" s="1153" t="s">
        <v>1059</v>
      </c>
      <c r="N93" s="836" t="s">
        <v>1055</v>
      </c>
      <c r="O93" s="836" t="s">
        <v>1092</v>
      </c>
      <c r="P93" s="1150" t="s">
        <v>1092</v>
      </c>
      <c r="Q93" s="1156" t="s">
        <v>183</v>
      </c>
      <c r="R93" s="196" t="s">
        <v>1227</v>
      </c>
      <c r="S93" s="182" t="s">
        <v>1212</v>
      </c>
      <c r="T93" s="180">
        <f t="shared" si="19"/>
        <v>2</v>
      </c>
      <c r="U93" s="199"/>
      <c r="V93" s="199">
        <v>1</v>
      </c>
      <c r="W93" s="201"/>
      <c r="X93" s="199">
        <v>1</v>
      </c>
      <c r="Y93" s="182" t="s">
        <v>1213</v>
      </c>
      <c r="Z93" s="182" t="s">
        <v>1214</v>
      </c>
      <c r="AA93" s="183"/>
      <c r="AB93" s="183"/>
      <c r="AC93" s="183"/>
      <c r="AD93" s="183"/>
      <c r="AE93" s="183"/>
      <c r="AF93" s="183"/>
      <c r="AG93" s="192" t="str">
        <f t="shared" si="20"/>
        <v/>
      </c>
      <c r="AH93" s="193" t="str">
        <f t="shared" si="21"/>
        <v/>
      </c>
      <c r="AI93" s="1144"/>
      <c r="AJ93" s="1144"/>
      <c r="AK93" s="1147"/>
    </row>
    <row r="94" spans="1:37" ht="60.75" customHeight="1" x14ac:dyDescent="0.25">
      <c r="A94" s="1160"/>
      <c r="B94" s="1163"/>
      <c r="C94" s="1160"/>
      <c r="D94" s="1166"/>
      <c r="E94" s="1169"/>
      <c r="F94" s="1169"/>
      <c r="G94" s="1172"/>
      <c r="H94" s="1175"/>
      <c r="I94" s="837"/>
      <c r="J94" s="837"/>
      <c r="K94" s="1151"/>
      <c r="L94" s="1154"/>
      <c r="M94" s="1154"/>
      <c r="N94" s="837"/>
      <c r="O94" s="837"/>
      <c r="P94" s="1151"/>
      <c r="Q94" s="1157"/>
      <c r="R94" s="435"/>
      <c r="S94" s="435"/>
      <c r="T94" s="434" t="str">
        <f t="shared" si="19"/>
        <v/>
      </c>
      <c r="U94" s="473"/>
      <c r="V94" s="473"/>
      <c r="W94" s="473"/>
      <c r="X94" s="473"/>
      <c r="Y94" s="435"/>
      <c r="Z94" s="435"/>
      <c r="AA94" s="435"/>
      <c r="AB94" s="435"/>
      <c r="AC94" s="435"/>
      <c r="AD94" s="435"/>
      <c r="AE94" s="435"/>
      <c r="AF94" s="435"/>
      <c r="AG94" s="456" t="str">
        <f t="shared" si="20"/>
        <v/>
      </c>
      <c r="AH94" s="457" t="str">
        <f t="shared" si="21"/>
        <v/>
      </c>
      <c r="AI94" s="1145"/>
      <c r="AJ94" s="1145"/>
      <c r="AK94" s="1148"/>
    </row>
    <row r="95" spans="1:37" ht="47.25" customHeight="1" x14ac:dyDescent="0.25">
      <c r="A95" s="1160"/>
      <c r="B95" s="1163"/>
      <c r="C95" s="1160"/>
      <c r="D95" s="1166"/>
      <c r="E95" s="1169"/>
      <c r="F95" s="1169"/>
      <c r="G95" s="1172"/>
      <c r="H95" s="1175"/>
      <c r="I95" s="837"/>
      <c r="J95" s="837"/>
      <c r="K95" s="1151"/>
      <c r="L95" s="1154"/>
      <c r="M95" s="1154"/>
      <c r="N95" s="837"/>
      <c r="O95" s="837"/>
      <c r="P95" s="1151"/>
      <c r="Q95" s="1157"/>
      <c r="R95" s="435"/>
      <c r="S95" s="435"/>
      <c r="T95" s="434" t="str">
        <f t="shared" si="19"/>
        <v/>
      </c>
      <c r="U95" s="473"/>
      <c r="V95" s="473"/>
      <c r="W95" s="473"/>
      <c r="X95" s="473"/>
      <c r="Y95" s="435"/>
      <c r="Z95" s="435"/>
      <c r="AA95" s="435"/>
      <c r="AB95" s="435"/>
      <c r="AC95" s="435"/>
      <c r="AD95" s="435"/>
      <c r="AE95" s="435"/>
      <c r="AF95" s="435"/>
      <c r="AG95" s="456" t="str">
        <f t="shared" si="20"/>
        <v/>
      </c>
      <c r="AH95" s="457" t="str">
        <f t="shared" si="21"/>
        <v/>
      </c>
      <c r="AI95" s="1145"/>
      <c r="AJ95" s="1145"/>
      <c r="AK95" s="1148"/>
    </row>
    <row r="96" spans="1:37" x14ac:dyDescent="0.25">
      <c r="A96" s="1160"/>
      <c r="B96" s="1163"/>
      <c r="C96" s="1160"/>
      <c r="D96" s="1166"/>
      <c r="E96" s="1169"/>
      <c r="F96" s="1169"/>
      <c r="G96" s="1172"/>
      <c r="H96" s="1175"/>
      <c r="I96" s="837"/>
      <c r="J96" s="837"/>
      <c r="K96" s="1151"/>
      <c r="L96" s="1154"/>
      <c r="M96" s="1154"/>
      <c r="N96" s="837"/>
      <c r="O96" s="837"/>
      <c r="P96" s="1151"/>
      <c r="Q96" s="1157"/>
      <c r="R96" s="435"/>
      <c r="S96" s="435"/>
      <c r="T96" s="434" t="str">
        <f t="shared" si="19"/>
        <v/>
      </c>
      <c r="U96" s="473"/>
      <c r="V96" s="473"/>
      <c r="W96" s="473"/>
      <c r="X96" s="473"/>
      <c r="Y96" s="435"/>
      <c r="Z96" s="435"/>
      <c r="AA96" s="435"/>
      <c r="AB96" s="435"/>
      <c r="AC96" s="435"/>
      <c r="AD96" s="435"/>
      <c r="AE96" s="435"/>
      <c r="AF96" s="435"/>
      <c r="AG96" s="456" t="str">
        <f t="shared" si="20"/>
        <v/>
      </c>
      <c r="AH96" s="457" t="str">
        <f t="shared" si="21"/>
        <v/>
      </c>
      <c r="AI96" s="1145"/>
      <c r="AJ96" s="1145"/>
      <c r="AK96" s="1148"/>
    </row>
    <row r="97" spans="1:37" x14ac:dyDescent="0.25">
      <c r="A97" s="1161"/>
      <c r="B97" s="1164"/>
      <c r="C97" s="1161"/>
      <c r="D97" s="1167"/>
      <c r="E97" s="1170"/>
      <c r="F97" s="1170"/>
      <c r="G97" s="1173"/>
      <c r="H97" s="1176"/>
      <c r="I97" s="838"/>
      <c r="J97" s="838"/>
      <c r="K97" s="1152"/>
      <c r="L97" s="1155"/>
      <c r="M97" s="1155"/>
      <c r="N97" s="838"/>
      <c r="O97" s="838"/>
      <c r="P97" s="1152"/>
      <c r="Q97" s="1158"/>
      <c r="R97" s="440"/>
      <c r="S97" s="440"/>
      <c r="T97" s="439" t="str">
        <f t="shared" si="19"/>
        <v/>
      </c>
      <c r="U97" s="474"/>
      <c r="V97" s="474"/>
      <c r="W97" s="474"/>
      <c r="X97" s="474"/>
      <c r="Y97" s="440"/>
      <c r="Z97" s="440"/>
      <c r="AA97" s="440"/>
      <c r="AB97" s="440"/>
      <c r="AC97" s="440"/>
      <c r="AD97" s="440"/>
      <c r="AE97" s="440"/>
      <c r="AF97" s="440"/>
      <c r="AG97" s="461" t="str">
        <f t="shared" si="20"/>
        <v/>
      </c>
      <c r="AH97" s="462" t="str">
        <f t="shared" si="21"/>
        <v/>
      </c>
      <c r="AI97" s="1146"/>
      <c r="AJ97" s="1146"/>
      <c r="AK97" s="1149"/>
    </row>
    <row r="98" spans="1:37" ht="73.5" customHeight="1" x14ac:dyDescent="0.25">
      <c r="A98" s="1183" t="s">
        <v>911</v>
      </c>
      <c r="B98" s="1201" t="s">
        <v>912</v>
      </c>
      <c r="C98" s="1159" t="s">
        <v>1228</v>
      </c>
      <c r="D98" s="1165" t="s">
        <v>1229</v>
      </c>
      <c r="E98" s="1168" t="s">
        <v>1230</v>
      </c>
      <c r="F98" s="1168" t="s">
        <v>1231</v>
      </c>
      <c r="G98" s="1171" t="s">
        <v>1158</v>
      </c>
      <c r="H98" s="1174" t="s">
        <v>1232</v>
      </c>
      <c r="I98" s="836" t="s">
        <v>1055</v>
      </c>
      <c r="J98" s="836" t="s">
        <v>1092</v>
      </c>
      <c r="K98" s="1150" t="s">
        <v>1092</v>
      </c>
      <c r="L98" s="1153" t="s">
        <v>1160</v>
      </c>
      <c r="M98" s="1153" t="s">
        <v>1059</v>
      </c>
      <c r="N98" s="836" t="s">
        <v>1055</v>
      </c>
      <c r="O98" s="836" t="s">
        <v>1092</v>
      </c>
      <c r="P98" s="1150" t="s">
        <v>1092</v>
      </c>
      <c r="Q98" s="1156" t="s">
        <v>183</v>
      </c>
      <c r="R98" s="182" t="s">
        <v>1233</v>
      </c>
      <c r="S98" s="182" t="s">
        <v>1234</v>
      </c>
      <c r="T98" s="180">
        <f>IF(SUM(U98:X98)=0,"",SUM(U98:X98))</f>
        <v>4</v>
      </c>
      <c r="U98" s="182">
        <v>1</v>
      </c>
      <c r="V98" s="182">
        <v>1</v>
      </c>
      <c r="W98" s="182">
        <v>1</v>
      </c>
      <c r="X98" s="182">
        <v>1</v>
      </c>
      <c r="Y98" s="182" t="s">
        <v>1235</v>
      </c>
      <c r="Z98" s="182" t="s">
        <v>1236</v>
      </c>
      <c r="AA98" s="183"/>
      <c r="AB98" s="183"/>
      <c r="AC98" s="183"/>
      <c r="AD98" s="183"/>
      <c r="AE98" s="183"/>
      <c r="AF98" s="183"/>
      <c r="AG98" s="192" t="str">
        <f>IF(SUM(AC98:AF98)=0,"",SUM(AC98:AF98))</f>
        <v/>
      </c>
      <c r="AH98" s="193" t="str">
        <f>IF(ISERROR(AG98/T98),"",(AG98/T98))</f>
        <v/>
      </c>
      <c r="AI98" s="1262"/>
      <c r="AJ98" s="1262"/>
      <c r="AK98" s="1265"/>
    </row>
    <row r="99" spans="1:37" x14ac:dyDescent="0.25">
      <c r="A99" s="1184"/>
      <c r="B99" s="1202"/>
      <c r="C99" s="1160"/>
      <c r="D99" s="1166"/>
      <c r="E99" s="1169"/>
      <c r="F99" s="1169"/>
      <c r="G99" s="1172"/>
      <c r="H99" s="1175"/>
      <c r="I99" s="837"/>
      <c r="J99" s="837"/>
      <c r="K99" s="1151"/>
      <c r="L99" s="1154"/>
      <c r="M99" s="1154"/>
      <c r="N99" s="837"/>
      <c r="O99" s="837"/>
      <c r="P99" s="1151"/>
      <c r="Q99" s="1157"/>
      <c r="R99" s="433"/>
      <c r="S99" s="433"/>
      <c r="T99" s="434" t="str">
        <f t="shared" ref="T99:T107" si="22">IF(SUM(U99:X99)=0,"",SUM(U99:X99))</f>
        <v/>
      </c>
      <c r="U99" s="433"/>
      <c r="V99" s="433"/>
      <c r="W99" s="433"/>
      <c r="X99" s="433"/>
      <c r="Y99" s="433"/>
      <c r="Z99" s="433"/>
      <c r="AA99" s="435"/>
      <c r="AB99" s="435"/>
      <c r="AC99" s="435"/>
      <c r="AD99" s="435"/>
      <c r="AE99" s="435"/>
      <c r="AF99" s="435"/>
      <c r="AG99" s="456" t="str">
        <f t="shared" ref="AG99:AG107" si="23">IF(SUM(AC99:AF99)=0,"",SUM(AC99:AF99))</f>
        <v/>
      </c>
      <c r="AH99" s="457" t="str">
        <f t="shared" ref="AH99:AH107" si="24">IF(ISERROR(AG99/T99),"",(AG99/T99))</f>
        <v/>
      </c>
      <c r="AI99" s="1263"/>
      <c r="AJ99" s="1263"/>
      <c r="AK99" s="1266"/>
    </row>
    <row r="100" spans="1:37" x14ac:dyDescent="0.25">
      <c r="A100" s="1184"/>
      <c r="B100" s="1202"/>
      <c r="C100" s="1160"/>
      <c r="D100" s="1166"/>
      <c r="E100" s="1169"/>
      <c r="F100" s="1169"/>
      <c r="G100" s="1172"/>
      <c r="H100" s="1175"/>
      <c r="I100" s="837"/>
      <c r="J100" s="837"/>
      <c r="K100" s="1151"/>
      <c r="L100" s="1154"/>
      <c r="M100" s="1154"/>
      <c r="N100" s="837"/>
      <c r="O100" s="837"/>
      <c r="P100" s="1151"/>
      <c r="Q100" s="1157"/>
      <c r="R100" s="433"/>
      <c r="S100" s="433"/>
      <c r="T100" s="434" t="str">
        <f t="shared" si="22"/>
        <v/>
      </c>
      <c r="U100" s="433"/>
      <c r="V100" s="433"/>
      <c r="W100" s="433"/>
      <c r="X100" s="433"/>
      <c r="Y100" s="433"/>
      <c r="Z100" s="433"/>
      <c r="AA100" s="435"/>
      <c r="AB100" s="435"/>
      <c r="AC100" s="435"/>
      <c r="AD100" s="435"/>
      <c r="AE100" s="435"/>
      <c r="AF100" s="435"/>
      <c r="AG100" s="456" t="str">
        <f t="shared" si="23"/>
        <v/>
      </c>
      <c r="AH100" s="457" t="str">
        <f t="shared" si="24"/>
        <v/>
      </c>
      <c r="AI100" s="1263"/>
      <c r="AJ100" s="1263"/>
      <c r="AK100" s="1266"/>
    </row>
    <row r="101" spans="1:37" x14ac:dyDescent="0.25">
      <c r="A101" s="1184"/>
      <c r="B101" s="1202"/>
      <c r="C101" s="1160"/>
      <c r="D101" s="1166"/>
      <c r="E101" s="1169"/>
      <c r="F101" s="1169"/>
      <c r="G101" s="1172"/>
      <c r="H101" s="1175"/>
      <c r="I101" s="837"/>
      <c r="J101" s="837"/>
      <c r="K101" s="1151"/>
      <c r="L101" s="1154"/>
      <c r="M101" s="1154"/>
      <c r="N101" s="837"/>
      <c r="O101" s="837"/>
      <c r="P101" s="1151"/>
      <c r="Q101" s="1157"/>
      <c r="R101" s="433"/>
      <c r="S101" s="433"/>
      <c r="T101" s="434" t="str">
        <f t="shared" si="22"/>
        <v/>
      </c>
      <c r="U101" s="433"/>
      <c r="V101" s="433"/>
      <c r="W101" s="433"/>
      <c r="X101" s="433"/>
      <c r="Y101" s="433"/>
      <c r="Z101" s="433"/>
      <c r="AA101" s="435"/>
      <c r="AB101" s="435"/>
      <c r="AC101" s="435"/>
      <c r="AD101" s="435"/>
      <c r="AE101" s="435"/>
      <c r="AF101" s="435"/>
      <c r="AG101" s="456" t="str">
        <f t="shared" si="23"/>
        <v/>
      </c>
      <c r="AH101" s="457" t="str">
        <f t="shared" si="24"/>
        <v/>
      </c>
      <c r="AI101" s="1263"/>
      <c r="AJ101" s="1263"/>
      <c r="AK101" s="1266"/>
    </row>
    <row r="102" spans="1:37" x14ac:dyDescent="0.25">
      <c r="A102" s="1184"/>
      <c r="B102" s="1202"/>
      <c r="C102" s="1161"/>
      <c r="D102" s="1167"/>
      <c r="E102" s="1170"/>
      <c r="F102" s="1170"/>
      <c r="G102" s="1173"/>
      <c r="H102" s="1176"/>
      <c r="I102" s="838"/>
      <c r="J102" s="838"/>
      <c r="K102" s="1152"/>
      <c r="L102" s="1155"/>
      <c r="M102" s="1155"/>
      <c r="N102" s="838"/>
      <c r="O102" s="838"/>
      <c r="P102" s="1152"/>
      <c r="Q102" s="1158"/>
      <c r="R102" s="438"/>
      <c r="S102" s="438"/>
      <c r="T102" s="439" t="str">
        <f t="shared" si="22"/>
        <v/>
      </c>
      <c r="U102" s="438"/>
      <c r="V102" s="438"/>
      <c r="W102" s="438"/>
      <c r="X102" s="438"/>
      <c r="Y102" s="438"/>
      <c r="Z102" s="438"/>
      <c r="AA102" s="440"/>
      <c r="AB102" s="440"/>
      <c r="AC102" s="440"/>
      <c r="AD102" s="440"/>
      <c r="AE102" s="440"/>
      <c r="AF102" s="440"/>
      <c r="AG102" s="461" t="str">
        <f t="shared" si="23"/>
        <v/>
      </c>
      <c r="AH102" s="462" t="str">
        <f t="shared" si="24"/>
        <v/>
      </c>
      <c r="AI102" s="1264"/>
      <c r="AJ102" s="1264"/>
      <c r="AK102" s="1267"/>
    </row>
    <row r="103" spans="1:37" ht="72" customHeight="1" x14ac:dyDescent="0.25">
      <c r="A103" s="1184"/>
      <c r="B103" s="1202"/>
      <c r="C103" s="1159" t="s">
        <v>1237</v>
      </c>
      <c r="D103" s="1165" t="s">
        <v>1238</v>
      </c>
      <c r="E103" s="1168" t="s">
        <v>1239</v>
      </c>
      <c r="F103" s="1168" t="s">
        <v>1240</v>
      </c>
      <c r="G103" s="1171" t="s">
        <v>1168</v>
      </c>
      <c r="H103" s="1174" t="s">
        <v>1241</v>
      </c>
      <c r="I103" s="836" t="s">
        <v>1055</v>
      </c>
      <c r="J103" s="836" t="s">
        <v>1092</v>
      </c>
      <c r="K103" s="1150" t="s">
        <v>1092</v>
      </c>
      <c r="L103" s="1153" t="s">
        <v>1170</v>
      </c>
      <c r="M103" s="1153" t="s">
        <v>1059</v>
      </c>
      <c r="N103" s="836" t="s">
        <v>1055</v>
      </c>
      <c r="O103" s="836" t="s">
        <v>1092</v>
      </c>
      <c r="P103" s="1150" t="s">
        <v>1092</v>
      </c>
      <c r="Q103" s="1156" t="s">
        <v>183</v>
      </c>
      <c r="R103" s="182" t="s">
        <v>1242</v>
      </c>
      <c r="S103" s="182" t="s">
        <v>1234</v>
      </c>
      <c r="T103" s="180">
        <f t="shared" si="22"/>
        <v>4</v>
      </c>
      <c r="U103" s="182">
        <v>1</v>
      </c>
      <c r="V103" s="182">
        <v>1</v>
      </c>
      <c r="W103" s="182">
        <v>1</v>
      </c>
      <c r="X103" s="182">
        <v>1</v>
      </c>
      <c r="Y103" s="182" t="s">
        <v>1243</v>
      </c>
      <c r="Z103" s="182" t="s">
        <v>1244</v>
      </c>
      <c r="AA103" s="183"/>
      <c r="AB103" s="183"/>
      <c r="AC103" s="183"/>
      <c r="AD103" s="183"/>
      <c r="AE103" s="183"/>
      <c r="AF103" s="183"/>
      <c r="AG103" s="192" t="str">
        <f t="shared" si="23"/>
        <v/>
      </c>
      <c r="AH103" s="193" t="str">
        <f t="shared" si="24"/>
        <v/>
      </c>
      <c r="AI103" s="1262"/>
      <c r="AJ103" s="1262"/>
      <c r="AK103" s="1265"/>
    </row>
    <row r="104" spans="1:37" x14ac:dyDescent="0.25">
      <c r="A104" s="1184"/>
      <c r="B104" s="1202"/>
      <c r="C104" s="1160"/>
      <c r="D104" s="1166"/>
      <c r="E104" s="1169"/>
      <c r="F104" s="1169"/>
      <c r="G104" s="1172"/>
      <c r="H104" s="1175"/>
      <c r="I104" s="837"/>
      <c r="J104" s="837"/>
      <c r="K104" s="1151"/>
      <c r="L104" s="1154"/>
      <c r="M104" s="1154"/>
      <c r="N104" s="837"/>
      <c r="O104" s="837"/>
      <c r="P104" s="1151"/>
      <c r="Q104" s="1157"/>
      <c r="R104" s="433"/>
      <c r="S104" s="433"/>
      <c r="T104" s="434" t="str">
        <f t="shared" si="22"/>
        <v/>
      </c>
      <c r="U104" s="433"/>
      <c r="V104" s="433"/>
      <c r="W104" s="433"/>
      <c r="X104" s="433"/>
      <c r="Y104" s="433"/>
      <c r="Z104" s="433"/>
      <c r="AA104" s="435"/>
      <c r="AB104" s="435"/>
      <c r="AC104" s="435"/>
      <c r="AD104" s="435"/>
      <c r="AE104" s="435"/>
      <c r="AF104" s="435"/>
      <c r="AG104" s="456" t="str">
        <f t="shared" si="23"/>
        <v/>
      </c>
      <c r="AH104" s="457" t="str">
        <f t="shared" si="24"/>
        <v/>
      </c>
      <c r="AI104" s="1263"/>
      <c r="AJ104" s="1263"/>
      <c r="AK104" s="1266"/>
    </row>
    <row r="105" spans="1:37" x14ac:dyDescent="0.25">
      <c r="A105" s="1184"/>
      <c r="B105" s="1202"/>
      <c r="C105" s="1160"/>
      <c r="D105" s="1166"/>
      <c r="E105" s="1169"/>
      <c r="F105" s="1169"/>
      <c r="G105" s="1172"/>
      <c r="H105" s="1175"/>
      <c r="I105" s="837"/>
      <c r="J105" s="837"/>
      <c r="K105" s="1151"/>
      <c r="L105" s="1154"/>
      <c r="M105" s="1154"/>
      <c r="N105" s="837"/>
      <c r="O105" s="837"/>
      <c r="P105" s="1151"/>
      <c r="Q105" s="1157"/>
      <c r="R105" s="433"/>
      <c r="S105" s="433"/>
      <c r="T105" s="434" t="str">
        <f t="shared" si="22"/>
        <v/>
      </c>
      <c r="U105" s="433"/>
      <c r="V105" s="433"/>
      <c r="W105" s="433"/>
      <c r="X105" s="433"/>
      <c r="Y105" s="433"/>
      <c r="Z105" s="433"/>
      <c r="AA105" s="435"/>
      <c r="AB105" s="435"/>
      <c r="AC105" s="435"/>
      <c r="AD105" s="435"/>
      <c r="AE105" s="435"/>
      <c r="AF105" s="435"/>
      <c r="AG105" s="456" t="str">
        <f t="shared" si="23"/>
        <v/>
      </c>
      <c r="AH105" s="457" t="str">
        <f t="shared" si="24"/>
        <v/>
      </c>
      <c r="AI105" s="1263"/>
      <c r="AJ105" s="1263"/>
      <c r="AK105" s="1266"/>
    </row>
    <row r="106" spans="1:37" x14ac:dyDescent="0.25">
      <c r="A106" s="1184"/>
      <c r="B106" s="1202"/>
      <c r="C106" s="1160"/>
      <c r="D106" s="1166"/>
      <c r="E106" s="1169"/>
      <c r="F106" s="1169"/>
      <c r="G106" s="1172"/>
      <c r="H106" s="1175"/>
      <c r="I106" s="837"/>
      <c r="J106" s="837"/>
      <c r="K106" s="1151"/>
      <c r="L106" s="1154"/>
      <c r="M106" s="1154"/>
      <c r="N106" s="837"/>
      <c r="O106" s="837"/>
      <c r="P106" s="1151"/>
      <c r="Q106" s="1157"/>
      <c r="R106" s="433"/>
      <c r="S106" s="433"/>
      <c r="T106" s="434" t="str">
        <f t="shared" si="22"/>
        <v/>
      </c>
      <c r="U106" s="433"/>
      <c r="V106" s="433"/>
      <c r="W106" s="433"/>
      <c r="X106" s="433"/>
      <c r="Y106" s="433"/>
      <c r="Z106" s="433"/>
      <c r="AA106" s="435"/>
      <c r="AB106" s="435"/>
      <c r="AC106" s="435"/>
      <c r="AD106" s="435"/>
      <c r="AE106" s="435"/>
      <c r="AF106" s="435"/>
      <c r="AG106" s="456" t="str">
        <f t="shared" si="23"/>
        <v/>
      </c>
      <c r="AH106" s="457" t="str">
        <f t="shared" si="24"/>
        <v/>
      </c>
      <c r="AI106" s="1263"/>
      <c r="AJ106" s="1263"/>
      <c r="AK106" s="1266"/>
    </row>
    <row r="107" spans="1:37" x14ac:dyDescent="0.25">
      <c r="A107" s="1185"/>
      <c r="B107" s="1203"/>
      <c r="C107" s="1161"/>
      <c r="D107" s="1167"/>
      <c r="E107" s="1170"/>
      <c r="F107" s="1170"/>
      <c r="G107" s="1173"/>
      <c r="H107" s="1176"/>
      <c r="I107" s="838"/>
      <c r="J107" s="838"/>
      <c r="K107" s="1152"/>
      <c r="L107" s="1155"/>
      <c r="M107" s="1155"/>
      <c r="N107" s="838"/>
      <c r="O107" s="838"/>
      <c r="P107" s="1152"/>
      <c r="Q107" s="1158"/>
      <c r="R107" s="438"/>
      <c r="S107" s="438"/>
      <c r="T107" s="439" t="str">
        <f t="shared" si="22"/>
        <v/>
      </c>
      <c r="U107" s="438"/>
      <c r="V107" s="438"/>
      <c r="W107" s="438"/>
      <c r="X107" s="438"/>
      <c r="Y107" s="438"/>
      <c r="Z107" s="438"/>
      <c r="AA107" s="440"/>
      <c r="AB107" s="440"/>
      <c r="AC107" s="440"/>
      <c r="AD107" s="440"/>
      <c r="AE107" s="440"/>
      <c r="AF107" s="440"/>
      <c r="AG107" s="461" t="str">
        <f t="shared" si="23"/>
        <v/>
      </c>
      <c r="AH107" s="462" t="str">
        <f t="shared" si="24"/>
        <v/>
      </c>
      <c r="AI107" s="1264"/>
      <c r="AJ107" s="1264"/>
      <c r="AK107" s="1267"/>
    </row>
    <row r="108" spans="1:37" ht="188.25" customHeight="1" x14ac:dyDescent="0.25">
      <c r="A108" s="1183" t="s">
        <v>940</v>
      </c>
      <c r="B108" s="1186" t="s">
        <v>1245</v>
      </c>
      <c r="C108" s="1198" t="s">
        <v>1246</v>
      </c>
      <c r="D108" s="1165" t="s">
        <v>1247</v>
      </c>
      <c r="E108" s="1168" t="s">
        <v>1248</v>
      </c>
      <c r="F108" s="1168" t="s">
        <v>1249</v>
      </c>
      <c r="G108" s="1171" t="s">
        <v>1168</v>
      </c>
      <c r="H108" s="1174" t="s">
        <v>1250</v>
      </c>
      <c r="I108" s="836" t="s">
        <v>1055</v>
      </c>
      <c r="J108" s="836" t="s">
        <v>1056</v>
      </c>
      <c r="K108" s="1150" t="s">
        <v>1057</v>
      </c>
      <c r="L108" s="1153" t="s">
        <v>1170</v>
      </c>
      <c r="M108" s="1153" t="s">
        <v>1059</v>
      </c>
      <c r="N108" s="836" t="s">
        <v>1055</v>
      </c>
      <c r="O108" s="836" t="s">
        <v>1056</v>
      </c>
      <c r="P108" s="1150" t="s">
        <v>1057</v>
      </c>
      <c r="Q108" s="1156" t="s">
        <v>183</v>
      </c>
      <c r="R108" s="182" t="s">
        <v>1251</v>
      </c>
      <c r="S108" s="182" t="s">
        <v>1252</v>
      </c>
      <c r="T108" s="180">
        <f>IF(SUM(U108:X108)=0,"",SUM(U108:X108))</f>
        <v>12</v>
      </c>
      <c r="U108" s="182">
        <v>3</v>
      </c>
      <c r="V108" s="182">
        <v>3</v>
      </c>
      <c r="W108" s="182">
        <v>3</v>
      </c>
      <c r="X108" s="182">
        <v>3</v>
      </c>
      <c r="Y108" s="182" t="s">
        <v>1253</v>
      </c>
      <c r="Z108" s="182" t="s">
        <v>1254</v>
      </c>
      <c r="AA108" s="183"/>
      <c r="AB108" s="183"/>
      <c r="AC108" s="183"/>
      <c r="AD108" s="183"/>
      <c r="AE108" s="183"/>
      <c r="AF108" s="183"/>
      <c r="AG108" s="184" t="str">
        <f>IF(SUM(AC108:AF108)=0,"",SUM(AC108:AF108))</f>
        <v/>
      </c>
      <c r="AH108" s="185" t="str">
        <f>IF(ISERROR(AG108/T108),"",(AG108/T108))</f>
        <v/>
      </c>
      <c r="AI108" s="1262"/>
      <c r="AJ108" s="1262"/>
      <c r="AK108" s="1265"/>
    </row>
    <row r="109" spans="1:37" ht="120" x14ac:dyDescent="0.25">
      <c r="A109" s="1184"/>
      <c r="B109" s="1187"/>
      <c r="C109" s="1199"/>
      <c r="D109" s="1166"/>
      <c r="E109" s="1169"/>
      <c r="F109" s="1169"/>
      <c r="G109" s="1172"/>
      <c r="H109" s="1175"/>
      <c r="I109" s="837"/>
      <c r="J109" s="837"/>
      <c r="K109" s="1151"/>
      <c r="L109" s="1154"/>
      <c r="M109" s="1154"/>
      <c r="N109" s="837"/>
      <c r="O109" s="837"/>
      <c r="P109" s="1151"/>
      <c r="Q109" s="1157"/>
      <c r="R109" s="433" t="s">
        <v>1255</v>
      </c>
      <c r="S109" s="433" t="s">
        <v>397</v>
      </c>
      <c r="T109" s="434">
        <f t="shared" ref="T109:T112" si="25">IF(SUM(U109:X109)=0,"",SUM(U109:X109))</f>
        <v>4</v>
      </c>
      <c r="U109" s="433">
        <v>1</v>
      </c>
      <c r="V109" s="433">
        <v>1</v>
      </c>
      <c r="W109" s="433">
        <v>1</v>
      </c>
      <c r="X109" s="433">
        <v>1</v>
      </c>
      <c r="Y109" s="433" t="s">
        <v>1253</v>
      </c>
      <c r="Z109" s="433" t="s">
        <v>1254</v>
      </c>
      <c r="AA109" s="435"/>
      <c r="AB109" s="435"/>
      <c r="AC109" s="435"/>
      <c r="AD109" s="435"/>
      <c r="AE109" s="435"/>
      <c r="AF109" s="435"/>
      <c r="AG109" s="436" t="str">
        <f t="shared" ref="AG109:AG112" si="26">IF(SUM(AC109:AF109)=0,"",SUM(AC109:AF109))</f>
        <v/>
      </c>
      <c r="AH109" s="437" t="str">
        <f t="shared" ref="AH109:AH112" si="27">IF(ISERROR(AG109/T109),"",(AG109/T109))</f>
        <v/>
      </c>
      <c r="AI109" s="1263"/>
      <c r="AJ109" s="1263"/>
      <c r="AK109" s="1266"/>
    </row>
    <row r="110" spans="1:37" x14ac:dyDescent="0.25">
      <c r="A110" s="1184"/>
      <c r="B110" s="1187"/>
      <c r="C110" s="1199"/>
      <c r="D110" s="1166"/>
      <c r="E110" s="1169"/>
      <c r="F110" s="1169"/>
      <c r="G110" s="1172"/>
      <c r="H110" s="1175"/>
      <c r="I110" s="837"/>
      <c r="J110" s="837"/>
      <c r="K110" s="1151"/>
      <c r="L110" s="1154"/>
      <c r="M110" s="1154"/>
      <c r="N110" s="837"/>
      <c r="O110" s="837"/>
      <c r="P110" s="1151"/>
      <c r="Q110" s="1157"/>
      <c r="R110" s="433"/>
      <c r="S110" s="433"/>
      <c r="T110" s="434" t="str">
        <f t="shared" si="25"/>
        <v/>
      </c>
      <c r="U110" s="433"/>
      <c r="V110" s="433"/>
      <c r="W110" s="433"/>
      <c r="X110" s="433"/>
      <c r="Y110" s="433"/>
      <c r="Z110" s="433"/>
      <c r="AA110" s="435"/>
      <c r="AB110" s="435"/>
      <c r="AC110" s="435"/>
      <c r="AD110" s="435"/>
      <c r="AE110" s="435"/>
      <c r="AF110" s="435"/>
      <c r="AG110" s="436" t="str">
        <f t="shared" si="26"/>
        <v/>
      </c>
      <c r="AH110" s="437" t="str">
        <f t="shared" si="27"/>
        <v/>
      </c>
      <c r="AI110" s="1263"/>
      <c r="AJ110" s="1263"/>
      <c r="AK110" s="1266"/>
    </row>
    <row r="111" spans="1:37" x14ac:dyDescent="0.25">
      <c r="A111" s="1184"/>
      <c r="B111" s="1187"/>
      <c r="C111" s="1199"/>
      <c r="D111" s="1166"/>
      <c r="E111" s="1169"/>
      <c r="F111" s="1169"/>
      <c r="G111" s="1172"/>
      <c r="H111" s="1175"/>
      <c r="I111" s="837"/>
      <c r="J111" s="837"/>
      <c r="K111" s="1151"/>
      <c r="L111" s="1154"/>
      <c r="M111" s="1154"/>
      <c r="N111" s="837"/>
      <c r="O111" s="837"/>
      <c r="P111" s="1151"/>
      <c r="Q111" s="1157"/>
      <c r="R111" s="433"/>
      <c r="S111" s="433"/>
      <c r="T111" s="434" t="str">
        <f t="shared" si="25"/>
        <v/>
      </c>
      <c r="U111" s="433"/>
      <c r="V111" s="433"/>
      <c r="W111" s="433"/>
      <c r="X111" s="433"/>
      <c r="Y111" s="433"/>
      <c r="Z111" s="433"/>
      <c r="AA111" s="435"/>
      <c r="AB111" s="435"/>
      <c r="AC111" s="435"/>
      <c r="AD111" s="435"/>
      <c r="AE111" s="435"/>
      <c r="AF111" s="435"/>
      <c r="AG111" s="436" t="str">
        <f t="shared" si="26"/>
        <v/>
      </c>
      <c r="AH111" s="437" t="str">
        <f t="shared" si="27"/>
        <v/>
      </c>
      <c r="AI111" s="1263"/>
      <c r="AJ111" s="1263"/>
      <c r="AK111" s="1266"/>
    </row>
    <row r="112" spans="1:37" x14ac:dyDescent="0.25">
      <c r="A112" s="1185"/>
      <c r="B112" s="1188"/>
      <c r="C112" s="1200"/>
      <c r="D112" s="1167"/>
      <c r="E112" s="1170"/>
      <c r="F112" s="1170"/>
      <c r="G112" s="1173"/>
      <c r="H112" s="1176"/>
      <c r="I112" s="838"/>
      <c r="J112" s="838"/>
      <c r="K112" s="1152"/>
      <c r="L112" s="1155"/>
      <c r="M112" s="1155"/>
      <c r="N112" s="838"/>
      <c r="O112" s="838"/>
      <c r="P112" s="1152"/>
      <c r="Q112" s="1158"/>
      <c r="R112" s="438"/>
      <c r="S112" s="438"/>
      <c r="T112" s="439" t="str">
        <f t="shared" si="25"/>
        <v/>
      </c>
      <c r="U112" s="438"/>
      <c r="V112" s="438"/>
      <c r="W112" s="438"/>
      <c r="X112" s="438"/>
      <c r="Y112" s="438"/>
      <c r="Z112" s="438"/>
      <c r="AA112" s="440"/>
      <c r="AB112" s="440"/>
      <c r="AC112" s="440"/>
      <c r="AD112" s="440"/>
      <c r="AE112" s="440"/>
      <c r="AF112" s="440"/>
      <c r="AG112" s="441" t="str">
        <f t="shared" si="26"/>
        <v/>
      </c>
      <c r="AH112" s="442" t="str">
        <f t="shared" si="27"/>
        <v/>
      </c>
      <c r="AI112" s="1264"/>
      <c r="AJ112" s="1264"/>
      <c r="AK112" s="1267"/>
    </row>
    <row r="113" spans="1:37" ht="71.25" customHeight="1" x14ac:dyDescent="0.25">
      <c r="A113" s="1183" t="s">
        <v>1256</v>
      </c>
      <c r="B113" s="1186" t="s">
        <v>968</v>
      </c>
      <c r="C113" s="1198" t="s">
        <v>1257</v>
      </c>
      <c r="D113" s="1165" t="s">
        <v>1258</v>
      </c>
      <c r="E113" s="1168" t="s">
        <v>1259</v>
      </c>
      <c r="F113" s="1168" t="s">
        <v>1260</v>
      </c>
      <c r="G113" s="1171" t="s">
        <v>1080</v>
      </c>
      <c r="H113" s="1174" t="s">
        <v>1261</v>
      </c>
      <c r="I113" s="836" t="s">
        <v>1055</v>
      </c>
      <c r="J113" s="836" t="s">
        <v>1056</v>
      </c>
      <c r="K113" s="1150" t="s">
        <v>1057</v>
      </c>
      <c r="L113" s="1153" t="s">
        <v>1082</v>
      </c>
      <c r="M113" s="1153" t="s">
        <v>1059</v>
      </c>
      <c r="N113" s="836" t="s">
        <v>1055</v>
      </c>
      <c r="O113" s="836" t="s">
        <v>1056</v>
      </c>
      <c r="P113" s="1150" t="s">
        <v>1057</v>
      </c>
      <c r="Q113" s="1156" t="s">
        <v>183</v>
      </c>
      <c r="R113" s="182" t="s">
        <v>1003</v>
      </c>
      <c r="S113" s="182" t="s">
        <v>1004</v>
      </c>
      <c r="T113" s="180">
        <f>IF(SUM(U113:X113)=0,"",SUM(U113:X113))</f>
        <v>1</v>
      </c>
      <c r="U113" s="191"/>
      <c r="V113" s="191"/>
      <c r="W113" s="191">
        <v>1</v>
      </c>
      <c r="X113" s="191"/>
      <c r="Y113" s="182" t="s">
        <v>999</v>
      </c>
      <c r="Z113" s="182" t="s">
        <v>999</v>
      </c>
      <c r="AA113" s="182"/>
      <c r="AB113" s="182"/>
      <c r="AC113" s="198"/>
      <c r="AD113" s="198"/>
      <c r="AE113" s="199"/>
      <c r="AF113" s="198"/>
      <c r="AG113" s="192" t="str">
        <f>IF(SUM(AC113:AF113)=0,"",SUM(AC113:AF113))</f>
        <v/>
      </c>
      <c r="AH113" s="193" t="str">
        <f>IF(ISERROR(AG113/T113),"",(AG113/T113))</f>
        <v/>
      </c>
      <c r="AI113" s="1274"/>
      <c r="AJ113" s="1274"/>
      <c r="AK113" s="1277"/>
    </row>
    <row r="114" spans="1:37" ht="83.25" customHeight="1" x14ac:dyDescent="0.25">
      <c r="A114" s="1184"/>
      <c r="B114" s="1187"/>
      <c r="C114" s="1199"/>
      <c r="D114" s="1166"/>
      <c r="E114" s="1169"/>
      <c r="F114" s="1169"/>
      <c r="G114" s="1172"/>
      <c r="H114" s="1175"/>
      <c r="I114" s="837"/>
      <c r="J114" s="837"/>
      <c r="K114" s="1151"/>
      <c r="L114" s="1154"/>
      <c r="M114" s="1154"/>
      <c r="N114" s="837"/>
      <c r="O114" s="837"/>
      <c r="P114" s="1151"/>
      <c r="Q114" s="1157"/>
      <c r="R114" s="433" t="s">
        <v>1262</v>
      </c>
      <c r="S114" s="470" t="s">
        <v>1263</v>
      </c>
      <c r="T114" s="475">
        <f t="shared" ref="T114:T117" si="28">IF(SUM(U114:X114)=0,"",SUM(U114:X114))</f>
        <v>4</v>
      </c>
      <c r="U114" s="476">
        <v>1</v>
      </c>
      <c r="V114" s="476">
        <v>1</v>
      </c>
      <c r="W114" s="477">
        <v>1</v>
      </c>
      <c r="X114" s="477">
        <v>1</v>
      </c>
      <c r="Y114" s="433" t="s">
        <v>999</v>
      </c>
      <c r="Z114" s="433" t="s">
        <v>999</v>
      </c>
      <c r="AA114" s="465"/>
      <c r="AB114" s="433"/>
      <c r="AC114" s="448"/>
      <c r="AD114" s="448"/>
      <c r="AE114" s="473"/>
      <c r="AF114" s="448"/>
      <c r="AG114" s="456" t="str">
        <f t="shared" ref="AG114:AG117" si="29">IF(SUM(AC114:AF114)=0,"",SUM(AC114:AF114))</f>
        <v/>
      </c>
      <c r="AH114" s="457" t="str">
        <f t="shared" ref="AH114:AH117" si="30">IF(ISERROR(AG114/T114),"",(AG114/T114))</f>
        <v/>
      </c>
      <c r="AI114" s="1275"/>
      <c r="AJ114" s="1275"/>
      <c r="AK114" s="1278"/>
    </row>
    <row r="115" spans="1:37" x14ac:dyDescent="0.25">
      <c r="A115" s="1184"/>
      <c r="B115" s="1187"/>
      <c r="C115" s="1199"/>
      <c r="D115" s="1166"/>
      <c r="E115" s="1169"/>
      <c r="F115" s="1169"/>
      <c r="G115" s="1172"/>
      <c r="H115" s="1175"/>
      <c r="I115" s="837"/>
      <c r="J115" s="837"/>
      <c r="K115" s="1151"/>
      <c r="L115" s="1154"/>
      <c r="M115" s="1154"/>
      <c r="N115" s="837"/>
      <c r="O115" s="837"/>
      <c r="P115" s="1151"/>
      <c r="Q115" s="1157"/>
      <c r="R115" s="433"/>
      <c r="S115" s="433"/>
      <c r="T115" s="434" t="str">
        <f t="shared" si="28"/>
        <v/>
      </c>
      <c r="U115" s="433"/>
      <c r="V115" s="433"/>
      <c r="W115" s="433"/>
      <c r="X115" s="433"/>
      <c r="Y115" s="433"/>
      <c r="Z115" s="433"/>
      <c r="AA115" s="435"/>
      <c r="AB115" s="435"/>
      <c r="AC115" s="435"/>
      <c r="AD115" s="435"/>
      <c r="AE115" s="435"/>
      <c r="AF115" s="435"/>
      <c r="AG115" s="456" t="str">
        <f t="shared" si="29"/>
        <v/>
      </c>
      <c r="AH115" s="457" t="str">
        <f t="shared" si="30"/>
        <v/>
      </c>
      <c r="AI115" s="1275"/>
      <c r="AJ115" s="1275"/>
      <c r="AK115" s="1278"/>
    </row>
    <row r="116" spans="1:37" x14ac:dyDescent="0.25">
      <c r="A116" s="1184"/>
      <c r="B116" s="1187"/>
      <c r="C116" s="1199"/>
      <c r="D116" s="1166"/>
      <c r="E116" s="1169"/>
      <c r="F116" s="1169"/>
      <c r="G116" s="1172"/>
      <c r="H116" s="1175"/>
      <c r="I116" s="837"/>
      <c r="J116" s="837"/>
      <c r="K116" s="1151"/>
      <c r="L116" s="1154"/>
      <c r="M116" s="1154"/>
      <c r="N116" s="837"/>
      <c r="O116" s="837"/>
      <c r="P116" s="1151"/>
      <c r="Q116" s="1157"/>
      <c r="R116" s="433"/>
      <c r="S116" s="478"/>
      <c r="T116" s="434" t="str">
        <f t="shared" si="28"/>
        <v/>
      </c>
      <c r="U116" s="433"/>
      <c r="V116" s="433"/>
      <c r="W116" s="433"/>
      <c r="X116" s="433"/>
      <c r="Y116" s="433"/>
      <c r="Z116" s="433"/>
      <c r="AA116" s="435"/>
      <c r="AB116" s="435"/>
      <c r="AC116" s="435"/>
      <c r="AD116" s="435"/>
      <c r="AE116" s="435"/>
      <c r="AF116" s="435"/>
      <c r="AG116" s="456" t="str">
        <f t="shared" si="29"/>
        <v/>
      </c>
      <c r="AH116" s="457" t="str">
        <f t="shared" si="30"/>
        <v/>
      </c>
      <c r="AI116" s="1275"/>
      <c r="AJ116" s="1275"/>
      <c r="AK116" s="1278"/>
    </row>
    <row r="117" spans="1:37" x14ac:dyDescent="0.25">
      <c r="A117" s="1185"/>
      <c r="B117" s="1188"/>
      <c r="C117" s="1200"/>
      <c r="D117" s="1167"/>
      <c r="E117" s="1170"/>
      <c r="F117" s="1170"/>
      <c r="G117" s="1173"/>
      <c r="H117" s="1176"/>
      <c r="I117" s="838"/>
      <c r="J117" s="838"/>
      <c r="K117" s="1152"/>
      <c r="L117" s="1155"/>
      <c r="M117" s="1155"/>
      <c r="N117" s="838"/>
      <c r="O117" s="838"/>
      <c r="P117" s="1152"/>
      <c r="Q117" s="1158"/>
      <c r="R117" s="438"/>
      <c r="S117" s="438"/>
      <c r="T117" s="439" t="str">
        <f t="shared" si="28"/>
        <v/>
      </c>
      <c r="U117" s="438"/>
      <c r="V117" s="438"/>
      <c r="W117" s="438"/>
      <c r="X117" s="438"/>
      <c r="Y117" s="438"/>
      <c r="Z117" s="438"/>
      <c r="AA117" s="440"/>
      <c r="AB117" s="440"/>
      <c r="AC117" s="440"/>
      <c r="AD117" s="440"/>
      <c r="AE117" s="440"/>
      <c r="AF117" s="440"/>
      <c r="AG117" s="461" t="str">
        <f t="shared" si="29"/>
        <v/>
      </c>
      <c r="AH117" s="462" t="str">
        <f t="shared" si="30"/>
        <v/>
      </c>
      <c r="AI117" s="1276"/>
      <c r="AJ117" s="1276"/>
      <c r="AK117" s="1279"/>
    </row>
    <row r="118" spans="1:37" ht="164.25" customHeight="1" x14ac:dyDescent="0.25">
      <c r="A118" s="1183" t="s">
        <v>1005</v>
      </c>
      <c r="B118" s="1186" t="s">
        <v>1006</v>
      </c>
      <c r="C118" s="1189" t="s">
        <v>1264</v>
      </c>
      <c r="D118" s="1192" t="s">
        <v>1265</v>
      </c>
      <c r="E118" s="1195" t="s">
        <v>1266</v>
      </c>
      <c r="F118" s="1168" t="s">
        <v>1267</v>
      </c>
      <c r="G118" s="1171" t="s">
        <v>1069</v>
      </c>
      <c r="H118" s="1174" t="s">
        <v>1268</v>
      </c>
      <c r="I118" s="836" t="s">
        <v>1055</v>
      </c>
      <c r="J118" s="836" t="s">
        <v>1092</v>
      </c>
      <c r="K118" s="1150" t="s">
        <v>1092</v>
      </c>
      <c r="L118" s="1153" t="s">
        <v>1071</v>
      </c>
      <c r="M118" s="1153" t="s">
        <v>1059</v>
      </c>
      <c r="N118" s="836" t="s">
        <v>1055</v>
      </c>
      <c r="O118" s="836" t="s">
        <v>1092</v>
      </c>
      <c r="P118" s="1150" t="s">
        <v>1092</v>
      </c>
      <c r="Q118" s="1156" t="s">
        <v>183</v>
      </c>
      <c r="R118" s="182" t="s">
        <v>1269</v>
      </c>
      <c r="S118" s="182" t="s">
        <v>1270</v>
      </c>
      <c r="T118" s="202">
        <f>IF(SUM(U118:X118)=0,"",SUM(U118:X118))</f>
        <v>4</v>
      </c>
      <c r="U118" s="179">
        <v>1</v>
      </c>
      <c r="V118" s="179">
        <v>1</v>
      </c>
      <c r="W118" s="179">
        <v>1</v>
      </c>
      <c r="X118" s="179">
        <v>1</v>
      </c>
      <c r="Y118" s="179" t="s">
        <v>1271</v>
      </c>
      <c r="Z118" s="179" t="s">
        <v>1272</v>
      </c>
      <c r="AA118" s="183"/>
      <c r="AB118" s="183"/>
      <c r="AC118" s="183"/>
      <c r="AD118" s="183"/>
      <c r="AE118" s="183"/>
      <c r="AF118" s="183"/>
      <c r="AG118" s="192" t="str">
        <f>IF(SUM(AC118:AF118)=0,"",SUM(AC118:AF118))</f>
        <v/>
      </c>
      <c r="AH118" s="193" t="str">
        <f>IF(ISERROR(AG118/T118),"",(AG118/T118))</f>
        <v/>
      </c>
      <c r="AI118" s="1177"/>
      <c r="AJ118" s="1177"/>
      <c r="AK118" s="1180"/>
    </row>
    <row r="119" spans="1:37" ht="105" x14ac:dyDescent="0.25">
      <c r="A119" s="1184"/>
      <c r="B119" s="1187"/>
      <c r="C119" s="1190"/>
      <c r="D119" s="1193"/>
      <c r="E119" s="1196"/>
      <c r="F119" s="1169"/>
      <c r="G119" s="1172"/>
      <c r="H119" s="1175"/>
      <c r="I119" s="837"/>
      <c r="J119" s="837"/>
      <c r="K119" s="1151"/>
      <c r="L119" s="1154"/>
      <c r="M119" s="1154"/>
      <c r="N119" s="837"/>
      <c r="O119" s="837"/>
      <c r="P119" s="1151"/>
      <c r="Q119" s="1157"/>
      <c r="R119" s="433" t="s">
        <v>1273</v>
      </c>
      <c r="S119" s="470" t="s">
        <v>1274</v>
      </c>
      <c r="T119" s="479">
        <f t="shared" ref="T119:T122" si="31">IF(SUM(U119:X119)=0,"",SUM(U119:X119))</f>
        <v>12</v>
      </c>
      <c r="U119" s="470">
        <v>3</v>
      </c>
      <c r="V119" s="470">
        <v>3</v>
      </c>
      <c r="W119" s="470">
        <v>3</v>
      </c>
      <c r="X119" s="470">
        <v>3</v>
      </c>
      <c r="Y119" s="470" t="s">
        <v>1271</v>
      </c>
      <c r="Z119" s="470" t="s">
        <v>1272</v>
      </c>
      <c r="AA119" s="435"/>
      <c r="AB119" s="435"/>
      <c r="AC119" s="435"/>
      <c r="AD119" s="435"/>
      <c r="AE119" s="435"/>
      <c r="AF119" s="435"/>
      <c r="AG119" s="456" t="str">
        <f t="shared" ref="AG119:AG122" si="32">IF(SUM(AC119:AF119)=0,"",SUM(AC119:AF119))</f>
        <v/>
      </c>
      <c r="AH119" s="457" t="str">
        <f t="shared" ref="AH119:AH122" si="33">IF(ISERROR(AG119/T119),"",(AG119/T119))</f>
        <v/>
      </c>
      <c r="AI119" s="1178"/>
      <c r="AJ119" s="1178"/>
      <c r="AK119" s="1181"/>
    </row>
    <row r="120" spans="1:37" x14ac:dyDescent="0.25">
      <c r="A120" s="1184"/>
      <c r="B120" s="1187"/>
      <c r="C120" s="1190"/>
      <c r="D120" s="1193"/>
      <c r="E120" s="1196"/>
      <c r="F120" s="1169"/>
      <c r="G120" s="1172"/>
      <c r="H120" s="1175"/>
      <c r="I120" s="837"/>
      <c r="J120" s="837"/>
      <c r="K120" s="1151"/>
      <c r="L120" s="1154"/>
      <c r="M120" s="1154"/>
      <c r="N120" s="837"/>
      <c r="O120" s="837"/>
      <c r="P120" s="1151"/>
      <c r="Q120" s="1157"/>
      <c r="R120" s="433"/>
      <c r="S120" s="433"/>
      <c r="T120" s="434" t="str">
        <f t="shared" si="31"/>
        <v/>
      </c>
      <c r="U120" s="433"/>
      <c r="V120" s="433"/>
      <c r="W120" s="433"/>
      <c r="X120" s="433"/>
      <c r="Y120" s="433"/>
      <c r="Z120" s="433"/>
      <c r="AA120" s="435"/>
      <c r="AB120" s="435"/>
      <c r="AC120" s="435"/>
      <c r="AD120" s="435"/>
      <c r="AE120" s="435"/>
      <c r="AF120" s="435"/>
      <c r="AG120" s="456" t="str">
        <f t="shared" si="32"/>
        <v/>
      </c>
      <c r="AH120" s="457" t="str">
        <f t="shared" si="33"/>
        <v/>
      </c>
      <c r="AI120" s="1178"/>
      <c r="AJ120" s="1178"/>
      <c r="AK120" s="1181"/>
    </row>
    <row r="121" spans="1:37" x14ac:dyDescent="0.25">
      <c r="A121" s="1184"/>
      <c r="B121" s="1187"/>
      <c r="C121" s="1190"/>
      <c r="D121" s="1193"/>
      <c r="E121" s="1196"/>
      <c r="F121" s="1169"/>
      <c r="G121" s="1172"/>
      <c r="H121" s="1175"/>
      <c r="I121" s="837"/>
      <c r="J121" s="837"/>
      <c r="K121" s="1151"/>
      <c r="L121" s="1154"/>
      <c r="M121" s="1154"/>
      <c r="N121" s="837"/>
      <c r="O121" s="837"/>
      <c r="P121" s="1151"/>
      <c r="Q121" s="1157"/>
      <c r="R121" s="433"/>
      <c r="S121" s="433"/>
      <c r="T121" s="434" t="str">
        <f t="shared" si="31"/>
        <v/>
      </c>
      <c r="U121" s="433"/>
      <c r="V121" s="433"/>
      <c r="W121" s="433"/>
      <c r="X121" s="433"/>
      <c r="Y121" s="433"/>
      <c r="Z121" s="433"/>
      <c r="AA121" s="435"/>
      <c r="AB121" s="435"/>
      <c r="AC121" s="435"/>
      <c r="AD121" s="435"/>
      <c r="AE121" s="435"/>
      <c r="AF121" s="435"/>
      <c r="AG121" s="456" t="str">
        <f t="shared" si="32"/>
        <v/>
      </c>
      <c r="AH121" s="457" t="str">
        <f t="shared" si="33"/>
        <v/>
      </c>
      <c r="AI121" s="1178"/>
      <c r="AJ121" s="1178"/>
      <c r="AK121" s="1181"/>
    </row>
    <row r="122" spans="1:37" ht="15.75" thickBot="1" x14ac:dyDescent="0.3">
      <c r="A122" s="1185"/>
      <c r="B122" s="1188"/>
      <c r="C122" s="1191"/>
      <c r="D122" s="1194"/>
      <c r="E122" s="1197"/>
      <c r="F122" s="1170"/>
      <c r="G122" s="1173"/>
      <c r="H122" s="1176"/>
      <c r="I122" s="838"/>
      <c r="J122" s="838"/>
      <c r="K122" s="1152"/>
      <c r="L122" s="1155"/>
      <c r="M122" s="1155"/>
      <c r="N122" s="838"/>
      <c r="O122" s="838"/>
      <c r="P122" s="1152"/>
      <c r="Q122" s="1158"/>
      <c r="R122" s="438"/>
      <c r="S122" s="438"/>
      <c r="T122" s="439" t="str">
        <f t="shared" si="31"/>
        <v/>
      </c>
      <c r="U122" s="438"/>
      <c r="V122" s="438"/>
      <c r="W122" s="438"/>
      <c r="X122" s="438"/>
      <c r="Y122" s="438"/>
      <c r="Z122" s="438"/>
      <c r="AA122" s="440"/>
      <c r="AB122" s="440"/>
      <c r="AC122" s="440"/>
      <c r="AD122" s="440"/>
      <c r="AE122" s="440"/>
      <c r="AF122" s="440"/>
      <c r="AG122" s="461" t="str">
        <f t="shared" si="32"/>
        <v/>
      </c>
      <c r="AH122" s="462" t="str">
        <f t="shared" si="33"/>
        <v/>
      </c>
      <c r="AI122" s="1179"/>
      <c r="AJ122" s="1179"/>
      <c r="AK122" s="1182"/>
    </row>
    <row r="123" spans="1:37" x14ac:dyDescent="0.25">
      <c r="H123" s="203"/>
      <c r="I123" s="203"/>
      <c r="J123" s="203"/>
    </row>
    <row r="124" spans="1:37" x14ac:dyDescent="0.25">
      <c r="D124" s="174">
        <v>23</v>
      </c>
      <c r="H124" s="203"/>
      <c r="I124" s="203"/>
      <c r="J124" s="203"/>
    </row>
    <row r="125" spans="1:37" x14ac:dyDescent="0.25">
      <c r="H125" s="203"/>
      <c r="I125" s="203"/>
      <c r="J125" s="203"/>
    </row>
  </sheetData>
  <sheetProtection formatCells="0" formatColumns="0" formatRows="0"/>
  <mergeCells count="447">
    <mergeCell ref="AI23:AI27"/>
    <mergeCell ref="AJ23:AJ27"/>
    <mergeCell ref="AK23:AK27"/>
    <mergeCell ref="AI18:AI22"/>
    <mergeCell ref="AJ18:AJ22"/>
    <mergeCell ref="AK18:AK22"/>
    <mergeCell ref="AI113:AI117"/>
    <mergeCell ref="AJ113:AJ117"/>
    <mergeCell ref="AK113:AK117"/>
    <mergeCell ref="AI48:AI52"/>
    <mergeCell ref="AJ48:AJ52"/>
    <mergeCell ref="AK48:AK52"/>
    <mergeCell ref="AI53:AI57"/>
    <mergeCell ref="AJ53:AJ57"/>
    <mergeCell ref="AK53:AK57"/>
    <mergeCell ref="AI98:AI102"/>
    <mergeCell ref="AJ98:AJ102"/>
    <mergeCell ref="AK98:AK102"/>
    <mergeCell ref="AI103:AI107"/>
    <mergeCell ref="AJ103:AJ107"/>
    <mergeCell ref="AK103:AK107"/>
    <mergeCell ref="AI108:AI112"/>
    <mergeCell ref="AJ108:AJ112"/>
    <mergeCell ref="AK108:AK112"/>
    <mergeCell ref="AI68:AI72"/>
    <mergeCell ref="AJ68:AJ72"/>
    <mergeCell ref="AK68:AK72"/>
    <mergeCell ref="AI73:AI77"/>
    <mergeCell ref="AJ73:AJ77"/>
    <mergeCell ref="AK73:AK77"/>
    <mergeCell ref="AI78:AI82"/>
    <mergeCell ref="AJ78:AJ82"/>
    <mergeCell ref="AK78:AK82"/>
    <mergeCell ref="A1:G1"/>
    <mergeCell ref="A3:G3"/>
    <mergeCell ref="Q28:Q32"/>
    <mergeCell ref="C53:C57"/>
    <mergeCell ref="C48:C52"/>
    <mergeCell ref="C38:C42"/>
    <mergeCell ref="A33:A42"/>
    <mergeCell ref="B33:B42"/>
    <mergeCell ref="C33:C37"/>
    <mergeCell ref="C43:C47"/>
    <mergeCell ref="A43:A47"/>
    <mergeCell ref="B43:B47"/>
    <mergeCell ref="K28:K32"/>
    <mergeCell ref="L28:L32"/>
    <mergeCell ref="M28:M32"/>
    <mergeCell ref="N28:N32"/>
    <mergeCell ref="P18:P22"/>
    <mergeCell ref="Q18:Q22"/>
    <mergeCell ref="O28:O32"/>
    <mergeCell ref="P28:P32"/>
    <mergeCell ref="P23:P27"/>
    <mergeCell ref="Q23:Q27"/>
    <mergeCell ref="K23:K27"/>
    <mergeCell ref="L23:L27"/>
    <mergeCell ref="C28:C32"/>
    <mergeCell ref="D28:D32"/>
    <mergeCell ref="E28:E32"/>
    <mergeCell ref="F28:F32"/>
    <mergeCell ref="G28:G32"/>
    <mergeCell ref="H28:H32"/>
    <mergeCell ref="I28:I32"/>
    <mergeCell ref="J28:J32"/>
    <mergeCell ref="J23:J27"/>
    <mergeCell ref="J18:J22"/>
    <mergeCell ref="K18:K22"/>
    <mergeCell ref="C23:C27"/>
    <mergeCell ref="D23:D27"/>
    <mergeCell ref="E23:E27"/>
    <mergeCell ref="F23:F27"/>
    <mergeCell ref="G23:G27"/>
    <mergeCell ref="N23:N27"/>
    <mergeCell ref="O23:O27"/>
    <mergeCell ref="O18:O22"/>
    <mergeCell ref="M23:M27"/>
    <mergeCell ref="AI5:AK5"/>
    <mergeCell ref="A6:H6"/>
    <mergeCell ref="I6:Q6"/>
    <mergeCell ref="R6:Z6"/>
    <mergeCell ref="AA6:AH6"/>
    <mergeCell ref="AI6:AI7"/>
    <mergeCell ref="F18:F22"/>
    <mergeCell ref="G18:G22"/>
    <mergeCell ref="H18:H22"/>
    <mergeCell ref="A5:Z5"/>
    <mergeCell ref="AA5:AH5"/>
    <mergeCell ref="A18:A32"/>
    <mergeCell ref="B18:B32"/>
    <mergeCell ref="C18:C22"/>
    <mergeCell ref="D18:D22"/>
    <mergeCell ref="E18:E22"/>
    <mergeCell ref="L18:L22"/>
    <mergeCell ref="M18:M22"/>
    <mergeCell ref="N18:N22"/>
    <mergeCell ref="AJ6:AJ7"/>
    <mergeCell ref="AK6:AK7"/>
    <mergeCell ref="H23:H27"/>
    <mergeCell ref="I23:I27"/>
    <mergeCell ref="I18:I22"/>
    <mergeCell ref="AK33:AK37"/>
    <mergeCell ref="AI38:AI42"/>
    <mergeCell ref="AJ38:AJ42"/>
    <mergeCell ref="AK38:AK42"/>
    <mergeCell ref="N33:N37"/>
    <mergeCell ref="O33:O37"/>
    <mergeCell ref="P33:P37"/>
    <mergeCell ref="Q33:Q37"/>
    <mergeCell ref="I38:I42"/>
    <mergeCell ref="J38:J42"/>
    <mergeCell ref="K38:K42"/>
    <mergeCell ref="L38:L42"/>
    <mergeCell ref="M38:M42"/>
    <mergeCell ref="N38:N42"/>
    <mergeCell ref="O38:O42"/>
    <mergeCell ref="P38:P42"/>
    <mergeCell ref="Q38:Q42"/>
    <mergeCell ref="I33:I37"/>
    <mergeCell ref="J33:J37"/>
    <mergeCell ref="K33:K37"/>
    <mergeCell ref="L33:L37"/>
    <mergeCell ref="M33:M37"/>
    <mergeCell ref="L43:L47"/>
    <mergeCell ref="M43:M47"/>
    <mergeCell ref="D43:D47"/>
    <mergeCell ref="E43:E47"/>
    <mergeCell ref="F43:F47"/>
    <mergeCell ref="G43:G47"/>
    <mergeCell ref="H43:H47"/>
    <mergeCell ref="AI33:AI37"/>
    <mergeCell ref="AJ33:AJ37"/>
    <mergeCell ref="H33:H37"/>
    <mergeCell ref="E38:E42"/>
    <mergeCell ref="F38:F42"/>
    <mergeCell ref="G38:G42"/>
    <mergeCell ref="H38:H42"/>
    <mergeCell ref="D33:D37"/>
    <mergeCell ref="D38:D42"/>
    <mergeCell ref="E33:E37"/>
    <mergeCell ref="F33:F37"/>
    <mergeCell ref="G33:G37"/>
    <mergeCell ref="AJ43:AJ47"/>
    <mergeCell ref="AK43:AK47"/>
    <mergeCell ref="A48:A57"/>
    <mergeCell ref="B48:B57"/>
    <mergeCell ref="D48:D52"/>
    <mergeCell ref="E48:E52"/>
    <mergeCell ref="F48:F52"/>
    <mergeCell ref="G48:G52"/>
    <mergeCell ref="H48:H52"/>
    <mergeCell ref="D53:D57"/>
    <mergeCell ref="E53:E57"/>
    <mergeCell ref="F53:F57"/>
    <mergeCell ref="G53:G57"/>
    <mergeCell ref="H53:H57"/>
    <mergeCell ref="I48:I52"/>
    <mergeCell ref="J48:J52"/>
    <mergeCell ref="N43:N47"/>
    <mergeCell ref="O43:O47"/>
    <mergeCell ref="P43:P47"/>
    <mergeCell ref="Q43:Q47"/>
    <mergeCell ref="AI43:AI47"/>
    <mergeCell ref="I43:I47"/>
    <mergeCell ref="J43:J47"/>
    <mergeCell ref="K43:K47"/>
    <mergeCell ref="P48:P52"/>
    <mergeCell ref="Q48:Q52"/>
    <mergeCell ref="I53:I57"/>
    <mergeCell ref="J53:J57"/>
    <mergeCell ref="K53:K57"/>
    <mergeCell ref="L53:L57"/>
    <mergeCell ref="M53:M57"/>
    <mergeCell ref="N53:N57"/>
    <mergeCell ref="O53:O57"/>
    <mergeCell ref="P53:P57"/>
    <mergeCell ref="Q53:Q57"/>
    <mergeCell ref="K48:K52"/>
    <mergeCell ref="L48:L52"/>
    <mergeCell ref="M48:M52"/>
    <mergeCell ref="N48:N52"/>
    <mergeCell ref="O48:O52"/>
    <mergeCell ref="E63:E67"/>
    <mergeCell ref="F63:F67"/>
    <mergeCell ref="G63:G67"/>
    <mergeCell ref="H63:H67"/>
    <mergeCell ref="A58:A67"/>
    <mergeCell ref="B58:B67"/>
    <mergeCell ref="C58:C62"/>
    <mergeCell ref="D58:D62"/>
    <mergeCell ref="E58:E62"/>
    <mergeCell ref="AJ58:AJ62"/>
    <mergeCell ref="AK58:AK62"/>
    <mergeCell ref="AI63:AI67"/>
    <mergeCell ref="AJ63:AJ67"/>
    <mergeCell ref="AK63:AK67"/>
    <mergeCell ref="N58:N62"/>
    <mergeCell ref="O58:O62"/>
    <mergeCell ref="P58:P62"/>
    <mergeCell ref="Q58:Q62"/>
    <mergeCell ref="N63:N67"/>
    <mergeCell ref="O63:O67"/>
    <mergeCell ref="P63:P67"/>
    <mergeCell ref="Q63:Q67"/>
    <mergeCell ref="A68:A82"/>
    <mergeCell ref="B68:B82"/>
    <mergeCell ref="C68:C72"/>
    <mergeCell ref="D68:D72"/>
    <mergeCell ref="E68:E72"/>
    <mergeCell ref="C78:C82"/>
    <mergeCell ref="D78:D82"/>
    <mergeCell ref="E78:E82"/>
    <mergeCell ref="AI58:AI62"/>
    <mergeCell ref="I63:I67"/>
    <mergeCell ref="J63:J67"/>
    <mergeCell ref="K63:K67"/>
    <mergeCell ref="L63:L67"/>
    <mergeCell ref="M63:M67"/>
    <mergeCell ref="I58:I62"/>
    <mergeCell ref="J58:J62"/>
    <mergeCell ref="K58:K62"/>
    <mergeCell ref="L58:L62"/>
    <mergeCell ref="M58:M62"/>
    <mergeCell ref="F58:F62"/>
    <mergeCell ref="G58:G62"/>
    <mergeCell ref="H58:H62"/>
    <mergeCell ref="C63:C67"/>
    <mergeCell ref="D63:D67"/>
    <mergeCell ref="I78:I82"/>
    <mergeCell ref="J78:J82"/>
    <mergeCell ref="F68:F72"/>
    <mergeCell ref="G68:G72"/>
    <mergeCell ref="H68:H72"/>
    <mergeCell ref="C73:C77"/>
    <mergeCell ref="D73:D77"/>
    <mergeCell ref="E73:E77"/>
    <mergeCell ref="F73:F77"/>
    <mergeCell ref="G73:G77"/>
    <mergeCell ref="H73:H77"/>
    <mergeCell ref="P68:P72"/>
    <mergeCell ref="Q68:Q72"/>
    <mergeCell ref="I73:I77"/>
    <mergeCell ref="J73:J77"/>
    <mergeCell ref="K73:K77"/>
    <mergeCell ref="L73:L77"/>
    <mergeCell ref="M73:M77"/>
    <mergeCell ref="N73:N77"/>
    <mergeCell ref="O73:O77"/>
    <mergeCell ref="P73:P77"/>
    <mergeCell ref="Q73:Q77"/>
    <mergeCell ref="K68:K72"/>
    <mergeCell ref="L68:L72"/>
    <mergeCell ref="M68:M72"/>
    <mergeCell ref="N68:N72"/>
    <mergeCell ref="O68:O72"/>
    <mergeCell ref="I68:I72"/>
    <mergeCell ref="J68:J72"/>
    <mergeCell ref="P78:P82"/>
    <mergeCell ref="Q78:Q82"/>
    <mergeCell ref="A98:A107"/>
    <mergeCell ref="B98:B107"/>
    <mergeCell ref="C98:C102"/>
    <mergeCell ref="D98:D102"/>
    <mergeCell ref="E98:E102"/>
    <mergeCell ref="F98:F102"/>
    <mergeCell ref="G98:G102"/>
    <mergeCell ref="H98:H102"/>
    <mergeCell ref="C103:C107"/>
    <mergeCell ref="D103:D107"/>
    <mergeCell ref="E103:E107"/>
    <mergeCell ref="F103:F107"/>
    <mergeCell ref="G103:G107"/>
    <mergeCell ref="H103:H107"/>
    <mergeCell ref="K78:K82"/>
    <mergeCell ref="L78:L82"/>
    <mergeCell ref="M78:M82"/>
    <mergeCell ref="N78:N82"/>
    <mergeCell ref="O78:O82"/>
    <mergeCell ref="F78:F82"/>
    <mergeCell ref="G78:G82"/>
    <mergeCell ref="H78:H82"/>
    <mergeCell ref="N98:N102"/>
    <mergeCell ref="O98:O102"/>
    <mergeCell ref="P98:P102"/>
    <mergeCell ref="Q98:Q102"/>
    <mergeCell ref="I103:I107"/>
    <mergeCell ref="J103:J107"/>
    <mergeCell ref="K103:K107"/>
    <mergeCell ref="L103:L107"/>
    <mergeCell ref="M103:M107"/>
    <mergeCell ref="N103:N107"/>
    <mergeCell ref="O103:O107"/>
    <mergeCell ref="P103:P107"/>
    <mergeCell ref="Q103:Q107"/>
    <mergeCell ref="I98:I102"/>
    <mergeCell ref="J98:J102"/>
    <mergeCell ref="K98:K102"/>
    <mergeCell ref="L98:L102"/>
    <mergeCell ref="M98:M102"/>
    <mergeCell ref="G108:G112"/>
    <mergeCell ref="H108:H112"/>
    <mergeCell ref="I108:I112"/>
    <mergeCell ref="J108:J112"/>
    <mergeCell ref="A108:A112"/>
    <mergeCell ref="B108:B112"/>
    <mergeCell ref="C108:C112"/>
    <mergeCell ref="D108:D112"/>
    <mergeCell ref="E108:E112"/>
    <mergeCell ref="P113:P117"/>
    <mergeCell ref="Q113:Q117"/>
    <mergeCell ref="P108:P112"/>
    <mergeCell ref="Q108:Q112"/>
    <mergeCell ref="A113:A117"/>
    <mergeCell ref="B113:B117"/>
    <mergeCell ref="C113:C117"/>
    <mergeCell ref="D113:D117"/>
    <mergeCell ref="E113:E117"/>
    <mergeCell ref="F113:F117"/>
    <mergeCell ref="G113:G117"/>
    <mergeCell ref="H113:H117"/>
    <mergeCell ref="I113:I117"/>
    <mergeCell ref="J113:J117"/>
    <mergeCell ref="K113:K117"/>
    <mergeCell ref="L113:L117"/>
    <mergeCell ref="M113:M117"/>
    <mergeCell ref="N113:N117"/>
    <mergeCell ref="K108:K112"/>
    <mergeCell ref="L108:L112"/>
    <mergeCell ref="M108:M112"/>
    <mergeCell ref="N108:N112"/>
    <mergeCell ref="O108:O112"/>
    <mergeCell ref="F108:F112"/>
    <mergeCell ref="A118:A122"/>
    <mergeCell ref="B118:B122"/>
    <mergeCell ref="C118:C122"/>
    <mergeCell ref="D118:D122"/>
    <mergeCell ref="E118:E122"/>
    <mergeCell ref="F118:F122"/>
    <mergeCell ref="G118:G122"/>
    <mergeCell ref="H118:H122"/>
    <mergeCell ref="O113:O117"/>
    <mergeCell ref="AI118:AI122"/>
    <mergeCell ref="AJ118:AJ122"/>
    <mergeCell ref="AK118:AK122"/>
    <mergeCell ref="M118:M122"/>
    <mergeCell ref="N118:N122"/>
    <mergeCell ref="O118:O122"/>
    <mergeCell ref="P118:P122"/>
    <mergeCell ref="Q118:Q122"/>
    <mergeCell ref="I118:I122"/>
    <mergeCell ref="J118:J122"/>
    <mergeCell ref="K118:K122"/>
    <mergeCell ref="L118:L122"/>
    <mergeCell ref="N83:N87"/>
    <mergeCell ref="O83:O87"/>
    <mergeCell ref="P83:P87"/>
    <mergeCell ref="Q83:Q87"/>
    <mergeCell ref="A83:A97"/>
    <mergeCell ref="B83:B97"/>
    <mergeCell ref="C83:C87"/>
    <mergeCell ref="D83:D87"/>
    <mergeCell ref="E83:E87"/>
    <mergeCell ref="F83:F87"/>
    <mergeCell ref="G83:G87"/>
    <mergeCell ref="H83:H87"/>
    <mergeCell ref="C88:C92"/>
    <mergeCell ref="D88:D92"/>
    <mergeCell ref="E88:E92"/>
    <mergeCell ref="F88:F92"/>
    <mergeCell ref="G88:G92"/>
    <mergeCell ref="H88:H92"/>
    <mergeCell ref="C93:C97"/>
    <mergeCell ref="D93:D97"/>
    <mergeCell ref="E93:E97"/>
    <mergeCell ref="F93:F97"/>
    <mergeCell ref="G93:G97"/>
    <mergeCell ref="H93:H97"/>
    <mergeCell ref="AI93:AI97"/>
    <mergeCell ref="AJ93:AJ97"/>
    <mergeCell ref="AK93:AK97"/>
    <mergeCell ref="I93:I97"/>
    <mergeCell ref="J93:J97"/>
    <mergeCell ref="K93:K97"/>
    <mergeCell ref="L93:L97"/>
    <mergeCell ref="M93:M97"/>
    <mergeCell ref="N93:N97"/>
    <mergeCell ref="O93:O97"/>
    <mergeCell ref="P93:P97"/>
    <mergeCell ref="Q93:Q97"/>
    <mergeCell ref="L8:L12"/>
    <mergeCell ref="M8:M12"/>
    <mergeCell ref="A8:A17"/>
    <mergeCell ref="B8:B17"/>
    <mergeCell ref="AI83:AI87"/>
    <mergeCell ref="AJ83:AJ87"/>
    <mergeCell ref="AK83:AK87"/>
    <mergeCell ref="AI88:AI92"/>
    <mergeCell ref="AJ88:AJ92"/>
    <mergeCell ref="AK88:AK92"/>
    <mergeCell ref="I88:I92"/>
    <mergeCell ref="J88:J92"/>
    <mergeCell ref="K88:K92"/>
    <mergeCell ref="L88:L92"/>
    <mergeCell ref="M88:M92"/>
    <mergeCell ref="N88:N92"/>
    <mergeCell ref="O88:O92"/>
    <mergeCell ref="P88:P92"/>
    <mergeCell ref="Q88:Q92"/>
    <mergeCell ref="I83:I87"/>
    <mergeCell ref="J83:J87"/>
    <mergeCell ref="K83:K87"/>
    <mergeCell ref="L83:L87"/>
    <mergeCell ref="M83:M87"/>
    <mergeCell ref="J13:J17"/>
    <mergeCell ref="K13:K17"/>
    <mergeCell ref="L13:L17"/>
    <mergeCell ref="M13:M17"/>
    <mergeCell ref="N13:N17"/>
    <mergeCell ref="O13:O17"/>
    <mergeCell ref="P13:P17"/>
    <mergeCell ref="Q13:Q17"/>
    <mergeCell ref="C8:C12"/>
    <mergeCell ref="E8:E12"/>
    <mergeCell ref="F8:F12"/>
    <mergeCell ref="G8:G12"/>
    <mergeCell ref="H8:H12"/>
    <mergeCell ref="I8:I12"/>
    <mergeCell ref="C13:C17"/>
    <mergeCell ref="E13:E17"/>
    <mergeCell ref="F13:F17"/>
    <mergeCell ref="G13:G17"/>
    <mergeCell ref="H13:H17"/>
    <mergeCell ref="I13:I17"/>
    <mergeCell ref="D8:D12"/>
    <mergeCell ref="D13:D17"/>
    <mergeCell ref="J8:J12"/>
    <mergeCell ref="K8:K12"/>
    <mergeCell ref="AI8:AI12"/>
    <mergeCell ref="AJ8:AJ12"/>
    <mergeCell ref="AK8:AK12"/>
    <mergeCell ref="AI13:AI17"/>
    <mergeCell ref="AJ13:AJ17"/>
    <mergeCell ref="AK13:AK17"/>
    <mergeCell ref="N8:N12"/>
    <mergeCell ref="O8:O12"/>
    <mergeCell ref="P8:P12"/>
    <mergeCell ref="Q8:Q12"/>
  </mergeCells>
  <conditionalFormatting sqref="K33 K38">
    <cfRule type="cellIs" dxfId="125" priority="52" operator="equal">
      <formula>"EXTREMO"</formula>
    </cfRule>
    <cfRule type="cellIs" dxfId="124" priority="51" operator="equal">
      <formula>"ALTO"</formula>
    </cfRule>
    <cfRule type="cellIs" dxfId="123" priority="49" operator="equal">
      <formula>"BAJO"</formula>
    </cfRule>
    <cfRule type="cellIs" dxfId="122" priority="50" operator="equal">
      <formula>"MODERADO"</formula>
    </cfRule>
  </conditionalFormatting>
  <conditionalFormatting sqref="K8:L8 P8 K13:L13 P13">
    <cfRule type="cellIs" dxfId="121" priority="1" operator="equal">
      <formula>"BAJO"</formula>
    </cfRule>
    <cfRule type="cellIs" dxfId="120" priority="2" operator="equal">
      <formula>"MODERADO"</formula>
    </cfRule>
    <cfRule type="cellIs" dxfId="119" priority="3" operator="equal">
      <formula>"ALTO"</formula>
    </cfRule>
    <cfRule type="cellIs" dxfId="118" priority="4" operator="equal">
      <formula>"EXTREMO"</formula>
    </cfRule>
  </conditionalFormatting>
  <conditionalFormatting sqref="K18:L18 P18 K23:L23 P23 K28:L28 P28">
    <cfRule type="cellIs" dxfId="117" priority="55" operator="equal">
      <formula>"ALTO"</formula>
    </cfRule>
    <cfRule type="cellIs" dxfId="116" priority="56" operator="equal">
      <formula>"EXTREMO"</formula>
    </cfRule>
    <cfRule type="cellIs" dxfId="115" priority="54" operator="equal">
      <formula>"MODERADO"</formula>
    </cfRule>
    <cfRule type="cellIs" dxfId="114" priority="53" operator="equal">
      <formula>"BAJO"</formula>
    </cfRule>
  </conditionalFormatting>
  <conditionalFormatting sqref="K43:L43 P43">
    <cfRule type="cellIs" dxfId="113" priority="44" operator="equal">
      <formula>"EXTREMO"</formula>
    </cfRule>
    <cfRule type="cellIs" dxfId="112" priority="43" operator="equal">
      <formula>"ALTO"</formula>
    </cfRule>
    <cfRule type="cellIs" dxfId="111" priority="42" operator="equal">
      <formula>"MODERADO"</formula>
    </cfRule>
    <cfRule type="cellIs" dxfId="110" priority="41" operator="equal">
      <formula>"BAJO"</formula>
    </cfRule>
  </conditionalFormatting>
  <conditionalFormatting sqref="K48:L48 P48 K53:L53 P53">
    <cfRule type="cellIs" dxfId="109" priority="40" operator="equal">
      <formula>"EXTREMO"</formula>
    </cfRule>
    <cfRule type="cellIs" dxfId="108" priority="39" operator="equal">
      <formula>"ALTO"</formula>
    </cfRule>
    <cfRule type="cellIs" dxfId="107" priority="38" operator="equal">
      <formula>"MODERADO"</formula>
    </cfRule>
    <cfRule type="cellIs" dxfId="106" priority="37" operator="equal">
      <formula>"BAJO"</formula>
    </cfRule>
  </conditionalFormatting>
  <conditionalFormatting sqref="K58:L58 P58 K63:L63 P63">
    <cfRule type="cellIs" dxfId="105" priority="36" operator="equal">
      <formula>"EXTREMO"</formula>
    </cfRule>
    <cfRule type="cellIs" dxfId="104" priority="35" operator="equal">
      <formula>"ALTO"</formula>
    </cfRule>
    <cfRule type="cellIs" dxfId="103" priority="34" operator="equal">
      <formula>"MODERADO"</formula>
    </cfRule>
    <cfRule type="cellIs" dxfId="102" priority="33" operator="equal">
      <formula>"BAJO"</formula>
    </cfRule>
  </conditionalFormatting>
  <conditionalFormatting sqref="K68:L68 P68 K73:L73 P73 K78:L78 P78">
    <cfRule type="cellIs" dxfId="101" priority="29" operator="equal">
      <formula>"BAJO"</formula>
    </cfRule>
    <cfRule type="cellIs" dxfId="100" priority="30" operator="equal">
      <formula>"MODERADO"</formula>
    </cfRule>
    <cfRule type="cellIs" dxfId="99" priority="31" operator="equal">
      <formula>"ALTO"</formula>
    </cfRule>
    <cfRule type="cellIs" dxfId="98" priority="32" operator="equal">
      <formula>"EXTREMO"</formula>
    </cfRule>
  </conditionalFormatting>
  <conditionalFormatting sqref="K83:L83 P83 K88:L88 P88 K93:L93 P93">
    <cfRule type="cellIs" dxfId="97" priority="7" operator="equal">
      <formula>"ALTO"</formula>
    </cfRule>
    <cfRule type="cellIs" dxfId="96" priority="8" operator="equal">
      <formula>"EXTREMO"</formula>
    </cfRule>
    <cfRule type="cellIs" dxfId="95" priority="6" operator="equal">
      <formula>"MODERADO"</formula>
    </cfRule>
    <cfRule type="cellIs" dxfId="94" priority="5" operator="equal">
      <formula>"BAJO"</formula>
    </cfRule>
  </conditionalFormatting>
  <conditionalFormatting sqref="K98:L98 P98 K103:L103 P103">
    <cfRule type="cellIs" dxfId="93" priority="28" operator="equal">
      <formula>"EXTREMO"</formula>
    </cfRule>
    <cfRule type="cellIs" dxfId="92" priority="27" operator="equal">
      <formula>"ALTO"</formula>
    </cfRule>
    <cfRule type="cellIs" dxfId="91" priority="26" operator="equal">
      <formula>"MODERADO"</formula>
    </cfRule>
    <cfRule type="cellIs" dxfId="90" priority="25" operator="equal">
      <formula>"BAJO"</formula>
    </cfRule>
  </conditionalFormatting>
  <conditionalFormatting sqref="K108:L108 P108">
    <cfRule type="cellIs" dxfId="89" priority="24" operator="equal">
      <formula>"EXTREMO"</formula>
    </cfRule>
    <cfRule type="cellIs" dxfId="88" priority="23" operator="equal">
      <formula>"ALTO"</formula>
    </cfRule>
    <cfRule type="cellIs" dxfId="87" priority="22" operator="equal">
      <formula>"MODERADO"</formula>
    </cfRule>
    <cfRule type="cellIs" dxfId="86" priority="21" operator="equal">
      <formula>"BAJO"</formula>
    </cfRule>
  </conditionalFormatting>
  <conditionalFormatting sqref="K113:L113 P113">
    <cfRule type="cellIs" dxfId="85" priority="20" operator="equal">
      <formula>"EXTREMO"</formula>
    </cfRule>
    <cfRule type="cellIs" dxfId="84" priority="19" operator="equal">
      <formula>"ALTO"</formula>
    </cfRule>
    <cfRule type="cellIs" dxfId="83" priority="18" operator="equal">
      <formula>"MODERADO"</formula>
    </cfRule>
    <cfRule type="cellIs" dxfId="82" priority="17" operator="equal">
      <formula>"BAJO"</formula>
    </cfRule>
  </conditionalFormatting>
  <conditionalFormatting sqref="K118:L118 P118">
    <cfRule type="cellIs" dxfId="81" priority="12" operator="equal">
      <formula>"EXTREMO"</formula>
    </cfRule>
    <cfRule type="cellIs" dxfId="80" priority="11" operator="equal">
      <formula>"ALTO"</formula>
    </cfRule>
    <cfRule type="cellIs" dxfId="79" priority="10" operator="equal">
      <formula>"MODERADO"</formula>
    </cfRule>
    <cfRule type="cellIs" dxfId="78" priority="9" operator="equal">
      <formula>"BAJO"</formula>
    </cfRule>
  </conditionalFormatting>
  <conditionalFormatting sqref="P33 P38">
    <cfRule type="cellIs" dxfId="77" priority="45" operator="equal">
      <formula>"BAJO"</formula>
    </cfRule>
    <cfRule type="cellIs" dxfId="76" priority="46" operator="equal">
      <formula>"MODERADO"</formula>
    </cfRule>
    <cfRule type="cellIs" dxfId="75" priority="47" operator="equal">
      <formula>"ALTO"</formula>
    </cfRule>
    <cfRule type="cellIs" dxfId="74" priority="48" operator="equal">
      <formula>"EXTREMO"</formula>
    </cfRule>
  </conditionalFormatting>
  <printOptions horizontalCentered="1" verticalCentered="1"/>
  <pageMargins left="0.70866141732283472" right="0.70866141732283472" top="0.74803149606299213" bottom="0.74803149606299213" header="0.31496062992125984" footer="0.31496062992125984"/>
  <pageSetup scale="15" orientation="landscape" r:id="rId1"/>
  <headerFooter>
    <oddFooter>&amp;C&amp;G
DIES-05-FR-01
v.1
Hoja 7</oddFoot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U64"/>
  <sheetViews>
    <sheetView topLeftCell="BD27" zoomScale="40" zoomScaleNormal="40" zoomScaleSheetLayoutView="40" zoomScalePageLayoutView="70" workbookViewId="0">
      <selection activeCell="BR32" sqref="BR32:BU37"/>
    </sheetView>
  </sheetViews>
  <sheetFormatPr baseColWidth="10" defaultColWidth="11.42578125" defaultRowHeight="15" x14ac:dyDescent="0.25"/>
  <cols>
    <col min="1" max="1" width="15.85546875" style="3" customWidth="1"/>
    <col min="2" max="2" width="20.140625" style="3" customWidth="1"/>
    <col min="3" max="3" width="28.85546875" style="3" customWidth="1"/>
    <col min="4" max="5" width="9.140625" style="3" customWidth="1"/>
    <col min="6" max="6" width="9.140625" style="3" bestFit="1" customWidth="1"/>
    <col min="7" max="7" width="23.42578125" style="3" customWidth="1"/>
    <col min="8" max="8" width="16.7109375" style="3" hidden="1" customWidth="1"/>
    <col min="9" max="9" width="18" style="3" hidden="1" customWidth="1"/>
    <col min="10" max="10" width="55.5703125" style="3" customWidth="1"/>
    <col min="11" max="11" width="9.140625" style="3" customWidth="1"/>
    <col min="12" max="12" width="24" style="3" customWidth="1"/>
    <col min="13" max="13" width="29.140625" style="3" hidden="1" customWidth="1"/>
    <col min="14" max="15" width="23.85546875" style="3" hidden="1" customWidth="1"/>
    <col min="16" max="16" width="33.5703125" style="3" hidden="1" customWidth="1"/>
    <col min="17" max="17" width="9.42578125" style="3" hidden="1" customWidth="1"/>
    <col min="18" max="18" width="12.7109375" style="6" customWidth="1"/>
    <col min="19" max="19" width="10.28515625" style="6" customWidth="1"/>
    <col min="20" max="20" width="14.140625" style="3" customWidth="1"/>
    <col min="21" max="21" width="7.28515625" style="3" customWidth="1"/>
    <col min="22" max="22" width="14.85546875" style="3" customWidth="1"/>
    <col min="23" max="23" width="6.42578125" style="3" bestFit="1" customWidth="1"/>
    <col min="24" max="24" width="13.5703125" style="6" customWidth="1"/>
    <col min="25" max="25" width="6.42578125" style="6" bestFit="1" customWidth="1"/>
    <col min="26" max="26" width="12.28515625" style="3" hidden="1" customWidth="1"/>
    <col min="27" max="27" width="19.28515625" style="7" customWidth="1"/>
    <col min="28" max="28" width="5.140625" style="3" customWidth="1"/>
    <col min="29" max="29" width="99.140625" style="3" customWidth="1"/>
    <col min="30" max="30" width="9.5703125" style="3" customWidth="1"/>
    <col min="31" max="31" width="58.42578125" style="3" customWidth="1"/>
    <col min="32" max="32" width="4.28515625" style="3" bestFit="1" customWidth="1"/>
    <col min="33" max="33" width="7.140625" style="6" customWidth="1"/>
    <col min="34" max="34" width="9.5703125" style="6" customWidth="1"/>
    <col min="35" max="35" width="7.140625" style="6" customWidth="1"/>
    <col min="36" max="36" width="9.5703125" style="6" customWidth="1"/>
    <col min="37" max="37" width="8.28515625" style="6" customWidth="1"/>
    <col min="38" max="38" width="14.140625" style="6" customWidth="1"/>
    <col min="39" max="39" width="12.28515625" style="6" customWidth="1"/>
    <col min="40" max="40" width="4.28515625" style="3" customWidth="1"/>
    <col min="41" max="42" width="4.28515625" style="3" bestFit="1" customWidth="1"/>
    <col min="43" max="43" width="23.42578125" style="3" customWidth="1"/>
    <col min="44" max="44" width="17.7109375" style="3" customWidth="1"/>
    <col min="45" max="45" width="9" style="3" customWidth="1"/>
    <col min="46" max="46" width="11.28515625" style="3" customWidth="1"/>
    <col min="47" max="47" width="12.5703125" style="3" bestFit="1" customWidth="1"/>
    <col min="48" max="48" width="8.7109375" style="3" customWidth="1"/>
    <col min="49" max="49" width="13.5703125" style="3" customWidth="1"/>
    <col min="50" max="50" width="18" style="3" customWidth="1"/>
    <col min="51" max="51" width="18.140625" style="3" bestFit="1" customWidth="1"/>
    <col min="52" max="52" width="21.7109375" style="3" customWidth="1"/>
    <col min="53" max="53" width="38.5703125" style="3"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customWidth="1"/>
    <col min="60" max="60" width="23.140625" style="3" customWidth="1"/>
    <col min="61" max="61" width="26.28515625" style="3" customWidth="1"/>
    <col min="62" max="62" width="35" style="3" customWidth="1"/>
    <col min="63" max="63" width="17" style="3" customWidth="1"/>
    <col min="64" max="67" width="9.7109375" style="4" customWidth="1"/>
    <col min="68" max="69" width="15.140625" style="92" customWidth="1"/>
    <col min="70" max="70" width="33.140625" style="3" customWidth="1"/>
    <col min="71" max="71" width="29.42578125" style="3" customWidth="1"/>
    <col min="72" max="72" width="17.85546875" style="3" customWidth="1"/>
    <col min="73" max="73" width="34.42578125" style="3" customWidth="1"/>
    <col min="74" max="74" width="27.7109375" style="3" customWidth="1"/>
    <col min="75" max="75" width="11.42578125" style="3"/>
    <col min="76" max="76" width="12.85546875" style="3" customWidth="1"/>
    <col min="77" max="16384" width="11.42578125" style="3"/>
  </cols>
  <sheetData>
    <row r="1" spans="1:73" ht="15.75" x14ac:dyDescent="0.25">
      <c r="A1" s="1371" t="s">
        <v>81</v>
      </c>
      <c r="B1" s="1371"/>
      <c r="C1" s="1371"/>
      <c r="D1" s="1371"/>
      <c r="E1" s="1371"/>
      <c r="F1" s="1371"/>
      <c r="G1" s="1371"/>
    </row>
    <row r="3" spans="1:73" ht="15.75" x14ac:dyDescent="0.25">
      <c r="A3" s="1381" t="s">
        <v>1275</v>
      </c>
      <c r="B3" s="1381"/>
      <c r="C3" s="1381"/>
      <c r="D3" s="1381"/>
      <c r="E3" s="1381"/>
      <c r="F3" s="1381"/>
      <c r="G3" s="1382"/>
      <c r="J3" s="4"/>
      <c r="K3" s="4"/>
      <c r="L3" s="5"/>
      <c r="M3" s="5"/>
      <c r="N3" s="5"/>
      <c r="O3" s="5"/>
      <c r="P3" s="5"/>
      <c r="Q3" s="5"/>
      <c r="R3" s="59"/>
      <c r="S3" s="59"/>
      <c r="T3" s="5"/>
      <c r="U3" s="5"/>
      <c r="V3" s="5"/>
      <c r="W3" s="5"/>
      <c r="X3" s="59"/>
    </row>
    <row r="4" spans="1:73" x14ac:dyDescent="0.25">
      <c r="D4" s="21"/>
      <c r="J4" s="68"/>
      <c r="K4" s="65"/>
      <c r="L4" s="85"/>
      <c r="M4" s="5"/>
      <c r="N4" s="5"/>
      <c r="O4" s="64"/>
      <c r="P4" s="67"/>
      <c r="Q4" s="5"/>
      <c r="R4" s="67"/>
      <c r="S4" s="59"/>
      <c r="T4" s="5"/>
      <c r="U4" s="5"/>
      <c r="V4" s="5"/>
      <c r="W4" s="5"/>
      <c r="X4" s="59"/>
      <c r="AC4" s="5"/>
      <c r="AE4" s="221"/>
      <c r="AG4" s="66"/>
      <c r="AH4" s="66"/>
      <c r="AI4" s="66"/>
      <c r="AJ4" s="66"/>
      <c r="AK4" s="66"/>
      <c r="AL4" s="66"/>
      <c r="AM4" s="66"/>
      <c r="AQ4" s="4"/>
      <c r="AZ4" s="86"/>
      <c r="BA4" s="64"/>
      <c r="BJ4" s="67"/>
      <c r="BS4" s="67"/>
      <c r="BT4" s="5"/>
    </row>
    <row r="5" spans="1:73" s="8" customFormat="1" ht="15.75" customHeight="1" x14ac:dyDescent="0.25">
      <c r="A5" s="1383" t="s">
        <v>91</v>
      </c>
      <c r="B5" s="1383" t="s">
        <v>92</v>
      </c>
      <c r="C5" s="1383" t="s">
        <v>93</v>
      </c>
      <c r="D5" s="1362" t="s">
        <v>94</v>
      </c>
      <c r="E5" s="1363"/>
      <c r="F5" s="1363"/>
      <c r="G5" s="1363"/>
      <c r="H5" s="1363"/>
      <c r="I5" s="1363"/>
      <c r="J5" s="1363"/>
      <c r="K5" s="1363"/>
      <c r="L5" s="1363"/>
      <c r="M5" s="1363"/>
      <c r="N5" s="1363"/>
      <c r="O5" s="1363"/>
      <c r="P5" s="1363"/>
      <c r="Q5" s="1364"/>
      <c r="R5" s="1376" t="s">
        <v>95</v>
      </c>
      <c r="S5" s="1376"/>
      <c r="T5" s="1376"/>
      <c r="U5" s="1376"/>
      <c r="V5" s="1376"/>
      <c r="W5" s="1376"/>
      <c r="X5" s="1376"/>
      <c r="Y5" s="1376"/>
      <c r="Z5" s="1376"/>
      <c r="AA5" s="1376"/>
      <c r="AB5" s="1377" t="s">
        <v>96</v>
      </c>
      <c r="AC5" s="1378"/>
      <c r="AD5" s="1378"/>
      <c r="AE5" s="1378"/>
      <c r="AF5" s="1378"/>
      <c r="AG5" s="1378"/>
      <c r="AH5" s="1378"/>
      <c r="AI5" s="1378"/>
      <c r="AJ5" s="1378"/>
      <c r="AK5" s="1378"/>
      <c r="AL5" s="1378"/>
      <c r="AM5" s="1378"/>
      <c r="AN5" s="1378"/>
      <c r="AO5" s="1378"/>
      <c r="AP5" s="1378"/>
      <c r="AQ5" s="1014" t="s">
        <v>97</v>
      </c>
      <c r="AR5" s="1379" t="s">
        <v>98</v>
      </c>
      <c r="AS5" s="1379"/>
      <c r="AT5" s="1379"/>
      <c r="AU5" s="1379"/>
      <c r="AV5" s="1379"/>
      <c r="AW5" s="1379"/>
      <c r="AX5" s="1379"/>
      <c r="AY5" s="1379"/>
      <c r="AZ5" s="1380"/>
      <c r="BA5" s="1375" t="s">
        <v>99</v>
      </c>
      <c r="BB5" s="1375"/>
      <c r="BC5" s="1375"/>
      <c r="BD5" s="1375"/>
      <c r="BE5" s="1375"/>
      <c r="BF5" s="1375"/>
      <c r="BG5" s="1375"/>
      <c r="BH5" s="1375"/>
      <c r="BI5" s="1375"/>
      <c r="BJ5" s="1368" t="s">
        <v>100</v>
      </c>
      <c r="BK5" s="1369"/>
      <c r="BL5" s="1369"/>
      <c r="BM5" s="1369"/>
      <c r="BN5" s="1369"/>
      <c r="BO5" s="1369"/>
      <c r="BP5" s="1369"/>
      <c r="BQ5" s="1370"/>
      <c r="BR5" s="1372"/>
      <c r="BS5" s="1373"/>
      <c r="BT5" s="1373"/>
      <c r="BU5" s="1374"/>
    </row>
    <row r="6" spans="1:73" ht="51" customHeight="1" x14ac:dyDescent="0.25">
      <c r="A6" s="1383"/>
      <c r="B6" s="1383"/>
      <c r="C6" s="1383"/>
      <c r="D6" s="535"/>
      <c r="E6" s="536"/>
      <c r="F6" s="536"/>
      <c r="G6" s="536"/>
      <c r="H6" s="536"/>
      <c r="I6" s="536"/>
      <c r="J6" s="536"/>
      <c r="K6" s="536"/>
      <c r="L6" s="536"/>
      <c r="M6" s="536"/>
      <c r="N6" s="536"/>
      <c r="O6" s="536"/>
      <c r="P6" s="992" t="s">
        <v>101</v>
      </c>
      <c r="Q6" s="994"/>
      <c r="R6" s="1004" t="s">
        <v>102</v>
      </c>
      <c r="S6" s="1004"/>
      <c r="T6" s="1004" t="s">
        <v>103</v>
      </c>
      <c r="U6" s="1004"/>
      <c r="V6" s="1004"/>
      <c r="W6" s="1004"/>
      <c r="X6" s="1004"/>
      <c r="Y6" s="1004"/>
      <c r="Z6" s="1"/>
      <c r="AA6" s="2"/>
      <c r="AB6" s="1005"/>
      <c r="AC6" s="1006"/>
      <c r="AD6" s="1006"/>
      <c r="AE6" s="1006"/>
      <c r="AF6" s="533"/>
      <c r="AG6" s="1007"/>
      <c r="AH6" s="1007"/>
      <c r="AI6" s="1007"/>
      <c r="AJ6" s="1007"/>
      <c r="AK6" s="1007"/>
      <c r="AL6" s="1007"/>
      <c r="AM6" s="1007"/>
      <c r="AN6" s="1007"/>
      <c r="AO6" s="1007"/>
      <c r="AP6" s="1005"/>
      <c r="AQ6" s="1015"/>
      <c r="AR6" s="1008" t="s">
        <v>104</v>
      </c>
      <c r="AS6" s="1008"/>
      <c r="AT6" s="1008"/>
      <c r="AU6" s="1009" t="s">
        <v>105</v>
      </c>
      <c r="AV6" s="1009"/>
      <c r="AW6" s="1009"/>
      <c r="AX6" s="537"/>
      <c r="AY6" s="537"/>
      <c r="AZ6" s="538"/>
      <c r="BA6" s="89"/>
      <c r="BB6" s="90"/>
      <c r="BC6" s="90"/>
      <c r="BD6" s="1375" t="s">
        <v>106</v>
      </c>
      <c r="BE6" s="1375"/>
      <c r="BF6" s="1375"/>
      <c r="BG6" s="1375"/>
      <c r="BH6" s="90"/>
      <c r="BI6" s="90"/>
      <c r="BJ6" s="1011" t="s">
        <v>107</v>
      </c>
      <c r="BK6" s="1012"/>
      <c r="BL6" s="1012"/>
      <c r="BM6" s="1012"/>
      <c r="BN6" s="1012"/>
      <c r="BO6" s="1012"/>
      <c r="BP6" s="1012"/>
      <c r="BQ6" s="1013"/>
      <c r="BR6" s="539" t="s">
        <v>108</v>
      </c>
      <c r="BS6" s="1014" t="s">
        <v>109</v>
      </c>
      <c r="BT6" s="1014"/>
      <c r="BU6" s="1014"/>
    </row>
    <row r="7" spans="1:73" ht="203.25" customHeight="1" thickBot="1" x14ac:dyDescent="0.3">
      <c r="A7" s="989"/>
      <c r="B7" s="989"/>
      <c r="C7" s="989"/>
      <c r="D7" s="1365" t="s">
        <v>1276</v>
      </c>
      <c r="E7" s="1366"/>
      <c r="F7" s="1367"/>
      <c r="G7" s="532" t="s">
        <v>111</v>
      </c>
      <c r="H7" s="540" t="s">
        <v>112</v>
      </c>
      <c r="I7" s="540" t="s">
        <v>113</v>
      </c>
      <c r="J7" s="532" t="s">
        <v>114</v>
      </c>
      <c r="K7" s="541" t="s">
        <v>115</v>
      </c>
      <c r="L7" s="532" t="s">
        <v>116</v>
      </c>
      <c r="M7" s="532" t="s">
        <v>117</v>
      </c>
      <c r="N7" s="540" t="s">
        <v>118</v>
      </c>
      <c r="O7" s="540" t="s">
        <v>119</v>
      </c>
      <c r="P7" s="532" t="s">
        <v>120</v>
      </c>
      <c r="Q7" s="532" t="s">
        <v>121</v>
      </c>
      <c r="R7" s="1019" t="s">
        <v>122</v>
      </c>
      <c r="S7" s="1019"/>
      <c r="T7" s="1019" t="s">
        <v>123</v>
      </c>
      <c r="U7" s="1019"/>
      <c r="V7" s="1019" t="s">
        <v>124</v>
      </c>
      <c r="W7" s="1019"/>
      <c r="X7" s="1019" t="s">
        <v>125</v>
      </c>
      <c r="Y7" s="1019"/>
      <c r="Z7" s="542"/>
      <c r="AA7" s="542" t="s">
        <v>126</v>
      </c>
      <c r="AB7" s="543" t="s">
        <v>127</v>
      </c>
      <c r="AC7" s="543" t="s">
        <v>128</v>
      </c>
      <c r="AD7" s="544" t="s">
        <v>129</v>
      </c>
      <c r="AE7" s="543" t="s">
        <v>130</v>
      </c>
      <c r="AF7" s="544" t="s">
        <v>131</v>
      </c>
      <c r="AG7" s="1020" t="s">
        <v>132</v>
      </c>
      <c r="AH7" s="1020"/>
      <c r="AI7" s="1021" t="s">
        <v>133</v>
      </c>
      <c r="AJ7" s="1021"/>
      <c r="AK7" s="544" t="s">
        <v>134</v>
      </c>
      <c r="AL7" s="543" t="s">
        <v>135</v>
      </c>
      <c r="AM7" s="543" t="s">
        <v>136</v>
      </c>
      <c r="AN7" s="544" t="s">
        <v>137</v>
      </c>
      <c r="AO7" s="544" t="s">
        <v>138</v>
      </c>
      <c r="AP7" s="250" t="s">
        <v>139</v>
      </c>
      <c r="AQ7" s="1015"/>
      <c r="AR7" s="251" t="s">
        <v>140</v>
      </c>
      <c r="AS7" s="1022" t="s">
        <v>141</v>
      </c>
      <c r="AT7" s="1023"/>
      <c r="AU7" s="542" t="s">
        <v>142</v>
      </c>
      <c r="AV7" s="1022" t="s">
        <v>143</v>
      </c>
      <c r="AW7" s="1023"/>
      <c r="AX7" s="542" t="s">
        <v>144</v>
      </c>
      <c r="AY7" s="545" t="s">
        <v>145</v>
      </c>
      <c r="AZ7" s="545" t="s">
        <v>146</v>
      </c>
      <c r="BA7" s="540" t="s">
        <v>147</v>
      </c>
      <c r="BB7" s="540" t="s">
        <v>148</v>
      </c>
      <c r="BC7" s="252" t="s">
        <v>1277</v>
      </c>
      <c r="BD7" s="540" t="s">
        <v>150</v>
      </c>
      <c r="BE7" s="540" t="s">
        <v>151</v>
      </c>
      <c r="BF7" s="540" t="s">
        <v>152</v>
      </c>
      <c r="BG7" s="540" t="s">
        <v>153</v>
      </c>
      <c r="BH7" s="253" t="s">
        <v>154</v>
      </c>
      <c r="BI7" s="540" t="s">
        <v>155</v>
      </c>
      <c r="BJ7" s="545" t="s">
        <v>156</v>
      </c>
      <c r="BK7" s="545" t="s">
        <v>157</v>
      </c>
      <c r="BL7" s="545" t="s">
        <v>150</v>
      </c>
      <c r="BM7" s="545" t="s">
        <v>151</v>
      </c>
      <c r="BN7" s="545" t="s">
        <v>152</v>
      </c>
      <c r="BO7" s="545" t="s">
        <v>153</v>
      </c>
      <c r="BP7" s="545" t="s">
        <v>1278</v>
      </c>
      <c r="BQ7" s="545" t="s">
        <v>159</v>
      </c>
      <c r="BR7" s="546" t="s">
        <v>160</v>
      </c>
      <c r="BS7" s="534" t="s">
        <v>161</v>
      </c>
      <c r="BT7" s="534" t="s">
        <v>162</v>
      </c>
      <c r="BU7" s="534" t="s">
        <v>163</v>
      </c>
    </row>
    <row r="8" spans="1:73" ht="83.25" customHeight="1" x14ac:dyDescent="0.25">
      <c r="A8" s="1142" t="s">
        <v>229</v>
      </c>
      <c r="B8" s="843" t="s">
        <v>165</v>
      </c>
      <c r="C8" s="1343" t="s">
        <v>230</v>
      </c>
      <c r="D8" s="848" t="s">
        <v>1279</v>
      </c>
      <c r="E8" s="830" t="s">
        <v>231</v>
      </c>
      <c r="F8" s="851">
        <v>1</v>
      </c>
      <c r="G8" s="762" t="s">
        <v>1280</v>
      </c>
      <c r="H8" s="774"/>
      <c r="I8" s="774"/>
      <c r="J8" s="800" t="s">
        <v>1281</v>
      </c>
      <c r="K8" s="774" t="s">
        <v>201</v>
      </c>
      <c r="L8" s="762" t="s">
        <v>171</v>
      </c>
      <c r="M8" s="785" t="s">
        <v>1282</v>
      </c>
      <c r="N8" s="762"/>
      <c r="O8" s="762"/>
      <c r="P8" s="812"/>
      <c r="Q8" s="806"/>
      <c r="R8" s="744" t="s">
        <v>219</v>
      </c>
      <c r="S8" s="781">
        <f>IF(R8="Muy Alta",100%,IF(R8="Alta",80%,IF(R8="Media",60%,IF(R8="Baja",40%,IF(R8="Muy Baja",20%,"")))))</f>
        <v>0.4</v>
      </c>
      <c r="T8" s="744" t="s">
        <v>220</v>
      </c>
      <c r="U8" s="781">
        <f>IF(T8="Catastrófico",100%,IF(T8="Mayor",80%,IF(T8="Moderado",60%,IF(T8="Menor",40%,IF(T8="Leve",20%,"")))))</f>
        <v>0.4</v>
      </c>
      <c r="V8" s="744" t="s">
        <v>220</v>
      </c>
      <c r="W8" s="781">
        <f>IF(V8="Catastrófico",100%,IF(V8="Mayor",80%,IF(V8="Moderado",60%,IF(V8="Menor",40%,IF(V8="Leve",20%,"")))))</f>
        <v>0.4</v>
      </c>
      <c r="X8" s="778" t="str">
        <f>IF(Y8=100%,"Catastrófico",IF(Y8=80%,"Mayor",IF(Y8=60%,"Moderado",IF(Y8=40%,"Menor",IF(Y8=20%,"Leve","")))))</f>
        <v>Menor</v>
      </c>
      <c r="Y8" s="781">
        <f>IF(AND(U8="",W8=""),"",MAX(U8,W8))</f>
        <v>0.4</v>
      </c>
      <c r="Z8" s="781" t="str">
        <f>CONCATENATE(R8,X8)</f>
        <v>BajaMenor</v>
      </c>
      <c r="AA8" s="741" t="str">
        <f>IF(Z8="Muy AltaLeve","Alto",IF(Z8="Muy AltaMenor","Alto",IF(Z8="Muy AltaModerado","Alto",IF(Z8="Muy AltaMayor","Alto",IF(Z8="Muy AltaCatastrófico","Extremo",IF(Z8="AltaLeve","Moderado",IF(Z8="AltaMenor","Moderado",IF(Z8="AltaModerado","Alto",IF(Z8="AltaMayor","Alto",IF(Z8="AltaCatastrófico","Extremo",IF(Z8="MediaLeve","Moderado",IF(Z8="MediaMenor","Moderado",IF(Z8="MediaModerado","Moderado",IF(Z8="MediaMayor","Alto",IF(Z8="MediaCatastrófico","Extremo",IF(Z8="BajaLeve","Bajo",IF(Z8="BajaMenor","Moderado",IF(Z8="BajaModerado","Moderado",IF(Z8="BajaMayor","Alto",IF(Z8="BajaCatastrófico","Extremo",IF(Z8="Muy BajaLeve","Bajo",IF(Z8="Muy BajaMenor","Bajo",IF(Z8="Muy BajaModerado","Moderado",IF(Z8="Muy BajaMayor","Alto",IF(Z8="Muy BajaCatastrófico","Extremo","")))))))))))))))))))))))))</f>
        <v>Moderado</v>
      </c>
      <c r="AB8" s="49">
        <v>1</v>
      </c>
      <c r="AC8" s="9" t="s">
        <v>1283</v>
      </c>
      <c r="AD8" s="9" t="s">
        <v>1284</v>
      </c>
      <c r="AE8" s="9" t="s">
        <v>1285</v>
      </c>
      <c r="AF8" s="16" t="str">
        <f t="shared" ref="AF8:AF25" si="0">IF(OR(AG8="Preventivo",AG8="Detectivo"),"Probabilidad",IF(AG8="Correctivo","Impacto",""))</f>
        <v>Probabilidad</v>
      </c>
      <c r="AG8" s="10" t="s">
        <v>177</v>
      </c>
      <c r="AH8" s="18">
        <f t="shared" ref="AH8:AH25" si="1">IF(AG8="","",IF(AG8="Preventivo",25%,IF(AG8="Detectivo",15%,IF(AG8="Correctivo",10%))))</f>
        <v>0.25</v>
      </c>
      <c r="AI8" s="10" t="s">
        <v>178</v>
      </c>
      <c r="AJ8" s="18">
        <f t="shared" ref="AJ8:AJ25" si="2">IF(AI8="Automático",25%,IF(AI8="Manual",15%,""))</f>
        <v>0.15</v>
      </c>
      <c r="AK8" s="19">
        <f t="shared" ref="AK8:AK25" si="3">IF(OR(AH8="",AJ8=""),"",AH8+AJ8)</f>
        <v>0.4</v>
      </c>
      <c r="AL8" s="20">
        <f>IFERROR(IF(AF8="Probabilidad",(S8-(+S8*AK8)),IF(AF8="Impacto",S8,"")),"")</f>
        <v>0.24</v>
      </c>
      <c r="AM8" s="20">
        <f>IFERROR(IF(AF8="Impacto",(Y8-(+Y8*AK8)),IF(AF8="Probabilidad",Y8,"")),"")</f>
        <v>0.4</v>
      </c>
      <c r="AN8" s="11" t="s">
        <v>179</v>
      </c>
      <c r="AO8" s="11" t="s">
        <v>180</v>
      </c>
      <c r="AP8" s="11" t="s">
        <v>181</v>
      </c>
      <c r="AQ8" s="784" t="s">
        <v>1286</v>
      </c>
      <c r="AR8" s="738">
        <f>S8</f>
        <v>0.4</v>
      </c>
      <c r="AS8" s="738">
        <f>IF(AL8="","",MIN(AL8:AL13))</f>
        <v>0.24</v>
      </c>
      <c r="AT8" s="741" t="str">
        <f>IFERROR(IF(AS8="","",IF(AS8&lt;=0.2,"Muy Baja",IF(AS8&lt;=0.4,"Baja",IF(AS8&lt;=0.6,"Media",IF(AS8&lt;=0.8,"Alta","Muy Alta"))))),"")</f>
        <v>Baja</v>
      </c>
      <c r="AU8" s="738">
        <f>Y8</f>
        <v>0.4</v>
      </c>
      <c r="AV8" s="738">
        <f>IF(AM8="","",MIN(AM8:AM13))</f>
        <v>0.4</v>
      </c>
      <c r="AW8" s="741" t="str">
        <f>IFERROR(IF(AV8="","",IF(AV8&lt;=0.2,"Leve",IF(AV8&lt;=0.4,"Menor",IF(AV8&lt;=0.6,"Moderado",IF(AV8&lt;=0.8,"Mayor","Catastrófico"))))),"")</f>
        <v>Menor</v>
      </c>
      <c r="AX8" s="741" t="str">
        <f>AA8</f>
        <v>Moderado</v>
      </c>
      <c r="AY8" s="741" t="str">
        <f>IFERROR(IF(OR(AND(AT8="Muy Baja",AW8="Leve"),AND(AT8="Muy Baja",AW8="Menor"),AND(AT8="Baja",AW8="Leve")),"Bajo",IF(OR(AND(AT8="Muy baja",AW8="Moderado"),AND(AT8="Baja",AW8="Menor"),AND(AT8="Baja",AW8="Moderado"),AND(AT8="Media",AW8="Leve"),AND(AT8="Media",AW8="Menor"),AND(AT8="Media",AW8="Moderado"),AND(AT8="Alta",AW8="Leve"),AND(AT8="Alta",AW8="Menor")),"Moderado",IF(OR(AND(AT8="Muy Baja",AW8="Mayor"),AND(AT8="Baja",AW8="Mayor"),AND(AT8="Media",AW8="Mayor"),AND(AT8="Alta",AW8="Moderado"),AND(AT8="Alta",AW8="Mayor"),AND(AT8="Muy Alta",AW8="Leve"),AND(AT8="Muy Alta",AW8="Menor"),AND(AT8="Muy Alta",AW8="Moderado"),AND(AT8="Muy Alta",AW8="Mayor")),"Alto",IF(OR(AND(AT8="Muy Baja",AW8="Catastrófico"),AND(AT8="Baja",AW8="Catastrófico"),AND(AT8="Media",AW8="Catastrófico"),AND(AT8="Alta",AW8="Catastrófico"),AND(AT8="Muy Alta",AW8="Catastrófico")),"Extremo","")))),"")</f>
        <v>Moderado</v>
      </c>
      <c r="AZ8" s="744" t="s">
        <v>183</v>
      </c>
      <c r="BA8" s="91" t="s">
        <v>1287</v>
      </c>
      <c r="BB8" s="91" t="s">
        <v>1288</v>
      </c>
      <c r="BC8" s="94">
        <f t="shared" ref="BC8:BC25" si="4">IF(SUM(BD8:BG8)=0,"",SUM(BD8:BG8))</f>
        <v>6</v>
      </c>
      <c r="BD8" s="9">
        <v>1</v>
      </c>
      <c r="BE8" s="9">
        <v>2</v>
      </c>
      <c r="BF8" s="9">
        <v>1</v>
      </c>
      <c r="BG8" s="9">
        <v>2</v>
      </c>
      <c r="BH8" s="91" t="s">
        <v>1289</v>
      </c>
      <c r="BI8" s="91" t="s">
        <v>1290</v>
      </c>
      <c r="BJ8" s="91"/>
      <c r="BK8" s="91"/>
      <c r="BL8" s="93"/>
      <c r="BM8" s="93"/>
      <c r="BN8" s="93"/>
      <c r="BO8" s="93"/>
      <c r="BP8" s="95" t="str">
        <f t="shared" ref="BP8:BP25" si="5">IF(SUM(BL8:BO8)=0,"",SUM(BL8:BO8))</f>
        <v/>
      </c>
      <c r="BQ8" s="96" t="str">
        <f t="shared" ref="BQ8:BQ25" si="6">IF(ISERROR(BP8/BC8),"",(BP8/BC8))</f>
        <v/>
      </c>
      <c r="BR8" s="747"/>
      <c r="BS8" s="756"/>
      <c r="BT8" s="756"/>
      <c r="BU8" s="759"/>
    </row>
    <row r="9" spans="1:73" ht="15" customHeight="1" x14ac:dyDescent="0.25">
      <c r="A9" s="1142"/>
      <c r="B9" s="843"/>
      <c r="C9" s="1343"/>
      <c r="D9" s="849"/>
      <c r="E9" s="831"/>
      <c r="F9" s="852"/>
      <c r="G9" s="763"/>
      <c r="H9" s="775"/>
      <c r="I9" s="775"/>
      <c r="J9" s="801"/>
      <c r="K9" s="775"/>
      <c r="L9" s="763"/>
      <c r="M9" s="786"/>
      <c r="N9" s="763"/>
      <c r="O9" s="763"/>
      <c r="P9" s="813"/>
      <c r="Q9" s="807"/>
      <c r="R9" s="745"/>
      <c r="S9" s="782"/>
      <c r="T9" s="745"/>
      <c r="U9" s="782"/>
      <c r="V9" s="745"/>
      <c r="W9" s="782"/>
      <c r="X9" s="779"/>
      <c r="Y9" s="782"/>
      <c r="Z9" s="782"/>
      <c r="AA9" s="742"/>
      <c r="AB9" s="297">
        <v>2</v>
      </c>
      <c r="AC9" s="295"/>
      <c r="AD9" s="295"/>
      <c r="AE9" s="295"/>
      <c r="AF9" s="298" t="str">
        <f t="shared" si="0"/>
        <v/>
      </c>
      <c r="AG9" s="299"/>
      <c r="AH9" s="296" t="str">
        <f t="shared" si="1"/>
        <v/>
      </c>
      <c r="AI9" s="299"/>
      <c r="AJ9" s="296" t="str">
        <f t="shared" si="2"/>
        <v/>
      </c>
      <c r="AK9" s="300" t="str">
        <f t="shared" si="3"/>
        <v/>
      </c>
      <c r="AL9" s="301" t="str">
        <f>IFERROR(IF(AND(AF8="Probabilidad",AF9="Probabilidad"),(AL8-(+AL8*AK9)),IF(AF9="Probabilidad",(S8-(+S8*AK9)),IF(AF9="Impacto",AL8,""))),"")</f>
        <v/>
      </c>
      <c r="AM9" s="301" t="str">
        <f>IFERROR(IF(AND(AF8="Impacto",AF9="Impacto"),(AM8-(+AM8*AK9)),IF(AF9="Impacto",(Y8-(+Y8*AK9)),IF(AF9="Probabilidad",AM8,""))),"")</f>
        <v/>
      </c>
      <c r="AN9" s="302"/>
      <c r="AO9" s="302"/>
      <c r="AP9" s="302"/>
      <c r="AQ9" s="775"/>
      <c r="AR9" s="739"/>
      <c r="AS9" s="739"/>
      <c r="AT9" s="742"/>
      <c r="AU9" s="739"/>
      <c r="AV9" s="739"/>
      <c r="AW9" s="742"/>
      <c r="AX9" s="742"/>
      <c r="AY9" s="742"/>
      <c r="AZ9" s="745"/>
      <c r="BA9" s="305"/>
      <c r="BB9" s="305"/>
      <c r="BC9" s="308" t="str">
        <f t="shared" si="4"/>
        <v/>
      </c>
      <c r="BD9" s="295"/>
      <c r="BE9" s="295"/>
      <c r="BF9" s="295"/>
      <c r="BG9" s="295"/>
      <c r="BH9" s="305"/>
      <c r="BI9" s="305"/>
      <c r="BJ9" s="305"/>
      <c r="BK9" s="305"/>
      <c r="BL9" s="306"/>
      <c r="BM9" s="306"/>
      <c r="BN9" s="306"/>
      <c r="BO9" s="306"/>
      <c r="BP9" s="307" t="str">
        <f t="shared" si="5"/>
        <v/>
      </c>
      <c r="BQ9" s="330" t="str">
        <f t="shared" si="6"/>
        <v/>
      </c>
      <c r="BR9" s="748"/>
      <c r="BS9" s="757"/>
      <c r="BT9" s="757"/>
      <c r="BU9" s="760"/>
    </row>
    <row r="10" spans="1:73" ht="15" customHeight="1" x14ac:dyDescent="0.25">
      <c r="A10" s="1142"/>
      <c r="B10" s="843"/>
      <c r="C10" s="1343"/>
      <c r="D10" s="849"/>
      <c r="E10" s="831"/>
      <c r="F10" s="852"/>
      <c r="G10" s="763"/>
      <c r="H10" s="775"/>
      <c r="I10" s="775"/>
      <c r="J10" s="801"/>
      <c r="K10" s="775"/>
      <c r="L10" s="763"/>
      <c r="M10" s="786"/>
      <c r="N10" s="763"/>
      <c r="O10" s="763"/>
      <c r="P10" s="813"/>
      <c r="Q10" s="807"/>
      <c r="R10" s="745"/>
      <c r="S10" s="782"/>
      <c r="T10" s="745"/>
      <c r="U10" s="782"/>
      <c r="V10" s="745"/>
      <c r="W10" s="782"/>
      <c r="X10" s="779"/>
      <c r="Y10" s="782"/>
      <c r="Z10" s="782"/>
      <c r="AA10" s="742"/>
      <c r="AB10" s="297">
        <v>3</v>
      </c>
      <c r="AC10" s="295"/>
      <c r="AD10" s="295"/>
      <c r="AE10" s="295"/>
      <c r="AF10" s="298" t="str">
        <f t="shared" si="0"/>
        <v/>
      </c>
      <c r="AG10" s="299"/>
      <c r="AH10" s="296" t="str">
        <f t="shared" si="1"/>
        <v/>
      </c>
      <c r="AI10" s="299"/>
      <c r="AJ10" s="296" t="str">
        <f t="shared" si="2"/>
        <v/>
      </c>
      <c r="AK10" s="300" t="str">
        <f t="shared" si="3"/>
        <v/>
      </c>
      <c r="AL10" s="301" t="str">
        <f>IFERROR(IF(AND(AF9="Probabilidad",AF10="Probabilidad"),(AL9-(+AL9*AK10)),IF(AND(AF9="Impacto",AF10="Probabilidad"),(AL8-(+AL8*AK10)),IF(AF10="Impacto",AL9,""))),"")</f>
        <v/>
      </c>
      <c r="AM10" s="301" t="str">
        <f>IFERROR(IF(AND(AF9="Impacto",AF10="Impacto"),(AM9-(+AM9*AK10)),IF(AND(AF9="Probabilidad",AF10="Impacto"),(AM8-(+AM8*AK10)),IF(AF10="Probabilidad",AM9,""))),"")</f>
        <v/>
      </c>
      <c r="AN10" s="302"/>
      <c r="AO10" s="302"/>
      <c r="AP10" s="302"/>
      <c r="AQ10" s="775"/>
      <c r="AR10" s="739"/>
      <c r="AS10" s="739"/>
      <c r="AT10" s="742"/>
      <c r="AU10" s="739"/>
      <c r="AV10" s="739"/>
      <c r="AW10" s="742"/>
      <c r="AX10" s="742"/>
      <c r="AY10" s="742"/>
      <c r="AZ10" s="745"/>
      <c r="BA10" s="305"/>
      <c r="BB10" s="305"/>
      <c r="BC10" s="308" t="str">
        <f t="shared" si="4"/>
        <v/>
      </c>
      <c r="BD10" s="295"/>
      <c r="BE10" s="295"/>
      <c r="BF10" s="295"/>
      <c r="BG10" s="295"/>
      <c r="BH10" s="305"/>
      <c r="BI10" s="305"/>
      <c r="BJ10" s="305"/>
      <c r="BK10" s="305"/>
      <c r="BL10" s="306"/>
      <c r="BM10" s="306"/>
      <c r="BN10" s="306"/>
      <c r="BO10" s="306"/>
      <c r="BP10" s="307" t="str">
        <f t="shared" si="5"/>
        <v/>
      </c>
      <c r="BQ10" s="330" t="str">
        <f t="shared" si="6"/>
        <v/>
      </c>
      <c r="BR10" s="748"/>
      <c r="BS10" s="757"/>
      <c r="BT10" s="757"/>
      <c r="BU10" s="760"/>
    </row>
    <row r="11" spans="1:73" ht="15" customHeight="1" x14ac:dyDescent="0.25">
      <c r="A11" s="1142"/>
      <c r="B11" s="843"/>
      <c r="C11" s="1343"/>
      <c r="D11" s="849"/>
      <c r="E11" s="831"/>
      <c r="F11" s="852"/>
      <c r="G11" s="763"/>
      <c r="H11" s="775"/>
      <c r="I11" s="775"/>
      <c r="J11" s="801"/>
      <c r="K11" s="775"/>
      <c r="L11" s="763"/>
      <c r="M11" s="786"/>
      <c r="N11" s="763"/>
      <c r="O11" s="763"/>
      <c r="P11" s="813"/>
      <c r="Q11" s="807"/>
      <c r="R11" s="745"/>
      <c r="S11" s="782"/>
      <c r="T11" s="745"/>
      <c r="U11" s="782"/>
      <c r="V11" s="745"/>
      <c r="W11" s="782"/>
      <c r="X11" s="779"/>
      <c r="Y11" s="782"/>
      <c r="Z11" s="782"/>
      <c r="AA11" s="742"/>
      <c r="AB11" s="297">
        <v>4</v>
      </c>
      <c r="AC11" s="295"/>
      <c r="AD11" s="295"/>
      <c r="AE11" s="295"/>
      <c r="AF11" s="298" t="str">
        <f t="shared" si="0"/>
        <v/>
      </c>
      <c r="AG11" s="299"/>
      <c r="AH11" s="296" t="str">
        <f t="shared" si="1"/>
        <v/>
      </c>
      <c r="AI11" s="299"/>
      <c r="AJ11" s="296" t="str">
        <f t="shared" si="2"/>
        <v/>
      </c>
      <c r="AK11" s="300" t="str">
        <f t="shared" si="3"/>
        <v/>
      </c>
      <c r="AL11" s="301" t="str">
        <f>IFERROR(IF(AND(AF10="Probabilidad",AF11="Probabilidad"),(AL10-(+AL10*AK11)),IF(AND(AF10="Impacto",AF11="Probabilidad"),(AL9-(+AL9*AK11)),IF(AF11="Impacto",AL10,""))),"")</f>
        <v/>
      </c>
      <c r="AM11" s="301" t="str">
        <f>IFERROR(IF(AND(AF10="Impacto",AF11="Impacto"),(AM10-(+AM10*AK11)),IF(AND(AF10="Probabilidad",AF11="Impacto"),(AM9-(+AM9*AK11)),IF(AF11="Probabilidad",AM10,""))),"")</f>
        <v/>
      </c>
      <c r="AN11" s="302"/>
      <c r="AO11" s="302"/>
      <c r="AP11" s="302"/>
      <c r="AQ11" s="775"/>
      <c r="AR11" s="739"/>
      <c r="AS11" s="739"/>
      <c r="AT11" s="742"/>
      <c r="AU11" s="739"/>
      <c r="AV11" s="739"/>
      <c r="AW11" s="742"/>
      <c r="AX11" s="742"/>
      <c r="AY11" s="742"/>
      <c r="AZ11" s="745"/>
      <c r="BA11" s="305"/>
      <c r="BB11" s="305"/>
      <c r="BC11" s="308" t="str">
        <f t="shared" si="4"/>
        <v/>
      </c>
      <c r="BD11" s="295"/>
      <c r="BE11" s="295"/>
      <c r="BF11" s="295"/>
      <c r="BG11" s="295"/>
      <c r="BH11" s="305"/>
      <c r="BI11" s="305"/>
      <c r="BJ11" s="305"/>
      <c r="BK11" s="305"/>
      <c r="BL11" s="306"/>
      <c r="BM11" s="306"/>
      <c r="BN11" s="306"/>
      <c r="BO11" s="306"/>
      <c r="BP11" s="307" t="str">
        <f t="shared" si="5"/>
        <v/>
      </c>
      <c r="BQ11" s="330" t="str">
        <f t="shared" si="6"/>
        <v/>
      </c>
      <c r="BR11" s="748"/>
      <c r="BS11" s="757"/>
      <c r="BT11" s="757"/>
      <c r="BU11" s="760"/>
    </row>
    <row r="12" spans="1:73" ht="15" customHeight="1" x14ac:dyDescent="0.25">
      <c r="A12" s="1142"/>
      <c r="B12" s="843"/>
      <c r="C12" s="1343"/>
      <c r="D12" s="849"/>
      <c r="E12" s="831"/>
      <c r="F12" s="852"/>
      <c r="G12" s="763"/>
      <c r="H12" s="775"/>
      <c r="I12" s="775"/>
      <c r="J12" s="801"/>
      <c r="K12" s="775"/>
      <c r="L12" s="763"/>
      <c r="M12" s="786"/>
      <c r="N12" s="763"/>
      <c r="O12" s="763"/>
      <c r="P12" s="813"/>
      <c r="Q12" s="807"/>
      <c r="R12" s="745"/>
      <c r="S12" s="782"/>
      <c r="T12" s="745"/>
      <c r="U12" s="782"/>
      <c r="V12" s="745"/>
      <c r="W12" s="782"/>
      <c r="X12" s="779"/>
      <c r="Y12" s="782"/>
      <c r="Z12" s="782"/>
      <c r="AA12" s="742"/>
      <c r="AB12" s="297">
        <v>5</v>
      </c>
      <c r="AC12" s="295"/>
      <c r="AD12" s="295"/>
      <c r="AE12" s="295"/>
      <c r="AF12" s="298" t="str">
        <f t="shared" si="0"/>
        <v/>
      </c>
      <c r="AG12" s="299"/>
      <c r="AH12" s="296" t="str">
        <f t="shared" si="1"/>
        <v/>
      </c>
      <c r="AI12" s="299"/>
      <c r="AJ12" s="296" t="str">
        <f t="shared" si="2"/>
        <v/>
      </c>
      <c r="AK12" s="300" t="str">
        <f t="shared" si="3"/>
        <v/>
      </c>
      <c r="AL12" s="301" t="str">
        <f>IFERROR(IF(AND(AF11="Probabilidad",AF12="Probabilidad"),(AL11-(+AL11*AK12)),IF(AND(AF11="Impacto",AF12="Probabilidad"),(AL10-(+AL10*AK12)),IF(AF12="Impacto",AL11,""))),"")</f>
        <v/>
      </c>
      <c r="AM12" s="301" t="str">
        <f>IFERROR(IF(AND(AF11="Impacto",AF12="Impacto"),(AM11-(+AM11*AK12)),IF(AND(AF11="Probabilidad",AF12="Impacto"),(AM10-(+AM10*AK12)),IF(AF12="Probabilidad",AM11,""))),"")</f>
        <v/>
      </c>
      <c r="AN12" s="302"/>
      <c r="AO12" s="302"/>
      <c r="AP12" s="302"/>
      <c r="AQ12" s="775"/>
      <c r="AR12" s="739"/>
      <c r="AS12" s="739"/>
      <c r="AT12" s="742"/>
      <c r="AU12" s="739"/>
      <c r="AV12" s="739"/>
      <c r="AW12" s="742"/>
      <c r="AX12" s="742"/>
      <c r="AY12" s="742"/>
      <c r="AZ12" s="745"/>
      <c r="BA12" s="305"/>
      <c r="BB12" s="305"/>
      <c r="BC12" s="308" t="str">
        <f t="shared" si="4"/>
        <v/>
      </c>
      <c r="BD12" s="295"/>
      <c r="BE12" s="295"/>
      <c r="BF12" s="295"/>
      <c r="BG12" s="295"/>
      <c r="BH12" s="305"/>
      <c r="BI12" s="305"/>
      <c r="BJ12" s="305"/>
      <c r="BK12" s="305"/>
      <c r="BL12" s="306"/>
      <c r="BM12" s="306"/>
      <c r="BN12" s="306"/>
      <c r="BO12" s="306"/>
      <c r="BP12" s="307" t="str">
        <f t="shared" si="5"/>
        <v/>
      </c>
      <c r="BQ12" s="330" t="str">
        <f t="shared" si="6"/>
        <v/>
      </c>
      <c r="BR12" s="748"/>
      <c r="BS12" s="757"/>
      <c r="BT12" s="757"/>
      <c r="BU12" s="760"/>
    </row>
    <row r="13" spans="1:73" ht="15" customHeight="1" x14ac:dyDescent="0.25">
      <c r="A13" s="1142"/>
      <c r="B13" s="843"/>
      <c r="C13" s="1343"/>
      <c r="D13" s="850"/>
      <c r="E13" s="832"/>
      <c r="F13" s="853"/>
      <c r="G13" s="764"/>
      <c r="H13" s="776"/>
      <c r="I13" s="776"/>
      <c r="J13" s="802"/>
      <c r="K13" s="776"/>
      <c r="L13" s="764"/>
      <c r="M13" s="787"/>
      <c r="N13" s="764"/>
      <c r="O13" s="764"/>
      <c r="P13" s="814"/>
      <c r="Q13" s="808"/>
      <c r="R13" s="746"/>
      <c r="S13" s="783"/>
      <c r="T13" s="746"/>
      <c r="U13" s="783"/>
      <c r="V13" s="746"/>
      <c r="W13" s="783"/>
      <c r="X13" s="780"/>
      <c r="Y13" s="783"/>
      <c r="Z13" s="783"/>
      <c r="AA13" s="743"/>
      <c r="AB13" s="315">
        <v>6</v>
      </c>
      <c r="AC13" s="313"/>
      <c r="AD13" s="313"/>
      <c r="AE13" s="313"/>
      <c r="AF13" s="316" t="str">
        <f t="shared" si="0"/>
        <v/>
      </c>
      <c r="AG13" s="317"/>
      <c r="AH13" s="314" t="str">
        <f t="shared" si="1"/>
        <v/>
      </c>
      <c r="AI13" s="317"/>
      <c r="AJ13" s="314" t="str">
        <f t="shared" si="2"/>
        <v/>
      </c>
      <c r="AK13" s="318" t="str">
        <f t="shared" si="3"/>
        <v/>
      </c>
      <c r="AL13" s="301" t="str">
        <f>IFERROR(IF(AND(AF12="Probabilidad",AF13="Probabilidad"),(AL12-(+AL12*AK13)),IF(AND(AF12="Impacto",AF13="Probabilidad"),(AL11-(+AL11*AK13)),IF(AF13="Impacto",AL12,""))),"")</f>
        <v/>
      </c>
      <c r="AM13" s="301" t="str">
        <f>IFERROR(IF(AND(AF12="Impacto",AF13="Impacto"),(AM12-(+AM12*AK13)),IF(AND(AF12="Probabilidad",AF13="Impacto"),(AM11-(+AM11*AK13)),IF(AF13="Probabilidad",AM12,""))),"")</f>
        <v/>
      </c>
      <c r="AN13" s="320"/>
      <c r="AO13" s="320"/>
      <c r="AP13" s="320"/>
      <c r="AQ13" s="776"/>
      <c r="AR13" s="740"/>
      <c r="AS13" s="740"/>
      <c r="AT13" s="743"/>
      <c r="AU13" s="740"/>
      <c r="AV13" s="740"/>
      <c r="AW13" s="743"/>
      <c r="AX13" s="743"/>
      <c r="AY13" s="743"/>
      <c r="AZ13" s="746"/>
      <c r="BA13" s="323"/>
      <c r="BB13" s="323"/>
      <c r="BC13" s="326" t="str">
        <f t="shared" si="4"/>
        <v/>
      </c>
      <c r="BD13" s="313"/>
      <c r="BE13" s="313"/>
      <c r="BF13" s="313"/>
      <c r="BG13" s="313"/>
      <c r="BH13" s="323"/>
      <c r="BI13" s="323"/>
      <c r="BJ13" s="323"/>
      <c r="BK13" s="323"/>
      <c r="BL13" s="324"/>
      <c r="BM13" s="324"/>
      <c r="BN13" s="324"/>
      <c r="BO13" s="324"/>
      <c r="BP13" s="325" t="str">
        <f t="shared" si="5"/>
        <v/>
      </c>
      <c r="BQ13" s="333" t="str">
        <f t="shared" si="6"/>
        <v/>
      </c>
      <c r="BR13" s="749"/>
      <c r="BS13" s="758"/>
      <c r="BT13" s="758"/>
      <c r="BU13" s="761"/>
    </row>
    <row r="14" spans="1:73" ht="61.5" customHeight="1" x14ac:dyDescent="0.25">
      <c r="A14" s="1142"/>
      <c r="B14" s="843"/>
      <c r="C14" s="1343"/>
      <c r="D14" s="848" t="s">
        <v>1279</v>
      </c>
      <c r="E14" s="830" t="s">
        <v>231</v>
      </c>
      <c r="F14" s="851">
        <v>2</v>
      </c>
      <c r="G14" s="762" t="s">
        <v>285</v>
      </c>
      <c r="H14" s="774"/>
      <c r="I14" s="774"/>
      <c r="J14" s="800" t="s">
        <v>1291</v>
      </c>
      <c r="K14" s="803" t="s">
        <v>201</v>
      </c>
      <c r="L14" s="762" t="s">
        <v>171</v>
      </c>
      <c r="M14" s="785" t="s">
        <v>1282</v>
      </c>
      <c r="N14" s="762"/>
      <c r="O14" s="762"/>
      <c r="P14" s="812"/>
      <c r="Q14" s="806"/>
      <c r="R14" s="744" t="s">
        <v>219</v>
      </c>
      <c r="S14" s="781">
        <f>IF(R14="Muy Alta",100%,IF(R14="Alta",80%,IF(R14="Media",60%,IF(R14="Baja",40%,IF(R14="Muy Baja",20%,"")))))</f>
        <v>0.4</v>
      </c>
      <c r="T14" s="744" t="s">
        <v>263</v>
      </c>
      <c r="U14" s="781">
        <f>IF(T14="Catastrófico",100%,IF(T14="Mayor",80%,IF(T14="Moderado",60%,IF(T14="Menor",40%,IF(T14="Leve",20%,"")))))</f>
        <v>0.2</v>
      </c>
      <c r="V14" s="744" t="s">
        <v>174</v>
      </c>
      <c r="W14" s="781">
        <f>IF(V14="Catastrófico",100%,IF(V14="Mayor",80%,IF(V14="Moderado",60%,IF(V14="Menor",40%,IF(V14="Leve",20%,"")))))</f>
        <v>0.6</v>
      </c>
      <c r="X14" s="778" t="str">
        <f>IF(Y14=100%,"Catastrófico",IF(Y14=80%,"Mayor",IF(Y14=60%,"Moderado",IF(Y14=40%,"Menor",IF(Y14=20%,"Leve","")))))</f>
        <v>Moderado</v>
      </c>
      <c r="Y14" s="781">
        <f>IF(AND(U14="",W14=""),"",MAX(U14,W14))</f>
        <v>0.6</v>
      </c>
      <c r="Z14" s="781" t="str">
        <f>CONCATENATE(R14,X14)</f>
        <v>BajaModerado</v>
      </c>
      <c r="AA14" s="741" t="str">
        <f>IF(Z14="Muy AltaLeve","Alto",IF(Z14="Muy AltaMenor","Alto",IF(Z14="Muy AltaModerado","Alto",IF(Z14="Muy AltaMayor","Alto",IF(Z14="Muy AltaCatastrófico","Extremo",IF(Z14="AltaLeve","Moderado",IF(Z14="AltaMenor","Moderado",IF(Z14="AltaModerado","Alto",IF(Z14="AltaMayor","Alto",IF(Z14="AltaCatastrófico","Extremo",IF(Z14="MediaLeve","Moderado",IF(Z14="MediaMenor","Moderado",IF(Z14="MediaModerado","Moderado",IF(Z14="MediaMayor","Alto",IF(Z14="MediaCatastrófico","Extremo",IF(Z14="BajaLeve","Bajo",IF(Z14="BajaMenor","Moderado",IF(Z14="BajaModerado","Moderado",IF(Z14="BajaMayor","Alto",IF(Z14="BajaCatastrófico","Extremo",IF(Z14="Muy BajaLeve","Bajo",IF(Z14="Muy BajaMenor","Bajo",IF(Z14="Muy BajaModerado","Moderado",IF(Z14="Muy BajaMayor","Alto",IF(Z14="Muy BajaCatastrófico","Extremo","")))))))))))))))))))))))))</f>
        <v>Moderado</v>
      </c>
      <c r="AB14" s="49">
        <v>1</v>
      </c>
      <c r="AC14" s="224" t="s">
        <v>1292</v>
      </c>
      <c r="AD14" s="14" t="s">
        <v>1284</v>
      </c>
      <c r="AE14" s="9" t="s">
        <v>1293</v>
      </c>
      <c r="AF14" s="17" t="str">
        <f t="shared" si="0"/>
        <v>Probabilidad</v>
      </c>
      <c r="AG14" s="15" t="s">
        <v>177</v>
      </c>
      <c r="AH14" s="18">
        <f t="shared" si="1"/>
        <v>0.25</v>
      </c>
      <c r="AI14" s="15" t="s">
        <v>178</v>
      </c>
      <c r="AJ14" s="18">
        <f t="shared" si="2"/>
        <v>0.15</v>
      </c>
      <c r="AK14" s="19">
        <f t="shared" si="3"/>
        <v>0.4</v>
      </c>
      <c r="AL14" s="20">
        <f>IFERROR(IF(AF14="Probabilidad",(S14-(+S14*AK14)),IF(AF14="Impacto",S14,"")),"")</f>
        <v>0.24</v>
      </c>
      <c r="AM14" s="20">
        <f>IFERROR(IF(AF14="Impacto",(Y14-(+Y14*AK14)),IF(AF14="Probabilidad",Y14,"")),"")</f>
        <v>0.6</v>
      </c>
      <c r="AN14" s="11" t="s">
        <v>179</v>
      </c>
      <c r="AO14" s="11" t="s">
        <v>180</v>
      </c>
      <c r="AP14" s="11" t="s">
        <v>181</v>
      </c>
      <c r="AQ14" s="784" t="s">
        <v>1294</v>
      </c>
      <c r="AR14" s="738">
        <f>S14</f>
        <v>0.4</v>
      </c>
      <c r="AS14" s="738">
        <f>IF(AL14="","",MIN(AL14:AL19))</f>
        <v>1.8662399999999996E-2</v>
      </c>
      <c r="AT14" s="741" t="str">
        <f>IFERROR(IF(AS14="","",IF(AS14&lt;=0.2,"Muy Baja",IF(AS14&lt;=0.4,"Baja",IF(AS14&lt;=0.6,"Media",IF(AS14&lt;=0.8,"Alta","Muy Alta"))))),"")</f>
        <v>Muy Baja</v>
      </c>
      <c r="AU14" s="738">
        <f>Y14</f>
        <v>0.6</v>
      </c>
      <c r="AV14" s="738">
        <f>IF(AM14="","",MIN(AM14:AM19))</f>
        <v>0.6</v>
      </c>
      <c r="AW14" s="741" t="str">
        <f>IFERROR(IF(AV14="","",IF(AV14&lt;=0.2,"Leve",IF(AV14&lt;=0.4,"Menor",IF(AV14&lt;=0.6,"Moderado",IF(AV14&lt;=0.8,"Mayor","Catastrófico"))))),"")</f>
        <v>Moderado</v>
      </c>
      <c r="AX14" s="741" t="str">
        <f>AA14</f>
        <v>Moderado</v>
      </c>
      <c r="AY14" s="741" t="str">
        <f>IFERROR(IF(OR(AND(AT14="Muy Baja",AW14="Leve"),AND(AT14="Muy Baja",AW14="Menor"),AND(AT14="Baja",AW14="Leve")),"Bajo",IF(OR(AND(AT14="Muy baja",AW14="Moderado"),AND(AT14="Baja",AW14="Menor"),AND(AT14="Baja",AW14="Moderado"),AND(AT14="Media",AW14="Leve"),AND(AT14="Media",AW14="Menor"),AND(AT14="Media",AW14="Moderado"),AND(AT14="Alta",AW14="Leve"),AND(AT14="Alta",AW14="Menor")),"Moderado",IF(OR(AND(AT14="Muy Baja",AW14="Mayor"),AND(AT14="Baja",AW14="Mayor"),AND(AT14="Media",AW14="Mayor"),AND(AT14="Alta",AW14="Moderado"),AND(AT14="Alta",AW14="Mayor"),AND(AT14="Muy Alta",AW14="Leve"),AND(AT14="Muy Alta",AW14="Menor"),AND(AT14="Muy Alta",AW14="Moderado"),AND(AT14="Muy Alta",AW14="Mayor")),"Alto",IF(OR(AND(AT14="Muy Baja",AW14="Catastrófico"),AND(AT14="Baja",AW14="Catastrófico"),AND(AT14="Media",AW14="Catastrófico"),AND(AT14="Alta",AW14="Catastrófico"),AND(AT14="Muy Alta",AW14="Catastrófico")),"Extremo","")))),"")</f>
        <v>Moderado</v>
      </c>
      <c r="AZ14" s="744" t="s">
        <v>183</v>
      </c>
      <c r="BA14" s="91" t="s">
        <v>294</v>
      </c>
      <c r="BB14" s="91" t="s">
        <v>295</v>
      </c>
      <c r="BC14" s="94">
        <f t="shared" si="4"/>
        <v>1</v>
      </c>
      <c r="BD14" s="9"/>
      <c r="BE14" s="9">
        <v>1</v>
      </c>
      <c r="BF14" s="9"/>
      <c r="BG14" s="9"/>
      <c r="BH14" s="91" t="s">
        <v>1295</v>
      </c>
      <c r="BI14" s="91" t="s">
        <v>1296</v>
      </c>
      <c r="BJ14" s="91"/>
      <c r="BK14" s="91"/>
      <c r="BL14" s="93"/>
      <c r="BM14" s="93"/>
      <c r="BN14" s="93"/>
      <c r="BO14" s="93"/>
      <c r="BP14" s="95" t="str">
        <f t="shared" si="5"/>
        <v/>
      </c>
      <c r="BQ14" s="96" t="str">
        <f t="shared" si="6"/>
        <v/>
      </c>
      <c r="BR14" s="747"/>
      <c r="BS14" s="756"/>
      <c r="BT14" s="756"/>
      <c r="BU14" s="759"/>
    </row>
    <row r="15" spans="1:73" ht="61.5" customHeight="1" x14ac:dyDescent="0.25">
      <c r="A15" s="1142"/>
      <c r="B15" s="843"/>
      <c r="C15" s="1343"/>
      <c r="D15" s="849"/>
      <c r="E15" s="831"/>
      <c r="F15" s="852"/>
      <c r="G15" s="763"/>
      <c r="H15" s="775"/>
      <c r="I15" s="775"/>
      <c r="J15" s="801"/>
      <c r="K15" s="804"/>
      <c r="L15" s="763"/>
      <c r="M15" s="786"/>
      <c r="N15" s="763"/>
      <c r="O15" s="763"/>
      <c r="P15" s="813"/>
      <c r="Q15" s="807"/>
      <c r="R15" s="745"/>
      <c r="S15" s="782"/>
      <c r="T15" s="745"/>
      <c r="U15" s="782"/>
      <c r="V15" s="745"/>
      <c r="W15" s="782"/>
      <c r="X15" s="779"/>
      <c r="Y15" s="782"/>
      <c r="Z15" s="782"/>
      <c r="AA15" s="742"/>
      <c r="AB15" s="297">
        <v>2</v>
      </c>
      <c r="AC15" s="288" t="s">
        <v>1297</v>
      </c>
      <c r="AD15" s="295" t="s">
        <v>1284</v>
      </c>
      <c r="AE15" s="295" t="s">
        <v>1298</v>
      </c>
      <c r="AF15" s="298" t="str">
        <f t="shared" si="0"/>
        <v>Probabilidad</v>
      </c>
      <c r="AG15" s="299" t="s">
        <v>177</v>
      </c>
      <c r="AH15" s="296">
        <f t="shared" si="1"/>
        <v>0.25</v>
      </c>
      <c r="AI15" s="299" t="s">
        <v>178</v>
      </c>
      <c r="AJ15" s="296">
        <f t="shared" si="2"/>
        <v>0.15</v>
      </c>
      <c r="AK15" s="300">
        <f t="shared" si="3"/>
        <v>0.4</v>
      </c>
      <c r="AL15" s="301">
        <f>IFERROR(IF(AND(AF14="Probabilidad",AF15="Probabilidad"),(AL14-(+AL14*AK15)),IF(AF15="Probabilidad",(S14-(+S14*AK15)),IF(AF15="Impacto",AL14,""))),"")</f>
        <v>0.14399999999999999</v>
      </c>
      <c r="AM15" s="301">
        <f>IFERROR(IF(AND(AF14="Impacto",AF15="Impacto"),(AM14-(+AM14*AK15)),IF(AF15="Impacto",(Y14-(Y14*AK15)),IF(AF15="Probabilidad",AM14,""))),"")</f>
        <v>0.6</v>
      </c>
      <c r="AN15" s="302" t="s">
        <v>179</v>
      </c>
      <c r="AO15" s="302" t="s">
        <v>180</v>
      </c>
      <c r="AP15" s="302" t="s">
        <v>181</v>
      </c>
      <c r="AQ15" s="775"/>
      <c r="AR15" s="739"/>
      <c r="AS15" s="739"/>
      <c r="AT15" s="742"/>
      <c r="AU15" s="739"/>
      <c r="AV15" s="739"/>
      <c r="AW15" s="742"/>
      <c r="AX15" s="742"/>
      <c r="AY15" s="742"/>
      <c r="AZ15" s="745"/>
      <c r="BA15" s="303" t="s">
        <v>1299</v>
      </c>
      <c r="BB15" s="305" t="s">
        <v>1300</v>
      </c>
      <c r="BC15" s="308">
        <f t="shared" si="4"/>
        <v>6</v>
      </c>
      <c r="BD15" s="295">
        <v>1</v>
      </c>
      <c r="BE15" s="295">
        <v>2</v>
      </c>
      <c r="BF15" s="295">
        <v>1</v>
      </c>
      <c r="BG15" s="295">
        <v>2</v>
      </c>
      <c r="BH15" s="226" t="s">
        <v>1295</v>
      </c>
      <c r="BI15" s="226" t="s">
        <v>1296</v>
      </c>
      <c r="BJ15" s="305"/>
      <c r="BK15" s="305"/>
      <c r="BL15" s="306"/>
      <c r="BM15" s="306"/>
      <c r="BN15" s="306"/>
      <c r="BO15" s="306"/>
      <c r="BP15" s="307" t="str">
        <f t="shared" si="5"/>
        <v/>
      </c>
      <c r="BQ15" s="330" t="str">
        <f t="shared" si="6"/>
        <v/>
      </c>
      <c r="BR15" s="748"/>
      <c r="BS15" s="757"/>
      <c r="BT15" s="757"/>
      <c r="BU15" s="760"/>
    </row>
    <row r="16" spans="1:73" ht="61.5" customHeight="1" x14ac:dyDescent="0.25">
      <c r="A16" s="1142"/>
      <c r="B16" s="843"/>
      <c r="C16" s="1343"/>
      <c r="D16" s="849"/>
      <c r="E16" s="831"/>
      <c r="F16" s="852"/>
      <c r="G16" s="763"/>
      <c r="H16" s="775"/>
      <c r="I16" s="775"/>
      <c r="J16" s="801"/>
      <c r="K16" s="804"/>
      <c r="L16" s="763"/>
      <c r="M16" s="786"/>
      <c r="N16" s="763"/>
      <c r="O16" s="763"/>
      <c r="P16" s="813"/>
      <c r="Q16" s="807"/>
      <c r="R16" s="745"/>
      <c r="S16" s="782"/>
      <c r="T16" s="745"/>
      <c r="U16" s="782"/>
      <c r="V16" s="745"/>
      <c r="W16" s="782"/>
      <c r="X16" s="779"/>
      <c r="Y16" s="782"/>
      <c r="Z16" s="782"/>
      <c r="AA16" s="742"/>
      <c r="AB16" s="297">
        <v>3</v>
      </c>
      <c r="AC16" s="288" t="s">
        <v>1301</v>
      </c>
      <c r="AD16" s="295" t="s">
        <v>1284</v>
      </c>
      <c r="AE16" s="295" t="s">
        <v>1298</v>
      </c>
      <c r="AF16" s="298" t="str">
        <f t="shared" si="0"/>
        <v>Probabilidad</v>
      </c>
      <c r="AG16" s="299" t="s">
        <v>177</v>
      </c>
      <c r="AH16" s="296">
        <f t="shared" si="1"/>
        <v>0.25</v>
      </c>
      <c r="AI16" s="299" t="s">
        <v>178</v>
      </c>
      <c r="AJ16" s="296">
        <f t="shared" si="2"/>
        <v>0.15</v>
      </c>
      <c r="AK16" s="300">
        <f t="shared" si="3"/>
        <v>0.4</v>
      </c>
      <c r="AL16" s="301">
        <f>IFERROR(IF(AND(AF15="Probabilidad",AF16="Probabilidad"),(AL15-(+AL15*AK16)),IF(AND(AF15="Impacto",AF16="Probabilidad"),(AL14-(+AL14*AK16)),IF(AF16="Impacto",AL15,""))),"")</f>
        <v>8.6399999999999991E-2</v>
      </c>
      <c r="AM16" s="301">
        <f>IFERROR(IF(AND(AF15="Impacto",AF16="Impacto"),(AM15-(+AM15*AK16)),IF(AND(AF15="Probabilidad",AF16="Impacto"),(AM14-(+AM14*AK16)),IF(AF16="Probabilidad",AM15,""))),"")</f>
        <v>0.6</v>
      </c>
      <c r="AN16" s="302" t="s">
        <v>179</v>
      </c>
      <c r="AO16" s="302" t="s">
        <v>180</v>
      </c>
      <c r="AP16" s="302" t="s">
        <v>181</v>
      </c>
      <c r="AQ16" s="775"/>
      <c r="AR16" s="739"/>
      <c r="AS16" s="739"/>
      <c r="AT16" s="742"/>
      <c r="AU16" s="739"/>
      <c r="AV16" s="739"/>
      <c r="AW16" s="742"/>
      <c r="AX16" s="742"/>
      <c r="AY16" s="742"/>
      <c r="AZ16" s="745"/>
      <c r="BA16" s="305"/>
      <c r="BB16" s="305"/>
      <c r="BC16" s="308" t="str">
        <f t="shared" si="4"/>
        <v/>
      </c>
      <c r="BD16" s="295"/>
      <c r="BE16" s="295"/>
      <c r="BF16" s="295"/>
      <c r="BG16" s="295"/>
      <c r="BH16" s="305"/>
      <c r="BI16" s="305"/>
      <c r="BJ16" s="305"/>
      <c r="BK16" s="305"/>
      <c r="BL16" s="306"/>
      <c r="BM16" s="306"/>
      <c r="BN16" s="306"/>
      <c r="BO16" s="306"/>
      <c r="BP16" s="307" t="str">
        <f t="shared" si="5"/>
        <v/>
      </c>
      <c r="BQ16" s="330" t="str">
        <f t="shared" si="6"/>
        <v/>
      </c>
      <c r="BR16" s="748"/>
      <c r="BS16" s="757"/>
      <c r="BT16" s="757"/>
      <c r="BU16" s="760"/>
    </row>
    <row r="17" spans="1:73" ht="61.5" customHeight="1" x14ac:dyDescent="0.25">
      <c r="A17" s="1142"/>
      <c r="B17" s="843"/>
      <c r="C17" s="1343"/>
      <c r="D17" s="849"/>
      <c r="E17" s="831"/>
      <c r="F17" s="852"/>
      <c r="G17" s="763"/>
      <c r="H17" s="775"/>
      <c r="I17" s="775"/>
      <c r="J17" s="801"/>
      <c r="K17" s="804"/>
      <c r="L17" s="763"/>
      <c r="M17" s="786"/>
      <c r="N17" s="763"/>
      <c r="O17" s="763"/>
      <c r="P17" s="813"/>
      <c r="Q17" s="807"/>
      <c r="R17" s="745"/>
      <c r="S17" s="782"/>
      <c r="T17" s="745"/>
      <c r="U17" s="782"/>
      <c r="V17" s="745"/>
      <c r="W17" s="782"/>
      <c r="X17" s="779"/>
      <c r="Y17" s="782"/>
      <c r="Z17" s="782"/>
      <c r="AA17" s="742"/>
      <c r="AB17" s="297">
        <v>4</v>
      </c>
      <c r="AC17" s="288" t="s">
        <v>1302</v>
      </c>
      <c r="AD17" s="295" t="s">
        <v>1284</v>
      </c>
      <c r="AE17" s="295" t="s">
        <v>1303</v>
      </c>
      <c r="AF17" s="298" t="str">
        <f t="shared" si="0"/>
        <v>Probabilidad</v>
      </c>
      <c r="AG17" s="299" t="s">
        <v>177</v>
      </c>
      <c r="AH17" s="296">
        <f t="shared" si="1"/>
        <v>0.25</v>
      </c>
      <c r="AI17" s="299" t="s">
        <v>178</v>
      </c>
      <c r="AJ17" s="296">
        <f t="shared" si="2"/>
        <v>0.15</v>
      </c>
      <c r="AK17" s="300">
        <f t="shared" si="3"/>
        <v>0.4</v>
      </c>
      <c r="AL17" s="301">
        <f>IFERROR(IF(AND(AF16="Probabilidad",AF17="Probabilidad"),(AL16-(+AL16*AK17)),IF(AND(AF16="Impacto",AF17="Probabilidad"),(AL15-(+AL15*AK17)),IF(AF17="Impacto",AL16,""))),"")</f>
        <v>5.183999999999999E-2</v>
      </c>
      <c r="AM17" s="301">
        <f>IFERROR(IF(AND(AF16="Impacto",AF17="Impacto"),(AM16-(+AM16*AK17)),IF(AND(AF16="Probabilidad",AF17="Impacto"),(AM15-(+AM15*AK17)),IF(AF17="Probabilidad",AM16,""))),"")</f>
        <v>0.6</v>
      </c>
      <c r="AN17" s="302" t="s">
        <v>179</v>
      </c>
      <c r="AO17" s="302" t="s">
        <v>180</v>
      </c>
      <c r="AP17" s="302" t="s">
        <v>181</v>
      </c>
      <c r="AQ17" s="775"/>
      <c r="AR17" s="739"/>
      <c r="AS17" s="739"/>
      <c r="AT17" s="742"/>
      <c r="AU17" s="739"/>
      <c r="AV17" s="739"/>
      <c r="AW17" s="742"/>
      <c r="AX17" s="742"/>
      <c r="AY17" s="742"/>
      <c r="AZ17" s="745"/>
      <c r="BA17" s="305"/>
      <c r="BB17" s="305"/>
      <c r="BC17" s="308" t="str">
        <f t="shared" si="4"/>
        <v/>
      </c>
      <c r="BD17" s="295"/>
      <c r="BE17" s="295"/>
      <c r="BF17" s="295"/>
      <c r="BG17" s="295"/>
      <c r="BH17" s="305"/>
      <c r="BI17" s="305"/>
      <c r="BJ17" s="305"/>
      <c r="BK17" s="305"/>
      <c r="BL17" s="306"/>
      <c r="BM17" s="306"/>
      <c r="BN17" s="306"/>
      <c r="BO17" s="306"/>
      <c r="BP17" s="307" t="str">
        <f t="shared" si="5"/>
        <v/>
      </c>
      <c r="BQ17" s="330" t="str">
        <f t="shared" si="6"/>
        <v/>
      </c>
      <c r="BR17" s="748"/>
      <c r="BS17" s="757"/>
      <c r="BT17" s="757"/>
      <c r="BU17" s="760"/>
    </row>
    <row r="18" spans="1:73" ht="61.5" customHeight="1" x14ac:dyDescent="0.25">
      <c r="A18" s="1142"/>
      <c r="B18" s="843"/>
      <c r="C18" s="1343"/>
      <c r="D18" s="849"/>
      <c r="E18" s="831"/>
      <c r="F18" s="852"/>
      <c r="G18" s="763"/>
      <c r="H18" s="775"/>
      <c r="I18" s="775"/>
      <c r="J18" s="801"/>
      <c r="K18" s="804"/>
      <c r="L18" s="763"/>
      <c r="M18" s="786"/>
      <c r="N18" s="763"/>
      <c r="O18" s="763"/>
      <c r="P18" s="813"/>
      <c r="Q18" s="807"/>
      <c r="R18" s="745"/>
      <c r="S18" s="782"/>
      <c r="T18" s="745"/>
      <c r="U18" s="782"/>
      <c r="V18" s="745"/>
      <c r="W18" s="782"/>
      <c r="X18" s="779"/>
      <c r="Y18" s="782"/>
      <c r="Z18" s="782"/>
      <c r="AA18" s="742"/>
      <c r="AB18" s="297">
        <v>5</v>
      </c>
      <c r="AC18" s="288" t="s">
        <v>1304</v>
      </c>
      <c r="AD18" s="295" t="s">
        <v>1284</v>
      </c>
      <c r="AE18" s="295" t="s">
        <v>1303</v>
      </c>
      <c r="AF18" s="298" t="str">
        <f t="shared" si="0"/>
        <v>Probabilidad</v>
      </c>
      <c r="AG18" s="299" t="s">
        <v>177</v>
      </c>
      <c r="AH18" s="296">
        <f t="shared" si="1"/>
        <v>0.25</v>
      </c>
      <c r="AI18" s="299" t="s">
        <v>178</v>
      </c>
      <c r="AJ18" s="296">
        <f t="shared" si="2"/>
        <v>0.15</v>
      </c>
      <c r="AK18" s="300">
        <f t="shared" si="3"/>
        <v>0.4</v>
      </c>
      <c r="AL18" s="301">
        <f>IFERROR(IF(AND(AF17="Probabilidad",AF18="Probabilidad"),(AL17-(+AL17*AK18)),IF(AND(AF17="Impacto",AF18="Probabilidad"),(AL16-(+AL16*AK18)),IF(AF18="Impacto",AL17,""))),"")</f>
        <v>3.1103999999999993E-2</v>
      </c>
      <c r="AM18" s="301">
        <f>IFERROR(IF(AND(AF17="Impacto",AF18="Impacto"),(AM17-(+AM17*AK18)),IF(AND(AF17="Probabilidad",AF18="Impacto"),(AM16-(+AM16*AK18)),IF(AF18="Probabilidad",AM17,""))),"")</f>
        <v>0.6</v>
      </c>
      <c r="AN18" s="302" t="s">
        <v>179</v>
      </c>
      <c r="AO18" s="302" t="s">
        <v>180</v>
      </c>
      <c r="AP18" s="302" t="s">
        <v>181</v>
      </c>
      <c r="AQ18" s="775"/>
      <c r="AR18" s="739"/>
      <c r="AS18" s="739"/>
      <c r="AT18" s="742"/>
      <c r="AU18" s="739"/>
      <c r="AV18" s="739"/>
      <c r="AW18" s="742"/>
      <c r="AX18" s="742"/>
      <c r="AY18" s="742"/>
      <c r="AZ18" s="745"/>
      <c r="BA18" s="305"/>
      <c r="BB18" s="305"/>
      <c r="BC18" s="308" t="str">
        <f t="shared" si="4"/>
        <v/>
      </c>
      <c r="BD18" s="295"/>
      <c r="BE18" s="295"/>
      <c r="BF18" s="295"/>
      <c r="BG18" s="295"/>
      <c r="BH18" s="305"/>
      <c r="BI18" s="305"/>
      <c r="BJ18" s="305"/>
      <c r="BK18" s="305"/>
      <c r="BL18" s="306"/>
      <c r="BM18" s="306"/>
      <c r="BN18" s="306"/>
      <c r="BO18" s="306"/>
      <c r="BP18" s="307" t="str">
        <f t="shared" si="5"/>
        <v/>
      </c>
      <c r="BQ18" s="330" t="str">
        <f t="shared" si="6"/>
        <v/>
      </c>
      <c r="BR18" s="748"/>
      <c r="BS18" s="757"/>
      <c r="BT18" s="757"/>
      <c r="BU18" s="760"/>
    </row>
    <row r="19" spans="1:73" ht="61.5" customHeight="1" x14ac:dyDescent="0.25">
      <c r="A19" s="1142"/>
      <c r="B19" s="843"/>
      <c r="C19" s="1343"/>
      <c r="D19" s="850"/>
      <c r="E19" s="832"/>
      <c r="F19" s="853"/>
      <c r="G19" s="764"/>
      <c r="H19" s="776"/>
      <c r="I19" s="776"/>
      <c r="J19" s="802"/>
      <c r="K19" s="805"/>
      <c r="L19" s="764"/>
      <c r="M19" s="787"/>
      <c r="N19" s="764"/>
      <c r="O19" s="764"/>
      <c r="P19" s="814"/>
      <c r="Q19" s="808"/>
      <c r="R19" s="746"/>
      <c r="S19" s="783"/>
      <c r="T19" s="746"/>
      <c r="U19" s="783"/>
      <c r="V19" s="746"/>
      <c r="W19" s="783"/>
      <c r="X19" s="780"/>
      <c r="Y19" s="783"/>
      <c r="Z19" s="783"/>
      <c r="AA19" s="743"/>
      <c r="AB19" s="315">
        <v>6</v>
      </c>
      <c r="AC19" s="288" t="s">
        <v>1305</v>
      </c>
      <c r="AD19" s="295" t="s">
        <v>1284</v>
      </c>
      <c r="AE19" s="295" t="s">
        <v>1303</v>
      </c>
      <c r="AF19" s="547" t="str">
        <f t="shared" si="0"/>
        <v>Probabilidad</v>
      </c>
      <c r="AG19" s="548" t="s">
        <v>177</v>
      </c>
      <c r="AH19" s="314">
        <f t="shared" si="1"/>
        <v>0.25</v>
      </c>
      <c r="AI19" s="548" t="s">
        <v>178</v>
      </c>
      <c r="AJ19" s="314">
        <f t="shared" si="2"/>
        <v>0.15</v>
      </c>
      <c r="AK19" s="318">
        <f t="shared" si="3"/>
        <v>0.4</v>
      </c>
      <c r="AL19" s="301">
        <f>IFERROR(IF(AND(AF18="Probabilidad",AF19="Probabilidad"),(AL18-(+AL18*AK19)),IF(AND(AF18="Impacto",AF19="Probabilidad"),(AL17-(+AL17*AK19)),IF(AF19="Impacto",AL18,""))),"")</f>
        <v>1.8662399999999996E-2</v>
      </c>
      <c r="AM19" s="301">
        <f>IFERROR(IF(AND(AF18="Impacto",AF19="Impacto"),(AM18-(+AM18*AK19)),IF(AND(AF18="Probabilidad",AF19="Impacto"),(AM17-(+AM17*AK19)),IF(AF19="Probabilidad",AM18,""))),"")</f>
        <v>0.6</v>
      </c>
      <c r="AN19" s="320" t="s">
        <v>179</v>
      </c>
      <c r="AO19" s="320" t="s">
        <v>180</v>
      </c>
      <c r="AP19" s="320" t="s">
        <v>181</v>
      </c>
      <c r="AQ19" s="776"/>
      <c r="AR19" s="740"/>
      <c r="AS19" s="740"/>
      <c r="AT19" s="743"/>
      <c r="AU19" s="740"/>
      <c r="AV19" s="740"/>
      <c r="AW19" s="743"/>
      <c r="AX19" s="743"/>
      <c r="AY19" s="743"/>
      <c r="AZ19" s="746"/>
      <c r="BA19" s="323"/>
      <c r="BB19" s="323"/>
      <c r="BC19" s="326" t="str">
        <f t="shared" si="4"/>
        <v/>
      </c>
      <c r="BD19" s="313"/>
      <c r="BE19" s="313"/>
      <c r="BF19" s="313"/>
      <c r="BG19" s="313"/>
      <c r="BH19" s="323"/>
      <c r="BI19" s="323"/>
      <c r="BJ19" s="323"/>
      <c r="BK19" s="323"/>
      <c r="BL19" s="324"/>
      <c r="BM19" s="324"/>
      <c r="BN19" s="324"/>
      <c r="BO19" s="324"/>
      <c r="BP19" s="325" t="str">
        <f t="shared" si="5"/>
        <v/>
      </c>
      <c r="BQ19" s="333" t="str">
        <f t="shared" si="6"/>
        <v/>
      </c>
      <c r="BR19" s="749"/>
      <c r="BS19" s="758"/>
      <c r="BT19" s="758"/>
      <c r="BU19" s="761"/>
    </row>
    <row r="20" spans="1:73" ht="61.5" customHeight="1" x14ac:dyDescent="0.25">
      <c r="A20" s="1142"/>
      <c r="B20" s="843"/>
      <c r="C20" s="1343"/>
      <c r="D20" s="848" t="s">
        <v>1279</v>
      </c>
      <c r="E20" s="830" t="s">
        <v>231</v>
      </c>
      <c r="F20" s="851">
        <v>3</v>
      </c>
      <c r="G20" s="762" t="s">
        <v>285</v>
      </c>
      <c r="H20" s="774"/>
      <c r="I20" s="774"/>
      <c r="J20" s="800" t="s">
        <v>1306</v>
      </c>
      <c r="K20" s="803" t="s">
        <v>201</v>
      </c>
      <c r="L20" s="762" t="s">
        <v>171</v>
      </c>
      <c r="M20" s="785" t="s">
        <v>1282</v>
      </c>
      <c r="N20" s="762"/>
      <c r="O20" s="762"/>
      <c r="P20" s="812"/>
      <c r="Q20" s="806"/>
      <c r="R20" s="744" t="s">
        <v>173</v>
      </c>
      <c r="S20" s="781">
        <f>IF(R20="Muy Alta",100%,IF(R20="Alta",80%,IF(R20="Media",60%,IF(R20="Baja",40%,IF(R20="Muy Baja",20%,"")))))</f>
        <v>0.6</v>
      </c>
      <c r="T20" s="744" t="s">
        <v>220</v>
      </c>
      <c r="U20" s="781">
        <f>IF(T20="Catastrófico",100%,IF(T20="Mayor",80%,IF(T20="Moderado",60%,IF(T20="Menor",40%,IF(T20="Leve",20%,"")))))</f>
        <v>0.4</v>
      </c>
      <c r="V20" s="744" t="s">
        <v>220</v>
      </c>
      <c r="W20" s="781">
        <f>IF(V20="Catastrófico",100%,IF(V20="Mayor",80%,IF(V20="Moderado",60%,IF(V20="Menor",40%,IF(V20="Leve",20%,"")))))</f>
        <v>0.4</v>
      </c>
      <c r="X20" s="778" t="str">
        <f>IF(Y20=100%,"Catastrófico",IF(Y20=80%,"Mayor",IF(Y20=60%,"Moderado",IF(Y20=40%,"Menor",IF(Y20=20%,"Leve","")))))</f>
        <v>Menor</v>
      </c>
      <c r="Y20" s="781">
        <f>IF(AND(U20="",W20=""),"",MAX(U20,W20))</f>
        <v>0.4</v>
      </c>
      <c r="Z20" s="781" t="str">
        <f>CONCATENATE(R20,X20)</f>
        <v>MediaMenor</v>
      </c>
      <c r="AA20" s="741" t="str">
        <f>IF(Z20="Muy AltaLeve","Alto",IF(Z20="Muy AltaMenor","Alto",IF(Z20="Muy AltaModerado","Alto",IF(Z20="Muy AltaMayor","Alto",IF(Z20="Muy AltaCatastrófico","Extremo",IF(Z20="AltaLeve","Moderado",IF(Z20="AltaMenor","Moderado",IF(Z20="AltaModerado","Alto",IF(Z20="AltaMayor","Alto",IF(Z20="AltaCatastrófico","Extremo",IF(Z20="MediaLeve","Moderado",IF(Z20="MediaMenor","Moderado",IF(Z20="MediaModerado","Moderado",IF(Z20="MediaMayor","Alto",IF(Z20="MediaCatastrófico","Extremo",IF(Z20="BajaLeve","Bajo",IF(Z20="BajaMenor","Moderado",IF(Z20="BajaModerado","Moderado",IF(Z20="BajaMayor","Alto",IF(Z20="BajaCatastrófico","Extremo",IF(Z20="Muy BajaLeve","Bajo",IF(Z20="Muy BajaMenor","Bajo",IF(Z20="Muy BajaModerado","Moderado",IF(Z20="Muy BajaMayor","Alto",IF(Z20="Muy BajaCatastrófico","Extremo","")))))))))))))))))))))))))</f>
        <v>Moderado</v>
      </c>
      <c r="AB20" s="49">
        <v>1</v>
      </c>
      <c r="AC20" s="224" t="s">
        <v>290</v>
      </c>
      <c r="AD20" s="14" t="s">
        <v>1284</v>
      </c>
      <c r="AE20" s="9" t="s">
        <v>292</v>
      </c>
      <c r="AF20" s="16" t="str">
        <f t="shared" si="0"/>
        <v>Probabilidad</v>
      </c>
      <c r="AG20" s="10" t="s">
        <v>177</v>
      </c>
      <c r="AH20" s="18">
        <f t="shared" si="1"/>
        <v>0.25</v>
      </c>
      <c r="AI20" s="10" t="s">
        <v>178</v>
      </c>
      <c r="AJ20" s="18">
        <f t="shared" si="2"/>
        <v>0.15</v>
      </c>
      <c r="AK20" s="19">
        <f t="shared" si="3"/>
        <v>0.4</v>
      </c>
      <c r="AL20" s="20">
        <f>IFERROR(IF(AF20="Probabilidad",(S20-(+S20*AK20)),IF(AF20="Impacto",S20,"")),"")</f>
        <v>0.36</v>
      </c>
      <c r="AM20" s="20">
        <f>IFERROR(IF(AF20="Impacto",(Y20-(+Y20*AK20)),IF(AF20="Probabilidad",Y20,"")),"")</f>
        <v>0.4</v>
      </c>
      <c r="AN20" s="11" t="s">
        <v>179</v>
      </c>
      <c r="AO20" s="11" t="s">
        <v>180</v>
      </c>
      <c r="AP20" s="11" t="s">
        <v>181</v>
      </c>
      <c r="AQ20" s="784" t="s">
        <v>1307</v>
      </c>
      <c r="AR20" s="738">
        <f>S20</f>
        <v>0.6</v>
      </c>
      <c r="AS20" s="738">
        <f>IF(AL20="","",MIN(AL20:AL25))</f>
        <v>0.12959999999999999</v>
      </c>
      <c r="AT20" s="741" t="str">
        <f>IFERROR(IF(AS20="","",IF(AS20&lt;=0.2,"Muy Baja",IF(AS20&lt;=0.4,"Baja",IF(AS20&lt;=0.6,"Media",IF(AS20&lt;=0.8,"Alta","Muy Alta"))))),"")</f>
        <v>Muy Baja</v>
      </c>
      <c r="AU20" s="738">
        <f>Y20</f>
        <v>0.4</v>
      </c>
      <c r="AV20" s="738">
        <f>IF(AM20="","",MIN(AM20:AM25))</f>
        <v>0.30000000000000004</v>
      </c>
      <c r="AW20" s="741" t="str">
        <f>IFERROR(IF(AV20="","",IF(AV20&lt;=0.2,"Leve",IF(AV20&lt;=0.4,"Menor",IF(AV20&lt;=0.6,"Moderado",IF(AV20&lt;=0.8,"Mayor","Catastrófico"))))),"")</f>
        <v>Menor</v>
      </c>
      <c r="AX20" s="741" t="str">
        <f>AA20</f>
        <v>Moderado</v>
      </c>
      <c r="AY20" s="741" t="str">
        <f>IFERROR(IF(OR(AND(AT20="Muy Baja",AW20="Leve"),AND(AT20="Muy Baja",AW20="Menor"),AND(AT20="Baja",AW20="Leve")),"Bajo",IF(OR(AND(AT20="Muy baja",AW20="Moderado"),AND(AT20="Baja",AW20="Menor"),AND(AT20="Baja",AW20="Moderado"),AND(AT20="Media",AW20="Leve"),AND(AT20="Media",AW20="Menor"),AND(AT20="Media",AW20="Moderado"),AND(AT20="Alta",AW20="Leve"),AND(AT20="Alta",AW20="Menor")),"Moderado",IF(OR(AND(AT20="Muy Baja",AW20="Mayor"),AND(AT20="Baja",AW20="Mayor"),AND(AT20="Media",AW20="Mayor"),AND(AT20="Alta",AW20="Moderado"),AND(AT20="Alta",AW20="Mayor"),AND(AT20="Muy Alta",AW20="Leve"),AND(AT20="Muy Alta",AW20="Menor"),AND(AT20="Muy Alta",AW20="Moderado"),AND(AT20="Muy Alta",AW20="Mayor")),"Alto",IF(OR(AND(AT20="Muy Baja",AW20="Catastrófico"),AND(AT20="Baja",AW20="Catastrófico"),AND(AT20="Media",AW20="Catastrófico"),AND(AT20="Alta",AW20="Catastrófico"),AND(AT20="Muy Alta",AW20="Catastrófico")),"Extremo","")))),"")</f>
        <v>Bajo</v>
      </c>
      <c r="AZ20" s="744" t="s">
        <v>224</v>
      </c>
      <c r="BA20" s="91"/>
      <c r="BB20" s="91"/>
      <c r="BC20" s="94" t="str">
        <f t="shared" si="4"/>
        <v/>
      </c>
      <c r="BD20" s="9"/>
      <c r="BE20" s="9"/>
      <c r="BF20" s="9"/>
      <c r="BG20" s="9"/>
      <c r="BH20" s="91"/>
      <c r="BI20" s="91"/>
      <c r="BJ20" s="91"/>
      <c r="BK20" s="91"/>
      <c r="BL20" s="93"/>
      <c r="BM20" s="93"/>
      <c r="BN20" s="93"/>
      <c r="BO20" s="93"/>
      <c r="BP20" s="95" t="str">
        <f t="shared" si="5"/>
        <v/>
      </c>
      <c r="BQ20" s="96" t="str">
        <f t="shared" si="6"/>
        <v/>
      </c>
      <c r="BR20" s="747"/>
      <c r="BS20" s="756"/>
      <c r="BT20" s="756"/>
      <c r="BU20" s="759"/>
    </row>
    <row r="21" spans="1:73" ht="61.5" customHeight="1" x14ac:dyDescent="0.25">
      <c r="A21" s="1142"/>
      <c r="B21" s="843"/>
      <c r="C21" s="1343"/>
      <c r="D21" s="849"/>
      <c r="E21" s="831"/>
      <c r="F21" s="852"/>
      <c r="G21" s="763"/>
      <c r="H21" s="775"/>
      <c r="I21" s="775"/>
      <c r="J21" s="801"/>
      <c r="K21" s="804"/>
      <c r="L21" s="763"/>
      <c r="M21" s="786"/>
      <c r="N21" s="763"/>
      <c r="O21" s="763"/>
      <c r="P21" s="813"/>
      <c r="Q21" s="807"/>
      <c r="R21" s="745"/>
      <c r="S21" s="782"/>
      <c r="T21" s="745"/>
      <c r="U21" s="782"/>
      <c r="V21" s="745"/>
      <c r="W21" s="782"/>
      <c r="X21" s="779"/>
      <c r="Y21" s="782"/>
      <c r="Z21" s="782"/>
      <c r="AA21" s="742"/>
      <c r="AB21" s="297">
        <v>2</v>
      </c>
      <c r="AC21" s="288" t="s">
        <v>296</v>
      </c>
      <c r="AD21" s="295" t="s">
        <v>1284</v>
      </c>
      <c r="AE21" s="295" t="s">
        <v>297</v>
      </c>
      <c r="AF21" s="298" t="str">
        <f t="shared" si="0"/>
        <v>Probabilidad</v>
      </c>
      <c r="AG21" s="299" t="s">
        <v>177</v>
      </c>
      <c r="AH21" s="296">
        <f t="shared" si="1"/>
        <v>0.25</v>
      </c>
      <c r="AI21" s="299" t="s">
        <v>178</v>
      </c>
      <c r="AJ21" s="296">
        <f t="shared" si="2"/>
        <v>0.15</v>
      </c>
      <c r="AK21" s="300">
        <f t="shared" si="3"/>
        <v>0.4</v>
      </c>
      <c r="AL21" s="301">
        <f>IFERROR(IF(AND(AF20="Probabilidad",AF21="Probabilidad"),(AL20-(+AL20*AK21)),IF(AF21="Probabilidad",(S20-(+S20*AK21)),IF(AF21="Impacto",AL20,""))),"")</f>
        <v>0.216</v>
      </c>
      <c r="AM21" s="301">
        <f>IFERROR(IF(AND(AF20="Impacto",AF21="Impacto"),(AM20-(+AM20*AK21)),IF(AF21="Impacto",(Y20-(Y20*AK21)),IF(AF21="Probabilidad",AM20,""))),"")</f>
        <v>0.4</v>
      </c>
      <c r="AN21" s="302" t="s">
        <v>179</v>
      </c>
      <c r="AO21" s="302" t="s">
        <v>180</v>
      </c>
      <c r="AP21" s="302" t="s">
        <v>181</v>
      </c>
      <c r="AQ21" s="775"/>
      <c r="AR21" s="739"/>
      <c r="AS21" s="739"/>
      <c r="AT21" s="742"/>
      <c r="AU21" s="739"/>
      <c r="AV21" s="739"/>
      <c r="AW21" s="742"/>
      <c r="AX21" s="742"/>
      <c r="AY21" s="742"/>
      <c r="AZ21" s="745"/>
      <c r="BA21" s="305"/>
      <c r="BB21" s="305"/>
      <c r="BC21" s="308" t="str">
        <f t="shared" si="4"/>
        <v/>
      </c>
      <c r="BD21" s="295"/>
      <c r="BE21" s="295"/>
      <c r="BF21" s="295"/>
      <c r="BG21" s="295"/>
      <c r="BH21" s="305"/>
      <c r="BI21" s="305"/>
      <c r="BJ21" s="305"/>
      <c r="BK21" s="305"/>
      <c r="BL21" s="306"/>
      <c r="BM21" s="306"/>
      <c r="BN21" s="306"/>
      <c r="BO21" s="306"/>
      <c r="BP21" s="307" t="str">
        <f t="shared" si="5"/>
        <v/>
      </c>
      <c r="BQ21" s="330" t="str">
        <f t="shared" si="6"/>
        <v/>
      </c>
      <c r="BR21" s="748"/>
      <c r="BS21" s="757"/>
      <c r="BT21" s="757"/>
      <c r="BU21" s="760"/>
    </row>
    <row r="22" spans="1:73" ht="61.5" customHeight="1" x14ac:dyDescent="0.25">
      <c r="A22" s="1142"/>
      <c r="B22" s="843"/>
      <c r="C22" s="1343"/>
      <c r="D22" s="849"/>
      <c r="E22" s="831"/>
      <c r="F22" s="852"/>
      <c r="G22" s="763"/>
      <c r="H22" s="775"/>
      <c r="I22" s="775"/>
      <c r="J22" s="801"/>
      <c r="K22" s="804"/>
      <c r="L22" s="763"/>
      <c r="M22" s="786"/>
      <c r="N22" s="763"/>
      <c r="O22" s="763"/>
      <c r="P22" s="813"/>
      <c r="Q22" s="807"/>
      <c r="R22" s="745"/>
      <c r="S22" s="782"/>
      <c r="T22" s="745"/>
      <c r="U22" s="782"/>
      <c r="V22" s="745"/>
      <c r="W22" s="782"/>
      <c r="X22" s="779"/>
      <c r="Y22" s="782"/>
      <c r="Z22" s="782"/>
      <c r="AA22" s="742"/>
      <c r="AB22" s="297">
        <v>3</v>
      </c>
      <c r="AC22" s="248" t="s">
        <v>299</v>
      </c>
      <c r="AD22" s="295" t="s">
        <v>1284</v>
      </c>
      <c r="AE22" s="295" t="s">
        <v>300</v>
      </c>
      <c r="AF22" s="298" t="str">
        <f t="shared" si="0"/>
        <v>Probabilidad</v>
      </c>
      <c r="AG22" s="299" t="s">
        <v>177</v>
      </c>
      <c r="AH22" s="296">
        <f t="shared" si="1"/>
        <v>0.25</v>
      </c>
      <c r="AI22" s="299" t="s">
        <v>178</v>
      </c>
      <c r="AJ22" s="296">
        <f t="shared" si="2"/>
        <v>0.15</v>
      </c>
      <c r="AK22" s="300">
        <f t="shared" si="3"/>
        <v>0.4</v>
      </c>
      <c r="AL22" s="301">
        <f>IFERROR(IF(AND(AF21="Probabilidad",AF22="Probabilidad"),(AL21-(+AL21*AK22)),IF(AND(AF21="Impacto",AF22="Probabilidad"),(AL20-(+AL20*AK22)),IF(AF22="Impacto",AL21,""))),"")</f>
        <v>0.12959999999999999</v>
      </c>
      <c r="AM22" s="301">
        <f>IFERROR(IF(AND(AF21="Impacto",AF22="Impacto"),(AM21-(+AM21*AK22)),IF(AND(AF21="Probabilidad",AF22="Impacto"),(AM20-(+AM20*AK22)),IF(AF22="Probabilidad",AM21,""))),"")</f>
        <v>0.4</v>
      </c>
      <c r="AN22" s="302" t="s">
        <v>179</v>
      </c>
      <c r="AO22" s="302" t="s">
        <v>180</v>
      </c>
      <c r="AP22" s="302" t="s">
        <v>181</v>
      </c>
      <c r="AQ22" s="775"/>
      <c r="AR22" s="739"/>
      <c r="AS22" s="739"/>
      <c r="AT22" s="742"/>
      <c r="AU22" s="739"/>
      <c r="AV22" s="739"/>
      <c r="AW22" s="742"/>
      <c r="AX22" s="742"/>
      <c r="AY22" s="742"/>
      <c r="AZ22" s="745"/>
      <c r="BA22" s="305"/>
      <c r="BB22" s="305"/>
      <c r="BC22" s="308" t="str">
        <f t="shared" si="4"/>
        <v/>
      </c>
      <c r="BD22" s="295"/>
      <c r="BE22" s="295"/>
      <c r="BF22" s="295"/>
      <c r="BG22" s="295"/>
      <c r="BH22" s="305"/>
      <c r="BI22" s="305"/>
      <c r="BJ22" s="305"/>
      <c r="BK22" s="305"/>
      <c r="BL22" s="306"/>
      <c r="BM22" s="306"/>
      <c r="BN22" s="306"/>
      <c r="BO22" s="306"/>
      <c r="BP22" s="307" t="str">
        <f t="shared" si="5"/>
        <v/>
      </c>
      <c r="BQ22" s="330" t="str">
        <f t="shared" si="6"/>
        <v/>
      </c>
      <c r="BR22" s="748"/>
      <c r="BS22" s="757"/>
      <c r="BT22" s="757"/>
      <c r="BU22" s="760"/>
    </row>
    <row r="23" spans="1:73" ht="61.5" customHeight="1" x14ac:dyDescent="0.25">
      <c r="A23" s="1142"/>
      <c r="B23" s="843"/>
      <c r="C23" s="1343"/>
      <c r="D23" s="849"/>
      <c r="E23" s="831"/>
      <c r="F23" s="852"/>
      <c r="G23" s="763"/>
      <c r="H23" s="775"/>
      <c r="I23" s="775"/>
      <c r="J23" s="801"/>
      <c r="K23" s="804"/>
      <c r="L23" s="763"/>
      <c r="M23" s="786"/>
      <c r="N23" s="763"/>
      <c r="O23" s="763"/>
      <c r="P23" s="813"/>
      <c r="Q23" s="807"/>
      <c r="R23" s="745"/>
      <c r="S23" s="782"/>
      <c r="T23" s="745"/>
      <c r="U23" s="782"/>
      <c r="V23" s="745"/>
      <c r="W23" s="782"/>
      <c r="X23" s="779"/>
      <c r="Y23" s="782"/>
      <c r="Z23" s="782"/>
      <c r="AA23" s="742"/>
      <c r="AB23" s="297">
        <v>4</v>
      </c>
      <c r="AC23" s="288" t="s">
        <v>301</v>
      </c>
      <c r="AD23" s="295" t="s">
        <v>1284</v>
      </c>
      <c r="AE23" s="295" t="s">
        <v>300</v>
      </c>
      <c r="AF23" s="298" t="str">
        <f t="shared" si="0"/>
        <v>Impacto</v>
      </c>
      <c r="AG23" s="299" t="s">
        <v>282</v>
      </c>
      <c r="AH23" s="296">
        <f t="shared" si="1"/>
        <v>0.1</v>
      </c>
      <c r="AI23" s="299" t="s">
        <v>178</v>
      </c>
      <c r="AJ23" s="296">
        <f t="shared" si="2"/>
        <v>0.15</v>
      </c>
      <c r="AK23" s="300">
        <f t="shared" si="3"/>
        <v>0.25</v>
      </c>
      <c r="AL23" s="301">
        <f>IFERROR(IF(AND(AF22="Probabilidad",AF23="Probabilidad"),(AL22-(+AL22*AK23)),IF(AND(AF22="Impacto",AF23="Probabilidad"),(AL21-(+AL21*AK23)),IF(AF23="Impacto",AL22,""))),"")</f>
        <v>0.12959999999999999</v>
      </c>
      <c r="AM23" s="329">
        <f>IFERROR(IF(AND(AF22="Impacto",AF23="Impacto"),(AM22-(+AM22*AK23)),IF(AND(AF22="Probabilidad",AF23="Impacto"),(AM21-(+AM21*AK23)),IF(AF23="Probabilidad",AM22,""))),"")</f>
        <v>0.30000000000000004</v>
      </c>
      <c r="AN23" s="302" t="s">
        <v>179</v>
      </c>
      <c r="AO23" s="302" t="s">
        <v>180</v>
      </c>
      <c r="AP23" s="302" t="s">
        <v>181</v>
      </c>
      <c r="AQ23" s="775"/>
      <c r="AR23" s="739"/>
      <c r="AS23" s="739"/>
      <c r="AT23" s="742"/>
      <c r="AU23" s="739"/>
      <c r="AV23" s="739"/>
      <c r="AW23" s="742"/>
      <c r="AX23" s="742"/>
      <c r="AY23" s="742"/>
      <c r="AZ23" s="745"/>
      <c r="BA23" s="305"/>
      <c r="BB23" s="305"/>
      <c r="BC23" s="308" t="str">
        <f t="shared" si="4"/>
        <v/>
      </c>
      <c r="BD23" s="295"/>
      <c r="BE23" s="295"/>
      <c r="BF23" s="295"/>
      <c r="BG23" s="295"/>
      <c r="BH23" s="305"/>
      <c r="BI23" s="305"/>
      <c r="BJ23" s="305"/>
      <c r="BK23" s="305"/>
      <c r="BL23" s="306"/>
      <c r="BM23" s="306"/>
      <c r="BN23" s="306"/>
      <c r="BO23" s="306"/>
      <c r="BP23" s="307" t="str">
        <f t="shared" si="5"/>
        <v/>
      </c>
      <c r="BQ23" s="330" t="str">
        <f t="shared" si="6"/>
        <v/>
      </c>
      <c r="BR23" s="748"/>
      <c r="BS23" s="757"/>
      <c r="BT23" s="757"/>
      <c r="BU23" s="760"/>
    </row>
    <row r="24" spans="1:73" ht="61.5" customHeight="1" x14ac:dyDescent="0.25">
      <c r="A24" s="1142"/>
      <c r="B24" s="843"/>
      <c r="C24" s="1343"/>
      <c r="D24" s="849"/>
      <c r="E24" s="831"/>
      <c r="F24" s="852"/>
      <c r="G24" s="763"/>
      <c r="H24" s="775"/>
      <c r="I24" s="775"/>
      <c r="J24" s="801"/>
      <c r="K24" s="804"/>
      <c r="L24" s="763"/>
      <c r="M24" s="786"/>
      <c r="N24" s="763"/>
      <c r="O24" s="763"/>
      <c r="P24" s="813"/>
      <c r="Q24" s="807"/>
      <c r="R24" s="745"/>
      <c r="S24" s="782"/>
      <c r="T24" s="745"/>
      <c r="U24" s="782"/>
      <c r="V24" s="745"/>
      <c r="W24" s="782"/>
      <c r="X24" s="779"/>
      <c r="Y24" s="782"/>
      <c r="Z24" s="782"/>
      <c r="AA24" s="742"/>
      <c r="AB24" s="297">
        <v>5</v>
      </c>
      <c r="AC24" s="295"/>
      <c r="AD24" s="295"/>
      <c r="AE24" s="295"/>
      <c r="AF24" s="298" t="str">
        <f t="shared" si="0"/>
        <v/>
      </c>
      <c r="AG24" s="299"/>
      <c r="AH24" s="296" t="str">
        <f t="shared" si="1"/>
        <v/>
      </c>
      <c r="AI24" s="299"/>
      <c r="AJ24" s="296" t="str">
        <f t="shared" si="2"/>
        <v/>
      </c>
      <c r="AK24" s="300" t="str">
        <f t="shared" si="3"/>
        <v/>
      </c>
      <c r="AL24" s="301" t="str">
        <f>IFERROR(IF(AND(AF23="Probabilidad",AF24="Probabilidad"),(AL23-(+AL23*AK24)),IF(AND(AF23="Impacto",AF24="Probabilidad"),(AL22-(+AL22*AK24)),IF(AF24="Impacto",AL23,""))),"")</f>
        <v/>
      </c>
      <c r="AM24" s="301" t="str">
        <f>IFERROR(IF(AND(AF23="Impacto",AF24="Impacto"),(AM23-(+AM23*AK24)),IF(AND(AF23="Probabilidad",AF24="Impacto"),(AM22-(+AM22*AK24)),IF(AF24="Probabilidad",AM23,""))),"")</f>
        <v/>
      </c>
      <c r="AN24" s="302"/>
      <c r="AO24" s="302"/>
      <c r="AP24" s="302"/>
      <c r="AQ24" s="775"/>
      <c r="AR24" s="739"/>
      <c r="AS24" s="739"/>
      <c r="AT24" s="742"/>
      <c r="AU24" s="739"/>
      <c r="AV24" s="739"/>
      <c r="AW24" s="742"/>
      <c r="AX24" s="742"/>
      <c r="AY24" s="742"/>
      <c r="AZ24" s="745"/>
      <c r="BA24" s="305"/>
      <c r="BB24" s="305"/>
      <c r="BC24" s="308" t="str">
        <f t="shared" si="4"/>
        <v/>
      </c>
      <c r="BD24" s="295"/>
      <c r="BE24" s="295"/>
      <c r="BF24" s="295"/>
      <c r="BG24" s="295"/>
      <c r="BH24" s="305"/>
      <c r="BI24" s="305"/>
      <c r="BJ24" s="305"/>
      <c r="BK24" s="305"/>
      <c r="BL24" s="306"/>
      <c r="BM24" s="306"/>
      <c r="BN24" s="306"/>
      <c r="BO24" s="306"/>
      <c r="BP24" s="307" t="str">
        <f t="shared" si="5"/>
        <v/>
      </c>
      <c r="BQ24" s="330" t="str">
        <f t="shared" si="6"/>
        <v/>
      </c>
      <c r="BR24" s="748"/>
      <c r="BS24" s="757"/>
      <c r="BT24" s="757"/>
      <c r="BU24" s="760"/>
    </row>
    <row r="25" spans="1:73" ht="61.5" customHeight="1" x14ac:dyDescent="0.25">
      <c r="A25" s="1142"/>
      <c r="B25" s="843"/>
      <c r="C25" s="1343"/>
      <c r="D25" s="850"/>
      <c r="E25" s="832"/>
      <c r="F25" s="853"/>
      <c r="G25" s="764"/>
      <c r="H25" s="776"/>
      <c r="I25" s="776"/>
      <c r="J25" s="802"/>
      <c r="K25" s="805"/>
      <c r="L25" s="764"/>
      <c r="M25" s="787"/>
      <c r="N25" s="764"/>
      <c r="O25" s="764"/>
      <c r="P25" s="814"/>
      <c r="Q25" s="808"/>
      <c r="R25" s="746"/>
      <c r="S25" s="783"/>
      <c r="T25" s="746"/>
      <c r="U25" s="783"/>
      <c r="V25" s="746"/>
      <c r="W25" s="783"/>
      <c r="X25" s="780"/>
      <c r="Y25" s="783"/>
      <c r="Z25" s="783"/>
      <c r="AA25" s="743"/>
      <c r="AB25" s="315">
        <v>6</v>
      </c>
      <c r="AC25" s="313"/>
      <c r="AD25" s="313"/>
      <c r="AE25" s="313"/>
      <c r="AF25" s="316" t="str">
        <f t="shared" si="0"/>
        <v/>
      </c>
      <c r="AG25" s="317"/>
      <c r="AH25" s="314" t="str">
        <f t="shared" si="1"/>
        <v/>
      </c>
      <c r="AI25" s="317"/>
      <c r="AJ25" s="314" t="str">
        <f t="shared" si="2"/>
        <v/>
      </c>
      <c r="AK25" s="318" t="str">
        <f t="shared" si="3"/>
        <v/>
      </c>
      <c r="AL25" s="301" t="str">
        <f>IFERROR(IF(AND(AF24="Probabilidad",AF25="Probabilidad"),(AL24-(+AL24*AK25)),IF(AND(AF24="Impacto",AF25="Probabilidad"),(AL23-(+AL23*AK25)),IF(AF25="Impacto",AL24,""))),"")</f>
        <v/>
      </c>
      <c r="AM25" s="301" t="str">
        <f>IFERROR(IF(AND(AF24="Impacto",AF25="Impacto"),(AM24-(+AM24*AK25)),IF(AND(AF24="Probabilidad",AF25="Impacto"),(AM23-(+AM23*AK25)),IF(AF25="Probabilidad",AM24,""))),"")</f>
        <v/>
      </c>
      <c r="AN25" s="320"/>
      <c r="AO25" s="320"/>
      <c r="AP25" s="320"/>
      <c r="AQ25" s="776"/>
      <c r="AR25" s="740"/>
      <c r="AS25" s="740"/>
      <c r="AT25" s="743"/>
      <c r="AU25" s="740"/>
      <c r="AV25" s="740"/>
      <c r="AW25" s="743"/>
      <c r="AX25" s="743"/>
      <c r="AY25" s="743"/>
      <c r="AZ25" s="746"/>
      <c r="BA25" s="323"/>
      <c r="BB25" s="323"/>
      <c r="BC25" s="326" t="str">
        <f t="shared" si="4"/>
        <v/>
      </c>
      <c r="BD25" s="313"/>
      <c r="BE25" s="313"/>
      <c r="BF25" s="313"/>
      <c r="BG25" s="313"/>
      <c r="BH25" s="323"/>
      <c r="BI25" s="323"/>
      <c r="BJ25" s="323"/>
      <c r="BK25" s="323"/>
      <c r="BL25" s="324"/>
      <c r="BM25" s="324"/>
      <c r="BN25" s="324"/>
      <c r="BO25" s="324"/>
      <c r="BP25" s="325" t="str">
        <f t="shared" si="5"/>
        <v/>
      </c>
      <c r="BQ25" s="333" t="str">
        <f t="shared" si="6"/>
        <v/>
      </c>
      <c r="BR25" s="749"/>
      <c r="BS25" s="758"/>
      <c r="BT25" s="758"/>
      <c r="BU25" s="761"/>
    </row>
    <row r="26" spans="1:73" ht="123" customHeight="1" x14ac:dyDescent="0.25">
      <c r="A26" s="818" t="s">
        <v>727</v>
      </c>
      <c r="B26" s="821" t="s">
        <v>165</v>
      </c>
      <c r="C26" s="824" t="s">
        <v>728</v>
      </c>
      <c r="D26" s="848" t="s">
        <v>1279</v>
      </c>
      <c r="E26" s="830" t="s">
        <v>729</v>
      </c>
      <c r="F26" s="936">
        <v>1</v>
      </c>
      <c r="G26" s="762" t="s">
        <v>1308</v>
      </c>
      <c r="H26" s="774"/>
      <c r="I26" s="774"/>
      <c r="J26" s="800" t="s">
        <v>1309</v>
      </c>
      <c r="K26" s="803" t="s">
        <v>170</v>
      </c>
      <c r="L26" s="762" t="s">
        <v>171</v>
      </c>
      <c r="M26" s="785" t="s">
        <v>1282</v>
      </c>
      <c r="N26" s="762"/>
      <c r="O26" s="762"/>
      <c r="P26" s="762"/>
      <c r="Q26" s="747"/>
      <c r="R26" s="744" t="s">
        <v>173</v>
      </c>
      <c r="S26" s="781">
        <f>IF(R26="Muy Alta",100%,IF(R26="Alta",80%,IF(R26="Media",60%,IF(R26="Baja",40%,IF(R26="Muy Baja",20%,"")))))</f>
        <v>0.6</v>
      </c>
      <c r="T26" s="744" t="s">
        <v>220</v>
      </c>
      <c r="U26" s="781">
        <f>IF(T26="Catastrófico",100%,IF(T26="Mayor",80%,IF(T26="Moderado",60%,IF(T26="Menor",40%,IF(T26="Leve",20%,"")))))</f>
        <v>0.4</v>
      </c>
      <c r="V26" s="744" t="s">
        <v>220</v>
      </c>
      <c r="W26" s="781">
        <f>IF(V26="Catastrófico",100%,IF(V26="Mayor",80%,IF(V26="Moderado",60%,IF(V26="Menor",40%,IF(V26="Leve",20%,"")))))</f>
        <v>0.4</v>
      </c>
      <c r="X26" s="778" t="str">
        <f>IF(Y26=100%,"Catastrófico",IF(Y26=80%,"Mayor",IF(Y26=60%,"Moderado",IF(Y26=40%,"Menor",IF(Y26=20%,"Leve","")))))</f>
        <v>Menor</v>
      </c>
      <c r="Y26" s="781">
        <f>IF(AND(U26="",W26=""),"",MAX(U26,W26))</f>
        <v>0.4</v>
      </c>
      <c r="Z26" s="781" t="str">
        <f>CONCATENATE(R26,X26)</f>
        <v>MediaMenor</v>
      </c>
      <c r="AA26" s="741" t="str">
        <f>IF(Z26="Muy AltaLeve","Alto",IF(Z26="Muy AltaMenor","Alto",IF(Z26="Muy AltaModerado","Alto",IF(Z26="Muy AltaMayor","Alto",IF(Z26="Muy AltaCatastrófico","Extremo",IF(Z26="AltaLeve","Moderado",IF(Z26="AltaMenor","Moderado",IF(Z26="AltaModerado","Alto",IF(Z26="AltaMayor","Alto",IF(Z26="AltaCatastrófico","Extremo",IF(Z26="MediaLeve","Moderado",IF(Z26="MediaMenor","Moderado",IF(Z26="MediaModerado","Moderado",IF(Z26="MediaMayor","Alto",IF(Z26="MediaCatastrófico","Extremo",IF(Z26="BajaLeve","Bajo",IF(Z26="BajaMenor","Moderado",IF(Z26="BajaModerado","Moderado",IF(Z26="BajaMayor","Alto",IF(Z26="BajaCatastrófico","Extremo",IF(Z26="Muy BajaLeve","Bajo",IF(Z26="Muy BajaMenor","Bajo",IF(Z26="Muy BajaModerado","Moderado",IF(Z26="Muy BajaMayor","Alto",IF(Z26="Muy BajaCatastrófico","Extremo","")))))))))))))))))))))))))</f>
        <v>Moderado</v>
      </c>
      <c r="AB26" s="49">
        <v>1</v>
      </c>
      <c r="AC26" s="710" t="s">
        <v>1310</v>
      </c>
      <c r="AD26" s="528" t="s">
        <v>1311</v>
      </c>
      <c r="AE26" s="711" t="s">
        <v>1312</v>
      </c>
      <c r="AF26" s="16" t="str">
        <f t="shared" ref="AF26:AF61" si="7">IF(OR(AG26="Preventivo",AG26="Detectivo"),"Probabilidad",IF(AG26="Correctivo","Impacto",""))</f>
        <v>Probabilidad</v>
      </c>
      <c r="AG26" s="10" t="s">
        <v>177</v>
      </c>
      <c r="AH26" s="18">
        <f t="shared" ref="AH26:AH61" si="8">IF(AG26="","",IF(AG26="Preventivo",25%,IF(AG26="Detectivo",15%,IF(AG26="Correctivo",10%))))</f>
        <v>0.25</v>
      </c>
      <c r="AI26" s="10" t="s">
        <v>178</v>
      </c>
      <c r="AJ26" s="18">
        <f t="shared" ref="AJ26:AJ61" si="9">IF(AI26="Automático",25%,IF(AI26="Manual",15%,""))</f>
        <v>0.15</v>
      </c>
      <c r="AK26" s="19">
        <f t="shared" ref="AK26:AK61" si="10">IF(OR(AH26="",AJ26=""),"",AH26+AJ26)</f>
        <v>0.4</v>
      </c>
      <c r="AL26" s="20">
        <f>IFERROR(IF(AF26="Probabilidad",(S26-(+S26*AK26)),IF(AF26="Impacto",S26,"")),"")</f>
        <v>0.36</v>
      </c>
      <c r="AM26" s="20">
        <f>IFERROR(IF(AF26="Impacto",(Y26-(+Y26*AK26)),IF(AF26="Probabilidad",Y26,"")),"")</f>
        <v>0.4</v>
      </c>
      <c r="AN26" s="11" t="s">
        <v>179</v>
      </c>
      <c r="AO26" s="11" t="s">
        <v>180</v>
      </c>
      <c r="AP26" s="11" t="s">
        <v>181</v>
      </c>
      <c r="AQ26" s="1358" t="s">
        <v>1313</v>
      </c>
      <c r="AR26" s="738">
        <f>S26</f>
        <v>0.6</v>
      </c>
      <c r="AS26" s="738">
        <f>IF(AL26="","",MIN(AL26:AL31))</f>
        <v>7.7759999999999996E-2</v>
      </c>
      <c r="AT26" s="741" t="str">
        <f>IFERROR(IF(AS26="","",IF(AS26&lt;=0.2,"Muy Baja",IF(AS26&lt;=0.4,"Baja",IF(AS26&lt;=0.6,"Media",IF(AS26&lt;=0.8,"Alta","Muy Alta"))))),"")</f>
        <v>Muy Baja</v>
      </c>
      <c r="AU26" s="738">
        <f>Y26</f>
        <v>0.4</v>
      </c>
      <c r="AV26" s="738">
        <f>IF(AM26="","",MIN(AM26:AM31))</f>
        <v>0.4</v>
      </c>
      <c r="AW26" s="741" t="str">
        <f>IFERROR(IF(AV26="","",IF(AV26&lt;=0.2,"Leve",IF(AV26&lt;=0.4,"Menor",IF(AV26&lt;=0.6,"Moderado",IF(AV26&lt;=0.8,"Mayor","Catastrófico"))))),"")</f>
        <v>Menor</v>
      </c>
      <c r="AX26" s="741" t="str">
        <f>AA26</f>
        <v>Moderado</v>
      </c>
      <c r="AY26" s="741" t="str">
        <f>IFERROR(IF(OR(AND(AT26="Muy Baja",AW26="Leve"),AND(AT26="Muy Baja",AW26="Menor"),AND(AT26="Baja",AW26="Leve")),"Bajo",IF(OR(AND(AT26="Muy baja",AW26="Moderado"),AND(AT26="Baja",AW26="Menor"),AND(AT26="Baja",AW26="Moderado"),AND(AT26="Media",AW26="Leve"),AND(AT26="Media",AW26="Menor"),AND(AT26="Media",AW26="Moderado"),AND(AT26="Alta",AW26="Leve"),AND(AT26="Alta",AW26="Menor")),"Moderado",IF(OR(AND(AT26="Muy Baja",AW26="Mayor"),AND(AT26="Baja",AW26="Mayor"),AND(AT26="Media",AW26="Mayor"),AND(AT26="Alta",AW26="Moderado"),AND(AT26="Alta",AW26="Mayor"),AND(AT26="Muy Alta",AW26="Leve"),AND(AT26="Muy Alta",AW26="Menor"),AND(AT26="Muy Alta",AW26="Moderado"),AND(AT26="Muy Alta",AW26="Mayor")),"Alto",IF(OR(AND(AT26="Muy Baja",AW26="Catastrófico"),AND(AT26="Baja",AW26="Catastrófico"),AND(AT26="Media",AW26="Catastrófico"),AND(AT26="Alta",AW26="Catastrófico"),AND(AT26="Muy Alta",AW26="Catastrófico")),"Extremo","")))),"")</f>
        <v>Bajo</v>
      </c>
      <c r="AZ26" s="744" t="s">
        <v>224</v>
      </c>
      <c r="BA26" s="91"/>
      <c r="BB26" s="91"/>
      <c r="BC26" s="94" t="str">
        <f t="shared" ref="BC26:BC43" si="11">IF(SUM(BD26:BG26)=0,"",SUM(BD26:BG26))</f>
        <v/>
      </c>
      <c r="BD26" s="9"/>
      <c r="BE26" s="9"/>
      <c r="BF26" s="9"/>
      <c r="BG26" s="9"/>
      <c r="BH26" s="91"/>
      <c r="BI26" s="91"/>
      <c r="BJ26" s="91"/>
      <c r="BK26" s="91"/>
      <c r="BL26" s="93"/>
      <c r="BM26" s="93"/>
      <c r="BN26" s="93"/>
      <c r="BO26" s="93"/>
      <c r="BP26" s="95" t="str">
        <f t="shared" ref="BP26:BP43" si="12">IF(SUM(BL26:BO26)=0,"",SUM(BL26:BO26))</f>
        <v/>
      </c>
      <c r="BQ26" s="96" t="str">
        <f t="shared" ref="BQ26:BQ61" si="13">IF(ISERROR(BP26/BC26),"",(BP26/BC26))</f>
        <v/>
      </c>
      <c r="BR26" s="1359"/>
      <c r="BS26" s="756"/>
      <c r="BT26" s="750"/>
      <c r="BU26" s="753"/>
    </row>
    <row r="27" spans="1:73" ht="98.25" customHeight="1" x14ac:dyDescent="0.25">
      <c r="A27" s="819"/>
      <c r="B27" s="822"/>
      <c r="C27" s="825"/>
      <c r="D27" s="849"/>
      <c r="E27" s="831"/>
      <c r="F27" s="937"/>
      <c r="G27" s="763"/>
      <c r="H27" s="775"/>
      <c r="I27" s="775"/>
      <c r="J27" s="801"/>
      <c r="K27" s="804"/>
      <c r="L27" s="763"/>
      <c r="M27" s="786"/>
      <c r="N27" s="763"/>
      <c r="O27" s="763"/>
      <c r="P27" s="763"/>
      <c r="Q27" s="748"/>
      <c r="R27" s="745"/>
      <c r="S27" s="782"/>
      <c r="T27" s="745"/>
      <c r="U27" s="782"/>
      <c r="V27" s="745"/>
      <c r="W27" s="782"/>
      <c r="X27" s="779"/>
      <c r="Y27" s="782"/>
      <c r="Z27" s="782"/>
      <c r="AA27" s="742"/>
      <c r="AB27" s="297">
        <v>2</v>
      </c>
      <c r="AC27" s="705" t="s">
        <v>1314</v>
      </c>
      <c r="AD27" s="716" t="s">
        <v>1311</v>
      </c>
      <c r="AE27" s="705" t="s">
        <v>1315</v>
      </c>
      <c r="AF27" s="298" t="str">
        <f t="shared" si="7"/>
        <v>Probabilidad</v>
      </c>
      <c r="AG27" s="299" t="s">
        <v>177</v>
      </c>
      <c r="AH27" s="296">
        <f t="shared" si="8"/>
        <v>0.25</v>
      </c>
      <c r="AI27" s="299" t="s">
        <v>178</v>
      </c>
      <c r="AJ27" s="296">
        <f t="shared" si="9"/>
        <v>0.15</v>
      </c>
      <c r="AK27" s="300">
        <f t="shared" si="10"/>
        <v>0.4</v>
      </c>
      <c r="AL27" s="301">
        <f>IFERROR(IF(AND(AF26="Probabilidad",AF27="Probabilidad"),(AL26-(+AL26*AK27)),IF(AF27="Probabilidad",(S26-(+S26*AK27)),IF(AF27="Impacto",AL26,""))),"")</f>
        <v>0.216</v>
      </c>
      <c r="AM27" s="301">
        <f>IFERROR(IF(AND(AF26="Impacto",AF27="Impacto"),(AM26-(+AM26*AK27)),IF(AF27="Impacto",(Y26-(Y26*AK27)),IF(AF27="Probabilidad",AM26,""))),"")</f>
        <v>0.4</v>
      </c>
      <c r="AN27" s="302" t="s">
        <v>179</v>
      </c>
      <c r="AO27" s="302" t="s">
        <v>180</v>
      </c>
      <c r="AP27" s="302" t="s">
        <v>181</v>
      </c>
      <c r="AQ27" s="906"/>
      <c r="AR27" s="739"/>
      <c r="AS27" s="739"/>
      <c r="AT27" s="742"/>
      <c r="AU27" s="739"/>
      <c r="AV27" s="739"/>
      <c r="AW27" s="742"/>
      <c r="AX27" s="742"/>
      <c r="AY27" s="742"/>
      <c r="AZ27" s="745"/>
      <c r="BA27" s="305"/>
      <c r="BB27" s="305"/>
      <c r="BC27" s="308" t="str">
        <f t="shared" si="11"/>
        <v/>
      </c>
      <c r="BD27" s="295"/>
      <c r="BE27" s="295"/>
      <c r="BF27" s="295"/>
      <c r="BG27" s="295"/>
      <c r="BH27" s="305"/>
      <c r="BI27" s="305"/>
      <c r="BJ27" s="305"/>
      <c r="BK27" s="305"/>
      <c r="BL27" s="306"/>
      <c r="BM27" s="306"/>
      <c r="BN27" s="306"/>
      <c r="BO27" s="306"/>
      <c r="BP27" s="307" t="str">
        <f t="shared" si="12"/>
        <v/>
      </c>
      <c r="BQ27" s="330" t="str">
        <f t="shared" si="13"/>
        <v/>
      </c>
      <c r="BR27" s="1360"/>
      <c r="BS27" s="757"/>
      <c r="BT27" s="751"/>
      <c r="BU27" s="754"/>
    </row>
    <row r="28" spans="1:73" ht="75" customHeight="1" x14ac:dyDescent="0.25">
      <c r="A28" s="819"/>
      <c r="B28" s="822"/>
      <c r="C28" s="825"/>
      <c r="D28" s="849"/>
      <c r="E28" s="831"/>
      <c r="F28" s="937"/>
      <c r="G28" s="763"/>
      <c r="H28" s="775"/>
      <c r="I28" s="775"/>
      <c r="J28" s="801"/>
      <c r="K28" s="804"/>
      <c r="L28" s="763"/>
      <c r="M28" s="786"/>
      <c r="N28" s="763"/>
      <c r="O28" s="763"/>
      <c r="P28" s="763"/>
      <c r="Q28" s="748"/>
      <c r="R28" s="745"/>
      <c r="S28" s="782"/>
      <c r="T28" s="745"/>
      <c r="U28" s="782"/>
      <c r="V28" s="745"/>
      <c r="W28" s="782"/>
      <c r="X28" s="779"/>
      <c r="Y28" s="782"/>
      <c r="Z28" s="782"/>
      <c r="AA28" s="742"/>
      <c r="AB28" s="297">
        <v>3</v>
      </c>
      <c r="AC28" s="529" t="s">
        <v>1316</v>
      </c>
      <c r="AD28" s="716" t="s">
        <v>1311</v>
      </c>
      <c r="AE28" s="529" t="s">
        <v>1317</v>
      </c>
      <c r="AF28" s="298" t="str">
        <f t="shared" si="7"/>
        <v>Probabilidad</v>
      </c>
      <c r="AG28" s="299" t="s">
        <v>177</v>
      </c>
      <c r="AH28" s="296">
        <f t="shared" si="8"/>
        <v>0.25</v>
      </c>
      <c r="AI28" s="299" t="s">
        <v>178</v>
      </c>
      <c r="AJ28" s="296">
        <f t="shared" si="9"/>
        <v>0.15</v>
      </c>
      <c r="AK28" s="300">
        <f t="shared" si="10"/>
        <v>0.4</v>
      </c>
      <c r="AL28" s="301">
        <f>IFERROR(IF(AND(AF27="Probabilidad",AF28="Probabilidad"),(AL27-(+AL27*AK28)),IF(AND(AF27="Impacto",AF28="Probabilidad"),(AL26-(+AL26*AK28)),IF(AF28="Impacto",AL27,""))),"")</f>
        <v>0.12959999999999999</v>
      </c>
      <c r="AM28" s="301">
        <f>IFERROR(IF(AND(AF27="Impacto",AF28="Impacto"),(AM27-(+AM27*AK28)),IF(AND(AF27="Probabilidad",AF28="Impacto"),(AM26-(+AM26*AK28)),IF(AF28="Probabilidad",AM27,""))),"")</f>
        <v>0.4</v>
      </c>
      <c r="AN28" s="302" t="s">
        <v>179</v>
      </c>
      <c r="AO28" s="302" t="s">
        <v>180</v>
      </c>
      <c r="AP28" s="302" t="s">
        <v>181</v>
      </c>
      <c r="AQ28" s="906"/>
      <c r="AR28" s="739"/>
      <c r="AS28" s="739"/>
      <c r="AT28" s="742"/>
      <c r="AU28" s="739"/>
      <c r="AV28" s="739"/>
      <c r="AW28" s="742"/>
      <c r="AX28" s="742"/>
      <c r="AY28" s="742"/>
      <c r="AZ28" s="745"/>
      <c r="BA28" s="305"/>
      <c r="BB28" s="305"/>
      <c r="BC28" s="308" t="str">
        <f t="shared" si="11"/>
        <v/>
      </c>
      <c r="BD28" s="295"/>
      <c r="BE28" s="295"/>
      <c r="BF28" s="295"/>
      <c r="BG28" s="295"/>
      <c r="BH28" s="305"/>
      <c r="BI28" s="305"/>
      <c r="BJ28" s="305"/>
      <c r="BK28" s="305"/>
      <c r="BL28" s="306"/>
      <c r="BM28" s="306"/>
      <c r="BN28" s="306"/>
      <c r="BO28" s="306"/>
      <c r="BP28" s="307" t="str">
        <f t="shared" si="12"/>
        <v/>
      </c>
      <c r="BQ28" s="330" t="str">
        <f t="shared" si="13"/>
        <v/>
      </c>
      <c r="BR28" s="1360"/>
      <c r="BS28" s="757"/>
      <c r="BT28" s="751"/>
      <c r="BU28" s="754"/>
    </row>
    <row r="29" spans="1:73" ht="75" customHeight="1" x14ac:dyDescent="0.25">
      <c r="A29" s="819"/>
      <c r="B29" s="822"/>
      <c r="C29" s="825"/>
      <c r="D29" s="849"/>
      <c r="E29" s="831"/>
      <c r="F29" s="937"/>
      <c r="G29" s="763"/>
      <c r="H29" s="775"/>
      <c r="I29" s="775"/>
      <c r="J29" s="801"/>
      <c r="K29" s="804"/>
      <c r="L29" s="763"/>
      <c r="M29" s="786"/>
      <c r="N29" s="763"/>
      <c r="O29" s="763"/>
      <c r="P29" s="763"/>
      <c r="Q29" s="748"/>
      <c r="R29" s="745"/>
      <c r="S29" s="782"/>
      <c r="T29" s="745"/>
      <c r="U29" s="782"/>
      <c r="V29" s="745"/>
      <c r="W29" s="782"/>
      <c r="X29" s="779"/>
      <c r="Y29" s="782"/>
      <c r="Z29" s="782"/>
      <c r="AA29" s="742"/>
      <c r="AB29" s="297">
        <v>4</v>
      </c>
      <c r="AC29" s="529" t="s">
        <v>1318</v>
      </c>
      <c r="AD29" s="529" t="s">
        <v>1311</v>
      </c>
      <c r="AE29" s="529" t="s">
        <v>1319</v>
      </c>
      <c r="AF29" s="298" t="str">
        <f t="shared" si="7"/>
        <v>Probabilidad</v>
      </c>
      <c r="AG29" s="299" t="s">
        <v>177</v>
      </c>
      <c r="AH29" s="296">
        <f t="shared" si="8"/>
        <v>0.25</v>
      </c>
      <c r="AI29" s="299" t="s">
        <v>178</v>
      </c>
      <c r="AJ29" s="296">
        <f t="shared" si="9"/>
        <v>0.15</v>
      </c>
      <c r="AK29" s="300">
        <f t="shared" si="10"/>
        <v>0.4</v>
      </c>
      <c r="AL29" s="301">
        <f>IFERROR(IF(AND(AF28="Probabilidad",AF29="Probabilidad"),(AL28-(+AL28*AK29)),IF(AND(AF28="Impacto",AF29="Probabilidad"),(AL27-(+AL27*AK29)),IF(AF29="Impacto",AL28,""))),"")</f>
        <v>7.7759999999999996E-2</v>
      </c>
      <c r="AM29" s="301">
        <f>IFERROR(IF(AND(AF28="Impacto",AF29="Impacto"),(AM28-(+AM28*AK29)),IF(AND(AF28="Probabilidad",AF29="Impacto"),(AM27-(+AM27*AK29)),IF(AF29="Probabilidad",AM28,""))),"")</f>
        <v>0.4</v>
      </c>
      <c r="AN29" s="302" t="s">
        <v>179</v>
      </c>
      <c r="AO29" s="302" t="s">
        <v>180</v>
      </c>
      <c r="AP29" s="302" t="s">
        <v>181</v>
      </c>
      <c r="AQ29" s="906"/>
      <c r="AR29" s="739"/>
      <c r="AS29" s="739"/>
      <c r="AT29" s="742"/>
      <c r="AU29" s="739"/>
      <c r="AV29" s="739"/>
      <c r="AW29" s="742"/>
      <c r="AX29" s="742"/>
      <c r="AY29" s="742"/>
      <c r="AZ29" s="745"/>
      <c r="BA29" s="305"/>
      <c r="BB29" s="305"/>
      <c r="BC29" s="308" t="str">
        <f t="shared" si="11"/>
        <v/>
      </c>
      <c r="BD29" s="295"/>
      <c r="BE29" s="295"/>
      <c r="BF29" s="295"/>
      <c r="BG29" s="295"/>
      <c r="BH29" s="305"/>
      <c r="BI29" s="305"/>
      <c r="BJ29" s="305"/>
      <c r="BK29" s="305"/>
      <c r="BL29" s="306"/>
      <c r="BM29" s="306"/>
      <c r="BN29" s="306"/>
      <c r="BO29" s="306"/>
      <c r="BP29" s="307" t="str">
        <f t="shared" si="12"/>
        <v/>
      </c>
      <c r="BQ29" s="330" t="str">
        <f t="shared" si="13"/>
        <v/>
      </c>
      <c r="BR29" s="1360"/>
      <c r="BS29" s="757"/>
      <c r="BT29" s="751"/>
      <c r="BU29" s="754"/>
    </row>
    <row r="30" spans="1:73" x14ac:dyDescent="0.25">
      <c r="A30" s="819"/>
      <c r="B30" s="822"/>
      <c r="C30" s="825"/>
      <c r="D30" s="849"/>
      <c r="E30" s="831"/>
      <c r="F30" s="937"/>
      <c r="G30" s="763"/>
      <c r="H30" s="775"/>
      <c r="I30" s="775"/>
      <c r="J30" s="801"/>
      <c r="K30" s="804"/>
      <c r="L30" s="763"/>
      <c r="M30" s="786"/>
      <c r="N30" s="763"/>
      <c r="O30" s="763"/>
      <c r="P30" s="763"/>
      <c r="Q30" s="748"/>
      <c r="R30" s="745"/>
      <c r="S30" s="782"/>
      <c r="T30" s="745"/>
      <c r="U30" s="782"/>
      <c r="V30" s="745"/>
      <c r="W30" s="782"/>
      <c r="X30" s="779"/>
      <c r="Y30" s="782"/>
      <c r="Z30" s="782"/>
      <c r="AA30" s="742"/>
      <c r="AB30" s="297">
        <v>5</v>
      </c>
      <c r="AC30" s="295"/>
      <c r="AD30" s="295"/>
      <c r="AE30" s="295"/>
      <c r="AF30" s="298" t="str">
        <f t="shared" si="7"/>
        <v/>
      </c>
      <c r="AG30" s="299"/>
      <c r="AH30" s="296" t="str">
        <f t="shared" si="8"/>
        <v/>
      </c>
      <c r="AI30" s="299"/>
      <c r="AJ30" s="296" t="str">
        <f t="shared" si="9"/>
        <v/>
      </c>
      <c r="AK30" s="300" t="str">
        <f t="shared" si="10"/>
        <v/>
      </c>
      <c r="AL30" s="301" t="str">
        <f>IFERROR(IF(AND(AF29="Probabilidad",AF30="Probabilidad"),(AL29-(+AL29*AK30)),IF(AND(AF29="Impacto",AF30="Probabilidad"),(AL28-(+AL28*AK30)),IF(AF30="Impacto",AL29,""))),"")</f>
        <v/>
      </c>
      <c r="AM30" s="301" t="str">
        <f>IFERROR(IF(AND(AF29="Impacto",AF30="Impacto"),(AM29-(+AM29*AK30)),IF(AND(AF29="Probabilidad",AF30="Impacto"),(AM28-(+AM28*AK30)),IF(AF30="Probabilidad",AM29,""))),"")</f>
        <v/>
      </c>
      <c r="AN30" s="302"/>
      <c r="AO30" s="302"/>
      <c r="AP30" s="302"/>
      <c r="AQ30" s="906"/>
      <c r="AR30" s="739"/>
      <c r="AS30" s="739"/>
      <c r="AT30" s="742"/>
      <c r="AU30" s="739"/>
      <c r="AV30" s="739"/>
      <c r="AW30" s="742"/>
      <c r="AX30" s="742"/>
      <c r="AY30" s="742"/>
      <c r="AZ30" s="745"/>
      <c r="BA30" s="305"/>
      <c r="BB30" s="305"/>
      <c r="BC30" s="308" t="str">
        <f t="shared" si="11"/>
        <v/>
      </c>
      <c r="BD30" s="295"/>
      <c r="BE30" s="295"/>
      <c r="BF30" s="295"/>
      <c r="BG30" s="295"/>
      <c r="BH30" s="305"/>
      <c r="BI30" s="305"/>
      <c r="BJ30" s="305"/>
      <c r="BK30" s="305"/>
      <c r="BL30" s="306"/>
      <c r="BM30" s="306"/>
      <c r="BN30" s="306"/>
      <c r="BO30" s="306"/>
      <c r="BP30" s="307" t="str">
        <f t="shared" si="12"/>
        <v/>
      </c>
      <c r="BQ30" s="330" t="str">
        <f t="shared" si="13"/>
        <v/>
      </c>
      <c r="BR30" s="1360"/>
      <c r="BS30" s="757"/>
      <c r="BT30" s="751"/>
      <c r="BU30" s="754"/>
    </row>
    <row r="31" spans="1:73" x14ac:dyDescent="0.25">
      <c r="A31" s="820"/>
      <c r="B31" s="823"/>
      <c r="C31" s="826"/>
      <c r="D31" s="850"/>
      <c r="E31" s="832"/>
      <c r="F31" s="938"/>
      <c r="G31" s="764"/>
      <c r="H31" s="776"/>
      <c r="I31" s="776"/>
      <c r="J31" s="802"/>
      <c r="K31" s="805"/>
      <c r="L31" s="764"/>
      <c r="M31" s="787"/>
      <c r="N31" s="764"/>
      <c r="O31" s="764"/>
      <c r="P31" s="764"/>
      <c r="Q31" s="749"/>
      <c r="R31" s="746"/>
      <c r="S31" s="783"/>
      <c r="T31" s="746"/>
      <c r="U31" s="783"/>
      <c r="V31" s="746"/>
      <c r="W31" s="783"/>
      <c r="X31" s="780"/>
      <c r="Y31" s="783"/>
      <c r="Z31" s="783"/>
      <c r="AA31" s="743"/>
      <c r="AB31" s="315">
        <v>6</v>
      </c>
      <c r="AC31" s="313"/>
      <c r="AD31" s="313"/>
      <c r="AE31" s="313"/>
      <c r="AF31" s="316" t="str">
        <f t="shared" si="7"/>
        <v/>
      </c>
      <c r="AG31" s="317"/>
      <c r="AH31" s="314" t="str">
        <f t="shared" si="8"/>
        <v/>
      </c>
      <c r="AI31" s="317"/>
      <c r="AJ31" s="314" t="str">
        <f t="shared" si="9"/>
        <v/>
      </c>
      <c r="AK31" s="318" t="str">
        <f t="shared" si="10"/>
        <v/>
      </c>
      <c r="AL31" s="319" t="str">
        <f>IFERROR(IF(AND(AF30="Probabilidad",AF31="Probabilidad"),(AL30-(+AL30*AK31)),IF(AND(AF30="Impacto",AF31="Probabilidad"),(AL29-(+AL29*AK31)),IF(AF31="Impacto",AL30,""))),"")</f>
        <v/>
      </c>
      <c r="AM31" s="319" t="str">
        <f>IFERROR(IF(AND(AF30="Impacto",AF31="Impacto"),(AM30-(+AM30*AK31)),IF(AND(AF30="Probabilidad",AF31="Impacto"),(AM29-(+AM29*AK31)),IF(AF31="Probabilidad",AM30,""))),"")</f>
        <v/>
      </c>
      <c r="AN31" s="320"/>
      <c r="AO31" s="320"/>
      <c r="AP31" s="320"/>
      <c r="AQ31" s="907"/>
      <c r="AR31" s="740"/>
      <c r="AS31" s="740"/>
      <c r="AT31" s="743"/>
      <c r="AU31" s="740"/>
      <c r="AV31" s="740"/>
      <c r="AW31" s="743"/>
      <c r="AX31" s="743"/>
      <c r="AY31" s="743"/>
      <c r="AZ31" s="746"/>
      <c r="BA31" s="323"/>
      <c r="BB31" s="323"/>
      <c r="BC31" s="326" t="str">
        <f t="shared" si="11"/>
        <v/>
      </c>
      <c r="BD31" s="313"/>
      <c r="BE31" s="313"/>
      <c r="BF31" s="313"/>
      <c r="BG31" s="313"/>
      <c r="BH31" s="323"/>
      <c r="BI31" s="323"/>
      <c r="BJ31" s="323"/>
      <c r="BK31" s="323"/>
      <c r="BL31" s="324"/>
      <c r="BM31" s="324"/>
      <c r="BN31" s="324"/>
      <c r="BO31" s="324"/>
      <c r="BP31" s="325" t="str">
        <f t="shared" si="12"/>
        <v/>
      </c>
      <c r="BQ31" s="333" t="str">
        <f t="shared" si="13"/>
        <v/>
      </c>
      <c r="BR31" s="1361"/>
      <c r="BS31" s="758"/>
      <c r="BT31" s="752"/>
      <c r="BU31" s="755"/>
    </row>
    <row r="32" spans="1:73" ht="75" customHeight="1" x14ac:dyDescent="0.25">
      <c r="A32" s="818" t="s">
        <v>852</v>
      </c>
      <c r="B32" s="821" t="s">
        <v>165</v>
      </c>
      <c r="C32" s="824" t="s">
        <v>853</v>
      </c>
      <c r="D32" s="974" t="s">
        <v>1279</v>
      </c>
      <c r="E32" s="830" t="s">
        <v>854</v>
      </c>
      <c r="F32" s="936">
        <v>1</v>
      </c>
      <c r="G32" s="762" t="s">
        <v>866</v>
      </c>
      <c r="H32" s="774"/>
      <c r="I32" s="774"/>
      <c r="J32" s="800" t="s">
        <v>1320</v>
      </c>
      <c r="K32" s="774" t="s">
        <v>201</v>
      </c>
      <c r="L32" s="762" t="s">
        <v>1321</v>
      </c>
      <c r="M32" s="815" t="s">
        <v>1282</v>
      </c>
      <c r="N32" s="762"/>
      <c r="O32" s="762"/>
      <c r="P32" s="812"/>
      <c r="Q32" s="809"/>
      <c r="R32" s="744" t="s">
        <v>535</v>
      </c>
      <c r="S32" s="781">
        <f>IF(R32="Muy Alta",100%,IF(R32="Alta",80%,IF(R32="Media",60%,IF(R32="Baja",40%,IF(R32="Muy Baja",20%,"")))))</f>
        <v>0.2</v>
      </c>
      <c r="T32" s="744" t="s">
        <v>263</v>
      </c>
      <c r="U32" s="781">
        <f>IF(T32="Catastrófico",100%,IF(T32="Mayor",80%,IF(T32="Moderado",60%,IF(T32="Menor",40%,IF(T32="Leve",20%,"")))))</f>
        <v>0.2</v>
      </c>
      <c r="V32" s="744" t="s">
        <v>220</v>
      </c>
      <c r="W32" s="781">
        <f>IF(V32="Catastrófico",100%,IF(V32="Mayor",80%,IF(V32="Moderado",60%,IF(V32="Menor",40%,IF(V32="Leve",20%,"")))))</f>
        <v>0.4</v>
      </c>
      <c r="X32" s="778" t="str">
        <f>IF(Y32=100%,"Catastrófico",IF(Y32=80%,"Mayor",IF(Y32=60%,"Moderado",IF(Y32=40%,"Menor",IF(Y32=20%,"Leve","")))))</f>
        <v>Menor</v>
      </c>
      <c r="Y32" s="781">
        <f>IF(AND(U32="",W32=""),"",MAX(U32,W32))</f>
        <v>0.4</v>
      </c>
      <c r="Z32" s="781" t="str">
        <f>CONCATENATE(R32,X32)</f>
        <v>Muy BajaMenor</v>
      </c>
      <c r="AA32" s="741" t="str">
        <f>IF(Z32="Muy AltaLeve","Alto",IF(Z32="Muy AltaMenor","Alto",IF(Z32="Muy AltaModerado","Alto",IF(Z32="Muy AltaMayor","Alto",IF(Z32="Muy AltaCatastrófico","Extremo",IF(Z32="AltaLeve","Moderado",IF(Z32="AltaMenor","Moderado",IF(Z32="AltaModerado","Alto",IF(Z32="AltaMayor","Alto",IF(Z32="AltaCatastrófico","Extremo",IF(Z32="MediaLeve","Moderado",IF(Z32="MediaMenor","Moderado",IF(Z32="MediaModerado","Moderado",IF(Z32="MediaMayor","Alto",IF(Z32="MediaCatastrófico","Extremo",IF(Z32="BajaLeve","Bajo",IF(Z32="BajaMenor","Moderado",IF(Z32="BajaModerado","Moderado",IF(Z32="BajaMayor","Alto",IF(Z32="BajaCatastrófico","Extremo",IF(Z32="Muy BajaLeve","Bajo",IF(Z32="Muy BajaMenor","Bajo",IF(Z32="Muy BajaModerado","Moderado",IF(Z32="Muy BajaMayor","Alto",IF(Z32="Muy BajaCatastrófico","Extremo","")))))))))))))))))))))))))</f>
        <v>Bajo</v>
      </c>
      <c r="AB32" s="49">
        <v>1</v>
      </c>
      <c r="AC32" s="349" t="s">
        <v>870</v>
      </c>
      <c r="AD32" s="128" t="s">
        <v>1284</v>
      </c>
      <c r="AE32" s="515" t="s">
        <v>871</v>
      </c>
      <c r="AF32" s="16" t="str">
        <f t="shared" si="7"/>
        <v>Probabilidad</v>
      </c>
      <c r="AG32" s="10" t="s">
        <v>177</v>
      </c>
      <c r="AH32" s="18">
        <f t="shared" si="8"/>
        <v>0.25</v>
      </c>
      <c r="AI32" s="10" t="s">
        <v>178</v>
      </c>
      <c r="AJ32" s="18">
        <f t="shared" si="9"/>
        <v>0.15</v>
      </c>
      <c r="AK32" s="19">
        <f t="shared" si="10"/>
        <v>0.4</v>
      </c>
      <c r="AL32" s="20">
        <f>IFERROR(IF(AF32="Probabilidad",(S32-(+S32*AK32)),IF(AF32="Impacto",S32,"")),"")</f>
        <v>0.12</v>
      </c>
      <c r="AM32" s="20">
        <f>IFERROR(IF(AF32="Impacto",(Y32-(+Y32*AK32)),IF(AF32="Probabilidad",Y32,"")),"")</f>
        <v>0.4</v>
      </c>
      <c r="AN32" s="11" t="s">
        <v>179</v>
      </c>
      <c r="AO32" s="11" t="s">
        <v>180</v>
      </c>
      <c r="AP32" s="11" t="s">
        <v>181</v>
      </c>
      <c r="AQ32" s="784" t="s">
        <v>1322</v>
      </c>
      <c r="AR32" s="738">
        <f>S32</f>
        <v>0.2</v>
      </c>
      <c r="AS32" s="738">
        <f>IF(AL32="","",MIN(AL32:AL37))</f>
        <v>7.1999999999999995E-2</v>
      </c>
      <c r="AT32" s="741" t="str">
        <f>IFERROR(IF(AS32="","",IF(AS32&lt;=0.2,"Muy Baja",IF(AS32&lt;=0.4,"Baja",IF(AS32&lt;=0.6,"Media",IF(AS32&lt;=0.8,"Alta","Muy Alta"))))),"")</f>
        <v>Muy Baja</v>
      </c>
      <c r="AU32" s="738">
        <f>Y32</f>
        <v>0.4</v>
      </c>
      <c r="AV32" s="738">
        <f>IF(AM32="","",MIN(AM32:AM37))</f>
        <v>0.30000000000000004</v>
      </c>
      <c r="AW32" s="741" t="str">
        <f>IFERROR(IF(AV32="","",IF(AV32&lt;=0.2,"Leve",IF(AV32&lt;=0.4,"Menor",IF(AV32&lt;=0.6,"Moderado",IF(AV32&lt;=0.8,"Mayor","Catastrófico"))))),"")</f>
        <v>Menor</v>
      </c>
      <c r="AX32" s="741" t="str">
        <f>AA32</f>
        <v>Bajo</v>
      </c>
      <c r="AY32" s="741" t="str">
        <f>IFERROR(IF(OR(AND(AT32="Muy Baja",AW32="Leve"),AND(AT32="Muy Baja",AW32="Menor"),AND(AT32="Baja",AW32="Leve")),"Bajo",IF(OR(AND(AT32="Muy baja",AW32="Moderado"),AND(AT32="Baja",AW32="Menor"),AND(AT32="Baja",AW32="Moderado"),AND(AT32="Media",AW32="Leve"),AND(AT32="Media",AW32="Menor"),AND(AT32="Media",AW32="Moderado"),AND(AT32="Alta",AW32="Leve"),AND(AT32="Alta",AW32="Menor")),"Moderado",IF(OR(AND(AT32="Muy Baja",AW32="Mayor"),AND(AT32="Baja",AW32="Mayor"),AND(AT32="Media",AW32="Mayor"),AND(AT32="Alta",AW32="Moderado"),AND(AT32="Alta",AW32="Mayor"),AND(AT32="Muy Alta",AW32="Leve"),AND(AT32="Muy Alta",AW32="Menor"),AND(AT32="Muy Alta",AW32="Moderado"),AND(AT32="Muy Alta",AW32="Mayor")),"Alto",IF(OR(AND(AT32="Muy Baja",AW32="Catastrófico"),AND(AT32="Baja",AW32="Catastrófico"),AND(AT32="Media",AW32="Catastrófico"),AND(AT32="Alta",AW32="Catastrófico"),AND(AT32="Muy Alta",AW32="Catastrófico")),"Extremo","")))),"")</f>
        <v>Bajo</v>
      </c>
      <c r="AZ32" s="744" t="s">
        <v>224</v>
      </c>
      <c r="BA32" s="91"/>
      <c r="BB32" s="91"/>
      <c r="BC32" s="94" t="str">
        <f t="shared" si="11"/>
        <v/>
      </c>
      <c r="BD32" s="9"/>
      <c r="BE32" s="9"/>
      <c r="BF32" s="9"/>
      <c r="BG32" s="9"/>
      <c r="BH32" s="91"/>
      <c r="BI32" s="91"/>
      <c r="BJ32" s="91"/>
      <c r="BK32" s="91"/>
      <c r="BL32" s="93"/>
      <c r="BM32" s="93"/>
      <c r="BN32" s="93"/>
      <c r="BO32" s="93"/>
      <c r="BP32" s="95" t="str">
        <f t="shared" si="12"/>
        <v/>
      </c>
      <c r="BQ32" s="96" t="str">
        <f t="shared" si="13"/>
        <v/>
      </c>
      <c r="BR32" s="747"/>
      <c r="BS32" s="756"/>
      <c r="BT32" s="756"/>
      <c r="BU32" s="759"/>
    </row>
    <row r="33" spans="1:73" ht="75" customHeight="1" x14ac:dyDescent="0.25">
      <c r="A33" s="819"/>
      <c r="B33" s="822"/>
      <c r="C33" s="825"/>
      <c r="D33" s="975"/>
      <c r="E33" s="831"/>
      <c r="F33" s="937"/>
      <c r="G33" s="763"/>
      <c r="H33" s="775"/>
      <c r="I33" s="775"/>
      <c r="J33" s="801"/>
      <c r="K33" s="775"/>
      <c r="L33" s="763"/>
      <c r="M33" s="816"/>
      <c r="N33" s="763"/>
      <c r="O33" s="763"/>
      <c r="P33" s="813"/>
      <c r="Q33" s="810"/>
      <c r="R33" s="745"/>
      <c r="S33" s="782"/>
      <c r="T33" s="745"/>
      <c r="U33" s="782"/>
      <c r="V33" s="745"/>
      <c r="W33" s="782"/>
      <c r="X33" s="779"/>
      <c r="Y33" s="782"/>
      <c r="Z33" s="782"/>
      <c r="AA33" s="742"/>
      <c r="AB33" s="297">
        <v>2</v>
      </c>
      <c r="AC33" s="349" t="s">
        <v>873</v>
      </c>
      <c r="AD33" s="128" t="s">
        <v>1284</v>
      </c>
      <c r="AE33" s="513" t="s">
        <v>874</v>
      </c>
      <c r="AF33" s="298" t="str">
        <f t="shared" si="7"/>
        <v>Impacto</v>
      </c>
      <c r="AG33" s="302" t="s">
        <v>282</v>
      </c>
      <c r="AH33" s="296">
        <f t="shared" si="8"/>
        <v>0.1</v>
      </c>
      <c r="AI33" s="299" t="s">
        <v>178</v>
      </c>
      <c r="AJ33" s="296">
        <f t="shared" si="9"/>
        <v>0.15</v>
      </c>
      <c r="AK33" s="300">
        <f t="shared" si="10"/>
        <v>0.25</v>
      </c>
      <c r="AL33" s="301">
        <f>IFERROR(IF(AND(AF32="Probabilidad",AF33="Probabilidad"),(AL32-(+AL32*AK33)),IF(AF33="Probabilidad",(S32-(+S32*AK33)),IF(AF33="Impacto",AL32,""))),"")</f>
        <v>0.12</v>
      </c>
      <c r="AM33" s="301">
        <f>IFERROR(IF(AND(AF32="Impacto",AF33="Impacto"),(AM32-(+AM32*AK33)),IF(AF33="Impacto",(Y32-(+Y32*AK33)),IF(AF33="Probabilidad",AM32,""))),"")</f>
        <v>0.30000000000000004</v>
      </c>
      <c r="AN33" s="302" t="s">
        <v>179</v>
      </c>
      <c r="AO33" s="302" t="s">
        <v>180</v>
      </c>
      <c r="AP33" s="302" t="s">
        <v>181</v>
      </c>
      <c r="AQ33" s="775"/>
      <c r="AR33" s="739"/>
      <c r="AS33" s="739"/>
      <c r="AT33" s="742"/>
      <c r="AU33" s="739"/>
      <c r="AV33" s="739"/>
      <c r="AW33" s="742"/>
      <c r="AX33" s="742"/>
      <c r="AY33" s="742"/>
      <c r="AZ33" s="745"/>
      <c r="BA33" s="305"/>
      <c r="BB33" s="305"/>
      <c r="BC33" s="308" t="str">
        <f t="shared" si="11"/>
        <v/>
      </c>
      <c r="BD33" s="295"/>
      <c r="BE33" s="295"/>
      <c r="BF33" s="295"/>
      <c r="BG33" s="295"/>
      <c r="BH33" s="305"/>
      <c r="BI33" s="305"/>
      <c r="BJ33" s="305"/>
      <c r="BK33" s="305"/>
      <c r="BL33" s="306"/>
      <c r="BM33" s="306"/>
      <c r="BN33" s="306"/>
      <c r="BO33" s="306"/>
      <c r="BP33" s="307" t="str">
        <f t="shared" si="12"/>
        <v/>
      </c>
      <c r="BQ33" s="330" t="str">
        <f t="shared" si="13"/>
        <v/>
      </c>
      <c r="BR33" s="748"/>
      <c r="BS33" s="757"/>
      <c r="BT33" s="757"/>
      <c r="BU33" s="760"/>
    </row>
    <row r="34" spans="1:73" ht="75" customHeight="1" x14ac:dyDescent="0.25">
      <c r="A34" s="819"/>
      <c r="B34" s="822"/>
      <c r="C34" s="825"/>
      <c r="D34" s="975"/>
      <c r="E34" s="831"/>
      <c r="F34" s="937"/>
      <c r="G34" s="763"/>
      <c r="H34" s="775"/>
      <c r="I34" s="775"/>
      <c r="J34" s="801"/>
      <c r="K34" s="775"/>
      <c r="L34" s="763"/>
      <c r="M34" s="816"/>
      <c r="N34" s="763"/>
      <c r="O34" s="763"/>
      <c r="P34" s="813"/>
      <c r="Q34" s="810"/>
      <c r="R34" s="745"/>
      <c r="S34" s="782"/>
      <c r="T34" s="745"/>
      <c r="U34" s="782"/>
      <c r="V34" s="745"/>
      <c r="W34" s="782"/>
      <c r="X34" s="779"/>
      <c r="Y34" s="782"/>
      <c r="Z34" s="782"/>
      <c r="AA34" s="742"/>
      <c r="AB34" s="297">
        <v>3</v>
      </c>
      <c r="AC34" s="349" t="s">
        <v>881</v>
      </c>
      <c r="AD34" s="128" t="s">
        <v>1284</v>
      </c>
      <c r="AE34" s="293" t="s">
        <v>882</v>
      </c>
      <c r="AF34" s="298" t="str">
        <f t="shared" si="7"/>
        <v>Probabilidad</v>
      </c>
      <c r="AG34" s="299" t="s">
        <v>177</v>
      </c>
      <c r="AH34" s="296">
        <f t="shared" si="8"/>
        <v>0.25</v>
      </c>
      <c r="AI34" s="299" t="s">
        <v>178</v>
      </c>
      <c r="AJ34" s="296">
        <f t="shared" si="9"/>
        <v>0.15</v>
      </c>
      <c r="AK34" s="300">
        <f t="shared" si="10"/>
        <v>0.4</v>
      </c>
      <c r="AL34" s="301">
        <f>IFERROR(IF(AND(AF33="Probabilidad",AF34="Probabilidad"),(AL33-(+AL33*AK34)),IF(AND(AF33="Impacto",AF34="Probabilidad"),(AL32-(+AL32*AK34)),IF(AF34="Impacto",AL33,""))),"")</f>
        <v>7.1999999999999995E-2</v>
      </c>
      <c r="AM34" s="301">
        <f>IFERROR(IF(AND(AF33="Impacto",AF34="Impacto"),(AM33-(+AM33*AK34)),IF(AND(AF33="Probabilidad",AF34="Impacto"),(AM32-(+AM32*AK34)),IF(AF34="Probabilidad",AM33,""))),"")</f>
        <v>0.30000000000000004</v>
      </c>
      <c r="AN34" s="302" t="s">
        <v>179</v>
      </c>
      <c r="AO34" s="302" t="s">
        <v>180</v>
      </c>
      <c r="AP34" s="302" t="s">
        <v>181</v>
      </c>
      <c r="AQ34" s="775"/>
      <c r="AR34" s="739"/>
      <c r="AS34" s="739"/>
      <c r="AT34" s="742"/>
      <c r="AU34" s="739"/>
      <c r="AV34" s="739"/>
      <c r="AW34" s="742"/>
      <c r="AX34" s="742"/>
      <c r="AY34" s="742"/>
      <c r="AZ34" s="745"/>
      <c r="BA34" s="305"/>
      <c r="BB34" s="305"/>
      <c r="BC34" s="308" t="str">
        <f t="shared" si="11"/>
        <v/>
      </c>
      <c r="BD34" s="295"/>
      <c r="BE34" s="295"/>
      <c r="BF34" s="295"/>
      <c r="BG34" s="295"/>
      <c r="BH34" s="305"/>
      <c r="BI34" s="305"/>
      <c r="BJ34" s="305"/>
      <c r="BK34" s="305"/>
      <c r="BL34" s="306"/>
      <c r="BM34" s="306"/>
      <c r="BN34" s="306"/>
      <c r="BO34" s="306"/>
      <c r="BP34" s="307" t="str">
        <f t="shared" si="12"/>
        <v/>
      </c>
      <c r="BQ34" s="330" t="str">
        <f t="shared" si="13"/>
        <v/>
      </c>
      <c r="BR34" s="748"/>
      <c r="BS34" s="757"/>
      <c r="BT34" s="757"/>
      <c r="BU34" s="760"/>
    </row>
    <row r="35" spans="1:73" x14ac:dyDescent="0.25">
      <c r="A35" s="819"/>
      <c r="B35" s="822"/>
      <c r="C35" s="825"/>
      <c r="D35" s="975"/>
      <c r="E35" s="831"/>
      <c r="F35" s="937"/>
      <c r="G35" s="763"/>
      <c r="H35" s="775"/>
      <c r="I35" s="775"/>
      <c r="J35" s="801"/>
      <c r="K35" s="775"/>
      <c r="L35" s="763"/>
      <c r="M35" s="816"/>
      <c r="N35" s="763"/>
      <c r="O35" s="763"/>
      <c r="P35" s="813"/>
      <c r="Q35" s="810"/>
      <c r="R35" s="745"/>
      <c r="S35" s="782"/>
      <c r="T35" s="745"/>
      <c r="U35" s="782"/>
      <c r="V35" s="745"/>
      <c r="W35" s="782"/>
      <c r="X35" s="779"/>
      <c r="Y35" s="782"/>
      <c r="Z35" s="782"/>
      <c r="AA35" s="742"/>
      <c r="AB35" s="297">
        <v>4</v>
      </c>
      <c r="AC35" s="295"/>
      <c r="AD35" s="295"/>
      <c r="AE35" s="295"/>
      <c r="AF35" s="298" t="str">
        <f t="shared" si="7"/>
        <v/>
      </c>
      <c r="AG35" s="299"/>
      <c r="AH35" s="296" t="str">
        <f t="shared" si="8"/>
        <v/>
      </c>
      <c r="AI35" s="299"/>
      <c r="AJ35" s="296" t="str">
        <f t="shared" si="9"/>
        <v/>
      </c>
      <c r="AK35" s="300" t="str">
        <f t="shared" si="10"/>
        <v/>
      </c>
      <c r="AL35" s="301" t="str">
        <f>IFERROR(IF(AND(AF34="Probabilidad",AF35="Probabilidad"),(AL34-(+AL34*AK35)),IF(AND(AF34="Impacto",AF35="Probabilidad"),(AL33-(+AL33*AK35)),IF(AF35="Impacto",AL34,""))),"")</f>
        <v/>
      </c>
      <c r="AM35" s="301" t="str">
        <f>IFERROR(IF(AND(AF34="Impacto",AF35="Impacto"),(AM34-(+AM34*AK35)),IF(AND(AF34="Probabilidad",AF35="Impacto"),(AM33-(+AM33*AK35)),IF(AF35="Probabilidad",AM34,""))),"")</f>
        <v/>
      </c>
      <c r="AN35" s="302"/>
      <c r="AO35" s="302"/>
      <c r="AP35" s="302"/>
      <c r="AQ35" s="775"/>
      <c r="AR35" s="739"/>
      <c r="AS35" s="739"/>
      <c r="AT35" s="742"/>
      <c r="AU35" s="739"/>
      <c r="AV35" s="739"/>
      <c r="AW35" s="742"/>
      <c r="AX35" s="742"/>
      <c r="AY35" s="742"/>
      <c r="AZ35" s="745"/>
      <c r="BA35" s="305"/>
      <c r="BB35" s="305"/>
      <c r="BC35" s="308" t="str">
        <f t="shared" si="11"/>
        <v/>
      </c>
      <c r="BD35" s="295"/>
      <c r="BE35" s="295"/>
      <c r="BF35" s="295"/>
      <c r="BG35" s="295"/>
      <c r="BH35" s="305"/>
      <c r="BI35" s="305"/>
      <c r="BJ35" s="305"/>
      <c r="BK35" s="305"/>
      <c r="BL35" s="306"/>
      <c r="BM35" s="306"/>
      <c r="BN35" s="306"/>
      <c r="BO35" s="306"/>
      <c r="BP35" s="307" t="str">
        <f t="shared" si="12"/>
        <v/>
      </c>
      <c r="BQ35" s="330" t="str">
        <f t="shared" si="13"/>
        <v/>
      </c>
      <c r="BR35" s="748"/>
      <c r="BS35" s="757"/>
      <c r="BT35" s="757"/>
      <c r="BU35" s="760"/>
    </row>
    <row r="36" spans="1:73" x14ac:dyDescent="0.25">
      <c r="A36" s="819"/>
      <c r="B36" s="822"/>
      <c r="C36" s="825"/>
      <c r="D36" s="975"/>
      <c r="E36" s="831"/>
      <c r="F36" s="937"/>
      <c r="G36" s="763"/>
      <c r="H36" s="775"/>
      <c r="I36" s="775"/>
      <c r="J36" s="801"/>
      <c r="K36" s="775"/>
      <c r="L36" s="763"/>
      <c r="M36" s="816"/>
      <c r="N36" s="763"/>
      <c r="O36" s="763"/>
      <c r="P36" s="813"/>
      <c r="Q36" s="810"/>
      <c r="R36" s="745"/>
      <c r="S36" s="782"/>
      <c r="T36" s="745"/>
      <c r="U36" s="782"/>
      <c r="V36" s="745"/>
      <c r="W36" s="782"/>
      <c r="X36" s="779"/>
      <c r="Y36" s="782"/>
      <c r="Z36" s="782"/>
      <c r="AA36" s="742"/>
      <c r="AB36" s="297">
        <v>5</v>
      </c>
      <c r="AC36" s="295"/>
      <c r="AD36" s="295"/>
      <c r="AE36" s="295"/>
      <c r="AF36" s="298" t="str">
        <f t="shared" si="7"/>
        <v/>
      </c>
      <c r="AG36" s="299"/>
      <c r="AH36" s="296" t="str">
        <f t="shared" si="8"/>
        <v/>
      </c>
      <c r="AI36" s="299"/>
      <c r="AJ36" s="296" t="str">
        <f t="shared" si="9"/>
        <v/>
      </c>
      <c r="AK36" s="300" t="str">
        <f t="shared" si="10"/>
        <v/>
      </c>
      <c r="AL36" s="301" t="str">
        <f>IFERROR(IF(AND(AF35="Probabilidad",AF36="Probabilidad"),(AL35-(+AL35*AK36)),IF(AND(AF35="Impacto",AF36="Probabilidad"),(AL34-(+AL34*AK36)),IF(AF36="Impacto",AL35,""))),"")</f>
        <v/>
      </c>
      <c r="AM36" s="301" t="str">
        <f>IFERROR(IF(AND(AF35="Impacto",AF36="Impacto"),(AM35-(+AM35*AK36)),IF(AND(AF35="Probabilidad",AF36="Impacto"),(AM34-(+AM34*AK36)),IF(AF36="Probabilidad",AM35,""))),"")</f>
        <v/>
      </c>
      <c r="AN36" s="302"/>
      <c r="AO36" s="302"/>
      <c r="AP36" s="302"/>
      <c r="AQ36" s="775"/>
      <c r="AR36" s="739"/>
      <c r="AS36" s="739"/>
      <c r="AT36" s="742"/>
      <c r="AU36" s="739"/>
      <c r="AV36" s="739"/>
      <c r="AW36" s="742"/>
      <c r="AX36" s="742"/>
      <c r="AY36" s="742"/>
      <c r="AZ36" s="745"/>
      <c r="BA36" s="305"/>
      <c r="BB36" s="305"/>
      <c r="BC36" s="308" t="str">
        <f t="shared" si="11"/>
        <v/>
      </c>
      <c r="BD36" s="295"/>
      <c r="BE36" s="295"/>
      <c r="BF36" s="295"/>
      <c r="BG36" s="295"/>
      <c r="BH36" s="305"/>
      <c r="BI36" s="305"/>
      <c r="BJ36" s="305"/>
      <c r="BK36" s="305"/>
      <c r="BL36" s="306"/>
      <c r="BM36" s="306"/>
      <c r="BN36" s="306"/>
      <c r="BO36" s="306"/>
      <c r="BP36" s="307" t="str">
        <f t="shared" si="12"/>
        <v/>
      </c>
      <c r="BQ36" s="330" t="str">
        <f t="shared" si="13"/>
        <v/>
      </c>
      <c r="BR36" s="748"/>
      <c r="BS36" s="757"/>
      <c r="BT36" s="757"/>
      <c r="BU36" s="760"/>
    </row>
    <row r="37" spans="1:73" ht="15.75" customHeight="1" x14ac:dyDescent="0.25">
      <c r="A37" s="819"/>
      <c r="B37" s="822"/>
      <c r="C37" s="825"/>
      <c r="D37" s="976"/>
      <c r="E37" s="832"/>
      <c r="F37" s="938"/>
      <c r="G37" s="764"/>
      <c r="H37" s="776"/>
      <c r="I37" s="776"/>
      <c r="J37" s="802"/>
      <c r="K37" s="776"/>
      <c r="L37" s="764"/>
      <c r="M37" s="817"/>
      <c r="N37" s="764"/>
      <c r="O37" s="764"/>
      <c r="P37" s="814"/>
      <c r="Q37" s="811"/>
      <c r="R37" s="746"/>
      <c r="S37" s="783"/>
      <c r="T37" s="746"/>
      <c r="U37" s="783"/>
      <c r="V37" s="746"/>
      <c r="W37" s="783"/>
      <c r="X37" s="780"/>
      <c r="Y37" s="783"/>
      <c r="Z37" s="783"/>
      <c r="AA37" s="743"/>
      <c r="AB37" s="315">
        <v>6</v>
      </c>
      <c r="AC37" s="313"/>
      <c r="AD37" s="313"/>
      <c r="AE37" s="313"/>
      <c r="AF37" s="316" t="str">
        <f t="shared" si="7"/>
        <v/>
      </c>
      <c r="AG37" s="317"/>
      <c r="AH37" s="314" t="str">
        <f t="shared" si="8"/>
        <v/>
      </c>
      <c r="AI37" s="317"/>
      <c r="AJ37" s="314" t="str">
        <f t="shared" si="9"/>
        <v/>
      </c>
      <c r="AK37" s="318" t="str">
        <f t="shared" si="10"/>
        <v/>
      </c>
      <c r="AL37" s="319" t="str">
        <f>IFERROR(IF(AND(AF36="Probabilidad",AF37="Probabilidad"),(AL36-(+AL36*AK37)),IF(AND(AF36="Impacto",AF37="Probabilidad"),(AL35-(+AL35*AK37)),IF(AF37="Impacto",AL36,""))),"")</f>
        <v/>
      </c>
      <c r="AM37" s="319" t="str">
        <f>IFERROR(IF(AND(AF36="Impacto",AF37="Impacto"),(AM36-(+AM36*AK37)),IF(AND(AF36="Probabilidad",AF37="Impacto"),(AM35-(+AM35*AK37)),IF(AF37="Probabilidad",AM36,""))),"")</f>
        <v/>
      </c>
      <c r="AN37" s="320"/>
      <c r="AO37" s="320"/>
      <c r="AP37" s="320"/>
      <c r="AQ37" s="776"/>
      <c r="AR37" s="740"/>
      <c r="AS37" s="740"/>
      <c r="AT37" s="743"/>
      <c r="AU37" s="740"/>
      <c r="AV37" s="740"/>
      <c r="AW37" s="743"/>
      <c r="AX37" s="743"/>
      <c r="AY37" s="743"/>
      <c r="AZ37" s="746"/>
      <c r="BA37" s="323"/>
      <c r="BB37" s="323"/>
      <c r="BC37" s="326" t="str">
        <f t="shared" si="11"/>
        <v/>
      </c>
      <c r="BD37" s="313"/>
      <c r="BE37" s="313"/>
      <c r="BF37" s="313"/>
      <c r="BG37" s="313"/>
      <c r="BH37" s="323"/>
      <c r="BI37" s="323"/>
      <c r="BJ37" s="323"/>
      <c r="BK37" s="323"/>
      <c r="BL37" s="324"/>
      <c r="BM37" s="324"/>
      <c r="BN37" s="324"/>
      <c r="BO37" s="324"/>
      <c r="BP37" s="325" t="str">
        <f t="shared" si="12"/>
        <v/>
      </c>
      <c r="BQ37" s="333" t="str">
        <f t="shared" si="13"/>
        <v/>
      </c>
      <c r="BR37" s="749"/>
      <c r="BS37" s="758"/>
      <c r="BT37" s="758"/>
      <c r="BU37" s="761"/>
    </row>
    <row r="38" spans="1:73" ht="70.5" x14ac:dyDescent="0.25">
      <c r="A38" s="819"/>
      <c r="B38" s="822"/>
      <c r="C38" s="825"/>
      <c r="D38" s="974" t="s">
        <v>1279</v>
      </c>
      <c r="E38" s="830" t="s">
        <v>854</v>
      </c>
      <c r="F38" s="936">
        <v>2</v>
      </c>
      <c r="G38" s="762" t="s">
        <v>1323</v>
      </c>
      <c r="H38" s="774"/>
      <c r="I38" s="774"/>
      <c r="J38" s="800" t="s">
        <v>1324</v>
      </c>
      <c r="K38" s="774" t="s">
        <v>201</v>
      </c>
      <c r="L38" s="762" t="s">
        <v>171</v>
      </c>
      <c r="M38" s="785" t="s">
        <v>1282</v>
      </c>
      <c r="N38" s="762"/>
      <c r="O38" s="762"/>
      <c r="P38" s="806"/>
      <c r="Q38" s="809"/>
      <c r="R38" s="744" t="s">
        <v>535</v>
      </c>
      <c r="S38" s="781">
        <f>IF(R38="Muy Alta",100%,IF(R38="Alta",80%,IF(R38="Media",60%,IF(R38="Baja",40%,IF(R38="Muy Baja",20%,"")))))</f>
        <v>0.2</v>
      </c>
      <c r="T38" s="744" t="s">
        <v>263</v>
      </c>
      <c r="U38" s="781">
        <f>IF(T38="Catastrófico",100%,IF(T38="Mayor",80%,IF(T38="Moderado",60%,IF(T38="Menor",40%,IF(T38="Leve",20%,"")))))</f>
        <v>0.2</v>
      </c>
      <c r="V38" s="744" t="s">
        <v>220</v>
      </c>
      <c r="W38" s="781">
        <f>IF(V38="Catastrófico",100%,IF(V38="Mayor",80%,IF(V38="Moderado",60%,IF(V38="Menor",40%,IF(V38="Leve",20%,"")))))</f>
        <v>0.4</v>
      </c>
      <c r="X38" s="778" t="str">
        <f>IF(Y38=100%,"Catastrófico",IF(Y38=80%,"Mayor",IF(Y38=60%,"Moderado",IF(Y38=40%,"Menor",IF(Y38=20%,"Leve","")))))</f>
        <v>Menor</v>
      </c>
      <c r="Y38" s="781">
        <f>IF(AND(U38="",W38=""),"",MAX(U38,W38))</f>
        <v>0.4</v>
      </c>
      <c r="Z38" s="781" t="str">
        <f>CONCATENATE(R38,X38)</f>
        <v>Muy BajaMenor</v>
      </c>
      <c r="AA38" s="741" t="str">
        <f>IF(Z38="Muy AltaLeve","Alto",IF(Z38="Muy AltaMenor","Alto",IF(Z38="Muy AltaModerado","Alto",IF(Z38="Muy AltaMayor","Alto",IF(Z38="Muy AltaCatastrófico","Extremo",IF(Z38="AltaLeve","Moderado",IF(Z38="AltaMenor","Moderado",IF(Z38="AltaModerado","Alto",IF(Z38="AltaMayor","Alto",IF(Z38="AltaCatastrófico","Extremo",IF(Z38="MediaLeve","Moderado",IF(Z38="MediaMenor","Moderado",IF(Z38="MediaModerado","Moderado",IF(Z38="MediaMayor","Alto",IF(Z38="MediaCatastrófico","Extremo",IF(Z38="BajaLeve","Bajo",IF(Z38="BajaMenor","Moderado",IF(Z38="BajaModerado","Moderado",IF(Z38="BajaMayor","Alto",IF(Z38="BajaCatastrófico","Extremo",IF(Z38="Muy BajaLeve","Bajo",IF(Z38="Muy BajaMenor","Bajo",IF(Z38="Muy BajaModerado","Moderado",IF(Z38="Muy BajaMayor","Alto",IF(Z38="Muy BajaCatastrófico","Extremo","")))))))))))))))))))))))))</f>
        <v>Bajo</v>
      </c>
      <c r="AB38" s="49">
        <v>1</v>
      </c>
      <c r="AC38" s="87" t="s">
        <v>1325</v>
      </c>
      <c r="AD38" s="128" t="s">
        <v>1311</v>
      </c>
      <c r="AE38" s="87" t="s">
        <v>1326</v>
      </c>
      <c r="AF38" s="16" t="str">
        <f t="shared" si="7"/>
        <v>Probabilidad</v>
      </c>
      <c r="AG38" s="10" t="s">
        <v>177</v>
      </c>
      <c r="AH38" s="18">
        <f t="shared" si="8"/>
        <v>0.25</v>
      </c>
      <c r="AI38" s="10" t="s">
        <v>178</v>
      </c>
      <c r="AJ38" s="18">
        <f t="shared" si="9"/>
        <v>0.15</v>
      </c>
      <c r="AK38" s="19">
        <f t="shared" si="10"/>
        <v>0.4</v>
      </c>
      <c r="AL38" s="20">
        <f>IFERROR(IF(AF38="Probabilidad",(S38-(+S38*AK38)),IF(AF38="Impacto",S38,"")),"")</f>
        <v>0.12</v>
      </c>
      <c r="AM38" s="20">
        <f>IFERROR(IF(AF38="Impacto",(Y38-(+Y38*AK38)),IF(AF38="Probabilidad",Y38,"")),"")</f>
        <v>0.4</v>
      </c>
      <c r="AN38" s="11" t="s">
        <v>179</v>
      </c>
      <c r="AO38" s="11" t="s">
        <v>180</v>
      </c>
      <c r="AP38" s="11" t="s">
        <v>181</v>
      </c>
      <c r="AQ38" s="1355" t="s">
        <v>1327</v>
      </c>
      <c r="AR38" s="738">
        <f>S38</f>
        <v>0.2</v>
      </c>
      <c r="AS38" s="738">
        <f>IF(AL38="","",MIN(AL38:AL43))</f>
        <v>7.1999999999999995E-2</v>
      </c>
      <c r="AT38" s="741" t="str">
        <f>IFERROR(IF(AS38="","",IF(AS38&lt;=0.2,"Muy Baja",IF(AS38&lt;=0.4,"Baja",IF(AS38&lt;=0.6,"Media",IF(AS38&lt;=0.8,"Alta","Muy Alta"))))),"")</f>
        <v>Muy Baja</v>
      </c>
      <c r="AU38" s="738">
        <f>Y38</f>
        <v>0.4</v>
      </c>
      <c r="AV38" s="738">
        <f>IF(AM38="","",MIN(AM38:AM43))</f>
        <v>0.30000000000000004</v>
      </c>
      <c r="AW38" s="741" t="str">
        <f>IFERROR(IF(AV38="","",IF(AV38&lt;=0.2,"Leve",IF(AV38&lt;=0.4,"Menor",IF(AV38&lt;=0.6,"Moderado",IF(AV38&lt;=0.8,"Mayor","Catastrófico"))))),"")</f>
        <v>Menor</v>
      </c>
      <c r="AX38" s="741" t="str">
        <f>AA38</f>
        <v>Bajo</v>
      </c>
      <c r="AY38" s="741" t="str">
        <f>IFERROR(IF(OR(AND(AT38="Muy Baja",AW38="Leve"),AND(AT38="Muy Baja",AW38="Menor"),AND(AT38="Baja",AW38="Leve")),"Bajo",IF(OR(AND(AT38="Muy baja",AW38="Moderado"),AND(AT38="Baja",AW38="Menor"),AND(AT38="Baja",AW38="Moderado"),AND(AT38="Media",AW38="Leve"),AND(AT38="Media",AW38="Menor"),AND(AT38="Media",AW38="Moderado"),AND(AT38="Alta",AW38="Leve"),AND(AT38="Alta",AW38="Menor")),"Moderado",IF(OR(AND(AT38="Muy Baja",AW38="Mayor"),AND(AT38="Baja",AW38="Mayor"),AND(AT38="Media",AW38="Mayor"),AND(AT38="Alta",AW38="Moderado"),AND(AT38="Alta",AW38="Mayor"),AND(AT38="Muy Alta",AW38="Leve"),AND(AT38="Muy Alta",AW38="Menor"),AND(AT38="Muy Alta",AW38="Moderado"),AND(AT38="Muy Alta",AW38="Mayor")),"Alto",IF(OR(AND(AT38="Muy Baja",AW38="Catastrófico"),AND(AT38="Baja",AW38="Catastrófico"),AND(AT38="Media",AW38="Catastrófico"),AND(AT38="Alta",AW38="Catastrófico"),AND(AT38="Muy Alta",AW38="Catastrófico")),"Extremo","")))),"")</f>
        <v>Bajo</v>
      </c>
      <c r="AZ38" s="744" t="s">
        <v>224</v>
      </c>
      <c r="BA38" s="91"/>
      <c r="BB38" s="91"/>
      <c r="BC38" s="94" t="str">
        <f t="shared" si="11"/>
        <v/>
      </c>
      <c r="BD38" s="9"/>
      <c r="BE38" s="9"/>
      <c r="BF38" s="9"/>
      <c r="BG38" s="9"/>
      <c r="BH38" s="91"/>
      <c r="BI38" s="91"/>
      <c r="BJ38" s="91"/>
      <c r="BK38" s="91"/>
      <c r="BL38" s="93"/>
      <c r="BM38" s="93"/>
      <c r="BN38" s="93"/>
      <c r="BO38" s="93"/>
      <c r="BP38" s="95" t="str">
        <f t="shared" si="12"/>
        <v/>
      </c>
      <c r="BQ38" s="96" t="str">
        <f t="shared" si="13"/>
        <v/>
      </c>
      <c r="BR38" s="1354"/>
      <c r="BS38" s="1354"/>
      <c r="BT38" s="756"/>
      <c r="BU38" s="759"/>
    </row>
    <row r="39" spans="1:73" ht="70.5" customHeight="1" x14ac:dyDescent="0.25">
      <c r="A39" s="819"/>
      <c r="B39" s="822"/>
      <c r="C39" s="825"/>
      <c r="D39" s="975"/>
      <c r="E39" s="831"/>
      <c r="F39" s="937"/>
      <c r="G39" s="763"/>
      <c r="H39" s="775"/>
      <c r="I39" s="775"/>
      <c r="J39" s="801"/>
      <c r="K39" s="775"/>
      <c r="L39" s="763"/>
      <c r="M39" s="786"/>
      <c r="N39" s="763"/>
      <c r="O39" s="763"/>
      <c r="P39" s="807"/>
      <c r="Q39" s="810"/>
      <c r="R39" s="745"/>
      <c r="S39" s="782"/>
      <c r="T39" s="745"/>
      <c r="U39" s="782"/>
      <c r="V39" s="745"/>
      <c r="W39" s="782"/>
      <c r="X39" s="779"/>
      <c r="Y39" s="782"/>
      <c r="Z39" s="782"/>
      <c r="AA39" s="742"/>
      <c r="AB39" s="297">
        <v>2</v>
      </c>
      <c r="AC39" s="293" t="s">
        <v>1328</v>
      </c>
      <c r="AD39" s="128" t="s">
        <v>1311</v>
      </c>
      <c r="AE39" s="293" t="s">
        <v>1329</v>
      </c>
      <c r="AF39" s="298" t="str">
        <f t="shared" si="7"/>
        <v>Impacto</v>
      </c>
      <c r="AG39" s="302" t="s">
        <v>282</v>
      </c>
      <c r="AH39" s="296">
        <f t="shared" si="8"/>
        <v>0.1</v>
      </c>
      <c r="AI39" s="302" t="s">
        <v>178</v>
      </c>
      <c r="AJ39" s="296">
        <f t="shared" si="9"/>
        <v>0.15</v>
      </c>
      <c r="AK39" s="300">
        <f t="shared" si="10"/>
        <v>0.25</v>
      </c>
      <c r="AL39" s="301">
        <f>IFERROR(IF(AND(AF38="Probabilidad",AF39="Probabilidad"),(AL38-(+AL38*AK39)),IF(AF39="Probabilidad",(S38-(+S38*AK39)),IF(AF39="Impacto",AL38,""))),"")</f>
        <v>0.12</v>
      </c>
      <c r="AM39" s="301">
        <f>IFERROR(IF(AND(AF38="Impacto",AF39="Impacto"),(AM38-(+AM38*AK39)),IF(AF39="Impacto",(Y38-(+Y38*AK39)),IF(AF39="Probabilidad",AM38,""))),"")</f>
        <v>0.30000000000000004</v>
      </c>
      <c r="AN39" s="302" t="s">
        <v>179</v>
      </c>
      <c r="AO39" s="302" t="s">
        <v>180</v>
      </c>
      <c r="AP39" s="302" t="s">
        <v>181</v>
      </c>
      <c r="AQ39" s="775"/>
      <c r="AR39" s="739"/>
      <c r="AS39" s="739"/>
      <c r="AT39" s="742"/>
      <c r="AU39" s="739"/>
      <c r="AV39" s="739"/>
      <c r="AW39" s="742"/>
      <c r="AX39" s="742"/>
      <c r="AY39" s="742"/>
      <c r="AZ39" s="745"/>
      <c r="BA39" s="305"/>
      <c r="BB39" s="305"/>
      <c r="BC39" s="308" t="str">
        <f t="shared" si="11"/>
        <v/>
      </c>
      <c r="BD39" s="295"/>
      <c r="BE39" s="295"/>
      <c r="BF39" s="295"/>
      <c r="BG39" s="295"/>
      <c r="BH39" s="305"/>
      <c r="BI39" s="305"/>
      <c r="BJ39" s="305"/>
      <c r="BK39" s="305"/>
      <c r="BL39" s="306"/>
      <c r="BM39" s="306"/>
      <c r="BN39" s="306"/>
      <c r="BO39" s="306"/>
      <c r="BP39" s="307" t="str">
        <f t="shared" si="12"/>
        <v/>
      </c>
      <c r="BQ39" s="330" t="str">
        <f t="shared" si="13"/>
        <v/>
      </c>
      <c r="BR39" s="751"/>
      <c r="BS39" s="751"/>
      <c r="BT39" s="757"/>
      <c r="BU39" s="760"/>
    </row>
    <row r="40" spans="1:73" ht="70.5" customHeight="1" x14ac:dyDescent="0.25">
      <c r="A40" s="819"/>
      <c r="B40" s="822"/>
      <c r="C40" s="825"/>
      <c r="D40" s="975"/>
      <c r="E40" s="831"/>
      <c r="F40" s="937"/>
      <c r="G40" s="763"/>
      <c r="H40" s="775"/>
      <c r="I40" s="775"/>
      <c r="J40" s="801"/>
      <c r="K40" s="775"/>
      <c r="L40" s="763"/>
      <c r="M40" s="786"/>
      <c r="N40" s="763"/>
      <c r="O40" s="763"/>
      <c r="P40" s="807"/>
      <c r="Q40" s="810"/>
      <c r="R40" s="745"/>
      <c r="S40" s="782"/>
      <c r="T40" s="745"/>
      <c r="U40" s="782"/>
      <c r="V40" s="745"/>
      <c r="W40" s="782"/>
      <c r="X40" s="779"/>
      <c r="Y40" s="782"/>
      <c r="Z40" s="782"/>
      <c r="AA40" s="742"/>
      <c r="AB40" s="297">
        <v>3</v>
      </c>
      <c r="AC40" s="293" t="s">
        <v>1330</v>
      </c>
      <c r="AD40" s="128" t="s">
        <v>1311</v>
      </c>
      <c r="AE40" s="293" t="s">
        <v>1331</v>
      </c>
      <c r="AF40" s="298" t="str">
        <f t="shared" si="7"/>
        <v>Probabilidad</v>
      </c>
      <c r="AG40" s="302" t="s">
        <v>177</v>
      </c>
      <c r="AH40" s="296">
        <f t="shared" si="8"/>
        <v>0.25</v>
      </c>
      <c r="AI40" s="302" t="s">
        <v>178</v>
      </c>
      <c r="AJ40" s="296">
        <f t="shared" si="9"/>
        <v>0.15</v>
      </c>
      <c r="AK40" s="300">
        <f t="shared" si="10"/>
        <v>0.4</v>
      </c>
      <c r="AL40" s="301">
        <f>IFERROR(IF(AND(AF39="Probabilidad",AF40="Probabilidad"),(AL39-(+AL39*AK40)),IF(AND(AF39="Impacto",AF40="Probabilidad"),(AL38-(+AL38*AK40)),IF(AF40="Impacto",AL39,""))),"")</f>
        <v>7.1999999999999995E-2</v>
      </c>
      <c r="AM40" s="301">
        <f>IFERROR(IF(AND(AF39="Impacto",AF40="Impacto"),(AM39-(+AM39*AK40)),IF(AND(AF39="Probabilidad",AF40="Impacto"),(AM38-(+AM38*AK40)),IF(AF40="Probabilidad",AM39,""))),"")</f>
        <v>0.30000000000000004</v>
      </c>
      <c r="AN40" s="302" t="s">
        <v>179</v>
      </c>
      <c r="AO40" s="302" t="s">
        <v>180</v>
      </c>
      <c r="AP40" s="302" t="s">
        <v>181</v>
      </c>
      <c r="AQ40" s="775"/>
      <c r="AR40" s="739"/>
      <c r="AS40" s="739"/>
      <c r="AT40" s="742"/>
      <c r="AU40" s="739"/>
      <c r="AV40" s="739"/>
      <c r="AW40" s="742"/>
      <c r="AX40" s="742"/>
      <c r="AY40" s="742"/>
      <c r="AZ40" s="745"/>
      <c r="BA40" s="305"/>
      <c r="BB40" s="305"/>
      <c r="BC40" s="308" t="str">
        <f t="shared" si="11"/>
        <v/>
      </c>
      <c r="BD40" s="295"/>
      <c r="BE40" s="295"/>
      <c r="BF40" s="295"/>
      <c r="BG40" s="295"/>
      <c r="BH40" s="305"/>
      <c r="BI40" s="305"/>
      <c r="BJ40" s="305"/>
      <c r="BK40" s="305"/>
      <c r="BL40" s="306"/>
      <c r="BM40" s="306"/>
      <c r="BN40" s="306"/>
      <c r="BO40" s="306"/>
      <c r="BP40" s="307" t="str">
        <f t="shared" si="12"/>
        <v/>
      </c>
      <c r="BQ40" s="330" t="str">
        <f t="shared" si="13"/>
        <v/>
      </c>
      <c r="BR40" s="751"/>
      <c r="BS40" s="751"/>
      <c r="BT40" s="757"/>
      <c r="BU40" s="760"/>
    </row>
    <row r="41" spans="1:73" x14ac:dyDescent="0.25">
      <c r="A41" s="819"/>
      <c r="B41" s="822"/>
      <c r="C41" s="825"/>
      <c r="D41" s="975"/>
      <c r="E41" s="831"/>
      <c r="F41" s="937"/>
      <c r="G41" s="763"/>
      <c r="H41" s="775"/>
      <c r="I41" s="775"/>
      <c r="J41" s="801"/>
      <c r="K41" s="775"/>
      <c r="L41" s="763"/>
      <c r="M41" s="786"/>
      <c r="N41" s="763"/>
      <c r="O41" s="763"/>
      <c r="P41" s="807"/>
      <c r="Q41" s="810"/>
      <c r="R41" s="745"/>
      <c r="S41" s="782"/>
      <c r="T41" s="745"/>
      <c r="U41" s="782"/>
      <c r="V41" s="745"/>
      <c r="W41" s="782"/>
      <c r="X41" s="779"/>
      <c r="Y41" s="782"/>
      <c r="Z41" s="782"/>
      <c r="AA41" s="742"/>
      <c r="AB41" s="297">
        <v>4</v>
      </c>
      <c r="AC41" s="295"/>
      <c r="AD41" s="295"/>
      <c r="AE41" s="295"/>
      <c r="AF41" s="298" t="str">
        <f t="shared" si="7"/>
        <v/>
      </c>
      <c r="AG41" s="299"/>
      <c r="AH41" s="296" t="str">
        <f t="shared" si="8"/>
        <v/>
      </c>
      <c r="AI41" s="299"/>
      <c r="AJ41" s="296" t="str">
        <f t="shared" si="9"/>
        <v/>
      </c>
      <c r="AK41" s="300" t="str">
        <f t="shared" si="10"/>
        <v/>
      </c>
      <c r="AL41" s="301" t="str">
        <f>IFERROR(IF(AND(AF40="Probabilidad",AF41="Probabilidad"),(AL40-(+AL40*AK41)),IF(AND(AF40="Impacto",AF41="Probabilidad"),(AL39-(+AL39*AK41)),IF(AF41="Impacto",AL40,""))),"")</f>
        <v/>
      </c>
      <c r="AM41" s="301" t="str">
        <f>IFERROR(IF(AND(AF40="Impacto",AF41="Impacto"),(AM40-(+AM40*AK41)),IF(AND(AF40="Probabilidad",AF41="Impacto"),(AM39-(+AM39*AK41)),IF(AF41="Probabilidad",AM40,""))),"")</f>
        <v/>
      </c>
      <c r="AN41" s="302"/>
      <c r="AO41" s="302"/>
      <c r="AP41" s="302"/>
      <c r="AQ41" s="775"/>
      <c r="AR41" s="739"/>
      <c r="AS41" s="739"/>
      <c r="AT41" s="742"/>
      <c r="AU41" s="739"/>
      <c r="AV41" s="739"/>
      <c r="AW41" s="742"/>
      <c r="AX41" s="742"/>
      <c r="AY41" s="742"/>
      <c r="AZ41" s="745"/>
      <c r="BA41" s="305"/>
      <c r="BB41" s="305"/>
      <c r="BC41" s="308" t="str">
        <f t="shared" si="11"/>
        <v/>
      </c>
      <c r="BD41" s="295"/>
      <c r="BE41" s="295"/>
      <c r="BF41" s="295"/>
      <c r="BG41" s="295"/>
      <c r="BH41" s="305"/>
      <c r="BI41" s="305"/>
      <c r="BJ41" s="305"/>
      <c r="BK41" s="305"/>
      <c r="BL41" s="306"/>
      <c r="BM41" s="306"/>
      <c r="BN41" s="306"/>
      <c r="BO41" s="306"/>
      <c r="BP41" s="307" t="str">
        <f t="shared" si="12"/>
        <v/>
      </c>
      <c r="BQ41" s="330" t="str">
        <f t="shared" si="13"/>
        <v/>
      </c>
      <c r="BR41" s="751"/>
      <c r="BS41" s="751"/>
      <c r="BT41" s="757"/>
      <c r="BU41" s="760"/>
    </row>
    <row r="42" spans="1:73" x14ac:dyDescent="0.25">
      <c r="A42" s="819"/>
      <c r="B42" s="822"/>
      <c r="C42" s="825"/>
      <c r="D42" s="975"/>
      <c r="E42" s="831"/>
      <c r="F42" s="937"/>
      <c r="G42" s="763"/>
      <c r="H42" s="775"/>
      <c r="I42" s="775"/>
      <c r="J42" s="801"/>
      <c r="K42" s="775"/>
      <c r="L42" s="763"/>
      <c r="M42" s="786"/>
      <c r="N42" s="763"/>
      <c r="O42" s="763"/>
      <c r="P42" s="807"/>
      <c r="Q42" s="810"/>
      <c r="R42" s="745"/>
      <c r="S42" s="782"/>
      <c r="T42" s="745"/>
      <c r="U42" s="782"/>
      <c r="V42" s="745"/>
      <c r="W42" s="782"/>
      <c r="X42" s="779"/>
      <c r="Y42" s="782"/>
      <c r="Z42" s="782"/>
      <c r="AA42" s="742"/>
      <c r="AB42" s="297">
        <v>5</v>
      </c>
      <c r="AC42" s="295"/>
      <c r="AD42" s="295"/>
      <c r="AE42" s="295"/>
      <c r="AF42" s="298" t="str">
        <f t="shared" si="7"/>
        <v/>
      </c>
      <c r="AG42" s="299"/>
      <c r="AH42" s="296" t="str">
        <f t="shared" si="8"/>
        <v/>
      </c>
      <c r="AI42" s="299"/>
      <c r="AJ42" s="296" t="str">
        <f t="shared" si="9"/>
        <v/>
      </c>
      <c r="AK42" s="300" t="str">
        <f t="shared" si="10"/>
        <v/>
      </c>
      <c r="AL42" s="301" t="str">
        <f>IFERROR(IF(AND(AF41="Probabilidad",AF42="Probabilidad"),(AL41-(+AL41*AK42)),IF(AND(AF41="Impacto",AF42="Probabilidad"),(AL40-(+AL40*AK42)),IF(AF42="Impacto",AL41,""))),"")</f>
        <v/>
      </c>
      <c r="AM42" s="301" t="str">
        <f>IFERROR(IF(AND(AF41="Impacto",AF42="Impacto"),(AM41-(+AM41*AK42)),IF(AND(AF41="Probabilidad",AF42="Impacto"),(AM40-(+AM40*AK42)),IF(AF42="Probabilidad",AM41,""))),"")</f>
        <v/>
      </c>
      <c r="AN42" s="302"/>
      <c r="AO42" s="302"/>
      <c r="AP42" s="302"/>
      <c r="AQ42" s="775"/>
      <c r="AR42" s="739"/>
      <c r="AS42" s="739"/>
      <c r="AT42" s="742"/>
      <c r="AU42" s="739"/>
      <c r="AV42" s="739"/>
      <c r="AW42" s="742"/>
      <c r="AX42" s="742"/>
      <c r="AY42" s="742"/>
      <c r="AZ42" s="745"/>
      <c r="BA42" s="305"/>
      <c r="BB42" s="305"/>
      <c r="BC42" s="308" t="str">
        <f t="shared" si="11"/>
        <v/>
      </c>
      <c r="BD42" s="295"/>
      <c r="BE42" s="295"/>
      <c r="BF42" s="295"/>
      <c r="BG42" s="295"/>
      <c r="BH42" s="305"/>
      <c r="BI42" s="305"/>
      <c r="BJ42" s="305"/>
      <c r="BK42" s="305"/>
      <c r="BL42" s="306"/>
      <c r="BM42" s="306"/>
      <c r="BN42" s="306"/>
      <c r="BO42" s="306"/>
      <c r="BP42" s="307" t="str">
        <f t="shared" si="12"/>
        <v/>
      </c>
      <c r="BQ42" s="330" t="str">
        <f t="shared" si="13"/>
        <v/>
      </c>
      <c r="BR42" s="751"/>
      <c r="BS42" s="751"/>
      <c r="BT42" s="757"/>
      <c r="BU42" s="760"/>
    </row>
    <row r="43" spans="1:73" ht="15.75" customHeight="1" x14ac:dyDescent="0.25">
      <c r="A43" s="819"/>
      <c r="B43" s="822"/>
      <c r="C43" s="825"/>
      <c r="D43" s="1356"/>
      <c r="E43" s="831"/>
      <c r="F43" s="1357"/>
      <c r="G43" s="763"/>
      <c r="H43" s="775"/>
      <c r="I43" s="775"/>
      <c r="J43" s="801"/>
      <c r="K43" s="775"/>
      <c r="L43" s="763"/>
      <c r="M43" s="786"/>
      <c r="N43" s="763"/>
      <c r="O43" s="763"/>
      <c r="P43" s="807"/>
      <c r="Q43" s="810"/>
      <c r="R43" s="784"/>
      <c r="S43" s="1065"/>
      <c r="T43" s="784"/>
      <c r="U43" s="1065"/>
      <c r="V43" s="784"/>
      <c r="W43" s="1065"/>
      <c r="X43" s="1066"/>
      <c r="Y43" s="1065"/>
      <c r="Z43" s="1065"/>
      <c r="AA43" s="1064"/>
      <c r="AB43" s="590">
        <v>6</v>
      </c>
      <c r="AC43" s="550"/>
      <c r="AD43" s="550"/>
      <c r="AE43" s="550"/>
      <c r="AF43" s="547" t="str">
        <f t="shared" si="7"/>
        <v/>
      </c>
      <c r="AG43" s="548"/>
      <c r="AH43" s="589" t="str">
        <f t="shared" si="8"/>
        <v/>
      </c>
      <c r="AI43" s="548"/>
      <c r="AJ43" s="589" t="str">
        <f t="shared" si="9"/>
        <v/>
      </c>
      <c r="AK43" s="591" t="str">
        <f t="shared" si="10"/>
        <v/>
      </c>
      <c r="AL43" s="592" t="str">
        <f>IFERROR(IF(AND(AF42="Probabilidad",AF43="Probabilidad"),(AL42-(+AL42*AK43)),IF(AND(AF42="Impacto",AF43="Probabilidad"),(AL41-(+AL41*AK43)),IF(AF43="Impacto",AL42,""))),"")</f>
        <v/>
      </c>
      <c r="AM43" s="592" t="str">
        <f>IFERROR(IF(AND(AF42="Impacto",AF43="Impacto"),(AM42-(+AM42*AK43)),IF(AND(AF42="Probabilidad",AF43="Impacto"),(AM41-(+AM41*AK43)),IF(AF43="Probabilidad",AM42,""))),"")</f>
        <v/>
      </c>
      <c r="AN43" s="556"/>
      <c r="AO43" s="556"/>
      <c r="AP43" s="556"/>
      <c r="AQ43" s="775"/>
      <c r="AR43" s="1063"/>
      <c r="AS43" s="1063"/>
      <c r="AT43" s="1064"/>
      <c r="AU43" s="1063"/>
      <c r="AV43" s="1063"/>
      <c r="AW43" s="1064"/>
      <c r="AX43" s="1064"/>
      <c r="AY43" s="1064"/>
      <c r="AZ43" s="784"/>
      <c r="BA43" s="593"/>
      <c r="BB43" s="593"/>
      <c r="BC43" s="594" t="str">
        <f t="shared" si="11"/>
        <v/>
      </c>
      <c r="BD43" s="550"/>
      <c r="BE43" s="550"/>
      <c r="BF43" s="550"/>
      <c r="BG43" s="550"/>
      <c r="BH43" s="593"/>
      <c r="BI43" s="593"/>
      <c r="BJ43" s="593"/>
      <c r="BK43" s="593"/>
      <c r="BL43" s="595"/>
      <c r="BM43" s="595"/>
      <c r="BN43" s="595"/>
      <c r="BO43" s="595"/>
      <c r="BP43" s="596" t="str">
        <f t="shared" si="12"/>
        <v/>
      </c>
      <c r="BQ43" s="597" t="str">
        <f t="shared" si="13"/>
        <v/>
      </c>
      <c r="BR43" s="752"/>
      <c r="BS43" s="752"/>
      <c r="BT43" s="758"/>
      <c r="BU43" s="761"/>
    </row>
    <row r="44" spans="1:73" ht="105" customHeight="1" x14ac:dyDescent="0.25">
      <c r="A44" s="1295" t="s">
        <v>894</v>
      </c>
      <c r="B44" s="1298" t="s">
        <v>165</v>
      </c>
      <c r="C44" s="1301" t="s">
        <v>895</v>
      </c>
      <c r="D44" s="1078" t="s">
        <v>1279</v>
      </c>
      <c r="E44" s="1079" t="s">
        <v>896</v>
      </c>
      <c r="F44" s="1352">
        <v>1</v>
      </c>
      <c r="G44" s="1344" t="s">
        <v>1332</v>
      </c>
      <c r="H44" s="1082"/>
      <c r="I44" s="1082"/>
      <c r="J44" s="1083" t="s">
        <v>1333</v>
      </c>
      <c r="K44" s="1085" t="s">
        <v>170</v>
      </c>
      <c r="L44" s="1344" t="s">
        <v>260</v>
      </c>
      <c r="M44" s="1071" t="s">
        <v>1282</v>
      </c>
      <c r="N44" s="1344"/>
      <c r="O44" s="1344"/>
      <c r="P44" s="1346"/>
      <c r="Q44" s="1349"/>
      <c r="R44" s="1036" t="s">
        <v>219</v>
      </c>
      <c r="S44" s="1067">
        <f>IF(R44="Muy Alta",100%,IF(R44="Alta",80%,IF(R44="Media",60%,IF(R44="Baja",40%,IF(R44="Muy Baja",20%,"")))))</f>
        <v>0.4</v>
      </c>
      <c r="T44" s="1036" t="s">
        <v>220</v>
      </c>
      <c r="U44" s="1067">
        <f>IF(T44="Catastrófico",100%,IF(T44="Mayor",80%,IF(T44="Moderado",60%,IF(T44="Menor",40%,IF(T44="Leve",20%,"")))))</f>
        <v>0.4</v>
      </c>
      <c r="V44" s="1036" t="s">
        <v>220</v>
      </c>
      <c r="W44" s="1067">
        <f>IF(V44="Catastrófico",100%,IF(V44="Mayor",80%,IF(V44="Moderado",60%,IF(V44="Menor",40%,IF(V44="Leve",20%,"")))))</f>
        <v>0.4</v>
      </c>
      <c r="X44" s="1087" t="str">
        <f>IF(Y44=100%,"Catastrófico",IF(Y44=80%,"Mayor",IF(Y44=60%,"Moderado",IF(Y44=40%,"Menor",IF(Y44=20%,"Leve","")))))</f>
        <v>Menor</v>
      </c>
      <c r="Y44" s="1067">
        <f>IF(AND(U44="",W44=""),"",MAX(U44,W44))</f>
        <v>0.4</v>
      </c>
      <c r="Z44" s="1067" t="str">
        <f>CONCATENATE(R44,X44)</f>
        <v>BajaMenor</v>
      </c>
      <c r="AA44" s="1093" t="str">
        <f>IF(Z44="Muy AltaLeve","Alto",IF(Z44="Muy AltaMenor","Alto",IF(Z44="Muy AltaModerado","Alto",IF(Z44="Muy AltaMayor","Alto",IF(Z44="Muy AltaCatastrófico","Extremo",IF(Z44="AltaLeve","Moderado",IF(Z44="AltaMenor","Moderado",IF(Z44="AltaModerado","Alto",IF(Z44="AltaMayor","Alto",IF(Z44="AltaCatastrófico","Extremo",IF(Z44="MediaLeve","Moderado",IF(Z44="MediaMenor","Moderado",IF(Z44="MediaModerado","Moderado",IF(Z44="MediaMayor","Alto",IF(Z44="MediaCatastrófico","Extremo",IF(Z44="BajaLeve","Bajo",IF(Z44="BajaMenor","Moderado",IF(Z44="BajaModerado","Moderado",IF(Z44="BajaMayor","Alto",IF(Z44="BajaCatastrófico","Extremo",IF(Z44="Muy BajaLeve","Bajo",IF(Z44="Muy BajaMenor","Bajo",IF(Z44="Muy BajaModerado","Moderado",IF(Z44="Muy BajaMayor","Alto",IF(Z44="Muy BajaCatastrófico","Extremo","")))))))))))))))))))))))))</f>
        <v>Moderado</v>
      </c>
      <c r="AB44" s="600">
        <v>1</v>
      </c>
      <c r="AC44" s="598" t="s">
        <v>1334</v>
      </c>
      <c r="AD44" s="598" t="s">
        <v>1284</v>
      </c>
      <c r="AE44" s="598" t="s">
        <v>1335</v>
      </c>
      <c r="AF44" s="601" t="str">
        <f t="shared" si="7"/>
        <v>Probabilidad</v>
      </c>
      <c r="AG44" s="602" t="s">
        <v>177</v>
      </c>
      <c r="AH44" s="599">
        <f t="shared" si="8"/>
        <v>0.25</v>
      </c>
      <c r="AI44" s="602" t="s">
        <v>178</v>
      </c>
      <c r="AJ44" s="599">
        <f t="shared" si="9"/>
        <v>0.15</v>
      </c>
      <c r="AK44" s="603">
        <f t="shared" si="10"/>
        <v>0.4</v>
      </c>
      <c r="AL44" s="604">
        <f>IFERROR(IF(AF44="Probabilidad",(S44-(+S44*AK44)),IF(AF44="Impacto",S44,"")),"")</f>
        <v>0.24</v>
      </c>
      <c r="AM44" s="604">
        <f>IFERROR(IF(AF44="Impacto",(Y44-(+Y44*AK44)),IF(AF44="Probabilidad",Y44,"")),"")</f>
        <v>0.4</v>
      </c>
      <c r="AN44" s="605" t="s">
        <v>179</v>
      </c>
      <c r="AO44" s="605" t="s">
        <v>180</v>
      </c>
      <c r="AP44" s="605" t="s">
        <v>181</v>
      </c>
      <c r="AQ44" s="1082" t="s">
        <v>1336</v>
      </c>
      <c r="AR44" s="1091">
        <f>S44</f>
        <v>0.4</v>
      </c>
      <c r="AS44" s="1091">
        <f>IF(AL44="","",MIN(AL44:AL49))</f>
        <v>1.8662399999999996E-2</v>
      </c>
      <c r="AT44" s="1093" t="str">
        <f>IFERROR(IF(AS44="","",IF(AS44&lt;=0.2,"Muy Baja",IF(AS44&lt;=0.4,"Baja",IF(AS44&lt;=0.6,"Media",IF(AS44&lt;=0.8,"Alta","Muy Alta"))))),"")</f>
        <v>Muy Baja</v>
      </c>
      <c r="AU44" s="1091">
        <f>Y44</f>
        <v>0.4</v>
      </c>
      <c r="AV44" s="1091">
        <f>IF(AM44="","",MIN(AM44:AM49))</f>
        <v>0.4</v>
      </c>
      <c r="AW44" s="1093" t="str">
        <f>IFERROR(IF(AV44="","",IF(AV44&lt;=0.2,"Leve",IF(AV44&lt;=0.4,"Menor",IF(AV44&lt;=0.6,"Moderado",IF(AV44&lt;=0.8,"Mayor","Catastrófico"))))),"")</f>
        <v>Menor</v>
      </c>
      <c r="AX44" s="1093" t="str">
        <f>AA44</f>
        <v>Moderado</v>
      </c>
      <c r="AY44" s="1093" t="str">
        <f>IFERROR(IF(OR(AND(AT44="Muy Baja",AW44="Leve"),AND(AT44="Muy Baja",AW44="Menor"),AND(AT44="Baja",AW44="Leve")),"Bajo",IF(OR(AND(AT44="Muy baja",AW44="Moderado"),AND(AT44="Baja",AW44="Menor"),AND(AT44="Baja",AW44="Moderado"),AND(AT44="Media",AW44="Leve"),AND(AT44="Media",AW44="Menor"),AND(AT44="Media",AW44="Moderado"),AND(AT44="Alta",AW44="Leve"),AND(AT44="Alta",AW44="Menor")),"Moderado",IF(OR(AND(AT44="Muy Baja",AW44="Mayor"),AND(AT44="Baja",AW44="Mayor"),AND(AT44="Media",AW44="Mayor"),AND(AT44="Alta",AW44="Moderado"),AND(AT44="Alta",AW44="Mayor"),AND(AT44="Muy Alta",AW44="Leve"),AND(AT44="Muy Alta",AW44="Menor"),AND(AT44="Muy Alta",AW44="Moderado"),AND(AT44="Muy Alta",AW44="Mayor")),"Alto",IF(OR(AND(AT44="Muy Baja",AW44="Catastrófico"),AND(AT44="Baja",AW44="Catastrófico"),AND(AT44="Media",AW44="Catastrófico"),AND(AT44="Alta",AW44="Catastrófico"),AND(AT44="Muy Alta",AW44="Catastrófico")),"Extremo","")))),"")</f>
        <v>Bajo</v>
      </c>
      <c r="AZ44" s="1036" t="s">
        <v>224</v>
      </c>
      <c r="BA44" s="606"/>
      <c r="BB44" s="606"/>
      <c r="BC44" s="607" t="str">
        <f t="shared" ref="BC44:BC61" si="14">IF(SUM(BD44:BG44)=0,"",SUM(BD44:BG44))</f>
        <v/>
      </c>
      <c r="BD44" s="608"/>
      <c r="BE44" s="608"/>
      <c r="BF44" s="608"/>
      <c r="BG44" s="608"/>
      <c r="BH44" s="606"/>
      <c r="BI44" s="606"/>
      <c r="BJ44" s="606"/>
      <c r="BK44" s="606"/>
      <c r="BL44" s="609"/>
      <c r="BM44" s="609"/>
      <c r="BN44" s="609"/>
      <c r="BO44" s="609"/>
      <c r="BP44" s="610" t="str">
        <f t="shared" ref="BP44:BP61" si="15">IF(SUM(BL44:BO44)=0,"",SUM(BL44:BO44))</f>
        <v/>
      </c>
      <c r="BQ44" s="611" t="str">
        <f t="shared" si="13"/>
        <v/>
      </c>
      <c r="BR44" s="836"/>
      <c r="BS44" s="836"/>
      <c r="BT44" s="836"/>
      <c r="BU44" s="836"/>
    </row>
    <row r="45" spans="1:73" ht="70.5" x14ac:dyDescent="0.25">
      <c r="A45" s="1296"/>
      <c r="B45" s="1299"/>
      <c r="C45" s="1302"/>
      <c r="D45" s="1059"/>
      <c r="E45" s="831"/>
      <c r="F45" s="937"/>
      <c r="G45" s="763"/>
      <c r="H45" s="775"/>
      <c r="I45" s="775"/>
      <c r="J45" s="801"/>
      <c r="K45" s="804"/>
      <c r="L45" s="763"/>
      <c r="M45" s="816"/>
      <c r="N45" s="763"/>
      <c r="O45" s="763"/>
      <c r="P45" s="1347"/>
      <c r="Q45" s="1350"/>
      <c r="R45" s="745"/>
      <c r="S45" s="782"/>
      <c r="T45" s="745"/>
      <c r="U45" s="782"/>
      <c r="V45" s="745"/>
      <c r="W45" s="782"/>
      <c r="X45" s="779"/>
      <c r="Y45" s="782"/>
      <c r="Z45" s="782"/>
      <c r="AA45" s="742"/>
      <c r="AB45" s="297">
        <v>2</v>
      </c>
      <c r="AC45" s="295" t="s">
        <v>1337</v>
      </c>
      <c r="AD45" s="295" t="s">
        <v>1284</v>
      </c>
      <c r="AE45" s="295" t="s">
        <v>1338</v>
      </c>
      <c r="AF45" s="328" t="str">
        <f>IF(OR(AG45="Preventivo",AG45="Detectivo"),"Probabilidad",IF(AG45="Correctivo","Impacto",""))</f>
        <v>Probabilidad</v>
      </c>
      <c r="AG45" s="302" t="s">
        <v>177</v>
      </c>
      <c r="AH45" s="296">
        <f t="shared" si="8"/>
        <v>0.25</v>
      </c>
      <c r="AI45" s="302" t="s">
        <v>178</v>
      </c>
      <c r="AJ45" s="296">
        <f t="shared" si="9"/>
        <v>0.15</v>
      </c>
      <c r="AK45" s="300">
        <f t="shared" si="10"/>
        <v>0.4</v>
      </c>
      <c r="AL45" s="329">
        <f>IFERROR(IF(AND(AF44="Probabilidad",AF45="Probabilidad"),(AL44-(+AL44*AK45)),IF(AF45="Probabilidad",(S44-(+S44*AK45)),IF(AF45="Impacto",AL44,""))),"")</f>
        <v>0.14399999999999999</v>
      </c>
      <c r="AM45" s="329">
        <f>IFERROR(IF(AND(AF44="Impacto",AF45="Impacto"),(AM44-(+AM44*AK45)),IF(AF45="Impacto",(Y44-(+Y44*AK45)),IF(AF45="Probabilidad",AM44,""))),"")</f>
        <v>0.4</v>
      </c>
      <c r="AN45" s="302" t="s">
        <v>179</v>
      </c>
      <c r="AO45" s="302" t="s">
        <v>180</v>
      </c>
      <c r="AP45" s="302" t="s">
        <v>181</v>
      </c>
      <c r="AQ45" s="775"/>
      <c r="AR45" s="739"/>
      <c r="AS45" s="739"/>
      <c r="AT45" s="742"/>
      <c r="AU45" s="739"/>
      <c r="AV45" s="739"/>
      <c r="AW45" s="742"/>
      <c r="AX45" s="742"/>
      <c r="AY45" s="742"/>
      <c r="AZ45" s="745"/>
      <c r="BA45" s="305"/>
      <c r="BB45" s="305"/>
      <c r="BC45" s="308" t="str">
        <f t="shared" si="14"/>
        <v/>
      </c>
      <c r="BD45" s="295"/>
      <c r="BE45" s="295"/>
      <c r="BF45" s="295"/>
      <c r="BG45" s="295"/>
      <c r="BH45" s="305"/>
      <c r="BI45" s="305"/>
      <c r="BJ45" s="305"/>
      <c r="BK45" s="305"/>
      <c r="BL45" s="306"/>
      <c r="BM45" s="306"/>
      <c r="BN45" s="306"/>
      <c r="BO45" s="306"/>
      <c r="BP45" s="307" t="str">
        <f t="shared" si="15"/>
        <v/>
      </c>
      <c r="BQ45" s="330" t="str">
        <f t="shared" si="13"/>
        <v/>
      </c>
      <c r="BR45" s="837"/>
      <c r="BS45" s="837"/>
      <c r="BT45" s="837"/>
      <c r="BU45" s="837"/>
    </row>
    <row r="46" spans="1:73" ht="70.5" x14ac:dyDescent="0.25">
      <c r="A46" s="1296"/>
      <c r="B46" s="1299"/>
      <c r="C46" s="1302"/>
      <c r="D46" s="1059"/>
      <c r="E46" s="831"/>
      <c r="F46" s="937"/>
      <c r="G46" s="763"/>
      <c r="H46" s="775"/>
      <c r="I46" s="775"/>
      <c r="J46" s="801"/>
      <c r="K46" s="804"/>
      <c r="L46" s="763"/>
      <c r="M46" s="816"/>
      <c r="N46" s="763"/>
      <c r="O46" s="763"/>
      <c r="P46" s="1347"/>
      <c r="Q46" s="1350"/>
      <c r="R46" s="745"/>
      <c r="S46" s="782"/>
      <c r="T46" s="745"/>
      <c r="U46" s="782"/>
      <c r="V46" s="745"/>
      <c r="W46" s="782"/>
      <c r="X46" s="779"/>
      <c r="Y46" s="782"/>
      <c r="Z46" s="782"/>
      <c r="AA46" s="742"/>
      <c r="AB46" s="297">
        <v>3</v>
      </c>
      <c r="AC46" s="293" t="s">
        <v>1339</v>
      </c>
      <c r="AD46" s="295" t="s">
        <v>1284</v>
      </c>
      <c r="AE46" s="295" t="s">
        <v>1340</v>
      </c>
      <c r="AF46" s="298" t="str">
        <f>IF(OR(AG46="Preventivo",AG46="Detectivo"),"Probabilidad",IF(AG46="Correctivo","Impacto",""))</f>
        <v>Probabilidad</v>
      </c>
      <c r="AG46" s="302" t="s">
        <v>177</v>
      </c>
      <c r="AH46" s="296">
        <f t="shared" si="8"/>
        <v>0.25</v>
      </c>
      <c r="AI46" s="302" t="s">
        <v>178</v>
      </c>
      <c r="AJ46" s="296">
        <f t="shared" si="9"/>
        <v>0.15</v>
      </c>
      <c r="AK46" s="300">
        <f t="shared" si="10"/>
        <v>0.4</v>
      </c>
      <c r="AL46" s="301">
        <f>IFERROR(IF(AND(AF45="Probabilidad",AF46="Probabilidad"),(AL45-(+AL45*AK46)),IF(AND(AF45="Impacto",AF46="Probabilidad"),(AL44-(+AL44*AK46)),IF(AF46="Impacto",AL45,""))),"")</f>
        <v>8.6399999999999991E-2</v>
      </c>
      <c r="AM46" s="301">
        <f>IFERROR(IF(AND(AF45="Impacto",AF46="Impacto"),(AM45-(+AM45*AK46)),IF(AND(AF45="Probabilidad",AF46="Impacto"),(AM44-(+AM44*AK46)),IF(AF46="Probabilidad",AM45,""))),"")</f>
        <v>0.4</v>
      </c>
      <c r="AN46" s="302" t="s">
        <v>179</v>
      </c>
      <c r="AO46" s="302" t="s">
        <v>180</v>
      </c>
      <c r="AP46" s="302" t="s">
        <v>181</v>
      </c>
      <c r="AQ46" s="775"/>
      <c r="AR46" s="739"/>
      <c r="AS46" s="739"/>
      <c r="AT46" s="742"/>
      <c r="AU46" s="739"/>
      <c r="AV46" s="739"/>
      <c r="AW46" s="742"/>
      <c r="AX46" s="742"/>
      <c r="AY46" s="742"/>
      <c r="AZ46" s="745"/>
      <c r="BA46" s="305"/>
      <c r="BB46" s="305"/>
      <c r="BC46" s="308" t="str">
        <f t="shared" si="14"/>
        <v/>
      </c>
      <c r="BD46" s="295"/>
      <c r="BE46" s="295"/>
      <c r="BF46" s="295"/>
      <c r="BG46" s="295"/>
      <c r="BH46" s="305"/>
      <c r="BI46" s="305"/>
      <c r="BJ46" s="305"/>
      <c r="BK46" s="305"/>
      <c r="BL46" s="306"/>
      <c r="BM46" s="306"/>
      <c r="BN46" s="306"/>
      <c r="BO46" s="306"/>
      <c r="BP46" s="307" t="str">
        <f t="shared" si="15"/>
        <v/>
      </c>
      <c r="BQ46" s="330" t="str">
        <f t="shared" si="13"/>
        <v/>
      </c>
      <c r="BR46" s="837"/>
      <c r="BS46" s="837"/>
      <c r="BT46" s="837"/>
      <c r="BU46" s="837"/>
    </row>
    <row r="47" spans="1:73" ht="70.5" x14ac:dyDescent="0.25">
      <c r="A47" s="1296"/>
      <c r="B47" s="1299"/>
      <c r="C47" s="1302"/>
      <c r="D47" s="1059"/>
      <c r="E47" s="831"/>
      <c r="F47" s="937"/>
      <c r="G47" s="763"/>
      <c r="H47" s="775"/>
      <c r="I47" s="775"/>
      <c r="J47" s="801"/>
      <c r="K47" s="804"/>
      <c r="L47" s="763"/>
      <c r="M47" s="816"/>
      <c r="N47" s="763"/>
      <c r="O47" s="763"/>
      <c r="P47" s="1347"/>
      <c r="Q47" s="1350"/>
      <c r="R47" s="745"/>
      <c r="S47" s="782"/>
      <c r="T47" s="745"/>
      <c r="U47" s="782"/>
      <c r="V47" s="745"/>
      <c r="W47" s="782"/>
      <c r="X47" s="779"/>
      <c r="Y47" s="782"/>
      <c r="Z47" s="782"/>
      <c r="AA47" s="742"/>
      <c r="AB47" s="297">
        <v>4</v>
      </c>
      <c r="AC47" s="295" t="s">
        <v>1341</v>
      </c>
      <c r="AD47" s="295" t="s">
        <v>1284</v>
      </c>
      <c r="AE47" s="295" t="s">
        <v>1342</v>
      </c>
      <c r="AF47" s="298" t="str">
        <f t="shared" si="7"/>
        <v>Probabilidad</v>
      </c>
      <c r="AG47" s="302" t="s">
        <v>177</v>
      </c>
      <c r="AH47" s="296">
        <f t="shared" si="8"/>
        <v>0.25</v>
      </c>
      <c r="AI47" s="302" t="s">
        <v>178</v>
      </c>
      <c r="AJ47" s="296">
        <f t="shared" si="9"/>
        <v>0.15</v>
      </c>
      <c r="AK47" s="300">
        <f t="shared" si="10"/>
        <v>0.4</v>
      </c>
      <c r="AL47" s="301">
        <f>IFERROR(IF(AND(AF46="Probabilidad",AF47="Probabilidad"),(AL46-(+AL46*AK47)),IF(AND(AF46="Impacto",AF47="Probabilidad"),(AL45-(+AL45*AK47)),IF(AF47="Impacto",AL46,""))),"")</f>
        <v>5.183999999999999E-2</v>
      </c>
      <c r="AM47" s="301">
        <f>IFERROR(IF(AND(AF46="Impacto",AF47="Impacto"),(AM46-(+AM46*AK47)),IF(AND(AF46="Probabilidad",AF47="Impacto"),(AM45-(+AM45*AK47)),IF(AF47="Probabilidad",AM46,""))),"")</f>
        <v>0.4</v>
      </c>
      <c r="AN47" s="302" t="s">
        <v>179</v>
      </c>
      <c r="AO47" s="302" t="s">
        <v>180</v>
      </c>
      <c r="AP47" s="302" t="s">
        <v>181</v>
      </c>
      <c r="AQ47" s="775"/>
      <c r="AR47" s="739"/>
      <c r="AS47" s="739"/>
      <c r="AT47" s="742"/>
      <c r="AU47" s="739"/>
      <c r="AV47" s="739"/>
      <c r="AW47" s="742"/>
      <c r="AX47" s="742"/>
      <c r="AY47" s="742"/>
      <c r="AZ47" s="745"/>
      <c r="BA47" s="305"/>
      <c r="BB47" s="305"/>
      <c r="BC47" s="308" t="str">
        <f t="shared" si="14"/>
        <v/>
      </c>
      <c r="BD47" s="295"/>
      <c r="BE47" s="295"/>
      <c r="BF47" s="295"/>
      <c r="BG47" s="295"/>
      <c r="BH47" s="305"/>
      <c r="BI47" s="305"/>
      <c r="BJ47" s="305"/>
      <c r="BK47" s="305"/>
      <c r="BL47" s="306"/>
      <c r="BM47" s="306"/>
      <c r="BN47" s="306"/>
      <c r="BO47" s="306"/>
      <c r="BP47" s="307" t="str">
        <f t="shared" si="15"/>
        <v/>
      </c>
      <c r="BQ47" s="330" t="str">
        <f t="shared" si="13"/>
        <v/>
      </c>
      <c r="BR47" s="837"/>
      <c r="BS47" s="837"/>
      <c r="BT47" s="837"/>
      <c r="BU47" s="837"/>
    </row>
    <row r="48" spans="1:73" ht="70.5" x14ac:dyDescent="0.25">
      <c r="A48" s="1296"/>
      <c r="B48" s="1299"/>
      <c r="C48" s="1302"/>
      <c r="D48" s="1059"/>
      <c r="E48" s="831"/>
      <c r="F48" s="937"/>
      <c r="G48" s="763"/>
      <c r="H48" s="775"/>
      <c r="I48" s="775"/>
      <c r="J48" s="801"/>
      <c r="K48" s="804"/>
      <c r="L48" s="763"/>
      <c r="M48" s="816"/>
      <c r="N48" s="763"/>
      <c r="O48" s="763"/>
      <c r="P48" s="1347"/>
      <c r="Q48" s="1350"/>
      <c r="R48" s="745"/>
      <c r="S48" s="782"/>
      <c r="T48" s="745"/>
      <c r="U48" s="782"/>
      <c r="V48" s="745"/>
      <c r="W48" s="782"/>
      <c r="X48" s="779"/>
      <c r="Y48" s="782"/>
      <c r="Z48" s="782"/>
      <c r="AA48" s="742"/>
      <c r="AB48" s="297">
        <v>5</v>
      </c>
      <c r="AC48" s="293" t="s">
        <v>1343</v>
      </c>
      <c r="AD48" s="295" t="s">
        <v>1284</v>
      </c>
      <c r="AE48" s="295" t="s">
        <v>1344</v>
      </c>
      <c r="AF48" s="298" t="str">
        <f t="shared" si="7"/>
        <v>Probabilidad</v>
      </c>
      <c r="AG48" s="302" t="s">
        <v>177</v>
      </c>
      <c r="AH48" s="296">
        <f t="shared" si="8"/>
        <v>0.25</v>
      </c>
      <c r="AI48" s="302" t="s">
        <v>178</v>
      </c>
      <c r="AJ48" s="296">
        <f t="shared" si="9"/>
        <v>0.15</v>
      </c>
      <c r="AK48" s="300">
        <f t="shared" si="10"/>
        <v>0.4</v>
      </c>
      <c r="AL48" s="301">
        <f>IFERROR(IF(AND(AF47="Probabilidad",AF48="Probabilidad"),(AL47-(+AL47*AK48)),IF(AND(AF47="Impacto",AF48="Probabilidad"),(AL46-(+AL46*AK48)),IF(AF48="Impacto",AL47,""))),"")</f>
        <v>3.1103999999999993E-2</v>
      </c>
      <c r="AM48" s="301">
        <f>IFERROR(IF(AND(AF47="Impacto",AF48="Impacto"),(AM47-(+AM47*AK48)),IF(AND(AF47="Probabilidad",AF48="Impacto"),(AM46-(+AM46*AK48)),IF(AF48="Probabilidad",AM47,""))),"")</f>
        <v>0.4</v>
      </c>
      <c r="AN48" s="302" t="s">
        <v>179</v>
      </c>
      <c r="AO48" s="302" t="s">
        <v>180</v>
      </c>
      <c r="AP48" s="302" t="s">
        <v>181</v>
      </c>
      <c r="AQ48" s="775"/>
      <c r="AR48" s="739"/>
      <c r="AS48" s="739"/>
      <c r="AT48" s="742"/>
      <c r="AU48" s="739"/>
      <c r="AV48" s="739"/>
      <c r="AW48" s="742"/>
      <c r="AX48" s="742"/>
      <c r="AY48" s="742"/>
      <c r="AZ48" s="745"/>
      <c r="BA48" s="305"/>
      <c r="BB48" s="305"/>
      <c r="BC48" s="308" t="str">
        <f t="shared" si="14"/>
        <v/>
      </c>
      <c r="BD48" s="295"/>
      <c r="BE48" s="295"/>
      <c r="BF48" s="295"/>
      <c r="BG48" s="295"/>
      <c r="BH48" s="305"/>
      <c r="BI48" s="305"/>
      <c r="BJ48" s="305"/>
      <c r="BK48" s="305"/>
      <c r="BL48" s="306"/>
      <c r="BM48" s="306"/>
      <c r="BN48" s="306"/>
      <c r="BO48" s="306"/>
      <c r="BP48" s="307" t="str">
        <f t="shared" si="15"/>
        <v/>
      </c>
      <c r="BQ48" s="330" t="str">
        <f t="shared" si="13"/>
        <v/>
      </c>
      <c r="BR48" s="837"/>
      <c r="BS48" s="837"/>
      <c r="BT48" s="837"/>
      <c r="BU48" s="837"/>
    </row>
    <row r="49" spans="1:73" ht="70.5" x14ac:dyDescent="0.25">
      <c r="A49" s="1296"/>
      <c r="B49" s="1299"/>
      <c r="C49" s="1302"/>
      <c r="D49" s="1060"/>
      <c r="E49" s="1061"/>
      <c r="F49" s="1353"/>
      <c r="G49" s="1345"/>
      <c r="H49" s="978"/>
      <c r="I49" s="978"/>
      <c r="J49" s="1084"/>
      <c r="K49" s="1086"/>
      <c r="L49" s="1345"/>
      <c r="M49" s="1072"/>
      <c r="N49" s="1345"/>
      <c r="O49" s="1345"/>
      <c r="P49" s="1348"/>
      <c r="Q49" s="1351"/>
      <c r="R49" s="969"/>
      <c r="S49" s="1068"/>
      <c r="T49" s="969"/>
      <c r="U49" s="1068"/>
      <c r="V49" s="969"/>
      <c r="W49" s="1068"/>
      <c r="X49" s="1088"/>
      <c r="Y49" s="1068"/>
      <c r="Z49" s="1068"/>
      <c r="AA49" s="1094"/>
      <c r="AB49" s="613">
        <v>6</v>
      </c>
      <c r="AC49" s="614" t="s">
        <v>1345</v>
      </c>
      <c r="AD49" s="614" t="s">
        <v>1284</v>
      </c>
      <c r="AE49" s="614" t="s">
        <v>1346</v>
      </c>
      <c r="AF49" s="615" t="str">
        <f t="shared" si="7"/>
        <v>Probabilidad</v>
      </c>
      <c r="AG49" s="616" t="s">
        <v>177</v>
      </c>
      <c r="AH49" s="612">
        <f t="shared" si="8"/>
        <v>0.25</v>
      </c>
      <c r="AI49" s="616" t="s">
        <v>178</v>
      </c>
      <c r="AJ49" s="612">
        <f t="shared" si="9"/>
        <v>0.15</v>
      </c>
      <c r="AK49" s="617">
        <f t="shared" si="10"/>
        <v>0.4</v>
      </c>
      <c r="AL49" s="618">
        <f>IFERROR(IF(AND(AF48="Probabilidad",AF49="Probabilidad"),(AL48-(+AL48*AK49)),IF(AND(AF48="Impacto",AF49="Probabilidad"),(AL47-(+AL47*AK49)),IF(AF49="Impacto",AL48,""))),"")</f>
        <v>1.8662399999999996E-2</v>
      </c>
      <c r="AM49" s="618">
        <f>IFERROR(IF(AND(AF48="Impacto",AF49="Impacto"),(AM48-(+AM48*AK49)),IF(AND(AF48="Probabilidad",AF49="Impacto"),(AM47-(+AM47*AK49)),IF(AF49="Probabilidad",AM48,""))),"")</f>
        <v>0.4</v>
      </c>
      <c r="AN49" s="619" t="s">
        <v>179</v>
      </c>
      <c r="AO49" s="619" t="s">
        <v>180</v>
      </c>
      <c r="AP49" s="619" t="s">
        <v>181</v>
      </c>
      <c r="AQ49" s="978"/>
      <c r="AR49" s="1092"/>
      <c r="AS49" s="1092"/>
      <c r="AT49" s="1094"/>
      <c r="AU49" s="1092"/>
      <c r="AV49" s="1092"/>
      <c r="AW49" s="1094"/>
      <c r="AX49" s="1094"/>
      <c r="AY49" s="1094"/>
      <c r="AZ49" s="969"/>
      <c r="BA49" s="620"/>
      <c r="BB49" s="620"/>
      <c r="BC49" s="621" t="str">
        <f t="shared" si="14"/>
        <v/>
      </c>
      <c r="BD49" s="614"/>
      <c r="BE49" s="614"/>
      <c r="BF49" s="614"/>
      <c r="BG49" s="614"/>
      <c r="BH49" s="620"/>
      <c r="BI49" s="620"/>
      <c r="BJ49" s="620"/>
      <c r="BK49" s="620"/>
      <c r="BL49" s="622"/>
      <c r="BM49" s="622"/>
      <c r="BN49" s="622"/>
      <c r="BO49" s="622"/>
      <c r="BP49" s="623" t="str">
        <f t="shared" si="15"/>
        <v/>
      </c>
      <c r="BQ49" s="624" t="str">
        <f t="shared" si="13"/>
        <v/>
      </c>
      <c r="BR49" s="1316"/>
      <c r="BS49" s="1316"/>
      <c r="BT49" s="1316"/>
      <c r="BU49" s="1316"/>
    </row>
    <row r="50" spans="1:73" ht="90" x14ac:dyDescent="0.25">
      <c r="A50" s="1296"/>
      <c r="B50" s="1299"/>
      <c r="C50" s="1302"/>
      <c r="D50" s="1317" t="s">
        <v>1279</v>
      </c>
      <c r="E50" s="1320" t="s">
        <v>896</v>
      </c>
      <c r="F50" s="1323">
        <v>2</v>
      </c>
      <c r="G50" s="1289" t="s">
        <v>1347</v>
      </c>
      <c r="H50" s="1310"/>
      <c r="I50" s="1310"/>
      <c r="J50" s="1326" t="s">
        <v>1348</v>
      </c>
      <c r="K50" s="1328"/>
      <c r="L50" s="1289" t="s">
        <v>260</v>
      </c>
      <c r="M50" s="1331" t="e" vm="1">
        <f>CONCATENATE(" *",[5]Árbol_GF!C81," *",[5]Árbol_GF!E81," *",[5]Árbol_GF!G81)</f>
        <v>#VALUE!</v>
      </c>
      <c r="N50" s="1289"/>
      <c r="O50" s="1289"/>
      <c r="P50" s="1334"/>
      <c r="Q50" s="1340"/>
      <c r="R50" s="1310" t="s">
        <v>173</v>
      </c>
      <c r="S50" s="1304">
        <f>IF(R50="Muy Alta",100%,IF(R50="Alta",80%,IF(R50="Media",60%,IF(R50="Baja",40%,IF(R50="Muy Baja",20%,"")))))</f>
        <v>0.6</v>
      </c>
      <c r="T50" s="1310" t="s">
        <v>174</v>
      </c>
      <c r="U50" s="1304">
        <f>IF(T50="Catastrófico",100%,IF(T50="Mayor",80%,IF(T50="Moderado",60%,IF(T50="Menor",40%,IF(T50="Leve",20%,"")))))</f>
        <v>0.6</v>
      </c>
      <c r="V50" s="1310" t="s">
        <v>174</v>
      </c>
      <c r="W50" s="1304">
        <f>IF(V50="Catastrófico",100%,IF(V50="Mayor",80%,IF(V50="Moderado",60%,IF(V50="Menor",40%,IF(V50="Leve",20%,"")))))</f>
        <v>0.6</v>
      </c>
      <c r="X50" s="1331" t="str">
        <f>IF(Y50=100%,"Catastrófico",IF(Y50=80%,"Mayor",IF(Y50=60%,"Moderado",IF(Y50=40%,"Menor",IF(Y50=20%,"Leve","")))))</f>
        <v>Moderado</v>
      </c>
      <c r="Y50" s="1304">
        <f>IF(AND(U50="",W50=""),"",MAX(U50,W50))</f>
        <v>0.6</v>
      </c>
      <c r="Z50" s="1304" t="str">
        <f>CONCATENATE(R50,X50)</f>
        <v>MediaModerado</v>
      </c>
      <c r="AA50" s="1307" t="str">
        <f>IF(Z50="Muy AltaLeve","Alto",IF(Z50="Muy AltaMenor","Alto",IF(Z50="Muy AltaModerado","Alto",IF(Z50="Muy AltaMayor","Alto",IF(Z50="Muy AltaCatastrófico","Extremo",IF(Z50="AltaLeve","Moderado",IF(Z50="AltaMenor","Moderado",IF(Z50="AltaModerado","Alto",IF(Z50="AltaMayor","Alto",IF(Z50="AltaCatastrófico","Extremo",IF(Z50="MediaLeve","Moderado",IF(Z50="MediaMenor","Moderado",IF(Z50="MediaModerado","Moderado",IF(Z50="MediaMayor","Alto",IF(Z50="MediaCatastrófico","Extremo",IF(Z50="BajaLeve","Bajo",IF(Z50="BajaMenor","Moderado",IF(Z50="BajaModerado","Moderado",IF(Z50="BajaMayor","Alto",IF(Z50="BajaCatastrófico","Extremo",IF(Z50="Muy BajaLeve","Bajo",IF(Z50="Muy BajaMenor","Bajo",IF(Z50="Muy BajaModerado","Moderado",IF(Z50="Muy BajaMayor","Alto",IF(Z50="Muy BajaCatastrófico","Extremo","")))))))))))))))))))))))))</f>
        <v>Moderado</v>
      </c>
      <c r="AB50" s="627">
        <v>1</v>
      </c>
      <c r="AC50" s="625" t="s">
        <v>1349</v>
      </c>
      <c r="AD50" s="625" t="s">
        <v>1350</v>
      </c>
      <c r="AE50" s="625" t="s">
        <v>1351</v>
      </c>
      <c r="AF50" s="628" t="str">
        <f t="shared" si="7"/>
        <v>Probabilidad</v>
      </c>
      <c r="AG50" s="629" t="s">
        <v>177</v>
      </c>
      <c r="AH50" s="626">
        <f t="shared" si="8"/>
        <v>0.25</v>
      </c>
      <c r="AI50" s="629" t="s">
        <v>178</v>
      </c>
      <c r="AJ50" s="626">
        <f t="shared" si="9"/>
        <v>0.15</v>
      </c>
      <c r="AK50" s="630">
        <f t="shared" si="10"/>
        <v>0.4</v>
      </c>
      <c r="AL50" s="631">
        <f>IFERROR(IF(AF50="Probabilidad",(S50-(+S50*AK50)),IF(AF50="Impacto",S50,"")),"")</f>
        <v>0.36</v>
      </c>
      <c r="AM50" s="631">
        <f>IFERROR(IF(AF50="Impacto",(Y50-(+Y50*AK50)),IF(AF50="Probabilidad",Y50,"")),"")</f>
        <v>0.6</v>
      </c>
      <c r="AN50" s="632" t="s">
        <v>179</v>
      </c>
      <c r="AO50" s="632" t="s">
        <v>180</v>
      </c>
      <c r="AP50" s="632" t="s">
        <v>181</v>
      </c>
      <c r="AQ50" s="1310" t="s">
        <v>1336</v>
      </c>
      <c r="AR50" s="1313">
        <f>S50</f>
        <v>0.6</v>
      </c>
      <c r="AS50" s="1313">
        <f>IF(AL50="","",MIN(AL50:AL55))</f>
        <v>4.4452800000000001E-2</v>
      </c>
      <c r="AT50" s="1307" t="str">
        <f>IFERROR(IF(AS50="","",IF(AS50&lt;=0.2,"Muy Baja",IF(AS50&lt;=0.4,"Baja",IF(AS50&lt;=0.6,"Media",IF(AS50&lt;=0.8,"Alta","Muy Alta"))))),"")</f>
        <v>Muy Baja</v>
      </c>
      <c r="AU50" s="1313">
        <f>Y50</f>
        <v>0.6</v>
      </c>
      <c r="AV50" s="1313">
        <f>IF(AM50="","",MIN(AM50:AM55))</f>
        <v>0.6</v>
      </c>
      <c r="AW50" s="1307" t="str">
        <f>IFERROR(IF(AV50="","",IF(AV50&lt;=0.2,"Leve",IF(AV50&lt;=0.4,"Menor",IF(AV50&lt;=0.6,"Moderado",IF(AV50&lt;=0.8,"Mayor","Catastrófico"))))),"")</f>
        <v>Moderado</v>
      </c>
      <c r="AX50" s="1307" t="str">
        <f>AA50</f>
        <v>Moderado</v>
      </c>
      <c r="AY50" s="1307" t="str">
        <f>IFERROR(IF(OR(AND(AT50="Muy Baja",AW50="Leve"),AND(AT50="Muy Baja",AW50="Menor"),AND(AT50="Baja",AW50="Leve")),"Bajo",IF(OR(AND(AT50="Muy baja",AW50="Moderado"),AND(AT50="Baja",AW50="Menor"),AND(AT50="Baja",AW50="Moderado"),AND(AT50="Media",AW50="Leve"),AND(AT50="Media",AW50="Menor"),AND(AT50="Media",AW50="Moderado"),AND(AT50="Alta",AW50="Leve"),AND(AT50="Alta",AW50="Menor")),"Moderado",IF(OR(AND(AT50="Muy Baja",AW50="Mayor"),AND(AT50="Baja",AW50="Mayor"),AND(AT50="Media",AW50="Mayor"),AND(AT50="Alta",AW50="Moderado"),AND(AT50="Alta",AW50="Mayor"),AND(AT50="Muy Alta",AW50="Leve"),AND(AT50="Muy Alta",AW50="Menor"),AND(AT50="Muy Alta",AW50="Moderado"),AND(AT50="Muy Alta",AW50="Mayor")),"Alto",IF(OR(AND(AT50="Muy Baja",AW50="Catastrófico"),AND(AT50="Baja",AW50="Catastrófico"),AND(AT50="Media",AW50="Catastrófico"),AND(AT50="Alta",AW50="Catastrófico"),AND(AT50="Muy Alta",AW50="Catastrófico")),"Extremo","")))),"")</f>
        <v>Moderado</v>
      </c>
      <c r="AZ50" s="1310" t="s">
        <v>183</v>
      </c>
      <c r="BA50" s="633" t="s">
        <v>1352</v>
      </c>
      <c r="BB50" s="634" t="s">
        <v>1353</v>
      </c>
      <c r="BC50" s="635">
        <f t="shared" si="14"/>
        <v>1</v>
      </c>
      <c r="BD50" s="625"/>
      <c r="BE50" s="625"/>
      <c r="BF50" s="625"/>
      <c r="BG50" s="625">
        <v>1</v>
      </c>
      <c r="BH50" s="633" t="s">
        <v>1213</v>
      </c>
      <c r="BI50" s="633" t="s">
        <v>1214</v>
      </c>
      <c r="BJ50" s="633"/>
      <c r="BK50" s="633"/>
      <c r="BL50" s="636"/>
      <c r="BM50" s="636"/>
      <c r="BN50" s="636"/>
      <c r="BO50" s="636"/>
      <c r="BP50" s="637" t="str">
        <f t="shared" si="15"/>
        <v/>
      </c>
      <c r="BQ50" s="638" t="str">
        <f t="shared" si="13"/>
        <v/>
      </c>
      <c r="BR50" s="836"/>
      <c r="BS50" s="836"/>
      <c r="BT50" s="836"/>
      <c r="BU50" s="836"/>
    </row>
    <row r="51" spans="1:73" ht="70.5" x14ac:dyDescent="0.25">
      <c r="A51" s="1296"/>
      <c r="B51" s="1299"/>
      <c r="C51" s="1302"/>
      <c r="D51" s="1318"/>
      <c r="E51" s="1321"/>
      <c r="F51" s="1324"/>
      <c r="G51" s="1290"/>
      <c r="H51" s="1311"/>
      <c r="I51" s="1311"/>
      <c r="J51" s="1326"/>
      <c r="K51" s="1329"/>
      <c r="L51" s="1290"/>
      <c r="M51" s="1332"/>
      <c r="N51" s="1290"/>
      <c r="O51" s="1290"/>
      <c r="P51" s="1335"/>
      <c r="Q51" s="1341"/>
      <c r="R51" s="1311"/>
      <c r="S51" s="1305"/>
      <c r="T51" s="1311"/>
      <c r="U51" s="1305"/>
      <c r="V51" s="1311"/>
      <c r="W51" s="1305"/>
      <c r="X51" s="1332"/>
      <c r="Y51" s="1305"/>
      <c r="Z51" s="1305"/>
      <c r="AA51" s="1308"/>
      <c r="AB51" s="579">
        <v>2</v>
      </c>
      <c r="AC51" s="240" t="s">
        <v>1354</v>
      </c>
      <c r="AD51" s="240" t="s">
        <v>1350</v>
      </c>
      <c r="AE51" s="240" t="s">
        <v>1355</v>
      </c>
      <c r="AF51" s="580" t="str">
        <f t="shared" si="7"/>
        <v>Probabilidad</v>
      </c>
      <c r="AG51" s="581" t="s">
        <v>177</v>
      </c>
      <c r="AH51" s="161">
        <f t="shared" si="8"/>
        <v>0.25</v>
      </c>
      <c r="AI51" s="581" t="s">
        <v>178</v>
      </c>
      <c r="AJ51" s="161">
        <f t="shared" si="9"/>
        <v>0.15</v>
      </c>
      <c r="AK51" s="163">
        <f t="shared" si="10"/>
        <v>0.4</v>
      </c>
      <c r="AL51" s="582">
        <f>IFERROR(IF(AND(AF50="Probabilidad",AF51="Probabilidad"),(AL50-(+AL50*AK51)),IF(AF51="Probabilidad",(S50-(+S50*AK51)),IF(AF51="Impacto",AL50,""))),"")</f>
        <v>0.216</v>
      </c>
      <c r="AM51" s="582">
        <f>IFERROR(IF(AND(AF50="Impacto",AF51="Impacto"),(AM50-(+AM50*AK51)),IF(AF51="Impacto",(Y50-(+Y50*AK51)),IF(AF51="Probabilidad",AM50,""))),"")</f>
        <v>0.6</v>
      </c>
      <c r="AN51" s="162" t="s">
        <v>179</v>
      </c>
      <c r="AO51" s="162" t="s">
        <v>180</v>
      </c>
      <c r="AP51" s="162" t="s">
        <v>181</v>
      </c>
      <c r="AQ51" s="1311"/>
      <c r="AR51" s="1314"/>
      <c r="AS51" s="1314"/>
      <c r="AT51" s="1308"/>
      <c r="AU51" s="1314"/>
      <c r="AV51" s="1314"/>
      <c r="AW51" s="1308"/>
      <c r="AX51" s="1308"/>
      <c r="AY51" s="1308"/>
      <c r="AZ51" s="1311"/>
      <c r="BA51" s="588"/>
      <c r="BB51" s="583"/>
      <c r="BC51" s="584" t="str">
        <f t="shared" si="14"/>
        <v/>
      </c>
      <c r="BD51" s="240"/>
      <c r="BE51" s="240"/>
      <c r="BF51" s="240"/>
      <c r="BG51" s="240"/>
      <c r="BH51" s="583"/>
      <c r="BI51" s="583"/>
      <c r="BJ51" s="583"/>
      <c r="BK51" s="583"/>
      <c r="BL51" s="585"/>
      <c r="BM51" s="585"/>
      <c r="BN51" s="585"/>
      <c r="BO51" s="585"/>
      <c r="BP51" s="586" t="str">
        <f t="shared" si="15"/>
        <v/>
      </c>
      <c r="BQ51" s="587" t="str">
        <f t="shared" si="13"/>
        <v/>
      </c>
      <c r="BR51" s="837"/>
      <c r="BS51" s="837"/>
      <c r="BT51" s="837"/>
      <c r="BU51" s="837"/>
    </row>
    <row r="52" spans="1:73" ht="70.5" customHeight="1" x14ac:dyDescent="0.25">
      <c r="A52" s="1296"/>
      <c r="B52" s="1299"/>
      <c r="C52" s="1302"/>
      <c r="D52" s="1318"/>
      <c r="E52" s="1321"/>
      <c r="F52" s="1324"/>
      <c r="G52" s="1290"/>
      <c r="H52" s="1311"/>
      <c r="I52" s="1311"/>
      <c r="J52" s="1326"/>
      <c r="K52" s="1329"/>
      <c r="L52" s="1290"/>
      <c r="M52" s="1332"/>
      <c r="N52" s="1290"/>
      <c r="O52" s="1290"/>
      <c r="P52" s="1335"/>
      <c r="Q52" s="1341"/>
      <c r="R52" s="1311"/>
      <c r="S52" s="1305"/>
      <c r="T52" s="1311"/>
      <c r="U52" s="1305"/>
      <c r="V52" s="1311"/>
      <c r="W52" s="1305"/>
      <c r="X52" s="1332"/>
      <c r="Y52" s="1305"/>
      <c r="Z52" s="1305"/>
      <c r="AA52" s="1308"/>
      <c r="AB52" s="579">
        <v>3</v>
      </c>
      <c r="AC52" s="240" t="s">
        <v>1356</v>
      </c>
      <c r="AD52" s="240" t="s">
        <v>1350</v>
      </c>
      <c r="AE52" s="240" t="s">
        <v>1357</v>
      </c>
      <c r="AF52" s="580" t="str">
        <f t="shared" si="7"/>
        <v>Probabilidad</v>
      </c>
      <c r="AG52" s="581" t="s">
        <v>335</v>
      </c>
      <c r="AH52" s="161">
        <f t="shared" si="8"/>
        <v>0.15</v>
      </c>
      <c r="AI52" s="581" t="s">
        <v>178</v>
      </c>
      <c r="AJ52" s="161">
        <f t="shared" si="9"/>
        <v>0.15</v>
      </c>
      <c r="AK52" s="163">
        <f t="shared" si="10"/>
        <v>0.3</v>
      </c>
      <c r="AL52" s="582">
        <f>IFERROR(IF(AND(AF51="Probabilidad",AF52="Probabilidad"),(AL51-(+AL51*AK52)),IF(AND(AF51="Impacto",AF52="Probabilidad"),(AL50-(+AL50*AK52)),IF(AF52="Impacto",AL51,""))),"")</f>
        <v>0.1512</v>
      </c>
      <c r="AM52" s="582">
        <f>IFERROR(IF(AND(AF51="Impacto",AF52="Impacto"),(AM51-(+AM51*AK52)),IF(AND(AF51="Probabilidad",AF52="Impacto"),(AM50-(+AM50*AK52)),IF(AF52="Probabilidad",AM51,""))),"")</f>
        <v>0.6</v>
      </c>
      <c r="AN52" s="162" t="s">
        <v>179</v>
      </c>
      <c r="AO52" s="162" t="s">
        <v>180</v>
      </c>
      <c r="AP52" s="162" t="s">
        <v>181</v>
      </c>
      <c r="AQ52" s="1311"/>
      <c r="AR52" s="1314"/>
      <c r="AS52" s="1314"/>
      <c r="AT52" s="1308"/>
      <c r="AU52" s="1314"/>
      <c r="AV52" s="1314"/>
      <c r="AW52" s="1308"/>
      <c r="AX52" s="1308"/>
      <c r="AY52" s="1308"/>
      <c r="AZ52" s="1311"/>
      <c r="BA52" s="588"/>
      <c r="BB52" s="583"/>
      <c r="BC52" s="584" t="str">
        <f t="shared" si="14"/>
        <v/>
      </c>
      <c r="BD52" s="240"/>
      <c r="BE52" s="240"/>
      <c r="BF52" s="240"/>
      <c r="BG52" s="240"/>
      <c r="BH52" s="583"/>
      <c r="BI52" s="583"/>
      <c r="BJ52" s="583"/>
      <c r="BK52" s="583"/>
      <c r="BL52" s="585"/>
      <c r="BM52" s="585"/>
      <c r="BN52" s="585"/>
      <c r="BO52" s="585"/>
      <c r="BP52" s="586" t="str">
        <f t="shared" si="15"/>
        <v/>
      </c>
      <c r="BQ52" s="587" t="str">
        <f t="shared" si="13"/>
        <v/>
      </c>
      <c r="BR52" s="837"/>
      <c r="BS52" s="837"/>
      <c r="BT52" s="837"/>
      <c r="BU52" s="837"/>
    </row>
    <row r="53" spans="1:73" ht="90" customHeight="1" x14ac:dyDescent="0.25">
      <c r="A53" s="1296"/>
      <c r="B53" s="1299"/>
      <c r="C53" s="1302"/>
      <c r="D53" s="1318"/>
      <c r="E53" s="1321"/>
      <c r="F53" s="1324"/>
      <c r="G53" s="1290"/>
      <c r="H53" s="1311"/>
      <c r="I53" s="1311"/>
      <c r="J53" s="1326"/>
      <c r="K53" s="1329"/>
      <c r="L53" s="1290"/>
      <c r="M53" s="1332"/>
      <c r="N53" s="1290"/>
      <c r="O53" s="1290"/>
      <c r="P53" s="1335"/>
      <c r="Q53" s="1341"/>
      <c r="R53" s="1311"/>
      <c r="S53" s="1305"/>
      <c r="T53" s="1311"/>
      <c r="U53" s="1305"/>
      <c r="V53" s="1311"/>
      <c r="W53" s="1305"/>
      <c r="X53" s="1332"/>
      <c r="Y53" s="1305"/>
      <c r="Z53" s="1305"/>
      <c r="AA53" s="1308"/>
      <c r="AB53" s="579">
        <v>4</v>
      </c>
      <c r="AC53" s="240" t="s">
        <v>1358</v>
      </c>
      <c r="AD53" s="240" t="s">
        <v>1350</v>
      </c>
      <c r="AE53" s="240" t="s">
        <v>1359</v>
      </c>
      <c r="AF53" s="580" t="str">
        <f t="shared" si="7"/>
        <v>Probabilidad</v>
      </c>
      <c r="AG53" s="581" t="s">
        <v>335</v>
      </c>
      <c r="AH53" s="161">
        <f t="shared" si="8"/>
        <v>0.15</v>
      </c>
      <c r="AI53" s="581" t="s">
        <v>178</v>
      </c>
      <c r="AJ53" s="161">
        <f t="shared" si="9"/>
        <v>0.15</v>
      </c>
      <c r="AK53" s="163">
        <f t="shared" si="10"/>
        <v>0.3</v>
      </c>
      <c r="AL53" s="582">
        <f>IFERROR(IF(AND(AF52="Probabilidad",AF53="Probabilidad"),(AL52-(+AL52*AK53)),IF(AND(AF52="Impacto",AF53="Probabilidad"),(AL51-(+AL51*AK53)),IF(AF53="Impacto",AL52,""))),"")</f>
        <v>0.10584</v>
      </c>
      <c r="AM53" s="582">
        <f>IFERROR(IF(AND(AF52="Impacto",AF53="Impacto"),(AM52-(+AM52*AK53)),IF(AND(AF52="Probabilidad",AF53="Impacto"),(AM51-(+AM51*AK53)),IF(AF53="Probabilidad",AM52,""))),"")</f>
        <v>0.6</v>
      </c>
      <c r="AN53" s="162" t="s">
        <v>179</v>
      </c>
      <c r="AO53" s="162" t="s">
        <v>180</v>
      </c>
      <c r="AP53" s="162" t="s">
        <v>181</v>
      </c>
      <c r="AQ53" s="1311"/>
      <c r="AR53" s="1314"/>
      <c r="AS53" s="1314"/>
      <c r="AT53" s="1308"/>
      <c r="AU53" s="1314"/>
      <c r="AV53" s="1314"/>
      <c r="AW53" s="1308"/>
      <c r="AX53" s="1308"/>
      <c r="AY53" s="1308"/>
      <c r="AZ53" s="1311"/>
      <c r="BA53" s="588"/>
      <c r="BB53" s="583"/>
      <c r="BC53" s="584" t="str">
        <f t="shared" si="14"/>
        <v/>
      </c>
      <c r="BD53" s="240"/>
      <c r="BE53" s="240"/>
      <c r="BF53" s="240"/>
      <c r="BG53" s="240"/>
      <c r="BH53" s="583"/>
      <c r="BI53" s="583"/>
      <c r="BJ53" s="583"/>
      <c r="BK53" s="583"/>
      <c r="BL53" s="585"/>
      <c r="BM53" s="585"/>
      <c r="BN53" s="585"/>
      <c r="BO53" s="585"/>
      <c r="BP53" s="586" t="str">
        <f t="shared" si="15"/>
        <v/>
      </c>
      <c r="BQ53" s="587" t="str">
        <f t="shared" si="13"/>
        <v/>
      </c>
      <c r="BR53" s="837"/>
      <c r="BS53" s="837"/>
      <c r="BT53" s="837"/>
      <c r="BU53" s="837"/>
    </row>
    <row r="54" spans="1:73" ht="105" customHeight="1" x14ac:dyDescent="0.25">
      <c r="A54" s="1296"/>
      <c r="B54" s="1299"/>
      <c r="C54" s="1302"/>
      <c r="D54" s="1318"/>
      <c r="E54" s="1321"/>
      <c r="F54" s="1324"/>
      <c r="G54" s="1290"/>
      <c r="H54" s="1311"/>
      <c r="I54" s="1311"/>
      <c r="J54" s="1326"/>
      <c r="K54" s="1329"/>
      <c r="L54" s="1290"/>
      <c r="M54" s="1332"/>
      <c r="N54" s="1290"/>
      <c r="O54" s="1290"/>
      <c r="P54" s="1335"/>
      <c r="Q54" s="1341"/>
      <c r="R54" s="1311"/>
      <c r="S54" s="1305"/>
      <c r="T54" s="1311"/>
      <c r="U54" s="1305"/>
      <c r="V54" s="1311"/>
      <c r="W54" s="1305"/>
      <c r="X54" s="1332"/>
      <c r="Y54" s="1305"/>
      <c r="Z54" s="1305"/>
      <c r="AA54" s="1308"/>
      <c r="AB54" s="579">
        <v>5</v>
      </c>
      <c r="AC54" s="240" t="s">
        <v>1360</v>
      </c>
      <c r="AD54" s="240" t="s">
        <v>1350</v>
      </c>
      <c r="AE54" s="240" t="s">
        <v>1361</v>
      </c>
      <c r="AF54" s="580" t="str">
        <f t="shared" si="7"/>
        <v>Probabilidad</v>
      </c>
      <c r="AG54" s="581" t="s">
        <v>335</v>
      </c>
      <c r="AH54" s="161">
        <f t="shared" si="8"/>
        <v>0.15</v>
      </c>
      <c r="AI54" s="581" t="s">
        <v>178</v>
      </c>
      <c r="AJ54" s="161">
        <f t="shared" si="9"/>
        <v>0.15</v>
      </c>
      <c r="AK54" s="163">
        <f t="shared" si="10"/>
        <v>0.3</v>
      </c>
      <c r="AL54" s="582">
        <f>IFERROR(IF(AND(AF53="Probabilidad",AF54="Probabilidad"),(AL53-(+AL53*AK54)),IF(AND(AF53="Impacto",AF54="Probabilidad"),(AL52-(+AL52*AK54)),IF(AF54="Impacto",AL53,""))),"")</f>
        <v>7.4088000000000001E-2</v>
      </c>
      <c r="AM54" s="582">
        <f>IFERROR(IF(AND(AF53="Impacto",AF54="Impacto"),(AM53-(+AM53*AK54)),IF(AND(AF53="Probabilidad",AF54="Impacto"),(AM52-(+AM52*AK54)),IF(AF54="Probabilidad",AM53,""))),"")</f>
        <v>0.6</v>
      </c>
      <c r="AN54" s="162" t="s">
        <v>179</v>
      </c>
      <c r="AO54" s="162" t="s">
        <v>180</v>
      </c>
      <c r="AP54" s="162" t="s">
        <v>181</v>
      </c>
      <c r="AQ54" s="1311"/>
      <c r="AR54" s="1314"/>
      <c r="AS54" s="1314"/>
      <c r="AT54" s="1308"/>
      <c r="AU54" s="1314"/>
      <c r="AV54" s="1314"/>
      <c r="AW54" s="1308"/>
      <c r="AX54" s="1308"/>
      <c r="AY54" s="1308"/>
      <c r="AZ54" s="1311"/>
      <c r="BA54" s="588"/>
      <c r="BB54" s="583"/>
      <c r="BC54" s="584" t="str">
        <f t="shared" si="14"/>
        <v/>
      </c>
      <c r="BD54" s="240"/>
      <c r="BE54" s="240"/>
      <c r="BF54" s="240"/>
      <c r="BG54" s="240"/>
      <c r="BH54" s="583"/>
      <c r="BI54" s="583"/>
      <c r="BJ54" s="583"/>
      <c r="BK54" s="583"/>
      <c r="BL54" s="585"/>
      <c r="BM54" s="585"/>
      <c r="BN54" s="585"/>
      <c r="BO54" s="585"/>
      <c r="BP54" s="586" t="str">
        <f t="shared" si="15"/>
        <v/>
      </c>
      <c r="BQ54" s="587" t="str">
        <f t="shared" si="13"/>
        <v/>
      </c>
      <c r="BR54" s="837"/>
      <c r="BS54" s="837"/>
      <c r="BT54" s="837"/>
      <c r="BU54" s="837"/>
    </row>
    <row r="55" spans="1:73" ht="120" customHeight="1" x14ac:dyDescent="0.25">
      <c r="A55" s="1296"/>
      <c r="B55" s="1299"/>
      <c r="C55" s="1302"/>
      <c r="D55" s="1319"/>
      <c r="E55" s="1322"/>
      <c r="F55" s="1325"/>
      <c r="G55" s="1291"/>
      <c r="H55" s="1312"/>
      <c r="I55" s="1312"/>
      <c r="J55" s="1327"/>
      <c r="K55" s="1330"/>
      <c r="L55" s="1291"/>
      <c r="M55" s="1333"/>
      <c r="N55" s="1291"/>
      <c r="O55" s="1291"/>
      <c r="P55" s="1336"/>
      <c r="Q55" s="1342"/>
      <c r="R55" s="1312"/>
      <c r="S55" s="1306"/>
      <c r="T55" s="1312"/>
      <c r="U55" s="1306"/>
      <c r="V55" s="1312"/>
      <c r="W55" s="1306"/>
      <c r="X55" s="1333"/>
      <c r="Y55" s="1306"/>
      <c r="Z55" s="1306"/>
      <c r="AA55" s="1309"/>
      <c r="AB55" s="641">
        <v>6</v>
      </c>
      <c r="AC55" s="639" t="s">
        <v>1362</v>
      </c>
      <c r="AD55" s="639" t="s">
        <v>1350</v>
      </c>
      <c r="AE55" s="639" t="s">
        <v>1363</v>
      </c>
      <c r="AF55" s="642" t="str">
        <f t="shared" si="7"/>
        <v>Probabilidad</v>
      </c>
      <c r="AG55" s="643" t="s">
        <v>177</v>
      </c>
      <c r="AH55" s="640">
        <f t="shared" si="8"/>
        <v>0.25</v>
      </c>
      <c r="AI55" s="643" t="s">
        <v>178</v>
      </c>
      <c r="AJ55" s="640">
        <f t="shared" si="9"/>
        <v>0.15</v>
      </c>
      <c r="AK55" s="644">
        <f t="shared" si="10"/>
        <v>0.4</v>
      </c>
      <c r="AL55" s="645">
        <f>IFERROR(IF(AND(AF54="Probabilidad",AF55="Probabilidad"),(AL54-(+AL54*AK55)),IF(AND(AF54="Impacto",AF55="Probabilidad"),(AL53-(+AL53*AK55)),IF(AF55="Impacto",AL54,""))),"")</f>
        <v>4.4452800000000001E-2</v>
      </c>
      <c r="AM55" s="645">
        <f>IFERROR(IF(AND(AF54="Impacto",AF55="Impacto"),(AM54-(+AM54*AK55)),IF(AND(AF54="Probabilidad",AF55="Impacto"),(AM53-(+AM53*AK55)),IF(AF55="Probabilidad",AM54,""))),"")</f>
        <v>0.6</v>
      </c>
      <c r="AN55" s="646" t="s">
        <v>179</v>
      </c>
      <c r="AO55" s="646" t="s">
        <v>180</v>
      </c>
      <c r="AP55" s="646" t="s">
        <v>181</v>
      </c>
      <c r="AQ55" s="1312"/>
      <c r="AR55" s="1315"/>
      <c r="AS55" s="1315"/>
      <c r="AT55" s="1309"/>
      <c r="AU55" s="1315"/>
      <c r="AV55" s="1315"/>
      <c r="AW55" s="1309"/>
      <c r="AX55" s="1309"/>
      <c r="AY55" s="1309"/>
      <c r="AZ55" s="1312"/>
      <c r="BA55" s="647"/>
      <c r="BB55" s="648"/>
      <c r="BC55" s="649" t="str">
        <f t="shared" si="14"/>
        <v/>
      </c>
      <c r="BD55" s="639"/>
      <c r="BE55" s="639"/>
      <c r="BF55" s="639"/>
      <c r="BG55" s="639"/>
      <c r="BH55" s="648"/>
      <c r="BI55" s="648"/>
      <c r="BJ55" s="648"/>
      <c r="BK55" s="648"/>
      <c r="BL55" s="650"/>
      <c r="BM55" s="650"/>
      <c r="BN55" s="650"/>
      <c r="BO55" s="650"/>
      <c r="BP55" s="651" t="str">
        <f t="shared" si="15"/>
        <v/>
      </c>
      <c r="BQ55" s="652" t="str">
        <f t="shared" si="13"/>
        <v/>
      </c>
      <c r="BR55" s="1316"/>
      <c r="BS55" s="1316"/>
      <c r="BT55" s="1316"/>
      <c r="BU55" s="1316"/>
    </row>
    <row r="56" spans="1:73" ht="75" x14ac:dyDescent="0.25">
      <c r="A56" s="1296"/>
      <c r="B56" s="1299"/>
      <c r="C56" s="1302"/>
      <c r="D56" s="1317" t="s">
        <v>1279</v>
      </c>
      <c r="E56" s="1320" t="s">
        <v>896</v>
      </c>
      <c r="F56" s="1323">
        <v>3</v>
      </c>
      <c r="G56" s="1289" t="s">
        <v>1364</v>
      </c>
      <c r="H56" s="1310"/>
      <c r="I56" s="1310"/>
      <c r="J56" s="1326" t="s">
        <v>1365</v>
      </c>
      <c r="K56" s="1328"/>
      <c r="L56" s="1289" t="s">
        <v>260</v>
      </c>
      <c r="M56" s="1331" t="e" vm="1">
        <f>CONCATENATE(" *",[5]Árbol_GF!C99," *",[5]Árbol_GF!E99," *",[5]Árbol_GF!G99)</f>
        <v>#VALUE!</v>
      </c>
      <c r="N56" s="1289"/>
      <c r="O56" s="1289"/>
      <c r="P56" s="1334"/>
      <c r="Q56" s="1337"/>
      <c r="R56" s="1310" t="s">
        <v>173</v>
      </c>
      <c r="S56" s="1304">
        <f>IF(R56="Muy Alta",100%,IF(R56="Alta",80%,IF(R56="Media",60%,IF(R56="Baja",40%,IF(R56="Muy Baja",20%,"")))))</f>
        <v>0.6</v>
      </c>
      <c r="T56" s="1310" t="s">
        <v>174</v>
      </c>
      <c r="U56" s="1304">
        <f>IF(T56="Catastrófico",100%,IF(T56="Mayor",80%,IF(T56="Moderado",60%,IF(T56="Menor",40%,IF(T56="Leve",20%,"")))))</f>
        <v>0.6</v>
      </c>
      <c r="V56" s="1310" t="s">
        <v>174</v>
      </c>
      <c r="W56" s="1304">
        <f>IF(V56="Catastrófico",100%,IF(V56="Mayor",80%,IF(V56="Moderado",60%,IF(V56="Menor",40%,IF(V56="Leve",20%,"")))))</f>
        <v>0.6</v>
      </c>
      <c r="X56" s="1331" t="str">
        <f>IF(Y56=100%,"Catastrófico",IF(Y56=80%,"Mayor",IF(Y56=60%,"Moderado",IF(Y56=40%,"Menor",IF(Y56=20%,"Leve","")))))</f>
        <v>Moderado</v>
      </c>
      <c r="Y56" s="1304">
        <f>IF(AND(U56="",W56=""),"",MAX(U56,W56))</f>
        <v>0.6</v>
      </c>
      <c r="Z56" s="1304" t="str">
        <f>CONCATENATE(R56,X56)</f>
        <v>MediaModerado</v>
      </c>
      <c r="AA56" s="1307" t="str">
        <f>IF(Z56="Muy AltaLeve","Alto",IF(Z56="Muy AltaMenor","Alto",IF(Z56="Muy AltaModerado","Alto",IF(Z56="Muy AltaMayor","Alto",IF(Z56="Muy AltaCatastrófico","Extremo",IF(Z56="AltaLeve","Moderado",IF(Z56="AltaMenor","Moderado",IF(Z56="AltaModerado","Alto",IF(Z56="AltaMayor","Alto",IF(Z56="AltaCatastrófico","Extremo",IF(Z56="MediaLeve","Moderado",IF(Z56="MediaMenor","Moderado",IF(Z56="MediaModerado","Moderado",IF(Z56="MediaMayor","Alto",IF(Z56="MediaCatastrófico","Extremo",IF(Z56="BajaLeve","Bajo",IF(Z56="BajaMenor","Moderado",IF(Z56="BajaModerado","Moderado",IF(Z56="BajaMayor","Alto",IF(Z56="BajaCatastrófico","Extremo",IF(Z56="Muy BajaLeve","Bajo",IF(Z56="Muy BajaMenor","Bajo",IF(Z56="Muy BajaModerado","Moderado",IF(Z56="Muy BajaMayor","Alto",IF(Z56="Muy BajaCatastrófico","Extremo","")))))))))))))))))))))))))</f>
        <v>Moderado</v>
      </c>
      <c r="AB56" s="627">
        <v>1</v>
      </c>
      <c r="AC56" s="625" t="s">
        <v>1366</v>
      </c>
      <c r="AD56" s="625" t="s">
        <v>1350</v>
      </c>
      <c r="AE56" s="625" t="s">
        <v>1367</v>
      </c>
      <c r="AF56" s="628" t="str">
        <f t="shared" si="7"/>
        <v>Probabilidad</v>
      </c>
      <c r="AG56" s="629" t="s">
        <v>335</v>
      </c>
      <c r="AH56" s="626">
        <f t="shared" si="8"/>
        <v>0.15</v>
      </c>
      <c r="AI56" s="629" t="s">
        <v>178</v>
      </c>
      <c r="AJ56" s="626">
        <f t="shared" si="9"/>
        <v>0.15</v>
      </c>
      <c r="AK56" s="630">
        <f t="shared" si="10"/>
        <v>0.3</v>
      </c>
      <c r="AL56" s="631">
        <f>IFERROR(IF(AF56="Probabilidad",(S56-(+S56*AK56)),IF(AF56="Impacto",S56,"")),"")</f>
        <v>0.42</v>
      </c>
      <c r="AM56" s="631">
        <f>IFERROR(IF(AF56="Impacto",(Y56-(+Y56*AK56)),IF(AF56="Probabilidad",Y56,"")),"")</f>
        <v>0.6</v>
      </c>
      <c r="AN56" s="632" t="s">
        <v>179</v>
      </c>
      <c r="AO56" s="632" t="s">
        <v>180</v>
      </c>
      <c r="AP56" s="632" t="s">
        <v>181</v>
      </c>
      <c r="AQ56" s="1310" t="s">
        <v>1336</v>
      </c>
      <c r="AR56" s="1313">
        <f>S56</f>
        <v>0.6</v>
      </c>
      <c r="AS56" s="1313">
        <f>IF(AL56="","",MIN(AL56:AL61))</f>
        <v>4.4452800000000001E-2</v>
      </c>
      <c r="AT56" s="1307" t="str">
        <f>IFERROR(IF(AS56="","",IF(AS56&lt;=0.2,"Muy Baja",IF(AS56&lt;=0.4,"Baja",IF(AS56&lt;=0.6,"Media",IF(AS56&lt;=0.8,"Alta","Muy Alta"))))),"")</f>
        <v>Muy Baja</v>
      </c>
      <c r="AU56" s="1313">
        <f>Y56</f>
        <v>0.6</v>
      </c>
      <c r="AV56" s="1313">
        <f>IF(AM56="","",MIN(AM56:AM61))</f>
        <v>0.6</v>
      </c>
      <c r="AW56" s="1307" t="str">
        <f>IFERROR(IF(AV56="","",IF(AV56&lt;=0.2,"Leve",IF(AV56&lt;=0.4,"Menor",IF(AV56&lt;=0.6,"Moderado",IF(AV56&lt;=0.8,"Mayor","Catastrófico"))))),"")</f>
        <v>Moderado</v>
      </c>
      <c r="AX56" s="1307" t="str">
        <f>AA56</f>
        <v>Moderado</v>
      </c>
      <c r="AY56" s="1307" t="str">
        <f>IFERROR(IF(OR(AND(AT56="Muy Baja",AW56="Leve"),AND(AT56="Muy Baja",AW56="Menor"),AND(AT56="Baja",AW56="Leve")),"Bajo",IF(OR(AND(AT56="Muy baja",AW56="Moderado"),AND(AT56="Baja",AW56="Menor"),AND(AT56="Baja",AW56="Moderado"),AND(AT56="Media",AW56="Leve"),AND(AT56="Media",AW56="Menor"),AND(AT56="Media",AW56="Moderado"),AND(AT56="Alta",AW56="Leve"),AND(AT56="Alta",AW56="Menor")),"Moderado",IF(OR(AND(AT56="Muy Baja",AW56="Mayor"),AND(AT56="Baja",AW56="Mayor"),AND(AT56="Media",AW56="Mayor"),AND(AT56="Alta",AW56="Moderado"),AND(AT56="Alta",AW56="Mayor"),AND(AT56="Muy Alta",AW56="Leve"),AND(AT56="Muy Alta",AW56="Menor"),AND(AT56="Muy Alta",AW56="Moderado"),AND(AT56="Muy Alta",AW56="Mayor")),"Alto",IF(OR(AND(AT56="Muy Baja",AW56="Catastrófico"),AND(AT56="Baja",AW56="Catastrófico"),AND(AT56="Media",AW56="Catastrófico"),AND(AT56="Alta",AW56="Catastrófico"),AND(AT56="Muy Alta",AW56="Catastrófico")),"Extremo","")))),"")</f>
        <v>Moderado</v>
      </c>
      <c r="AZ56" s="1310" t="s">
        <v>183</v>
      </c>
      <c r="BA56" s="633" t="s">
        <v>1368</v>
      </c>
      <c r="BB56" s="633" t="s">
        <v>1369</v>
      </c>
      <c r="BC56" s="635">
        <f t="shared" si="14"/>
        <v>1</v>
      </c>
      <c r="BD56" s="625"/>
      <c r="BE56" s="625"/>
      <c r="BF56" s="625"/>
      <c r="BG56" s="625">
        <v>1</v>
      </c>
      <c r="BH56" s="633" t="s">
        <v>1213</v>
      </c>
      <c r="BI56" s="633" t="s">
        <v>1214</v>
      </c>
      <c r="BJ56" s="633"/>
      <c r="BK56" s="633"/>
      <c r="BL56" s="636"/>
      <c r="BM56" s="636"/>
      <c r="BN56" s="636"/>
      <c r="BO56" s="636"/>
      <c r="BP56" s="637" t="str">
        <f t="shared" si="15"/>
        <v/>
      </c>
      <c r="BQ56" s="638" t="str">
        <f t="shared" si="13"/>
        <v/>
      </c>
      <c r="BR56" s="1340"/>
      <c r="BS56" s="1289"/>
      <c r="BT56" s="1289"/>
      <c r="BU56" s="1292"/>
    </row>
    <row r="57" spans="1:73" ht="75" x14ac:dyDescent="0.25">
      <c r="A57" s="1296"/>
      <c r="B57" s="1299"/>
      <c r="C57" s="1302"/>
      <c r="D57" s="1318"/>
      <c r="E57" s="1321"/>
      <c r="F57" s="1324"/>
      <c r="G57" s="1290"/>
      <c r="H57" s="1311"/>
      <c r="I57" s="1311"/>
      <c r="J57" s="1326"/>
      <c r="K57" s="1329"/>
      <c r="L57" s="1290"/>
      <c r="M57" s="1332"/>
      <c r="N57" s="1290"/>
      <c r="O57" s="1290"/>
      <c r="P57" s="1335"/>
      <c r="Q57" s="1338"/>
      <c r="R57" s="1311"/>
      <c r="S57" s="1305"/>
      <c r="T57" s="1311"/>
      <c r="U57" s="1305"/>
      <c r="V57" s="1311"/>
      <c r="W57" s="1305"/>
      <c r="X57" s="1332"/>
      <c r="Y57" s="1305"/>
      <c r="Z57" s="1305"/>
      <c r="AA57" s="1308"/>
      <c r="AB57" s="579">
        <v>2</v>
      </c>
      <c r="AC57" s="240" t="s">
        <v>1370</v>
      </c>
      <c r="AD57" s="240" t="s">
        <v>1350</v>
      </c>
      <c r="AE57" s="240" t="s">
        <v>1371</v>
      </c>
      <c r="AF57" s="580" t="str">
        <f t="shared" si="7"/>
        <v>Probabilidad</v>
      </c>
      <c r="AG57" s="581" t="s">
        <v>177</v>
      </c>
      <c r="AH57" s="161">
        <f t="shared" si="8"/>
        <v>0.25</v>
      </c>
      <c r="AI57" s="581" t="s">
        <v>178</v>
      </c>
      <c r="AJ57" s="161">
        <f t="shared" si="9"/>
        <v>0.15</v>
      </c>
      <c r="AK57" s="163">
        <f t="shared" si="10"/>
        <v>0.4</v>
      </c>
      <c r="AL57" s="582">
        <f>IFERROR(IF(AND(AF56="Probabilidad",AF57="Probabilidad"),(AL56-(+AL56*AK57)),IF(AF57="Probabilidad",(S56-(+S56*AK57)),IF(AF57="Impacto",AL56,""))),"")</f>
        <v>0.252</v>
      </c>
      <c r="AM57" s="582">
        <f>IFERROR(IF(AND(AF56="Impacto",AF57="Impacto"),(AM56-(+AM56*AK57)),IF(AF57="Impacto",(Y56-(+Y56*AK57)),IF(AF57="Probabilidad",AM56,""))),"")</f>
        <v>0.6</v>
      </c>
      <c r="AN57" s="162" t="s">
        <v>179</v>
      </c>
      <c r="AO57" s="162" t="s">
        <v>180</v>
      </c>
      <c r="AP57" s="162" t="s">
        <v>181</v>
      </c>
      <c r="AQ57" s="1311"/>
      <c r="AR57" s="1314"/>
      <c r="AS57" s="1314"/>
      <c r="AT57" s="1308"/>
      <c r="AU57" s="1314"/>
      <c r="AV57" s="1314"/>
      <c r="AW57" s="1308"/>
      <c r="AX57" s="1308"/>
      <c r="AY57" s="1308"/>
      <c r="AZ57" s="1311"/>
      <c r="BA57" s="583" t="s">
        <v>1372</v>
      </c>
      <c r="BB57" s="583" t="s">
        <v>1373</v>
      </c>
      <c r="BC57" s="584">
        <f t="shared" si="14"/>
        <v>1</v>
      </c>
      <c r="BD57" s="240"/>
      <c r="BE57" s="240"/>
      <c r="BF57" s="240"/>
      <c r="BG57" s="240">
        <v>1</v>
      </c>
      <c r="BH57" s="583" t="s">
        <v>1213</v>
      </c>
      <c r="BI57" s="583" t="s">
        <v>1214</v>
      </c>
      <c r="BJ57" s="583"/>
      <c r="BK57" s="583"/>
      <c r="BL57" s="585"/>
      <c r="BM57" s="585"/>
      <c r="BN57" s="585"/>
      <c r="BO57" s="585"/>
      <c r="BP57" s="586" t="str">
        <f t="shared" si="15"/>
        <v/>
      </c>
      <c r="BQ57" s="587" t="str">
        <f t="shared" si="13"/>
        <v/>
      </c>
      <c r="BR57" s="1341"/>
      <c r="BS57" s="1290"/>
      <c r="BT57" s="1290"/>
      <c r="BU57" s="1293"/>
    </row>
    <row r="58" spans="1:73" ht="75" x14ac:dyDescent="0.25">
      <c r="A58" s="1296"/>
      <c r="B58" s="1299"/>
      <c r="C58" s="1302"/>
      <c r="D58" s="1318"/>
      <c r="E58" s="1321"/>
      <c r="F58" s="1324"/>
      <c r="G58" s="1290"/>
      <c r="H58" s="1311"/>
      <c r="I58" s="1311"/>
      <c r="J58" s="1326"/>
      <c r="K58" s="1329"/>
      <c r="L58" s="1290"/>
      <c r="M58" s="1332"/>
      <c r="N58" s="1290"/>
      <c r="O58" s="1290"/>
      <c r="P58" s="1335"/>
      <c r="Q58" s="1338"/>
      <c r="R58" s="1311"/>
      <c r="S58" s="1305"/>
      <c r="T58" s="1311"/>
      <c r="U58" s="1305"/>
      <c r="V58" s="1311"/>
      <c r="W58" s="1305"/>
      <c r="X58" s="1332"/>
      <c r="Y58" s="1305"/>
      <c r="Z58" s="1305"/>
      <c r="AA58" s="1308"/>
      <c r="AB58" s="579">
        <v>3</v>
      </c>
      <c r="AC58" s="240" t="s">
        <v>1374</v>
      </c>
      <c r="AD58" s="240" t="s">
        <v>1350</v>
      </c>
      <c r="AE58" s="240" t="s">
        <v>1375</v>
      </c>
      <c r="AF58" s="580" t="str">
        <f t="shared" si="7"/>
        <v>Probabilidad</v>
      </c>
      <c r="AG58" s="581" t="s">
        <v>177</v>
      </c>
      <c r="AH58" s="161">
        <f t="shared" si="8"/>
        <v>0.25</v>
      </c>
      <c r="AI58" s="581" t="s">
        <v>178</v>
      </c>
      <c r="AJ58" s="161">
        <f t="shared" si="9"/>
        <v>0.15</v>
      </c>
      <c r="AK58" s="163">
        <f t="shared" si="10"/>
        <v>0.4</v>
      </c>
      <c r="AL58" s="582">
        <f>IFERROR(IF(AND(AF57="Probabilidad",AF58="Probabilidad"),(AL57-(+AL57*AK58)),IF(AND(AF57="Impacto",AF58="Probabilidad"),(AL56-(+AL56*AK58)),IF(AF58="Impacto",AL57,""))),"")</f>
        <v>0.1512</v>
      </c>
      <c r="AM58" s="582">
        <f>IFERROR(IF(AND(AF57="Impacto",AF58="Impacto"),(AM57-(+AM57*AK58)),IF(AND(AF57="Probabilidad",AF58="Impacto"),(AM56-(+AM56*AK58)),IF(AF58="Probabilidad",AM57,""))),"")</f>
        <v>0.6</v>
      </c>
      <c r="AN58" s="162" t="s">
        <v>179</v>
      </c>
      <c r="AO58" s="162" t="s">
        <v>180</v>
      </c>
      <c r="AP58" s="162" t="s">
        <v>181</v>
      </c>
      <c r="AQ58" s="1311"/>
      <c r="AR58" s="1314"/>
      <c r="AS58" s="1314"/>
      <c r="AT58" s="1308"/>
      <c r="AU58" s="1314"/>
      <c r="AV58" s="1314"/>
      <c r="AW58" s="1308"/>
      <c r="AX58" s="1308"/>
      <c r="AY58" s="1308"/>
      <c r="AZ58" s="1311"/>
      <c r="BA58" s="583"/>
      <c r="BB58" s="583"/>
      <c r="BC58" s="584" t="str">
        <f t="shared" si="14"/>
        <v/>
      </c>
      <c r="BD58" s="240"/>
      <c r="BE58" s="240"/>
      <c r="BF58" s="240"/>
      <c r="BG58" s="240"/>
      <c r="BH58" s="583"/>
      <c r="BI58" s="583"/>
      <c r="BJ58" s="583"/>
      <c r="BK58" s="583"/>
      <c r="BL58" s="585"/>
      <c r="BM58" s="585"/>
      <c r="BN58" s="585"/>
      <c r="BO58" s="585"/>
      <c r="BP58" s="586" t="str">
        <f t="shared" si="15"/>
        <v/>
      </c>
      <c r="BQ58" s="587" t="str">
        <f t="shared" si="13"/>
        <v/>
      </c>
      <c r="BR58" s="1341"/>
      <c r="BS58" s="1290"/>
      <c r="BT58" s="1290"/>
      <c r="BU58" s="1293"/>
    </row>
    <row r="59" spans="1:73" ht="75" x14ac:dyDescent="0.25">
      <c r="A59" s="1296"/>
      <c r="B59" s="1299"/>
      <c r="C59" s="1302"/>
      <c r="D59" s="1318"/>
      <c r="E59" s="1321"/>
      <c r="F59" s="1324"/>
      <c r="G59" s="1290"/>
      <c r="H59" s="1311"/>
      <c r="I59" s="1311"/>
      <c r="J59" s="1326"/>
      <c r="K59" s="1329"/>
      <c r="L59" s="1290"/>
      <c r="M59" s="1332"/>
      <c r="N59" s="1290"/>
      <c r="O59" s="1290"/>
      <c r="P59" s="1335"/>
      <c r="Q59" s="1338"/>
      <c r="R59" s="1311"/>
      <c r="S59" s="1305"/>
      <c r="T59" s="1311"/>
      <c r="U59" s="1305"/>
      <c r="V59" s="1311"/>
      <c r="W59" s="1305"/>
      <c r="X59" s="1332"/>
      <c r="Y59" s="1305"/>
      <c r="Z59" s="1305"/>
      <c r="AA59" s="1308"/>
      <c r="AB59" s="579">
        <v>4</v>
      </c>
      <c r="AC59" s="240" t="s">
        <v>1376</v>
      </c>
      <c r="AD59" s="240" t="s">
        <v>1350</v>
      </c>
      <c r="AE59" s="240" t="s">
        <v>1377</v>
      </c>
      <c r="AF59" s="580" t="str">
        <f t="shared" si="7"/>
        <v>Probabilidad</v>
      </c>
      <c r="AG59" s="581" t="s">
        <v>335</v>
      </c>
      <c r="AH59" s="161">
        <f t="shared" si="8"/>
        <v>0.15</v>
      </c>
      <c r="AI59" s="581" t="s">
        <v>178</v>
      </c>
      <c r="AJ59" s="161">
        <f t="shared" si="9"/>
        <v>0.15</v>
      </c>
      <c r="AK59" s="163">
        <f t="shared" si="10"/>
        <v>0.3</v>
      </c>
      <c r="AL59" s="582">
        <f>IFERROR(IF(AND(AF58="Probabilidad",AF59="Probabilidad"),(AL58-(+AL58*AK59)),IF(AND(AF58="Impacto",AF59="Probabilidad"),(AL57-(+AL57*AK59)),IF(AF59="Impacto",AL58,""))),"")</f>
        <v>0.10584</v>
      </c>
      <c r="AM59" s="582">
        <f>IFERROR(IF(AND(AF58="Impacto",AF59="Impacto"),(AM58-(+AM58*AK59)),IF(AND(AF58="Probabilidad",AF59="Impacto"),(AM57-(+AM57*AK59)),IF(AF59="Probabilidad",AM58,""))),"")</f>
        <v>0.6</v>
      </c>
      <c r="AN59" s="162" t="s">
        <v>179</v>
      </c>
      <c r="AO59" s="162" t="s">
        <v>180</v>
      </c>
      <c r="AP59" s="162" t="s">
        <v>181</v>
      </c>
      <c r="AQ59" s="1311"/>
      <c r="AR59" s="1314"/>
      <c r="AS59" s="1314"/>
      <c r="AT59" s="1308"/>
      <c r="AU59" s="1314"/>
      <c r="AV59" s="1314"/>
      <c r="AW59" s="1308"/>
      <c r="AX59" s="1308"/>
      <c r="AY59" s="1308"/>
      <c r="AZ59" s="1311"/>
      <c r="BA59" s="583"/>
      <c r="BB59" s="583"/>
      <c r="BC59" s="584" t="str">
        <f t="shared" si="14"/>
        <v/>
      </c>
      <c r="BD59" s="240"/>
      <c r="BE59" s="240"/>
      <c r="BF59" s="240"/>
      <c r="BG59" s="240"/>
      <c r="BH59" s="583"/>
      <c r="BI59" s="583"/>
      <c r="BJ59" s="583"/>
      <c r="BK59" s="583"/>
      <c r="BL59" s="585"/>
      <c r="BM59" s="585"/>
      <c r="BN59" s="585"/>
      <c r="BO59" s="585"/>
      <c r="BP59" s="586" t="str">
        <f t="shared" si="15"/>
        <v/>
      </c>
      <c r="BQ59" s="587" t="str">
        <f t="shared" si="13"/>
        <v/>
      </c>
      <c r="BR59" s="1341"/>
      <c r="BS59" s="1290"/>
      <c r="BT59" s="1290"/>
      <c r="BU59" s="1293"/>
    </row>
    <row r="60" spans="1:73" ht="70.5" x14ac:dyDescent="0.25">
      <c r="A60" s="1296"/>
      <c r="B60" s="1299"/>
      <c r="C60" s="1302"/>
      <c r="D60" s="1318"/>
      <c r="E60" s="1321"/>
      <c r="F60" s="1324"/>
      <c r="G60" s="1290"/>
      <c r="H60" s="1311"/>
      <c r="I60" s="1311"/>
      <c r="J60" s="1326"/>
      <c r="K60" s="1329"/>
      <c r="L60" s="1290"/>
      <c r="M60" s="1332"/>
      <c r="N60" s="1290"/>
      <c r="O60" s="1290"/>
      <c r="P60" s="1335"/>
      <c r="Q60" s="1338"/>
      <c r="R60" s="1311"/>
      <c r="S60" s="1305"/>
      <c r="T60" s="1311"/>
      <c r="U60" s="1305"/>
      <c r="V60" s="1311"/>
      <c r="W60" s="1305"/>
      <c r="X60" s="1332"/>
      <c r="Y60" s="1305"/>
      <c r="Z60" s="1305"/>
      <c r="AA60" s="1308"/>
      <c r="AB60" s="579">
        <v>5</v>
      </c>
      <c r="AC60" s="240" t="s">
        <v>1378</v>
      </c>
      <c r="AD60" s="240" t="s">
        <v>1350</v>
      </c>
      <c r="AE60" s="240" t="s">
        <v>1379</v>
      </c>
      <c r="AF60" s="580" t="str">
        <f t="shared" si="7"/>
        <v>Probabilidad</v>
      </c>
      <c r="AG60" s="581" t="s">
        <v>335</v>
      </c>
      <c r="AH60" s="161">
        <f t="shared" si="8"/>
        <v>0.15</v>
      </c>
      <c r="AI60" s="581" t="s">
        <v>178</v>
      </c>
      <c r="AJ60" s="161">
        <f t="shared" si="9"/>
        <v>0.15</v>
      </c>
      <c r="AK60" s="163">
        <f t="shared" si="10"/>
        <v>0.3</v>
      </c>
      <c r="AL60" s="582">
        <f>IFERROR(IF(AND(AF59="Probabilidad",AF60="Probabilidad"),(AL59-(+AL59*AK60)),IF(AND(AF59="Impacto",AF60="Probabilidad"),(AL58-(+AL58*AK60)),IF(AF60="Impacto",AL59,""))),"")</f>
        <v>7.4088000000000001E-2</v>
      </c>
      <c r="AM60" s="582">
        <f>IFERROR(IF(AND(AF59="Impacto",AF60="Impacto"),(AM59-(+AM59*AK60)),IF(AND(AF59="Probabilidad",AF60="Impacto"),(AM58-(+AM58*AK60)),IF(AF60="Probabilidad",AM59,""))),"")</f>
        <v>0.6</v>
      </c>
      <c r="AN60" s="162" t="s">
        <v>179</v>
      </c>
      <c r="AO60" s="162" t="s">
        <v>180</v>
      </c>
      <c r="AP60" s="162" t="s">
        <v>181</v>
      </c>
      <c r="AQ60" s="1311"/>
      <c r="AR60" s="1314"/>
      <c r="AS60" s="1314"/>
      <c r="AT60" s="1308"/>
      <c r="AU60" s="1314"/>
      <c r="AV60" s="1314"/>
      <c r="AW60" s="1308"/>
      <c r="AX60" s="1308"/>
      <c r="AY60" s="1308"/>
      <c r="AZ60" s="1311"/>
      <c r="BA60" s="583"/>
      <c r="BB60" s="583"/>
      <c r="BC60" s="584" t="str">
        <f t="shared" si="14"/>
        <v/>
      </c>
      <c r="BD60" s="240"/>
      <c r="BE60" s="240"/>
      <c r="BF60" s="240"/>
      <c r="BG60" s="240"/>
      <c r="BH60" s="583"/>
      <c r="BI60" s="583"/>
      <c r="BJ60" s="583"/>
      <c r="BK60" s="583"/>
      <c r="BL60" s="585"/>
      <c r="BM60" s="585"/>
      <c r="BN60" s="585"/>
      <c r="BO60" s="585"/>
      <c r="BP60" s="586" t="str">
        <f t="shared" si="15"/>
        <v/>
      </c>
      <c r="BQ60" s="587" t="str">
        <f t="shared" si="13"/>
        <v/>
      </c>
      <c r="BR60" s="1341"/>
      <c r="BS60" s="1290"/>
      <c r="BT60" s="1290"/>
      <c r="BU60" s="1293"/>
    </row>
    <row r="61" spans="1:73" ht="75" x14ac:dyDescent="0.25">
      <c r="A61" s="1297"/>
      <c r="B61" s="1300"/>
      <c r="C61" s="1303"/>
      <c r="D61" s="1319"/>
      <c r="E61" s="1322"/>
      <c r="F61" s="1325"/>
      <c r="G61" s="1291"/>
      <c r="H61" s="1312"/>
      <c r="I61" s="1312"/>
      <c r="J61" s="1327"/>
      <c r="K61" s="1330"/>
      <c r="L61" s="1291"/>
      <c r="M61" s="1333"/>
      <c r="N61" s="1291"/>
      <c r="O61" s="1291"/>
      <c r="P61" s="1336"/>
      <c r="Q61" s="1339"/>
      <c r="R61" s="1312"/>
      <c r="S61" s="1306"/>
      <c r="T61" s="1312"/>
      <c r="U61" s="1306"/>
      <c r="V61" s="1312"/>
      <c r="W61" s="1306"/>
      <c r="X61" s="1333"/>
      <c r="Y61" s="1306"/>
      <c r="Z61" s="1306"/>
      <c r="AA61" s="1309"/>
      <c r="AB61" s="641">
        <v>6</v>
      </c>
      <c r="AC61" s="639" t="s">
        <v>1380</v>
      </c>
      <c r="AD61" s="639" t="s">
        <v>1350</v>
      </c>
      <c r="AE61" s="639" t="s">
        <v>1381</v>
      </c>
      <c r="AF61" s="642" t="str">
        <f t="shared" si="7"/>
        <v>Probabilidad</v>
      </c>
      <c r="AG61" s="643" t="s">
        <v>177</v>
      </c>
      <c r="AH61" s="640">
        <f t="shared" si="8"/>
        <v>0.25</v>
      </c>
      <c r="AI61" s="643" t="s">
        <v>178</v>
      </c>
      <c r="AJ61" s="640">
        <f t="shared" si="9"/>
        <v>0.15</v>
      </c>
      <c r="AK61" s="644">
        <f t="shared" si="10"/>
        <v>0.4</v>
      </c>
      <c r="AL61" s="645">
        <f>IFERROR(IF(AND(AF60="Probabilidad",AF61="Probabilidad"),(AL60-(+AL60*AK61)),IF(AND(AF60="Impacto",AF61="Probabilidad"),(AL59-(+AL59*AK61)),IF(AF61="Impacto",AL60,""))),"")</f>
        <v>4.4452800000000001E-2</v>
      </c>
      <c r="AM61" s="645">
        <f>IFERROR(IF(AND(AF60="Impacto",AF61="Impacto"),(AM60-(+AM60*AK61)),IF(AND(AF60="Probabilidad",AF61="Impacto"),(AM59-(+AM59*AK61)),IF(AF61="Probabilidad",AM60,""))),"")</f>
        <v>0.6</v>
      </c>
      <c r="AN61" s="646" t="s">
        <v>179</v>
      </c>
      <c r="AO61" s="646" t="s">
        <v>180</v>
      </c>
      <c r="AP61" s="646" t="s">
        <v>181</v>
      </c>
      <c r="AQ61" s="1312"/>
      <c r="AR61" s="1315"/>
      <c r="AS61" s="1315"/>
      <c r="AT61" s="1309"/>
      <c r="AU61" s="1315"/>
      <c r="AV61" s="1315"/>
      <c r="AW61" s="1309"/>
      <c r="AX61" s="1309"/>
      <c r="AY61" s="1309"/>
      <c r="AZ61" s="1312"/>
      <c r="BA61" s="648"/>
      <c r="BB61" s="648"/>
      <c r="BC61" s="649" t="str">
        <f t="shared" si="14"/>
        <v/>
      </c>
      <c r="BD61" s="639"/>
      <c r="BE61" s="639"/>
      <c r="BF61" s="639"/>
      <c r="BG61" s="639"/>
      <c r="BH61" s="648"/>
      <c r="BI61" s="648"/>
      <c r="BJ61" s="648"/>
      <c r="BK61" s="648"/>
      <c r="BL61" s="650"/>
      <c r="BM61" s="650"/>
      <c r="BN61" s="650"/>
      <c r="BO61" s="650"/>
      <c r="BP61" s="651" t="str">
        <f t="shared" si="15"/>
        <v/>
      </c>
      <c r="BQ61" s="652" t="str">
        <f t="shared" si="13"/>
        <v/>
      </c>
      <c r="BR61" s="1342"/>
      <c r="BS61" s="1291"/>
      <c r="BT61" s="1291"/>
      <c r="BU61" s="1294"/>
    </row>
    <row r="64" spans="1:73" x14ac:dyDescent="0.25">
      <c r="J64" s="3">
        <v>9</v>
      </c>
    </row>
  </sheetData>
  <sheetProtection formatCells="0" formatColumns="0" formatRows="0"/>
  <dataConsolidate/>
  <mergeCells count="386">
    <mergeCell ref="AG7:AH7"/>
    <mergeCell ref="AI7:AJ7"/>
    <mergeCell ref="AS7:AT7"/>
    <mergeCell ref="AV7:AW7"/>
    <mergeCell ref="A1:G1"/>
    <mergeCell ref="BR5:BU5"/>
    <mergeCell ref="P6:Q6"/>
    <mergeCell ref="R6:S6"/>
    <mergeCell ref="T6:Y6"/>
    <mergeCell ref="AB6:AE6"/>
    <mergeCell ref="AG6:AP6"/>
    <mergeCell ref="AR6:AT6"/>
    <mergeCell ref="AU6:AW6"/>
    <mergeCell ref="BD6:BG6"/>
    <mergeCell ref="BJ6:BQ6"/>
    <mergeCell ref="R5:AA5"/>
    <mergeCell ref="AB5:AP5"/>
    <mergeCell ref="AQ5:AQ7"/>
    <mergeCell ref="AR5:AZ5"/>
    <mergeCell ref="BA5:BI5"/>
    <mergeCell ref="A3:G3"/>
    <mergeCell ref="A5:A7"/>
    <mergeCell ref="B5:B7"/>
    <mergeCell ref="C5:C7"/>
    <mergeCell ref="D5:Q5"/>
    <mergeCell ref="BS6:BU6"/>
    <mergeCell ref="D7:F7"/>
    <mergeCell ref="R7:S7"/>
    <mergeCell ref="BJ5:BQ5"/>
    <mergeCell ref="A26:A31"/>
    <mergeCell ref="B26:B31"/>
    <mergeCell ref="C26:C31"/>
    <mergeCell ref="D26:D31"/>
    <mergeCell ref="E26:E31"/>
    <mergeCell ref="F26:F31"/>
    <mergeCell ref="G26:G31"/>
    <mergeCell ref="H26:H31"/>
    <mergeCell ref="I26:I31"/>
    <mergeCell ref="J26:J31"/>
    <mergeCell ref="K26:K31"/>
    <mergeCell ref="L26:L31"/>
    <mergeCell ref="M26:M31"/>
    <mergeCell ref="N26:N31"/>
    <mergeCell ref="O26:O31"/>
    <mergeCell ref="T7:U7"/>
    <mergeCell ref="V7:W7"/>
    <mergeCell ref="X7:Y7"/>
    <mergeCell ref="AW26:AW31"/>
    <mergeCell ref="BU26:BU31"/>
    <mergeCell ref="A32:A43"/>
    <mergeCell ref="B32:B43"/>
    <mergeCell ref="C32:C43"/>
    <mergeCell ref="D32:D37"/>
    <mergeCell ref="E32:E37"/>
    <mergeCell ref="F32:F37"/>
    <mergeCell ref="G32:G37"/>
    <mergeCell ref="H32:H37"/>
    <mergeCell ref="I32:I37"/>
    <mergeCell ref="J32:J37"/>
    <mergeCell ref="K32:K37"/>
    <mergeCell ref="L32:L37"/>
    <mergeCell ref="M32:M37"/>
    <mergeCell ref="N32:N37"/>
    <mergeCell ref="O32:O37"/>
    <mergeCell ref="AY26:AY31"/>
    <mergeCell ref="T26:T31"/>
    <mergeCell ref="P26:P31"/>
    <mergeCell ref="Q26:Q31"/>
    <mergeCell ref="AZ26:AZ31"/>
    <mergeCell ref="BR26:BR31"/>
    <mergeCell ref="BS26:BS31"/>
    <mergeCell ref="BT26:BT31"/>
    <mergeCell ref="AT26:AT31"/>
    <mergeCell ref="AU26:AU31"/>
    <mergeCell ref="AV26:AV31"/>
    <mergeCell ref="AX26:AX31"/>
    <mergeCell ref="Z26:Z31"/>
    <mergeCell ref="AA26:AA31"/>
    <mergeCell ref="AQ26:AQ31"/>
    <mergeCell ref="AR26:AR31"/>
    <mergeCell ref="AS26:AS31"/>
    <mergeCell ref="V26:V31"/>
    <mergeCell ref="W26:W31"/>
    <mergeCell ref="X26:X31"/>
    <mergeCell ref="Y26:Y31"/>
    <mergeCell ref="R26:R31"/>
    <mergeCell ref="S26:S31"/>
    <mergeCell ref="U26:U31"/>
    <mergeCell ref="P32:P37"/>
    <mergeCell ref="Q32:Q37"/>
    <mergeCell ref="R32:R37"/>
    <mergeCell ref="S32:S37"/>
    <mergeCell ref="T32:T37"/>
    <mergeCell ref="U32:U37"/>
    <mergeCell ref="V32:V37"/>
    <mergeCell ref="W32:W37"/>
    <mergeCell ref="X32:X37"/>
    <mergeCell ref="Y32:Y37"/>
    <mergeCell ref="BS32:BS37"/>
    <mergeCell ref="BT32:BT37"/>
    <mergeCell ref="AT32:AT37"/>
    <mergeCell ref="AU32:AU37"/>
    <mergeCell ref="AV32:AV37"/>
    <mergeCell ref="AW32:AW37"/>
    <mergeCell ref="AX32:AX37"/>
    <mergeCell ref="Z32:Z37"/>
    <mergeCell ref="AA32:AA37"/>
    <mergeCell ref="AQ32:AQ37"/>
    <mergeCell ref="AR32:AR37"/>
    <mergeCell ref="AS32:AS37"/>
    <mergeCell ref="S38:S43"/>
    <mergeCell ref="T38:T43"/>
    <mergeCell ref="U38:U43"/>
    <mergeCell ref="V38:V43"/>
    <mergeCell ref="W38:W43"/>
    <mergeCell ref="BU32:BU37"/>
    <mergeCell ref="D38:D43"/>
    <mergeCell ref="E38:E43"/>
    <mergeCell ref="F38:F43"/>
    <mergeCell ref="G38:G43"/>
    <mergeCell ref="H38:H43"/>
    <mergeCell ref="I38:I43"/>
    <mergeCell ref="J38:J43"/>
    <mergeCell ref="K38:K43"/>
    <mergeCell ref="L38:L43"/>
    <mergeCell ref="M38:M43"/>
    <mergeCell ref="N38:N43"/>
    <mergeCell ref="O38:O43"/>
    <mergeCell ref="P38:P43"/>
    <mergeCell ref="Q38:Q43"/>
    <mergeCell ref="R38:R43"/>
    <mergeCell ref="AY32:AY37"/>
    <mergeCell ref="AZ32:AZ37"/>
    <mergeCell ref="BR32:BR37"/>
    <mergeCell ref="D44:D49"/>
    <mergeCell ref="E44:E49"/>
    <mergeCell ref="F44:F49"/>
    <mergeCell ref="G44:G49"/>
    <mergeCell ref="H44:H49"/>
    <mergeCell ref="I44:I49"/>
    <mergeCell ref="BS38:BS43"/>
    <mergeCell ref="BT38:BT43"/>
    <mergeCell ref="BU38:BU43"/>
    <mergeCell ref="AW38:AW43"/>
    <mergeCell ref="AX38:AX43"/>
    <mergeCell ref="AY38:AY43"/>
    <mergeCell ref="AZ38:AZ43"/>
    <mergeCell ref="BR38:BR43"/>
    <mergeCell ref="AR38:AR43"/>
    <mergeCell ref="AS38:AS43"/>
    <mergeCell ref="AT38:AT43"/>
    <mergeCell ref="AU38:AU43"/>
    <mergeCell ref="AV38:AV43"/>
    <mergeCell ref="X38:X43"/>
    <mergeCell ref="Y38:Y43"/>
    <mergeCell ref="Z38:Z43"/>
    <mergeCell ref="AA38:AA43"/>
    <mergeCell ref="AQ38:AQ43"/>
    <mergeCell ref="J44:J49"/>
    <mergeCell ref="K44:K49"/>
    <mergeCell ref="L44:L49"/>
    <mergeCell ref="M44:M49"/>
    <mergeCell ref="N44:N49"/>
    <mergeCell ref="O44:O49"/>
    <mergeCell ref="P44:P49"/>
    <mergeCell ref="Q44:Q49"/>
    <mergeCell ref="R44:R49"/>
    <mergeCell ref="S44:S49"/>
    <mergeCell ref="T44:T49"/>
    <mergeCell ref="U44:U49"/>
    <mergeCell ref="V44:V49"/>
    <mergeCell ref="W44:W49"/>
    <mergeCell ref="X44:X49"/>
    <mergeCell ref="Y44:Y49"/>
    <mergeCell ref="Z44:Z49"/>
    <mergeCell ref="AA44:AA49"/>
    <mergeCell ref="AZ44:AZ49"/>
    <mergeCell ref="BR44:BR49"/>
    <mergeCell ref="BS44:BS49"/>
    <mergeCell ref="BT44:BT49"/>
    <mergeCell ref="BU44:BU49"/>
    <mergeCell ref="AQ44:AQ49"/>
    <mergeCell ref="AR44:AR49"/>
    <mergeCell ref="AS44:AS49"/>
    <mergeCell ref="AT44:AT49"/>
    <mergeCell ref="AU44:AU49"/>
    <mergeCell ref="AV44:AV49"/>
    <mergeCell ref="AW44:AW49"/>
    <mergeCell ref="AX44:AX49"/>
    <mergeCell ref="AY44:AY49"/>
    <mergeCell ref="A8:A25"/>
    <mergeCell ref="B8:B25"/>
    <mergeCell ref="C8:C25"/>
    <mergeCell ref="D8:D13"/>
    <mergeCell ref="E8:E13"/>
    <mergeCell ref="F8:F13"/>
    <mergeCell ref="D14:D19"/>
    <mergeCell ref="E14:E19"/>
    <mergeCell ref="F14:F19"/>
    <mergeCell ref="D20:D25"/>
    <mergeCell ref="E20:E25"/>
    <mergeCell ref="F20:F25"/>
    <mergeCell ref="G8:G13"/>
    <mergeCell ref="H8:H13"/>
    <mergeCell ref="I8:I13"/>
    <mergeCell ref="J8:J13"/>
    <mergeCell ref="K8:K13"/>
    <mergeCell ref="L8:L13"/>
    <mergeCell ref="M8:M13"/>
    <mergeCell ref="N8:N13"/>
    <mergeCell ref="O8:O13"/>
    <mergeCell ref="P14:P19"/>
    <mergeCell ref="Q14:Q19"/>
    <mergeCell ref="R14:R19"/>
    <mergeCell ref="S14:S19"/>
    <mergeCell ref="T14:T19"/>
    <mergeCell ref="U14:U19"/>
    <mergeCell ref="G20:G25"/>
    <mergeCell ref="H20:H25"/>
    <mergeCell ref="I20:I25"/>
    <mergeCell ref="J20:J25"/>
    <mergeCell ref="K20:K25"/>
    <mergeCell ref="L20:L25"/>
    <mergeCell ref="M20:M25"/>
    <mergeCell ref="N20:N25"/>
    <mergeCell ref="O20:O25"/>
    <mergeCell ref="G14:G19"/>
    <mergeCell ref="H14:H19"/>
    <mergeCell ref="I14:I19"/>
    <mergeCell ref="J14:J19"/>
    <mergeCell ref="K14:K19"/>
    <mergeCell ref="L14:L19"/>
    <mergeCell ref="M14:M19"/>
    <mergeCell ref="N14:N19"/>
    <mergeCell ref="O14:O19"/>
    <mergeCell ref="Y20:Y25"/>
    <mergeCell ref="Z20:Z25"/>
    <mergeCell ref="AA20:AA25"/>
    <mergeCell ref="AQ8:AQ13"/>
    <mergeCell ref="AQ14:AQ19"/>
    <mergeCell ref="AQ20:AQ25"/>
    <mergeCell ref="P20:P25"/>
    <mergeCell ref="Q20:Q25"/>
    <mergeCell ref="R8:R13"/>
    <mergeCell ref="S8:S13"/>
    <mergeCell ref="T8:T13"/>
    <mergeCell ref="U8:U13"/>
    <mergeCell ref="V8:V13"/>
    <mergeCell ref="W8:W13"/>
    <mergeCell ref="X8:X13"/>
    <mergeCell ref="R20:R25"/>
    <mergeCell ref="S20:S25"/>
    <mergeCell ref="T20:T25"/>
    <mergeCell ref="U20:U25"/>
    <mergeCell ref="V20:V25"/>
    <mergeCell ref="W20:W25"/>
    <mergeCell ref="X20:X25"/>
    <mergeCell ref="P8:P13"/>
    <mergeCell ref="Q8:Q13"/>
    <mergeCell ref="Y8:Y13"/>
    <mergeCell ref="Z8:Z13"/>
    <mergeCell ref="AA8:AA13"/>
    <mergeCell ref="AA14:AA19"/>
    <mergeCell ref="AR14:AR19"/>
    <mergeCell ref="AS14:AS19"/>
    <mergeCell ref="AT14:AT19"/>
    <mergeCell ref="V14:V19"/>
    <mergeCell ref="W14:W19"/>
    <mergeCell ref="X14:X19"/>
    <mergeCell ref="Y14:Y19"/>
    <mergeCell ref="Z14:Z19"/>
    <mergeCell ref="AU20:AU25"/>
    <mergeCell ref="AV20:AV25"/>
    <mergeCell ref="AW20:AW25"/>
    <mergeCell ref="AX20:AX25"/>
    <mergeCell ref="AY20:AY25"/>
    <mergeCell ref="AZ20:AZ25"/>
    <mergeCell ref="AR8:AR13"/>
    <mergeCell ref="AS8:AS13"/>
    <mergeCell ref="AT8:AT13"/>
    <mergeCell ref="AR20:AR25"/>
    <mergeCell ref="AS20:AS25"/>
    <mergeCell ref="AT20:AT25"/>
    <mergeCell ref="AU8:AU13"/>
    <mergeCell ref="AV8:AV13"/>
    <mergeCell ref="AW8:AW13"/>
    <mergeCell ref="AX8:AX13"/>
    <mergeCell ref="AY8:AY13"/>
    <mergeCell ref="AZ8:AZ13"/>
    <mergeCell ref="AU14:AU19"/>
    <mergeCell ref="AV14:AV19"/>
    <mergeCell ref="AW14:AW19"/>
    <mergeCell ref="AX14:AX19"/>
    <mergeCell ref="AY14:AY19"/>
    <mergeCell ref="AZ14:AZ19"/>
    <mergeCell ref="BU8:BU13"/>
    <mergeCell ref="BR14:BR19"/>
    <mergeCell ref="BS14:BS19"/>
    <mergeCell ref="BT14:BT19"/>
    <mergeCell ref="BU14:BU19"/>
    <mergeCell ref="BR20:BR25"/>
    <mergeCell ref="BS20:BS25"/>
    <mergeCell ref="BT20:BT25"/>
    <mergeCell ref="BU20:BU25"/>
    <mergeCell ref="BR8:BR13"/>
    <mergeCell ref="BS8:BS13"/>
    <mergeCell ref="BT8:BT13"/>
    <mergeCell ref="D50:D55"/>
    <mergeCell ref="E50:E55"/>
    <mergeCell ref="F50:F55"/>
    <mergeCell ref="G50:G55"/>
    <mergeCell ref="H50:H55"/>
    <mergeCell ref="I50:I55"/>
    <mergeCell ref="J50:J55"/>
    <mergeCell ref="K50:K55"/>
    <mergeCell ref="L50:L55"/>
    <mergeCell ref="M50:M55"/>
    <mergeCell ref="N50:N55"/>
    <mergeCell ref="O50:O55"/>
    <mergeCell ref="P50:P55"/>
    <mergeCell ref="Q50:Q55"/>
    <mergeCell ref="R50:R55"/>
    <mergeCell ref="S50:S55"/>
    <mergeCell ref="T50:T55"/>
    <mergeCell ref="U50:U55"/>
    <mergeCell ref="BS50:BS55"/>
    <mergeCell ref="V50:V55"/>
    <mergeCell ref="W50:W55"/>
    <mergeCell ref="X50:X55"/>
    <mergeCell ref="Y50:Y55"/>
    <mergeCell ref="Z50:Z55"/>
    <mergeCell ref="AA50:AA55"/>
    <mergeCell ref="AQ50:AQ55"/>
    <mergeCell ref="AR50:AR55"/>
    <mergeCell ref="AS50:AS55"/>
    <mergeCell ref="AW50:AW55"/>
    <mergeCell ref="AX50:AX55"/>
    <mergeCell ref="AY50:AY55"/>
    <mergeCell ref="AZ50:AZ55"/>
    <mergeCell ref="BR50:BR55"/>
    <mergeCell ref="AT50:AT55"/>
    <mergeCell ref="AU50:AU55"/>
    <mergeCell ref="AV50:AV55"/>
    <mergeCell ref="AX56:AX61"/>
    <mergeCell ref="AY56:AY61"/>
    <mergeCell ref="AZ56:AZ61"/>
    <mergeCell ref="BR56:BR61"/>
    <mergeCell ref="T56:T61"/>
    <mergeCell ref="U56:U61"/>
    <mergeCell ref="V56:V61"/>
    <mergeCell ref="W56:W61"/>
    <mergeCell ref="X56:X61"/>
    <mergeCell ref="Y56:Y61"/>
    <mergeCell ref="K56:K61"/>
    <mergeCell ref="L56:L61"/>
    <mergeCell ref="M56:M61"/>
    <mergeCell ref="N56:N61"/>
    <mergeCell ref="O56:O61"/>
    <mergeCell ref="P56:P61"/>
    <mergeCell ref="Q56:Q61"/>
    <mergeCell ref="R56:R61"/>
    <mergeCell ref="S56:S61"/>
    <mergeCell ref="BS56:BS61"/>
    <mergeCell ref="BT56:BT61"/>
    <mergeCell ref="BU56:BU61"/>
    <mergeCell ref="A44:A61"/>
    <mergeCell ref="B44:B61"/>
    <mergeCell ref="C44:C61"/>
    <mergeCell ref="Z56:Z61"/>
    <mergeCell ref="AA56:AA61"/>
    <mergeCell ref="AQ56:AQ61"/>
    <mergeCell ref="AR56:AR61"/>
    <mergeCell ref="AS56:AS61"/>
    <mergeCell ref="AT56:AT61"/>
    <mergeCell ref="AU56:AU61"/>
    <mergeCell ref="AV56:AV61"/>
    <mergeCell ref="AW56:AW61"/>
    <mergeCell ref="BT50:BT55"/>
    <mergeCell ref="BU50:BU55"/>
    <mergeCell ref="D56:D61"/>
    <mergeCell ref="E56:E61"/>
    <mergeCell ref="F56:F61"/>
    <mergeCell ref="G56:G61"/>
    <mergeCell ref="H56:H61"/>
    <mergeCell ref="I56:I61"/>
    <mergeCell ref="J56:J61"/>
  </mergeCells>
  <conditionalFormatting sqref="R8:R61">
    <cfRule type="cellIs" dxfId="73" priority="37" operator="equal">
      <formula>"Muy Baja"</formula>
    </cfRule>
    <cfRule type="cellIs" dxfId="72" priority="36" operator="equal">
      <formula>"Baja"</formula>
    </cfRule>
    <cfRule type="cellIs" dxfId="71" priority="35" operator="equal">
      <formula>"Media"</formula>
    </cfRule>
    <cfRule type="cellIs" dxfId="70" priority="34" operator="equal">
      <formula>"Alta"</formula>
    </cfRule>
    <cfRule type="cellIs" dxfId="69" priority="33" operator="equal">
      <formula>"Muy Alta"</formula>
    </cfRule>
  </conditionalFormatting>
  <conditionalFormatting sqref="T8:T61">
    <cfRule type="cellIs" dxfId="68" priority="32" operator="equal">
      <formula>"Leve"</formula>
    </cfRule>
    <cfRule type="cellIs" dxfId="67" priority="31" operator="equal">
      <formula>"Menor"</formula>
    </cfRule>
    <cfRule type="cellIs" dxfId="66" priority="30" operator="equal">
      <formula>"Moderado"</formula>
    </cfRule>
    <cfRule type="cellIs" dxfId="65" priority="29" operator="equal">
      <formula>"Mayor"</formula>
    </cfRule>
    <cfRule type="cellIs" dxfId="64" priority="28" operator="equal">
      <formula>"Catastrófico"</formula>
    </cfRule>
  </conditionalFormatting>
  <conditionalFormatting sqref="V8:V61">
    <cfRule type="cellIs" dxfId="63" priority="24" operator="equal">
      <formula>"Mayor"</formula>
    </cfRule>
    <cfRule type="cellIs" dxfId="62" priority="23" operator="equal">
      <formula>"Catastrófico"</formula>
    </cfRule>
    <cfRule type="cellIs" dxfId="61" priority="27" operator="equal">
      <formula>"Leve"</formula>
    </cfRule>
    <cfRule type="cellIs" dxfId="60" priority="26" operator="equal">
      <formula>"Menor"</formula>
    </cfRule>
    <cfRule type="cellIs" dxfId="59" priority="25" operator="equal">
      <formula>"Moderado"</formula>
    </cfRule>
  </conditionalFormatting>
  <conditionalFormatting sqref="X8:X61">
    <cfRule type="cellIs" dxfId="58" priority="21" operator="equal">
      <formula>"Menor"</formula>
    </cfRule>
    <cfRule type="cellIs" dxfId="57" priority="22" operator="equal">
      <formula>"Leve"</formula>
    </cfRule>
    <cfRule type="cellIs" dxfId="56" priority="18" operator="equal">
      <formula>"Catastrófico"</formula>
    </cfRule>
    <cfRule type="cellIs" dxfId="55" priority="19" operator="equal">
      <formula>"Mayor"</formula>
    </cfRule>
    <cfRule type="cellIs" dxfId="54" priority="20" operator="equal">
      <formula>"Moderado"</formula>
    </cfRule>
  </conditionalFormatting>
  <conditionalFormatting sqref="AA8:AA61">
    <cfRule type="cellIs" dxfId="53" priority="17" operator="equal">
      <formula>"Bajo"</formula>
    </cfRule>
    <cfRule type="cellIs" dxfId="52" priority="16" operator="equal">
      <formula>"Moderado"</formula>
    </cfRule>
    <cfRule type="cellIs" dxfId="51" priority="15" operator="equal">
      <formula>"Alto"</formula>
    </cfRule>
    <cfRule type="cellIs" dxfId="50" priority="14" operator="equal">
      <formula>"Extremo"</formula>
    </cfRule>
  </conditionalFormatting>
  <conditionalFormatting sqref="AT8:AT61">
    <cfRule type="cellIs" dxfId="49" priority="13" operator="equal">
      <formula>"Muy Alta"</formula>
    </cfRule>
    <cfRule type="cellIs" dxfId="48" priority="12" operator="equal">
      <formula>"Alta"</formula>
    </cfRule>
    <cfRule type="cellIs" dxfId="47" priority="11" operator="equal">
      <formula>"Media"</formula>
    </cfRule>
    <cfRule type="cellIs" dxfId="46" priority="10" operator="equal">
      <formula>"Baja"</formula>
    </cfRule>
    <cfRule type="cellIs" dxfId="45" priority="9" operator="equal">
      <formula>"Muy Baja"</formula>
    </cfRule>
  </conditionalFormatting>
  <conditionalFormatting sqref="AW8:AW61">
    <cfRule type="cellIs" dxfId="44" priority="8" operator="equal">
      <formula>"Catastrófico"</formula>
    </cfRule>
    <cfRule type="cellIs" dxfId="43" priority="7" operator="equal">
      <formula>"Mayor"</formula>
    </cfRule>
    <cfRule type="cellIs" dxfId="42" priority="6" operator="equal">
      <formula>"Menor"</formula>
    </cfRule>
    <cfRule type="cellIs" dxfId="41" priority="5" operator="equal">
      <formula>"Leve"</formula>
    </cfRule>
  </conditionalFormatting>
  <conditionalFormatting sqref="AW8:AY61">
    <cfRule type="cellIs" dxfId="40" priority="3" operator="equal">
      <formula>"Moderado"</formula>
    </cfRule>
  </conditionalFormatting>
  <conditionalFormatting sqref="AX8:AY61">
    <cfRule type="cellIs" dxfId="39" priority="2" operator="equal">
      <formula>"Alto"</formula>
    </cfRule>
    <cfRule type="cellIs" dxfId="38" priority="4" operator="equal">
      <formula>"Bajo"</formula>
    </cfRule>
    <cfRule type="cellIs" dxfId="37" priority="1" operator="equal">
      <formula>"Extremo"</formula>
    </cfRule>
  </conditionalFormatting>
  <dataValidations disablePrompts="1" count="2">
    <dataValidation type="list" allowBlank="1" showInputMessage="1" showErrorMessage="1" sqref="K8:K61" xr:uid="{BEBCC241-3158-4C3D-98E8-F226A7D35BB6}">
      <formula1>"SI, NO"</formula1>
    </dataValidation>
    <dataValidation type="list" allowBlank="1" showInputMessage="1" showErrorMessage="1" sqref="D8:D61" xr:uid="{E0F4DD2C-2AA5-4A24-9A4C-54205C214C1F}">
      <formula1>"RG, RS, RF"</formula1>
    </dataValidation>
  </dataValidations>
  <pageMargins left="0.70866141732283472" right="0.70866141732283472" top="0.74803149606299213" bottom="0.74803149606299213" header="0.31496062992125984" footer="0.31496062992125984"/>
  <pageSetup scale="10" orientation="landscape" r:id="rId1"/>
  <headerFooter>
    <oddFooter>&amp;C&amp;G
DIES-05-FR-01
v.1</oddFooter>
  </headerFooter>
  <colBreaks count="1" manualBreakCount="1">
    <brk id="52" min="2" max="70" man="1"/>
  </colBreaks>
  <drawing r:id="rId2"/>
  <legacyDrawing r:id="rId3"/>
  <legacyDrawingHF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4A885-282C-4A0F-9E0C-CA6CAA82A460}">
  <sheetPr>
    <pageSetUpPr fitToPage="1"/>
  </sheetPr>
  <dimension ref="A1:BY925"/>
  <sheetViews>
    <sheetView topLeftCell="A852" zoomScale="55" zoomScaleNormal="55" zoomScaleSheetLayoutView="40" zoomScalePageLayoutView="70" workbookViewId="0">
      <selection activeCell="T866" sqref="T866:T871"/>
    </sheetView>
  </sheetViews>
  <sheetFormatPr baseColWidth="10" defaultColWidth="11.42578125" defaultRowHeight="15" x14ac:dyDescent="0.25"/>
  <cols>
    <col min="1" max="1" width="15.85546875" style="3" customWidth="1"/>
    <col min="2" max="2" width="18.85546875" style="3" customWidth="1"/>
    <col min="3" max="3" width="20.85546875" style="3" customWidth="1"/>
    <col min="4" max="4" width="5.140625" style="3" customWidth="1"/>
    <col min="5" max="5" width="8.5703125" style="3" customWidth="1"/>
    <col min="6" max="6" width="5.42578125" style="3" customWidth="1"/>
    <col min="7" max="7" width="23.42578125" style="3" customWidth="1"/>
    <col min="8" max="8" width="16.7109375" style="3" customWidth="1"/>
    <col min="9" max="9" width="18" style="3" customWidth="1"/>
    <col min="10" max="10" width="68.42578125" style="3" customWidth="1"/>
    <col min="11" max="11" width="7.140625" style="3" bestFit="1" customWidth="1"/>
    <col min="12" max="12" width="19.5703125" style="3" customWidth="1"/>
    <col min="13" max="13" width="27.42578125" style="3" hidden="1" customWidth="1"/>
    <col min="14" max="15" width="23.85546875" style="3" customWidth="1"/>
    <col min="16" max="16" width="17.42578125" style="3" hidden="1" customWidth="1"/>
    <col min="17" max="17" width="7.28515625" style="3" hidden="1" customWidth="1"/>
    <col min="18" max="18" width="10" style="6" bestFit="1" customWidth="1"/>
    <col min="19" max="19" width="9.85546875" style="6" customWidth="1"/>
    <col min="20" max="20" width="11" style="3" bestFit="1" customWidth="1"/>
    <col min="21" max="21" width="5.7109375" style="3" bestFit="1" customWidth="1"/>
    <col min="22" max="22" width="11" style="3" bestFit="1" customWidth="1"/>
    <col min="23" max="23" width="5.7109375" style="3" bestFit="1" customWidth="1"/>
    <col min="24" max="24" width="11" style="6" bestFit="1" customWidth="1"/>
    <col min="25" max="25" width="5.7109375" style="6" bestFit="1" customWidth="1"/>
    <col min="26" max="26" width="12.140625" style="3" bestFit="1" customWidth="1"/>
    <col min="27" max="27" width="15.85546875" style="7" bestFit="1" customWidth="1"/>
    <col min="28" max="28" width="5.140625" style="3" customWidth="1"/>
    <col min="29" max="29" width="74.42578125" style="217" customWidth="1"/>
    <col min="30" max="30" width="9.5703125" style="3" customWidth="1"/>
    <col min="31" max="31" width="37.140625" style="3" bestFit="1" customWidth="1"/>
    <col min="32" max="32" width="9.7109375" style="3" bestFit="1" customWidth="1"/>
    <col min="33" max="33" width="9.7109375" style="6" bestFit="1" customWidth="1"/>
    <col min="34" max="34" width="5.7109375" style="6" bestFit="1" customWidth="1"/>
    <col min="35" max="35" width="9.7109375" style="6" bestFit="1" customWidth="1"/>
    <col min="36" max="36" width="5.7109375" style="6" bestFit="1" customWidth="1"/>
    <col min="37" max="37" width="6.7109375" style="6" bestFit="1" customWidth="1"/>
    <col min="38" max="38" width="13.140625" style="6" bestFit="1" customWidth="1"/>
    <col min="39" max="39" width="11.5703125" style="6" bestFit="1" customWidth="1"/>
    <col min="40" max="40" width="4.85546875" style="3" customWidth="1"/>
    <col min="41" max="41" width="4.28515625" style="3" customWidth="1"/>
    <col min="42" max="42" width="5.7109375" style="3" customWidth="1"/>
    <col min="43" max="43" width="48.140625" style="3" customWidth="1"/>
    <col min="44" max="44" width="16" style="3" bestFit="1" customWidth="1"/>
    <col min="45" max="45" width="6.7109375" style="3" bestFit="1" customWidth="1"/>
    <col min="46" max="46" width="10" style="3" bestFit="1" customWidth="1"/>
    <col min="47" max="47" width="12.5703125" style="3" bestFit="1" customWidth="1"/>
    <col min="48" max="48" width="6.7109375" style="3" bestFit="1" customWidth="1"/>
    <col min="49" max="49" width="11" style="3" bestFit="1" customWidth="1"/>
    <col min="50" max="50" width="15.7109375" style="3" customWidth="1"/>
    <col min="51" max="51" width="16.5703125" style="3" customWidth="1"/>
    <col min="52" max="52" width="22.28515625" style="3" customWidth="1"/>
    <col min="53" max="53" width="38.5703125" style="211"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bestFit="1" customWidth="1"/>
    <col min="60" max="60" width="23.140625" style="3" customWidth="1"/>
    <col min="61" max="61" width="26.28515625" style="3" customWidth="1"/>
    <col min="62" max="62" width="34.28515625" style="3" bestFit="1" customWidth="1"/>
    <col min="63" max="63" width="13.140625" style="3" bestFit="1" customWidth="1"/>
    <col min="64" max="64" width="8.5703125" style="4" bestFit="1" customWidth="1"/>
    <col min="65" max="65" width="9.140625" style="4" bestFit="1" customWidth="1"/>
    <col min="66" max="66" width="9.7109375" style="4" bestFit="1" customWidth="1"/>
    <col min="67" max="67" width="7.85546875" style="4" bestFit="1" customWidth="1"/>
    <col min="68" max="68" width="13.28515625" style="92" bestFit="1" customWidth="1"/>
    <col min="69" max="69" width="14" style="92" bestFit="1" customWidth="1"/>
    <col min="70" max="70" width="32.85546875" style="3" hidden="1" customWidth="1"/>
    <col min="71" max="71" width="27.5703125" style="3" bestFit="1" customWidth="1"/>
    <col min="72" max="72" width="14" style="3" bestFit="1" customWidth="1"/>
    <col min="73" max="73" width="29.7109375" style="3" bestFit="1" customWidth="1"/>
    <col min="74" max="74" width="27.7109375" style="3" customWidth="1"/>
    <col min="75" max="75" width="11.42578125" style="3"/>
    <col min="76" max="76" width="12.85546875" style="3" customWidth="1"/>
    <col min="77" max="16384" width="11.42578125" style="3"/>
  </cols>
  <sheetData>
    <row r="1" spans="1:77" ht="15.75" x14ac:dyDescent="0.25">
      <c r="A1" s="1371" t="s">
        <v>81</v>
      </c>
      <c r="B1" s="1371"/>
      <c r="C1" s="1371"/>
      <c r="D1" s="1371"/>
      <c r="E1" s="1371"/>
      <c r="F1" s="1371"/>
      <c r="G1" s="1371"/>
    </row>
    <row r="3" spans="1:77" ht="18.75" customHeight="1" x14ac:dyDescent="0.25">
      <c r="A3" s="1381" t="s">
        <v>1382</v>
      </c>
      <c r="B3" s="1381"/>
      <c r="C3" s="1381"/>
      <c r="D3" s="1381"/>
      <c r="E3" s="1381"/>
      <c r="F3" s="1381"/>
      <c r="G3" s="1382"/>
      <c r="J3" s="68"/>
      <c r="K3" s="65"/>
      <c r="L3" s="85"/>
      <c r="M3" s="5"/>
      <c r="N3" s="5"/>
      <c r="O3" s="64"/>
      <c r="P3" s="67"/>
      <c r="Q3" s="5"/>
      <c r="R3" s="67"/>
      <c r="S3" s="59"/>
      <c r="T3" s="5"/>
      <c r="U3" s="5"/>
      <c r="V3" s="5"/>
      <c r="W3" s="5"/>
      <c r="X3" s="59"/>
      <c r="AC3" s="5"/>
      <c r="AE3" s="221"/>
      <c r="AQ3" s="4"/>
      <c r="AZ3" s="86"/>
      <c r="BA3" s="257"/>
      <c r="BJ3" s="67"/>
      <c r="BS3" s="67"/>
      <c r="BT3" s="5"/>
    </row>
    <row r="4" spans="1:77" ht="13.5" customHeight="1" x14ac:dyDescent="0.25">
      <c r="D4" s="21"/>
      <c r="H4" s="222"/>
      <c r="J4" s="68"/>
      <c r="K4" s="65"/>
      <c r="L4" s="85"/>
      <c r="M4" s="5"/>
      <c r="N4" s="5"/>
      <c r="O4" s="64"/>
      <c r="P4" s="67"/>
      <c r="Q4" s="5"/>
      <c r="R4" s="67"/>
      <c r="S4" s="59"/>
      <c r="T4" s="5"/>
      <c r="U4" s="5"/>
      <c r="V4" s="5"/>
      <c r="W4" s="5"/>
      <c r="X4" s="59"/>
      <c r="AC4" s="258"/>
      <c r="AE4" s="221"/>
      <c r="AG4" s="66"/>
      <c r="AH4" s="66"/>
      <c r="AI4" s="66"/>
      <c r="AJ4" s="66"/>
      <c r="AK4" s="66"/>
      <c r="AL4" s="66"/>
      <c r="AM4" s="66"/>
      <c r="AQ4" s="4"/>
      <c r="AZ4" s="86"/>
      <c r="BA4" s="257"/>
      <c r="BJ4" s="67"/>
      <c r="BS4" s="67"/>
      <c r="BT4" s="5"/>
    </row>
    <row r="5" spans="1:77" s="8" customFormat="1" ht="15.75" customHeight="1" x14ac:dyDescent="0.25">
      <c r="A5" s="1383" t="s">
        <v>91</v>
      </c>
      <c r="B5" s="1383" t="s">
        <v>92</v>
      </c>
      <c r="C5" s="1383" t="s">
        <v>93</v>
      </c>
      <c r="D5" s="1362" t="s">
        <v>94</v>
      </c>
      <c r="E5" s="1363"/>
      <c r="F5" s="1363"/>
      <c r="G5" s="1363"/>
      <c r="H5" s="1363"/>
      <c r="I5" s="1363"/>
      <c r="J5" s="1363"/>
      <c r="K5" s="1363"/>
      <c r="L5" s="1363"/>
      <c r="M5" s="1363"/>
      <c r="N5" s="1363"/>
      <c r="O5" s="1363"/>
      <c r="P5" s="1363"/>
      <c r="Q5" s="1364"/>
      <c r="R5" s="1376" t="s">
        <v>95</v>
      </c>
      <c r="S5" s="1376"/>
      <c r="T5" s="1376"/>
      <c r="U5" s="1376"/>
      <c r="V5" s="1376"/>
      <c r="W5" s="1376"/>
      <c r="X5" s="1376"/>
      <c r="Y5" s="1376"/>
      <c r="Z5" s="1376"/>
      <c r="AA5" s="1376"/>
      <c r="AB5" s="1377" t="s">
        <v>96</v>
      </c>
      <c r="AC5" s="1378"/>
      <c r="AD5" s="1378"/>
      <c r="AE5" s="1378"/>
      <c r="AF5" s="1378"/>
      <c r="AG5" s="1378"/>
      <c r="AH5" s="1378"/>
      <c r="AI5" s="1378"/>
      <c r="AJ5" s="1378"/>
      <c r="AK5" s="1378"/>
      <c r="AL5" s="1378"/>
      <c r="AM5" s="1378"/>
      <c r="AN5" s="1378"/>
      <c r="AO5" s="1378"/>
      <c r="AP5" s="1378"/>
      <c r="AQ5" s="1014" t="s">
        <v>97</v>
      </c>
      <c r="AR5" s="1379" t="s">
        <v>98</v>
      </c>
      <c r="AS5" s="1379"/>
      <c r="AT5" s="1379"/>
      <c r="AU5" s="1379"/>
      <c r="AV5" s="1379"/>
      <c r="AW5" s="1379"/>
      <c r="AX5" s="1379"/>
      <c r="AY5" s="1379"/>
      <c r="AZ5" s="1380"/>
      <c r="BA5" s="1375" t="s">
        <v>99</v>
      </c>
      <c r="BB5" s="1375"/>
      <c r="BC5" s="1375"/>
      <c r="BD5" s="1375"/>
      <c r="BE5" s="1375"/>
      <c r="BF5" s="1375"/>
      <c r="BG5" s="1375"/>
      <c r="BH5" s="1375"/>
      <c r="BI5" s="1375"/>
      <c r="BJ5" s="1368" t="s">
        <v>100</v>
      </c>
      <c r="BK5" s="1369"/>
      <c r="BL5" s="1369"/>
      <c r="BM5" s="1369"/>
      <c r="BN5" s="1369"/>
      <c r="BO5" s="1369"/>
      <c r="BP5" s="1369"/>
      <c r="BQ5" s="1370"/>
      <c r="BR5" s="1372"/>
      <c r="BS5" s="1373"/>
      <c r="BT5" s="1373"/>
      <c r="BU5" s="1374"/>
    </row>
    <row r="6" spans="1:77" ht="51" customHeight="1" x14ac:dyDescent="0.25">
      <c r="A6" s="1383"/>
      <c r="B6" s="1383"/>
      <c r="C6" s="1383"/>
      <c r="D6" s="535"/>
      <c r="E6" s="536"/>
      <c r="F6" s="536"/>
      <c r="G6" s="536"/>
      <c r="H6" s="536"/>
      <c r="I6" s="536"/>
      <c r="J6" s="536"/>
      <c r="K6" s="536"/>
      <c r="L6" s="536"/>
      <c r="M6" s="536"/>
      <c r="N6" s="536"/>
      <c r="O6" s="536"/>
      <c r="P6" s="992" t="s">
        <v>101</v>
      </c>
      <c r="Q6" s="994"/>
      <c r="R6" s="1004" t="s">
        <v>102</v>
      </c>
      <c r="S6" s="1004"/>
      <c r="T6" s="1004" t="s">
        <v>103</v>
      </c>
      <c r="U6" s="1004"/>
      <c r="V6" s="1004"/>
      <c r="W6" s="1004"/>
      <c r="X6" s="1004"/>
      <c r="Y6" s="1004"/>
      <c r="Z6" s="1"/>
      <c r="AA6" s="2"/>
      <c r="AB6" s="1005"/>
      <c r="AC6" s="1006"/>
      <c r="AD6" s="1006"/>
      <c r="AE6" s="1006"/>
      <c r="AF6" s="533"/>
      <c r="AG6" s="1007"/>
      <c r="AH6" s="1007"/>
      <c r="AI6" s="1007"/>
      <c r="AJ6" s="1007"/>
      <c r="AK6" s="1007"/>
      <c r="AL6" s="1007"/>
      <c r="AM6" s="1007"/>
      <c r="AN6" s="1007"/>
      <c r="AO6" s="1007"/>
      <c r="AP6" s="1005"/>
      <c r="AQ6" s="1015"/>
      <c r="AR6" s="1008" t="s">
        <v>104</v>
      </c>
      <c r="AS6" s="1008"/>
      <c r="AT6" s="1008"/>
      <c r="AU6" s="1009" t="s">
        <v>105</v>
      </c>
      <c r="AV6" s="1009"/>
      <c r="AW6" s="1009"/>
      <c r="AX6" s="537"/>
      <c r="AY6" s="537"/>
      <c r="AZ6" s="538"/>
      <c r="BA6" s="212"/>
      <c r="BB6" s="90"/>
      <c r="BC6" s="90"/>
      <c r="BD6" s="1375" t="s">
        <v>106</v>
      </c>
      <c r="BE6" s="1375"/>
      <c r="BF6" s="1375"/>
      <c r="BG6" s="1375"/>
      <c r="BH6" s="90"/>
      <c r="BI6" s="90"/>
      <c r="BJ6" s="1011" t="s">
        <v>107</v>
      </c>
      <c r="BK6" s="1012"/>
      <c r="BL6" s="1012"/>
      <c r="BM6" s="1012"/>
      <c r="BN6" s="1012"/>
      <c r="BO6" s="1012"/>
      <c r="BP6" s="1012"/>
      <c r="BQ6" s="1013"/>
      <c r="BR6" s="539" t="s">
        <v>108</v>
      </c>
      <c r="BS6" s="1014" t="s">
        <v>109</v>
      </c>
      <c r="BT6" s="1014"/>
      <c r="BU6" s="1014"/>
    </row>
    <row r="7" spans="1:77" ht="203.25" customHeight="1" thickBot="1" x14ac:dyDescent="0.3">
      <c r="A7" s="989"/>
      <c r="B7" s="989"/>
      <c r="C7" s="989"/>
      <c r="D7" s="1365" t="s">
        <v>1276</v>
      </c>
      <c r="E7" s="1366"/>
      <c r="F7" s="1367"/>
      <c r="G7" s="532" t="s">
        <v>111</v>
      </c>
      <c r="H7" s="540" t="s">
        <v>112</v>
      </c>
      <c r="I7" s="540" t="s">
        <v>113</v>
      </c>
      <c r="J7" s="532" t="s">
        <v>114</v>
      </c>
      <c r="K7" s="541" t="s">
        <v>115</v>
      </c>
      <c r="L7" s="532" t="s">
        <v>116</v>
      </c>
      <c r="M7" s="532" t="s">
        <v>117</v>
      </c>
      <c r="N7" s="540" t="s">
        <v>118</v>
      </c>
      <c r="O7" s="540" t="s">
        <v>119</v>
      </c>
      <c r="P7" s="532" t="s">
        <v>120</v>
      </c>
      <c r="Q7" s="532" t="s">
        <v>121</v>
      </c>
      <c r="R7" s="1019" t="s">
        <v>122</v>
      </c>
      <c r="S7" s="1019"/>
      <c r="T7" s="1019" t="s">
        <v>123</v>
      </c>
      <c r="U7" s="1019"/>
      <c r="V7" s="1019" t="s">
        <v>124</v>
      </c>
      <c r="W7" s="1019"/>
      <c r="X7" s="1019" t="s">
        <v>125</v>
      </c>
      <c r="Y7" s="1019"/>
      <c r="Z7" s="542"/>
      <c r="AA7" s="542" t="s">
        <v>126</v>
      </c>
      <c r="AB7" s="543" t="s">
        <v>127</v>
      </c>
      <c r="AC7" s="574" t="s">
        <v>128</v>
      </c>
      <c r="AD7" s="544" t="s">
        <v>1383</v>
      </c>
      <c r="AE7" s="543" t="s">
        <v>130</v>
      </c>
      <c r="AF7" s="544" t="s">
        <v>131</v>
      </c>
      <c r="AG7" s="1020" t="s">
        <v>132</v>
      </c>
      <c r="AH7" s="1020"/>
      <c r="AI7" s="1021" t="s">
        <v>133</v>
      </c>
      <c r="AJ7" s="1021"/>
      <c r="AK7" s="544" t="s">
        <v>134</v>
      </c>
      <c r="AL7" s="543" t="s">
        <v>135</v>
      </c>
      <c r="AM7" s="543" t="s">
        <v>136</v>
      </c>
      <c r="AN7" s="544" t="s">
        <v>137</v>
      </c>
      <c r="AO7" s="544" t="s">
        <v>138</v>
      </c>
      <c r="AP7" s="250" t="s">
        <v>139</v>
      </c>
      <c r="AQ7" s="1386"/>
      <c r="AR7" s="251" t="s">
        <v>140</v>
      </c>
      <c r="AS7" s="1384" t="s">
        <v>141</v>
      </c>
      <c r="AT7" s="1385"/>
      <c r="AU7" s="542" t="s">
        <v>142</v>
      </c>
      <c r="AV7" s="1384" t="s">
        <v>143</v>
      </c>
      <c r="AW7" s="1385"/>
      <c r="AX7" s="542" t="s">
        <v>144</v>
      </c>
      <c r="AY7" s="545" t="s">
        <v>145</v>
      </c>
      <c r="AZ7" s="545" t="s">
        <v>146</v>
      </c>
      <c r="BA7" s="540" t="s">
        <v>147</v>
      </c>
      <c r="BB7" s="540" t="s">
        <v>148</v>
      </c>
      <c r="BC7" s="252" t="s">
        <v>1277</v>
      </c>
      <c r="BD7" s="291" t="s">
        <v>150</v>
      </c>
      <c r="BE7" s="291" t="s">
        <v>151</v>
      </c>
      <c r="BF7" s="291" t="s">
        <v>152</v>
      </c>
      <c r="BG7" s="291" t="s">
        <v>153</v>
      </c>
      <c r="BH7" s="253" t="s">
        <v>154</v>
      </c>
      <c r="BI7" s="540" t="s">
        <v>155</v>
      </c>
      <c r="BJ7" s="545" t="s">
        <v>156</v>
      </c>
      <c r="BK7" s="545" t="s">
        <v>157</v>
      </c>
      <c r="BL7" s="545" t="s">
        <v>150</v>
      </c>
      <c r="BM7" s="545" t="s">
        <v>151</v>
      </c>
      <c r="BN7" s="545" t="s">
        <v>152</v>
      </c>
      <c r="BO7" s="545" t="s">
        <v>153</v>
      </c>
      <c r="BP7" s="545" t="s">
        <v>1278</v>
      </c>
      <c r="BQ7" s="545" t="s">
        <v>1384</v>
      </c>
      <c r="BR7" s="546" t="s">
        <v>160</v>
      </c>
      <c r="BS7" s="534" t="s">
        <v>161</v>
      </c>
      <c r="BT7" s="534" t="s">
        <v>162</v>
      </c>
      <c r="BU7" s="534" t="s">
        <v>163</v>
      </c>
    </row>
    <row r="8" spans="1:77" s="12" customFormat="1" ht="134.44999999999999" customHeight="1" x14ac:dyDescent="0.25">
      <c r="A8" s="818" t="s">
        <v>1385</v>
      </c>
      <c r="B8" s="821" t="s">
        <v>165</v>
      </c>
      <c r="C8" s="824" t="s">
        <v>1386</v>
      </c>
      <c r="D8" s="998" t="s">
        <v>1387</v>
      </c>
      <c r="E8" s="830" t="s">
        <v>1388</v>
      </c>
      <c r="F8" s="833">
        <v>1</v>
      </c>
      <c r="G8" s="812" t="s">
        <v>1389</v>
      </c>
      <c r="H8" s="774" t="s">
        <v>1390</v>
      </c>
      <c r="I8" s="774" t="s">
        <v>1391</v>
      </c>
      <c r="J8" s="800" t="s">
        <v>1392</v>
      </c>
      <c r="K8" s="774" t="s">
        <v>201</v>
      </c>
      <c r="L8" s="762" t="s">
        <v>675</v>
      </c>
      <c r="M8" s="815" t="s">
        <v>1282</v>
      </c>
      <c r="N8" s="762" t="s">
        <v>1393</v>
      </c>
      <c r="O8" s="762" t="s">
        <v>1394</v>
      </c>
      <c r="P8" s="812" t="s">
        <v>1395</v>
      </c>
      <c r="Q8" s="747" t="s">
        <v>1395</v>
      </c>
      <c r="R8" s="774" t="s">
        <v>219</v>
      </c>
      <c r="S8" s="876">
        <v>0.4</v>
      </c>
      <c r="T8" s="774" t="s">
        <v>263</v>
      </c>
      <c r="U8" s="876">
        <v>0.2</v>
      </c>
      <c r="V8" s="774" t="s">
        <v>263</v>
      </c>
      <c r="W8" s="876">
        <v>0.2</v>
      </c>
      <c r="X8" s="815" t="s">
        <v>263</v>
      </c>
      <c r="Y8" s="876">
        <v>0.2</v>
      </c>
      <c r="Z8" s="876" t="s">
        <v>1396</v>
      </c>
      <c r="AA8" s="785" t="s">
        <v>1397</v>
      </c>
      <c r="AB8" s="49">
        <v>1</v>
      </c>
      <c r="AC8" s="213" t="s">
        <v>1398</v>
      </c>
      <c r="AD8" s="214" t="s">
        <v>1399</v>
      </c>
      <c r="AE8" s="9" t="s">
        <v>1400</v>
      </c>
      <c r="AF8" s="298" t="s">
        <v>507</v>
      </c>
      <c r="AG8" s="10" t="s">
        <v>177</v>
      </c>
      <c r="AH8" s="296">
        <v>0.25</v>
      </c>
      <c r="AI8" s="10" t="s">
        <v>178</v>
      </c>
      <c r="AJ8" s="296">
        <v>0.15</v>
      </c>
      <c r="AK8" s="300">
        <v>0.4</v>
      </c>
      <c r="AL8" s="20">
        <v>0.24</v>
      </c>
      <c r="AM8" s="20">
        <v>0.2</v>
      </c>
      <c r="AN8" s="11" t="s">
        <v>179</v>
      </c>
      <c r="AO8" s="11" t="s">
        <v>180</v>
      </c>
      <c r="AP8" s="11" t="s">
        <v>181</v>
      </c>
      <c r="AQ8" s="784" t="s">
        <v>1401</v>
      </c>
      <c r="AR8" s="768">
        <v>0.4</v>
      </c>
      <c r="AS8" s="768">
        <v>0.24</v>
      </c>
      <c r="AT8" s="785" t="s">
        <v>219</v>
      </c>
      <c r="AU8" s="768">
        <v>0.2</v>
      </c>
      <c r="AV8" s="768">
        <v>0.15000000000000002</v>
      </c>
      <c r="AW8" s="785" t="s">
        <v>263</v>
      </c>
      <c r="AX8" s="785" t="s">
        <v>1397</v>
      </c>
      <c r="AY8" s="785" t="s">
        <v>1397</v>
      </c>
      <c r="AZ8" s="774" t="s">
        <v>224</v>
      </c>
      <c r="BA8" s="97" t="s">
        <v>1395</v>
      </c>
      <c r="BB8" s="97" t="s">
        <v>1395</v>
      </c>
      <c r="BC8" s="110" t="s">
        <v>974</v>
      </c>
      <c r="BD8" s="111"/>
      <c r="BE8" s="111"/>
      <c r="BF8" s="111"/>
      <c r="BG8" s="111"/>
      <c r="BH8" s="91"/>
      <c r="BI8" s="91"/>
      <c r="BJ8" s="91"/>
      <c r="BK8" s="91"/>
      <c r="BL8" s="93"/>
      <c r="BM8" s="93"/>
      <c r="BN8" s="93"/>
      <c r="BO8" s="93"/>
      <c r="BP8" s="95" t="s">
        <v>974</v>
      </c>
      <c r="BQ8" s="96" t="s">
        <v>974</v>
      </c>
      <c r="BR8" s="747"/>
      <c r="BS8" s="812"/>
      <c r="BT8" s="812"/>
      <c r="BU8" s="1387"/>
      <c r="BW8" s="13"/>
      <c r="BX8" s="13"/>
      <c r="BY8" s="13"/>
    </row>
    <row r="9" spans="1:77" s="12" customFormat="1" ht="54.6" customHeight="1" x14ac:dyDescent="0.25">
      <c r="A9" s="819"/>
      <c r="B9" s="822"/>
      <c r="C9" s="825"/>
      <c r="D9" s="999"/>
      <c r="E9" s="831"/>
      <c r="F9" s="834"/>
      <c r="G9" s="813"/>
      <c r="H9" s="775"/>
      <c r="I9" s="775"/>
      <c r="J9" s="801"/>
      <c r="K9" s="775"/>
      <c r="L9" s="763"/>
      <c r="M9" s="816"/>
      <c r="N9" s="763"/>
      <c r="O9" s="763"/>
      <c r="P9" s="813"/>
      <c r="Q9" s="748"/>
      <c r="R9" s="775"/>
      <c r="S9" s="877"/>
      <c r="T9" s="775"/>
      <c r="U9" s="877"/>
      <c r="V9" s="775"/>
      <c r="W9" s="877"/>
      <c r="X9" s="816"/>
      <c r="Y9" s="877"/>
      <c r="Z9" s="877"/>
      <c r="AA9" s="786"/>
      <c r="AB9" s="297">
        <v>2</v>
      </c>
      <c r="AC9" s="480" t="s">
        <v>1402</v>
      </c>
      <c r="AD9" s="481" t="s">
        <v>1403</v>
      </c>
      <c r="AE9" s="295" t="s">
        <v>1404</v>
      </c>
      <c r="AF9" s="298" t="s">
        <v>830</v>
      </c>
      <c r="AG9" s="299" t="s">
        <v>282</v>
      </c>
      <c r="AH9" s="296">
        <v>0.1</v>
      </c>
      <c r="AI9" s="299" t="s">
        <v>178</v>
      </c>
      <c r="AJ9" s="296">
        <v>0.15</v>
      </c>
      <c r="AK9" s="300">
        <v>0.25</v>
      </c>
      <c r="AL9" s="301">
        <v>0.24</v>
      </c>
      <c r="AM9" s="301">
        <v>0.15000000000000002</v>
      </c>
      <c r="AN9" s="302" t="s">
        <v>179</v>
      </c>
      <c r="AO9" s="302" t="s">
        <v>180</v>
      </c>
      <c r="AP9" s="302" t="s">
        <v>181</v>
      </c>
      <c r="AQ9" s="775"/>
      <c r="AR9" s="801"/>
      <c r="AS9" s="801"/>
      <c r="AT9" s="786"/>
      <c r="AU9" s="801"/>
      <c r="AV9" s="801"/>
      <c r="AW9" s="786"/>
      <c r="AX9" s="786"/>
      <c r="AY9" s="786"/>
      <c r="AZ9" s="775"/>
      <c r="BA9" s="303"/>
      <c r="BB9" s="303"/>
      <c r="BC9" s="294" t="s">
        <v>974</v>
      </c>
      <c r="BD9" s="304"/>
      <c r="BE9" s="304"/>
      <c r="BF9" s="304"/>
      <c r="BG9" s="304"/>
      <c r="BH9" s="305"/>
      <c r="BI9" s="305"/>
      <c r="BJ9" s="305"/>
      <c r="BK9" s="305"/>
      <c r="BL9" s="306"/>
      <c r="BM9" s="306"/>
      <c r="BN9" s="306"/>
      <c r="BO9" s="306"/>
      <c r="BP9" s="307" t="s">
        <v>974</v>
      </c>
      <c r="BQ9" s="308" t="s">
        <v>974</v>
      </c>
      <c r="BR9" s="748"/>
      <c r="BS9" s="813"/>
      <c r="BT9" s="813"/>
      <c r="BU9" s="1388"/>
    </row>
    <row r="10" spans="1:77" s="12" customFormat="1" x14ac:dyDescent="0.25">
      <c r="A10" s="819"/>
      <c r="B10" s="822"/>
      <c r="C10" s="825"/>
      <c r="D10" s="999"/>
      <c r="E10" s="831"/>
      <c r="F10" s="834"/>
      <c r="G10" s="813"/>
      <c r="H10" s="775"/>
      <c r="I10" s="775"/>
      <c r="J10" s="801"/>
      <c r="K10" s="775"/>
      <c r="L10" s="763"/>
      <c r="M10" s="816"/>
      <c r="N10" s="763"/>
      <c r="O10" s="763"/>
      <c r="P10" s="813"/>
      <c r="Q10" s="748"/>
      <c r="R10" s="775"/>
      <c r="S10" s="877"/>
      <c r="T10" s="775"/>
      <c r="U10" s="877"/>
      <c r="V10" s="775"/>
      <c r="W10" s="877"/>
      <c r="X10" s="816"/>
      <c r="Y10" s="877"/>
      <c r="Z10" s="877"/>
      <c r="AA10" s="786"/>
      <c r="AB10" s="297">
        <v>3</v>
      </c>
      <c r="AC10" s="480"/>
      <c r="AD10" s="481"/>
      <c r="AE10" s="293"/>
      <c r="AF10" s="298" t="s">
        <v>974</v>
      </c>
      <c r="AG10" s="299"/>
      <c r="AH10" s="296" t="s">
        <v>974</v>
      </c>
      <c r="AI10" s="299"/>
      <c r="AJ10" s="296" t="s">
        <v>974</v>
      </c>
      <c r="AK10" s="300" t="s">
        <v>974</v>
      </c>
      <c r="AL10" s="301" t="s">
        <v>974</v>
      </c>
      <c r="AM10" s="301" t="s">
        <v>974</v>
      </c>
      <c r="AN10" s="302"/>
      <c r="AO10" s="302"/>
      <c r="AP10" s="302"/>
      <c r="AQ10" s="775"/>
      <c r="AR10" s="801"/>
      <c r="AS10" s="801"/>
      <c r="AT10" s="786"/>
      <c r="AU10" s="801"/>
      <c r="AV10" s="801"/>
      <c r="AW10" s="786"/>
      <c r="AX10" s="786"/>
      <c r="AY10" s="786"/>
      <c r="AZ10" s="775"/>
      <c r="BA10" s="303"/>
      <c r="BB10" s="303"/>
      <c r="BC10" s="294" t="s">
        <v>974</v>
      </c>
      <c r="BD10" s="304"/>
      <c r="BE10" s="304"/>
      <c r="BF10" s="304"/>
      <c r="BG10" s="304"/>
      <c r="BH10" s="305"/>
      <c r="BI10" s="305"/>
      <c r="BJ10" s="305"/>
      <c r="BK10" s="305"/>
      <c r="BL10" s="306"/>
      <c r="BM10" s="306"/>
      <c r="BN10" s="306"/>
      <c r="BO10" s="306"/>
      <c r="BP10" s="307" t="s">
        <v>974</v>
      </c>
      <c r="BQ10" s="308" t="s">
        <v>974</v>
      </c>
      <c r="BR10" s="748"/>
      <c r="BS10" s="813"/>
      <c r="BT10" s="813"/>
      <c r="BU10" s="1388"/>
    </row>
    <row r="11" spans="1:77" s="12" customFormat="1" x14ac:dyDescent="0.25">
      <c r="A11" s="819"/>
      <c r="B11" s="822"/>
      <c r="C11" s="825"/>
      <c r="D11" s="999"/>
      <c r="E11" s="831"/>
      <c r="F11" s="834"/>
      <c r="G11" s="813"/>
      <c r="H11" s="775"/>
      <c r="I11" s="775"/>
      <c r="J11" s="801"/>
      <c r="K11" s="775"/>
      <c r="L11" s="763"/>
      <c r="M11" s="816"/>
      <c r="N11" s="763"/>
      <c r="O11" s="763"/>
      <c r="P11" s="813"/>
      <c r="Q11" s="748"/>
      <c r="R11" s="775"/>
      <c r="S11" s="877"/>
      <c r="T11" s="775"/>
      <c r="U11" s="877"/>
      <c r="V11" s="775"/>
      <c r="W11" s="877"/>
      <c r="X11" s="816"/>
      <c r="Y11" s="877"/>
      <c r="Z11" s="877"/>
      <c r="AA11" s="786"/>
      <c r="AB11" s="297">
        <v>4</v>
      </c>
      <c r="AC11" s="480"/>
      <c r="AD11" s="481"/>
      <c r="AE11" s="295"/>
      <c r="AF11" s="298" t="s">
        <v>974</v>
      </c>
      <c r="AG11" s="299"/>
      <c r="AH11" s="296" t="s">
        <v>974</v>
      </c>
      <c r="AI11" s="299"/>
      <c r="AJ11" s="296" t="s">
        <v>974</v>
      </c>
      <c r="AK11" s="300" t="s">
        <v>974</v>
      </c>
      <c r="AL11" s="301" t="s">
        <v>974</v>
      </c>
      <c r="AM11" s="301" t="s">
        <v>974</v>
      </c>
      <c r="AN11" s="302"/>
      <c r="AO11" s="302"/>
      <c r="AP11" s="302"/>
      <c r="AQ11" s="775"/>
      <c r="AR11" s="801"/>
      <c r="AS11" s="801"/>
      <c r="AT11" s="786"/>
      <c r="AU11" s="801"/>
      <c r="AV11" s="801"/>
      <c r="AW11" s="786"/>
      <c r="AX11" s="786"/>
      <c r="AY11" s="786"/>
      <c r="AZ11" s="775"/>
      <c r="BA11" s="303"/>
      <c r="BB11" s="303"/>
      <c r="BC11" s="294" t="s">
        <v>974</v>
      </c>
      <c r="BD11" s="304"/>
      <c r="BE11" s="304"/>
      <c r="BF11" s="304"/>
      <c r="BG11" s="304"/>
      <c r="BH11" s="305"/>
      <c r="BI11" s="305"/>
      <c r="BJ11" s="305"/>
      <c r="BK11" s="305"/>
      <c r="BL11" s="306"/>
      <c r="BM11" s="306"/>
      <c r="BN11" s="306"/>
      <c r="BO11" s="306"/>
      <c r="BP11" s="307" t="s">
        <v>974</v>
      </c>
      <c r="BQ11" s="308" t="s">
        <v>974</v>
      </c>
      <c r="BR11" s="748"/>
      <c r="BS11" s="813"/>
      <c r="BT11" s="813"/>
      <c r="BU11" s="1388"/>
    </row>
    <row r="12" spans="1:77" s="12" customFormat="1" x14ac:dyDescent="0.25">
      <c r="A12" s="819"/>
      <c r="B12" s="822"/>
      <c r="C12" s="825"/>
      <c r="D12" s="999"/>
      <c r="E12" s="831"/>
      <c r="F12" s="834"/>
      <c r="G12" s="813"/>
      <c r="H12" s="775"/>
      <c r="I12" s="775"/>
      <c r="J12" s="801"/>
      <c r="K12" s="775"/>
      <c r="L12" s="763"/>
      <c r="M12" s="816"/>
      <c r="N12" s="763"/>
      <c r="O12" s="763"/>
      <c r="P12" s="813"/>
      <c r="Q12" s="748"/>
      <c r="R12" s="775"/>
      <c r="S12" s="877"/>
      <c r="T12" s="775"/>
      <c r="U12" s="877"/>
      <c r="V12" s="775"/>
      <c r="W12" s="877"/>
      <c r="X12" s="816"/>
      <c r="Y12" s="877"/>
      <c r="Z12" s="877"/>
      <c r="AA12" s="786"/>
      <c r="AB12" s="297">
        <v>5</v>
      </c>
      <c r="AC12" s="480"/>
      <c r="AD12" s="481"/>
      <c r="AE12" s="295"/>
      <c r="AF12" s="298" t="s">
        <v>974</v>
      </c>
      <c r="AG12" s="299"/>
      <c r="AH12" s="296" t="s">
        <v>974</v>
      </c>
      <c r="AI12" s="299"/>
      <c r="AJ12" s="296" t="s">
        <v>974</v>
      </c>
      <c r="AK12" s="300" t="s">
        <v>974</v>
      </c>
      <c r="AL12" s="301" t="s">
        <v>974</v>
      </c>
      <c r="AM12" s="301" t="s">
        <v>974</v>
      </c>
      <c r="AN12" s="302"/>
      <c r="AO12" s="302"/>
      <c r="AP12" s="302"/>
      <c r="AQ12" s="775"/>
      <c r="AR12" s="801"/>
      <c r="AS12" s="801"/>
      <c r="AT12" s="786"/>
      <c r="AU12" s="801"/>
      <c r="AV12" s="801"/>
      <c r="AW12" s="786"/>
      <c r="AX12" s="786"/>
      <c r="AY12" s="786"/>
      <c r="AZ12" s="775"/>
      <c r="BA12" s="303"/>
      <c r="BB12" s="303"/>
      <c r="BC12" s="294" t="s">
        <v>974</v>
      </c>
      <c r="BD12" s="304"/>
      <c r="BE12" s="304"/>
      <c r="BF12" s="304"/>
      <c r="BG12" s="304"/>
      <c r="BH12" s="305"/>
      <c r="BI12" s="305"/>
      <c r="BJ12" s="305"/>
      <c r="BK12" s="305"/>
      <c r="BL12" s="306"/>
      <c r="BM12" s="306"/>
      <c r="BN12" s="306"/>
      <c r="BO12" s="306"/>
      <c r="BP12" s="307" t="s">
        <v>974</v>
      </c>
      <c r="BQ12" s="308" t="s">
        <v>974</v>
      </c>
      <c r="BR12" s="748"/>
      <c r="BS12" s="813"/>
      <c r="BT12" s="813"/>
      <c r="BU12" s="1388"/>
    </row>
    <row r="13" spans="1:77" s="12" customFormat="1" ht="15.75" thickBot="1" x14ac:dyDescent="0.3">
      <c r="A13" s="819"/>
      <c r="B13" s="822"/>
      <c r="C13" s="825"/>
      <c r="D13" s="1000"/>
      <c r="E13" s="832"/>
      <c r="F13" s="835"/>
      <c r="G13" s="814"/>
      <c r="H13" s="776"/>
      <c r="I13" s="776"/>
      <c r="J13" s="802"/>
      <c r="K13" s="776"/>
      <c r="L13" s="764"/>
      <c r="M13" s="817"/>
      <c r="N13" s="764"/>
      <c r="O13" s="764"/>
      <c r="P13" s="814"/>
      <c r="Q13" s="749"/>
      <c r="R13" s="776"/>
      <c r="S13" s="878"/>
      <c r="T13" s="776"/>
      <c r="U13" s="878"/>
      <c r="V13" s="776"/>
      <c r="W13" s="878"/>
      <c r="X13" s="817"/>
      <c r="Y13" s="878"/>
      <c r="Z13" s="878"/>
      <c r="AA13" s="787"/>
      <c r="AB13" s="315">
        <v>6</v>
      </c>
      <c r="AC13" s="482"/>
      <c r="AD13" s="483"/>
      <c r="AE13" s="313"/>
      <c r="AF13" s="547" t="s">
        <v>974</v>
      </c>
      <c r="AG13" s="317"/>
      <c r="AH13" s="314" t="s">
        <v>974</v>
      </c>
      <c r="AI13" s="317"/>
      <c r="AJ13" s="314" t="s">
        <v>974</v>
      </c>
      <c r="AK13" s="318" t="s">
        <v>974</v>
      </c>
      <c r="AL13" s="301" t="s">
        <v>974</v>
      </c>
      <c r="AM13" s="301" t="s">
        <v>974</v>
      </c>
      <c r="AN13" s="320"/>
      <c r="AO13" s="320"/>
      <c r="AP13" s="320"/>
      <c r="AQ13" s="776"/>
      <c r="AR13" s="802"/>
      <c r="AS13" s="802"/>
      <c r="AT13" s="787"/>
      <c r="AU13" s="802"/>
      <c r="AV13" s="802"/>
      <c r="AW13" s="787"/>
      <c r="AX13" s="787"/>
      <c r="AY13" s="787"/>
      <c r="AZ13" s="776"/>
      <c r="BA13" s="321"/>
      <c r="BB13" s="321"/>
      <c r="BC13" s="312" t="s">
        <v>974</v>
      </c>
      <c r="BD13" s="322"/>
      <c r="BE13" s="322"/>
      <c r="BF13" s="322"/>
      <c r="BG13" s="322"/>
      <c r="BH13" s="323"/>
      <c r="BI13" s="323"/>
      <c r="BJ13" s="323"/>
      <c r="BK13" s="323"/>
      <c r="BL13" s="324"/>
      <c r="BM13" s="324"/>
      <c r="BN13" s="324"/>
      <c r="BO13" s="324"/>
      <c r="BP13" s="325" t="s">
        <v>974</v>
      </c>
      <c r="BQ13" s="326" t="s">
        <v>974</v>
      </c>
      <c r="BR13" s="749"/>
      <c r="BS13" s="814"/>
      <c r="BT13" s="814"/>
      <c r="BU13" s="1389"/>
    </row>
    <row r="14" spans="1:77" s="12" customFormat="1" ht="72" customHeight="1" x14ac:dyDescent="0.25">
      <c r="A14" s="819"/>
      <c r="B14" s="822"/>
      <c r="C14" s="825"/>
      <c r="D14" s="998" t="s">
        <v>1387</v>
      </c>
      <c r="E14" s="830" t="s">
        <v>1388</v>
      </c>
      <c r="F14" s="833">
        <v>2</v>
      </c>
      <c r="G14" s="762" t="s">
        <v>1405</v>
      </c>
      <c r="H14" s="774" t="s">
        <v>1390</v>
      </c>
      <c r="I14" s="774" t="s">
        <v>1406</v>
      </c>
      <c r="J14" s="800" t="s">
        <v>1407</v>
      </c>
      <c r="K14" s="774" t="s">
        <v>201</v>
      </c>
      <c r="L14" s="762" t="s">
        <v>675</v>
      </c>
      <c r="M14" s="815" t="s">
        <v>1282</v>
      </c>
      <c r="N14" s="762" t="s">
        <v>1408</v>
      </c>
      <c r="O14" s="762" t="s">
        <v>1409</v>
      </c>
      <c r="P14" s="812" t="s">
        <v>1395</v>
      </c>
      <c r="Q14" s="747" t="s">
        <v>1395</v>
      </c>
      <c r="R14" s="774" t="s">
        <v>173</v>
      </c>
      <c r="S14" s="876">
        <v>0.6</v>
      </c>
      <c r="T14" s="774" t="s">
        <v>263</v>
      </c>
      <c r="U14" s="876">
        <v>0.2</v>
      </c>
      <c r="V14" s="774" t="s">
        <v>220</v>
      </c>
      <c r="W14" s="876">
        <v>0.4</v>
      </c>
      <c r="X14" s="815" t="s">
        <v>220</v>
      </c>
      <c r="Y14" s="876">
        <v>0.4</v>
      </c>
      <c r="Z14" s="876" t="s">
        <v>975</v>
      </c>
      <c r="AA14" s="785" t="s">
        <v>174</v>
      </c>
      <c r="AB14" s="49">
        <v>1</v>
      </c>
      <c r="AC14" s="215" t="s">
        <v>1410</v>
      </c>
      <c r="AD14" s="216" t="s">
        <v>1399</v>
      </c>
      <c r="AE14" s="14" t="s">
        <v>1404</v>
      </c>
      <c r="AF14" s="16" t="s">
        <v>507</v>
      </c>
      <c r="AG14" s="10" t="s">
        <v>335</v>
      </c>
      <c r="AH14" s="18">
        <v>0.15</v>
      </c>
      <c r="AI14" s="10" t="s">
        <v>178</v>
      </c>
      <c r="AJ14" s="18">
        <v>0.15</v>
      </c>
      <c r="AK14" s="19">
        <v>0.3</v>
      </c>
      <c r="AL14" s="20">
        <v>0.42</v>
      </c>
      <c r="AM14" s="20">
        <v>0.4</v>
      </c>
      <c r="AN14" s="11" t="s">
        <v>179</v>
      </c>
      <c r="AO14" s="11" t="s">
        <v>180</v>
      </c>
      <c r="AP14" s="11" t="s">
        <v>181</v>
      </c>
      <c r="AQ14" s="774" t="s">
        <v>1411</v>
      </c>
      <c r="AR14" s="768">
        <v>0.6</v>
      </c>
      <c r="AS14" s="768">
        <v>0.42</v>
      </c>
      <c r="AT14" s="785" t="s">
        <v>173</v>
      </c>
      <c r="AU14" s="768">
        <v>0.4</v>
      </c>
      <c r="AV14" s="768">
        <v>0.30000000000000004</v>
      </c>
      <c r="AW14" s="785" t="s">
        <v>220</v>
      </c>
      <c r="AX14" s="785" t="s">
        <v>174</v>
      </c>
      <c r="AY14" s="785" t="s">
        <v>174</v>
      </c>
      <c r="AZ14" s="774" t="s">
        <v>183</v>
      </c>
      <c r="BA14" s="97" t="s">
        <v>1412</v>
      </c>
      <c r="BB14" s="91" t="s">
        <v>1413</v>
      </c>
      <c r="BC14" s="94">
        <v>4</v>
      </c>
      <c r="BD14" s="9">
        <v>1</v>
      </c>
      <c r="BE14" s="9">
        <v>1</v>
      </c>
      <c r="BF14" s="9">
        <v>1</v>
      </c>
      <c r="BG14" s="9">
        <v>1</v>
      </c>
      <c r="BH14" s="91" t="s">
        <v>1414</v>
      </c>
      <c r="BI14" s="91" t="s">
        <v>1415</v>
      </c>
      <c r="BJ14" s="91"/>
      <c r="BK14" s="91"/>
      <c r="BL14" s="93"/>
      <c r="BM14" s="93"/>
      <c r="BN14" s="93"/>
      <c r="BO14" s="93"/>
      <c r="BP14" s="95" t="s">
        <v>974</v>
      </c>
      <c r="BQ14" s="96" t="s">
        <v>974</v>
      </c>
      <c r="BR14" s="747"/>
      <c r="BS14" s="762"/>
      <c r="BT14" s="762"/>
      <c r="BU14" s="765"/>
    </row>
    <row r="15" spans="1:77" s="12" customFormat="1" ht="70.5" x14ac:dyDescent="0.25">
      <c r="A15" s="819"/>
      <c r="B15" s="822"/>
      <c r="C15" s="825"/>
      <c r="D15" s="999"/>
      <c r="E15" s="831"/>
      <c r="F15" s="834"/>
      <c r="G15" s="763"/>
      <c r="H15" s="775"/>
      <c r="I15" s="775"/>
      <c r="J15" s="801"/>
      <c r="K15" s="775"/>
      <c r="L15" s="763"/>
      <c r="M15" s="816"/>
      <c r="N15" s="763"/>
      <c r="O15" s="763"/>
      <c r="P15" s="813"/>
      <c r="Q15" s="748"/>
      <c r="R15" s="775"/>
      <c r="S15" s="877"/>
      <c r="T15" s="775"/>
      <c r="U15" s="877"/>
      <c r="V15" s="775"/>
      <c r="W15" s="877"/>
      <c r="X15" s="816"/>
      <c r="Y15" s="877"/>
      <c r="Z15" s="877"/>
      <c r="AA15" s="786"/>
      <c r="AB15" s="297">
        <v>2</v>
      </c>
      <c r="AC15" s="480" t="s">
        <v>1416</v>
      </c>
      <c r="AD15" s="481" t="s">
        <v>1399</v>
      </c>
      <c r="AE15" s="295" t="s">
        <v>1404</v>
      </c>
      <c r="AF15" s="328" t="s">
        <v>830</v>
      </c>
      <c r="AG15" s="302" t="s">
        <v>282</v>
      </c>
      <c r="AH15" s="296">
        <v>0.1</v>
      </c>
      <c r="AI15" s="302" t="s">
        <v>178</v>
      </c>
      <c r="AJ15" s="296">
        <v>0.15</v>
      </c>
      <c r="AK15" s="300">
        <v>0.25</v>
      </c>
      <c r="AL15" s="329">
        <v>0.42</v>
      </c>
      <c r="AM15" s="329">
        <v>0.30000000000000004</v>
      </c>
      <c r="AN15" s="302" t="s">
        <v>179</v>
      </c>
      <c r="AO15" s="302" t="s">
        <v>180</v>
      </c>
      <c r="AP15" s="302" t="s">
        <v>181</v>
      </c>
      <c r="AQ15" s="775"/>
      <c r="AR15" s="801"/>
      <c r="AS15" s="801"/>
      <c r="AT15" s="786"/>
      <c r="AU15" s="801"/>
      <c r="AV15" s="801"/>
      <c r="AW15" s="786"/>
      <c r="AX15" s="786"/>
      <c r="AY15" s="786"/>
      <c r="AZ15" s="775"/>
      <c r="BA15" s="303" t="s">
        <v>1417</v>
      </c>
      <c r="BB15" s="305" t="s">
        <v>1418</v>
      </c>
      <c r="BC15" s="308">
        <v>4</v>
      </c>
      <c r="BD15" s="295">
        <v>1</v>
      </c>
      <c r="BE15" s="295">
        <v>1</v>
      </c>
      <c r="BF15" s="295">
        <v>1</v>
      </c>
      <c r="BG15" s="295">
        <v>1</v>
      </c>
      <c r="BH15" s="305" t="s">
        <v>1414</v>
      </c>
      <c r="BI15" s="305" t="s">
        <v>1419</v>
      </c>
      <c r="BJ15" s="305"/>
      <c r="BK15" s="305"/>
      <c r="BL15" s="306"/>
      <c r="BM15" s="306"/>
      <c r="BN15" s="306"/>
      <c r="BO15" s="306"/>
      <c r="BP15" s="307" t="s">
        <v>974</v>
      </c>
      <c r="BQ15" s="330" t="s">
        <v>974</v>
      </c>
      <c r="BR15" s="748"/>
      <c r="BS15" s="763"/>
      <c r="BT15" s="763"/>
      <c r="BU15" s="766"/>
    </row>
    <row r="16" spans="1:77" s="12" customFormat="1" x14ac:dyDescent="0.25">
      <c r="A16" s="819"/>
      <c r="B16" s="822"/>
      <c r="C16" s="825"/>
      <c r="D16" s="999"/>
      <c r="E16" s="831"/>
      <c r="F16" s="834"/>
      <c r="G16" s="763"/>
      <c r="H16" s="775"/>
      <c r="I16" s="775"/>
      <c r="J16" s="801"/>
      <c r="K16" s="775"/>
      <c r="L16" s="763"/>
      <c r="M16" s="816"/>
      <c r="N16" s="763"/>
      <c r="O16" s="763"/>
      <c r="P16" s="813"/>
      <c r="Q16" s="748"/>
      <c r="R16" s="775"/>
      <c r="S16" s="877"/>
      <c r="T16" s="775"/>
      <c r="U16" s="877"/>
      <c r="V16" s="775"/>
      <c r="W16" s="877"/>
      <c r="X16" s="816"/>
      <c r="Y16" s="877"/>
      <c r="Z16" s="877"/>
      <c r="AA16" s="786"/>
      <c r="AB16" s="297">
        <v>3</v>
      </c>
      <c r="AC16" s="480"/>
      <c r="AD16" s="481"/>
      <c r="AE16" s="295"/>
      <c r="AF16" s="298" t="s">
        <v>974</v>
      </c>
      <c r="AG16" s="299"/>
      <c r="AH16" s="296" t="s">
        <v>974</v>
      </c>
      <c r="AI16" s="299"/>
      <c r="AJ16" s="296" t="s">
        <v>974</v>
      </c>
      <c r="AK16" s="300" t="s">
        <v>974</v>
      </c>
      <c r="AL16" s="301" t="s">
        <v>974</v>
      </c>
      <c r="AM16" s="301" t="s">
        <v>974</v>
      </c>
      <c r="AN16" s="302"/>
      <c r="AO16" s="302"/>
      <c r="AP16" s="302"/>
      <c r="AQ16" s="775"/>
      <c r="AR16" s="801"/>
      <c r="AS16" s="801"/>
      <c r="AT16" s="786"/>
      <c r="AU16" s="801"/>
      <c r="AV16" s="801"/>
      <c r="AW16" s="786"/>
      <c r="AX16" s="786"/>
      <c r="AY16" s="786"/>
      <c r="AZ16" s="775"/>
      <c r="BA16" s="303"/>
      <c r="BB16" s="305"/>
      <c r="BC16" s="308" t="s">
        <v>974</v>
      </c>
      <c r="BD16" s="295"/>
      <c r="BE16" s="295"/>
      <c r="BF16" s="295"/>
      <c r="BG16" s="295"/>
      <c r="BH16" s="305"/>
      <c r="BI16" s="305"/>
      <c r="BJ16" s="305"/>
      <c r="BK16" s="305"/>
      <c r="BL16" s="306"/>
      <c r="BM16" s="306"/>
      <c r="BN16" s="306"/>
      <c r="BO16" s="306"/>
      <c r="BP16" s="307" t="s">
        <v>974</v>
      </c>
      <c r="BQ16" s="330" t="s">
        <v>974</v>
      </c>
      <c r="BR16" s="748"/>
      <c r="BS16" s="763"/>
      <c r="BT16" s="763"/>
      <c r="BU16" s="766"/>
    </row>
    <row r="17" spans="1:73" s="12" customFormat="1" x14ac:dyDescent="0.25">
      <c r="A17" s="819"/>
      <c r="B17" s="822"/>
      <c r="C17" s="825"/>
      <c r="D17" s="999"/>
      <c r="E17" s="831"/>
      <c r="F17" s="834"/>
      <c r="G17" s="763"/>
      <c r="H17" s="775"/>
      <c r="I17" s="775"/>
      <c r="J17" s="801"/>
      <c r="K17" s="775"/>
      <c r="L17" s="763"/>
      <c r="M17" s="816"/>
      <c r="N17" s="763"/>
      <c r="O17" s="763"/>
      <c r="P17" s="813"/>
      <c r="Q17" s="748"/>
      <c r="R17" s="775"/>
      <c r="S17" s="877"/>
      <c r="T17" s="775"/>
      <c r="U17" s="877"/>
      <c r="V17" s="775"/>
      <c r="W17" s="877"/>
      <c r="X17" s="816"/>
      <c r="Y17" s="877"/>
      <c r="Z17" s="877"/>
      <c r="AA17" s="786"/>
      <c r="AB17" s="297">
        <v>4</v>
      </c>
      <c r="AC17" s="480"/>
      <c r="AD17" s="481"/>
      <c r="AE17" s="295"/>
      <c r="AF17" s="298" t="s">
        <v>974</v>
      </c>
      <c r="AG17" s="299"/>
      <c r="AH17" s="296" t="s">
        <v>974</v>
      </c>
      <c r="AI17" s="299"/>
      <c r="AJ17" s="296" t="s">
        <v>974</v>
      </c>
      <c r="AK17" s="300" t="s">
        <v>974</v>
      </c>
      <c r="AL17" s="301" t="s">
        <v>974</v>
      </c>
      <c r="AM17" s="301" t="s">
        <v>974</v>
      </c>
      <c r="AN17" s="302"/>
      <c r="AO17" s="302"/>
      <c r="AP17" s="302"/>
      <c r="AQ17" s="775"/>
      <c r="AR17" s="801"/>
      <c r="AS17" s="801"/>
      <c r="AT17" s="786"/>
      <c r="AU17" s="801"/>
      <c r="AV17" s="801"/>
      <c r="AW17" s="786"/>
      <c r="AX17" s="786"/>
      <c r="AY17" s="786"/>
      <c r="AZ17" s="775"/>
      <c r="BA17" s="303"/>
      <c r="BB17" s="305"/>
      <c r="BC17" s="308" t="s">
        <v>974</v>
      </c>
      <c r="BD17" s="295"/>
      <c r="BE17" s="295"/>
      <c r="BF17" s="295"/>
      <c r="BG17" s="295"/>
      <c r="BH17" s="305"/>
      <c r="BI17" s="305"/>
      <c r="BJ17" s="305"/>
      <c r="BK17" s="305"/>
      <c r="BL17" s="306"/>
      <c r="BM17" s="306"/>
      <c r="BN17" s="306"/>
      <c r="BO17" s="306"/>
      <c r="BP17" s="307" t="s">
        <v>974</v>
      </c>
      <c r="BQ17" s="330" t="s">
        <v>974</v>
      </c>
      <c r="BR17" s="748"/>
      <c r="BS17" s="763"/>
      <c r="BT17" s="763"/>
      <c r="BU17" s="766"/>
    </row>
    <row r="18" spans="1:73" s="12" customFormat="1" x14ac:dyDescent="0.25">
      <c r="A18" s="819"/>
      <c r="B18" s="822"/>
      <c r="C18" s="825"/>
      <c r="D18" s="999"/>
      <c r="E18" s="831"/>
      <c r="F18" s="834"/>
      <c r="G18" s="763"/>
      <c r="H18" s="775"/>
      <c r="I18" s="775"/>
      <c r="J18" s="801"/>
      <c r="K18" s="775"/>
      <c r="L18" s="763"/>
      <c r="M18" s="816"/>
      <c r="N18" s="763"/>
      <c r="O18" s="763"/>
      <c r="P18" s="813"/>
      <c r="Q18" s="748"/>
      <c r="R18" s="775"/>
      <c r="S18" s="877"/>
      <c r="T18" s="775"/>
      <c r="U18" s="877"/>
      <c r="V18" s="775"/>
      <c r="W18" s="877"/>
      <c r="X18" s="816"/>
      <c r="Y18" s="877"/>
      <c r="Z18" s="877"/>
      <c r="AA18" s="786"/>
      <c r="AB18" s="297">
        <v>5</v>
      </c>
      <c r="AC18" s="480"/>
      <c r="AD18" s="481"/>
      <c r="AE18" s="295"/>
      <c r="AF18" s="298" t="s">
        <v>974</v>
      </c>
      <c r="AG18" s="299"/>
      <c r="AH18" s="296" t="s">
        <v>974</v>
      </c>
      <c r="AI18" s="299"/>
      <c r="AJ18" s="296" t="s">
        <v>974</v>
      </c>
      <c r="AK18" s="300" t="s">
        <v>974</v>
      </c>
      <c r="AL18" s="301" t="s">
        <v>974</v>
      </c>
      <c r="AM18" s="301" t="s">
        <v>974</v>
      </c>
      <c r="AN18" s="302"/>
      <c r="AO18" s="302"/>
      <c r="AP18" s="302"/>
      <c r="AQ18" s="775"/>
      <c r="AR18" s="801"/>
      <c r="AS18" s="801"/>
      <c r="AT18" s="786"/>
      <c r="AU18" s="801"/>
      <c r="AV18" s="801"/>
      <c r="AW18" s="786"/>
      <c r="AX18" s="786"/>
      <c r="AY18" s="786"/>
      <c r="AZ18" s="775"/>
      <c r="BA18" s="303"/>
      <c r="BB18" s="305"/>
      <c r="BC18" s="308" t="s">
        <v>974</v>
      </c>
      <c r="BD18" s="295"/>
      <c r="BE18" s="295"/>
      <c r="BF18" s="295"/>
      <c r="BG18" s="295"/>
      <c r="BH18" s="305"/>
      <c r="BI18" s="305"/>
      <c r="BJ18" s="305"/>
      <c r="BK18" s="305"/>
      <c r="BL18" s="306"/>
      <c r="BM18" s="306"/>
      <c r="BN18" s="306"/>
      <c r="BO18" s="306"/>
      <c r="BP18" s="307" t="s">
        <v>974</v>
      </c>
      <c r="BQ18" s="330" t="s">
        <v>974</v>
      </c>
      <c r="BR18" s="748"/>
      <c r="BS18" s="763"/>
      <c r="BT18" s="763"/>
      <c r="BU18" s="766"/>
    </row>
    <row r="19" spans="1:73" s="12" customFormat="1" ht="15.75" thickBot="1" x14ac:dyDescent="0.3">
      <c r="A19" s="819"/>
      <c r="B19" s="822"/>
      <c r="C19" s="825"/>
      <c r="D19" s="1000"/>
      <c r="E19" s="832"/>
      <c r="F19" s="835"/>
      <c r="G19" s="764"/>
      <c r="H19" s="776"/>
      <c r="I19" s="776"/>
      <c r="J19" s="802"/>
      <c r="K19" s="776"/>
      <c r="L19" s="764"/>
      <c r="M19" s="817"/>
      <c r="N19" s="764"/>
      <c r="O19" s="764"/>
      <c r="P19" s="814"/>
      <c r="Q19" s="749"/>
      <c r="R19" s="776"/>
      <c r="S19" s="878"/>
      <c r="T19" s="776"/>
      <c r="U19" s="878"/>
      <c r="V19" s="776"/>
      <c r="W19" s="878"/>
      <c r="X19" s="817"/>
      <c r="Y19" s="878"/>
      <c r="Z19" s="878"/>
      <c r="AA19" s="787"/>
      <c r="AB19" s="315">
        <v>6</v>
      </c>
      <c r="AC19" s="482"/>
      <c r="AD19" s="483"/>
      <c r="AE19" s="313"/>
      <c r="AF19" s="316" t="s">
        <v>974</v>
      </c>
      <c r="AG19" s="317"/>
      <c r="AH19" s="314" t="s">
        <v>974</v>
      </c>
      <c r="AI19" s="317"/>
      <c r="AJ19" s="314" t="s">
        <v>974</v>
      </c>
      <c r="AK19" s="318" t="s">
        <v>974</v>
      </c>
      <c r="AL19" s="301" t="s">
        <v>974</v>
      </c>
      <c r="AM19" s="301" t="s">
        <v>974</v>
      </c>
      <c r="AN19" s="320"/>
      <c r="AO19" s="320"/>
      <c r="AP19" s="320"/>
      <c r="AQ19" s="776"/>
      <c r="AR19" s="802"/>
      <c r="AS19" s="802"/>
      <c r="AT19" s="787"/>
      <c r="AU19" s="802"/>
      <c r="AV19" s="802"/>
      <c r="AW19" s="787"/>
      <c r="AX19" s="787"/>
      <c r="AY19" s="787"/>
      <c r="AZ19" s="776"/>
      <c r="BA19" s="321"/>
      <c r="BB19" s="323"/>
      <c r="BC19" s="326" t="s">
        <v>974</v>
      </c>
      <c r="BD19" s="313"/>
      <c r="BE19" s="313"/>
      <c r="BF19" s="313"/>
      <c r="BG19" s="313"/>
      <c r="BH19" s="323"/>
      <c r="BI19" s="323"/>
      <c r="BJ19" s="323"/>
      <c r="BK19" s="323"/>
      <c r="BL19" s="324"/>
      <c r="BM19" s="324"/>
      <c r="BN19" s="324"/>
      <c r="BO19" s="324"/>
      <c r="BP19" s="325" t="s">
        <v>974</v>
      </c>
      <c r="BQ19" s="333" t="s">
        <v>974</v>
      </c>
      <c r="BR19" s="749"/>
      <c r="BS19" s="764"/>
      <c r="BT19" s="764"/>
      <c r="BU19" s="767"/>
    </row>
    <row r="20" spans="1:73" s="12" customFormat="1" ht="70.5" x14ac:dyDescent="0.25">
      <c r="A20" s="819"/>
      <c r="B20" s="822"/>
      <c r="C20" s="825"/>
      <c r="D20" s="998" t="s">
        <v>1387</v>
      </c>
      <c r="E20" s="830" t="s">
        <v>1388</v>
      </c>
      <c r="F20" s="833">
        <v>3</v>
      </c>
      <c r="G20" s="762" t="s">
        <v>1420</v>
      </c>
      <c r="H20" s="774" t="s">
        <v>1390</v>
      </c>
      <c r="I20" s="774" t="s">
        <v>1391</v>
      </c>
      <c r="J20" s="800" t="s">
        <v>1421</v>
      </c>
      <c r="K20" s="774" t="s">
        <v>201</v>
      </c>
      <c r="L20" s="762" t="s">
        <v>675</v>
      </c>
      <c r="M20" s="815" t="s">
        <v>1282</v>
      </c>
      <c r="N20" s="762" t="s">
        <v>1422</v>
      </c>
      <c r="O20" s="762" t="s">
        <v>1423</v>
      </c>
      <c r="P20" s="812" t="s">
        <v>1395</v>
      </c>
      <c r="Q20" s="747" t="s">
        <v>1395</v>
      </c>
      <c r="R20" s="774" t="s">
        <v>173</v>
      </c>
      <c r="S20" s="876">
        <v>0.6</v>
      </c>
      <c r="T20" s="774" t="s">
        <v>263</v>
      </c>
      <c r="U20" s="876">
        <v>0.2</v>
      </c>
      <c r="V20" s="774" t="s">
        <v>220</v>
      </c>
      <c r="W20" s="876">
        <v>0.4</v>
      </c>
      <c r="X20" s="815" t="s">
        <v>220</v>
      </c>
      <c r="Y20" s="876">
        <v>0.4</v>
      </c>
      <c r="Z20" s="876" t="s">
        <v>975</v>
      </c>
      <c r="AA20" s="785" t="s">
        <v>174</v>
      </c>
      <c r="AB20" s="49">
        <v>1</v>
      </c>
      <c r="AC20" s="480" t="s">
        <v>1424</v>
      </c>
      <c r="AD20" s="128" t="s">
        <v>1425</v>
      </c>
      <c r="AE20" s="14" t="s">
        <v>1426</v>
      </c>
      <c r="AF20" s="16" t="s">
        <v>507</v>
      </c>
      <c r="AG20" s="10" t="s">
        <v>177</v>
      </c>
      <c r="AH20" s="18">
        <v>0.25</v>
      </c>
      <c r="AI20" s="10" t="s">
        <v>178</v>
      </c>
      <c r="AJ20" s="18">
        <v>0.15</v>
      </c>
      <c r="AK20" s="19">
        <v>0.4</v>
      </c>
      <c r="AL20" s="20">
        <v>0.36</v>
      </c>
      <c r="AM20" s="20">
        <v>0.4</v>
      </c>
      <c r="AN20" s="11" t="s">
        <v>179</v>
      </c>
      <c r="AO20" s="11" t="s">
        <v>180</v>
      </c>
      <c r="AP20" s="11" t="s">
        <v>1427</v>
      </c>
      <c r="AQ20" s="774" t="s">
        <v>1428</v>
      </c>
      <c r="AR20" s="768">
        <v>0.6</v>
      </c>
      <c r="AS20" s="768">
        <v>0.126</v>
      </c>
      <c r="AT20" s="785" t="s">
        <v>535</v>
      </c>
      <c r="AU20" s="768">
        <v>0.4</v>
      </c>
      <c r="AV20" s="768">
        <v>0.22500000000000003</v>
      </c>
      <c r="AW20" s="785" t="s">
        <v>220</v>
      </c>
      <c r="AX20" s="785" t="s">
        <v>174</v>
      </c>
      <c r="AY20" s="785" t="s">
        <v>1397</v>
      </c>
      <c r="AZ20" s="774" t="s">
        <v>224</v>
      </c>
      <c r="BA20" s="97" t="s">
        <v>1395</v>
      </c>
      <c r="BB20" s="91" t="s">
        <v>1395</v>
      </c>
      <c r="BC20" s="94" t="s">
        <v>974</v>
      </c>
      <c r="BD20" s="9"/>
      <c r="BE20" s="9"/>
      <c r="BF20" s="9"/>
      <c r="BG20" s="9"/>
      <c r="BH20" s="91"/>
      <c r="BI20" s="91"/>
      <c r="BJ20" s="91"/>
      <c r="BK20" s="91"/>
      <c r="BL20" s="93"/>
      <c r="BM20" s="93"/>
      <c r="BN20" s="93"/>
      <c r="BO20" s="93"/>
      <c r="BP20" s="95" t="s">
        <v>974</v>
      </c>
      <c r="BQ20" s="96" t="s">
        <v>974</v>
      </c>
      <c r="BR20" s="747"/>
      <c r="BS20" s="762"/>
      <c r="BT20" s="762"/>
      <c r="BU20" s="765"/>
    </row>
    <row r="21" spans="1:73" s="12" customFormat="1" ht="104.45" customHeight="1" x14ac:dyDescent="0.25">
      <c r="A21" s="819"/>
      <c r="B21" s="822"/>
      <c r="C21" s="825"/>
      <c r="D21" s="999"/>
      <c r="E21" s="831"/>
      <c r="F21" s="834"/>
      <c r="G21" s="763"/>
      <c r="H21" s="775"/>
      <c r="I21" s="775"/>
      <c r="J21" s="801"/>
      <c r="K21" s="775"/>
      <c r="L21" s="763"/>
      <c r="M21" s="816"/>
      <c r="N21" s="763"/>
      <c r="O21" s="763"/>
      <c r="P21" s="813"/>
      <c r="Q21" s="748"/>
      <c r="R21" s="775"/>
      <c r="S21" s="877"/>
      <c r="T21" s="775"/>
      <c r="U21" s="877"/>
      <c r="V21" s="775"/>
      <c r="W21" s="877"/>
      <c r="X21" s="816"/>
      <c r="Y21" s="877"/>
      <c r="Z21" s="877"/>
      <c r="AA21" s="786"/>
      <c r="AB21" s="297">
        <v>2</v>
      </c>
      <c r="AC21" s="480" t="s">
        <v>1429</v>
      </c>
      <c r="AD21" s="481" t="s">
        <v>1399</v>
      </c>
      <c r="AE21" s="295" t="s">
        <v>1430</v>
      </c>
      <c r="AF21" s="298" t="s">
        <v>830</v>
      </c>
      <c r="AG21" s="299" t="s">
        <v>282</v>
      </c>
      <c r="AH21" s="296">
        <v>0.1</v>
      </c>
      <c r="AI21" s="299" t="s">
        <v>178</v>
      </c>
      <c r="AJ21" s="296">
        <v>0.15</v>
      </c>
      <c r="AK21" s="300">
        <v>0.25</v>
      </c>
      <c r="AL21" s="301">
        <v>0.36</v>
      </c>
      <c r="AM21" s="301">
        <v>0.30000000000000004</v>
      </c>
      <c r="AN21" s="302" t="s">
        <v>179</v>
      </c>
      <c r="AO21" s="302" t="s">
        <v>180</v>
      </c>
      <c r="AP21" s="302" t="s">
        <v>181</v>
      </c>
      <c r="AQ21" s="775"/>
      <c r="AR21" s="801"/>
      <c r="AS21" s="801"/>
      <c r="AT21" s="786"/>
      <c r="AU21" s="801"/>
      <c r="AV21" s="801"/>
      <c r="AW21" s="786"/>
      <c r="AX21" s="786"/>
      <c r="AY21" s="786"/>
      <c r="AZ21" s="775"/>
      <c r="BA21" s="303"/>
      <c r="BB21" s="305"/>
      <c r="BC21" s="308" t="s">
        <v>974</v>
      </c>
      <c r="BD21" s="295"/>
      <c r="BE21" s="295"/>
      <c r="BF21" s="295"/>
      <c r="BG21" s="295"/>
      <c r="BH21" s="305"/>
      <c r="BI21" s="305"/>
      <c r="BJ21" s="305"/>
      <c r="BK21" s="305"/>
      <c r="BL21" s="306"/>
      <c r="BM21" s="306"/>
      <c r="BN21" s="306"/>
      <c r="BO21" s="306"/>
      <c r="BP21" s="307" t="s">
        <v>974</v>
      </c>
      <c r="BQ21" s="330" t="s">
        <v>974</v>
      </c>
      <c r="BR21" s="748"/>
      <c r="BS21" s="763"/>
      <c r="BT21" s="763"/>
      <c r="BU21" s="766"/>
    </row>
    <row r="22" spans="1:73" s="12" customFormat="1" ht="123.6" customHeight="1" x14ac:dyDescent="0.25">
      <c r="A22" s="819"/>
      <c r="B22" s="822"/>
      <c r="C22" s="825"/>
      <c r="D22" s="999"/>
      <c r="E22" s="831"/>
      <c r="F22" s="834"/>
      <c r="G22" s="763"/>
      <c r="H22" s="775"/>
      <c r="I22" s="775"/>
      <c r="J22" s="801"/>
      <c r="K22" s="775"/>
      <c r="L22" s="763"/>
      <c r="M22" s="816"/>
      <c r="N22" s="763"/>
      <c r="O22" s="763"/>
      <c r="P22" s="813"/>
      <c r="Q22" s="748"/>
      <c r="R22" s="775"/>
      <c r="S22" s="877"/>
      <c r="T22" s="775"/>
      <c r="U22" s="877"/>
      <c r="V22" s="775"/>
      <c r="W22" s="877"/>
      <c r="X22" s="816"/>
      <c r="Y22" s="877"/>
      <c r="Z22" s="877"/>
      <c r="AA22" s="786"/>
      <c r="AB22" s="297">
        <v>3</v>
      </c>
      <c r="AC22" s="480" t="s">
        <v>1431</v>
      </c>
      <c r="AD22" s="481" t="s">
        <v>1432</v>
      </c>
      <c r="AE22" s="295" t="s">
        <v>1433</v>
      </c>
      <c r="AF22" s="298" t="s">
        <v>507</v>
      </c>
      <c r="AG22" s="299" t="s">
        <v>335</v>
      </c>
      <c r="AH22" s="296">
        <v>0.15</v>
      </c>
      <c r="AI22" s="299" t="s">
        <v>178</v>
      </c>
      <c r="AJ22" s="296">
        <v>0.15</v>
      </c>
      <c r="AK22" s="300">
        <v>0.3</v>
      </c>
      <c r="AL22" s="301">
        <v>0.252</v>
      </c>
      <c r="AM22" s="301">
        <v>0.30000000000000004</v>
      </c>
      <c r="AN22" s="302" t="s">
        <v>179</v>
      </c>
      <c r="AO22" s="302" t="s">
        <v>180</v>
      </c>
      <c r="AP22" s="302" t="s">
        <v>181</v>
      </c>
      <c r="AQ22" s="775"/>
      <c r="AR22" s="801"/>
      <c r="AS22" s="801"/>
      <c r="AT22" s="786"/>
      <c r="AU22" s="801"/>
      <c r="AV22" s="801"/>
      <c r="AW22" s="786"/>
      <c r="AX22" s="786"/>
      <c r="AY22" s="786"/>
      <c r="AZ22" s="775"/>
      <c r="BA22" s="303"/>
      <c r="BB22" s="305"/>
      <c r="BC22" s="308" t="s">
        <v>974</v>
      </c>
      <c r="BD22" s="295"/>
      <c r="BE22" s="295"/>
      <c r="BF22" s="295"/>
      <c r="BG22" s="295"/>
      <c r="BH22" s="305"/>
      <c r="BI22" s="305"/>
      <c r="BJ22" s="305"/>
      <c r="BK22" s="305"/>
      <c r="BL22" s="306"/>
      <c r="BM22" s="306"/>
      <c r="BN22" s="306"/>
      <c r="BO22" s="306"/>
      <c r="BP22" s="307" t="s">
        <v>974</v>
      </c>
      <c r="BQ22" s="330" t="s">
        <v>974</v>
      </c>
      <c r="BR22" s="748"/>
      <c r="BS22" s="763"/>
      <c r="BT22" s="763"/>
      <c r="BU22" s="766"/>
    </row>
    <row r="23" spans="1:73" s="12" customFormat="1" ht="45" customHeight="1" x14ac:dyDescent="0.25">
      <c r="A23" s="819"/>
      <c r="B23" s="822"/>
      <c r="C23" s="825"/>
      <c r="D23" s="999"/>
      <c r="E23" s="831"/>
      <c r="F23" s="834"/>
      <c r="G23" s="763"/>
      <c r="H23" s="775"/>
      <c r="I23" s="775"/>
      <c r="J23" s="801"/>
      <c r="K23" s="775"/>
      <c r="L23" s="763"/>
      <c r="M23" s="816"/>
      <c r="N23" s="763"/>
      <c r="O23" s="763"/>
      <c r="P23" s="813"/>
      <c r="Q23" s="748"/>
      <c r="R23" s="775"/>
      <c r="S23" s="877"/>
      <c r="T23" s="775"/>
      <c r="U23" s="877"/>
      <c r="V23" s="775"/>
      <c r="W23" s="877"/>
      <c r="X23" s="816"/>
      <c r="Y23" s="877"/>
      <c r="Z23" s="877"/>
      <c r="AA23" s="786"/>
      <c r="AB23" s="297">
        <v>4</v>
      </c>
      <c r="AC23" s="480" t="s">
        <v>1434</v>
      </c>
      <c r="AD23" s="481" t="s">
        <v>1399</v>
      </c>
      <c r="AE23" s="295" t="s">
        <v>1404</v>
      </c>
      <c r="AF23" s="298" t="s">
        <v>507</v>
      </c>
      <c r="AG23" s="299" t="s">
        <v>177</v>
      </c>
      <c r="AH23" s="296">
        <v>0.25</v>
      </c>
      <c r="AI23" s="299" t="s">
        <v>806</v>
      </c>
      <c r="AJ23" s="296">
        <v>0.25</v>
      </c>
      <c r="AK23" s="300">
        <v>0.5</v>
      </c>
      <c r="AL23" s="301">
        <v>0.126</v>
      </c>
      <c r="AM23" s="301">
        <v>0.30000000000000004</v>
      </c>
      <c r="AN23" s="302" t="s">
        <v>179</v>
      </c>
      <c r="AO23" s="302" t="s">
        <v>180</v>
      </c>
      <c r="AP23" s="302" t="s">
        <v>181</v>
      </c>
      <c r="AQ23" s="775"/>
      <c r="AR23" s="801"/>
      <c r="AS23" s="801"/>
      <c r="AT23" s="786"/>
      <c r="AU23" s="801"/>
      <c r="AV23" s="801"/>
      <c r="AW23" s="786"/>
      <c r="AX23" s="786"/>
      <c r="AY23" s="786"/>
      <c r="AZ23" s="775"/>
      <c r="BA23" s="303"/>
      <c r="BB23" s="305"/>
      <c r="BC23" s="308" t="s">
        <v>974</v>
      </c>
      <c r="BD23" s="295"/>
      <c r="BE23" s="295"/>
      <c r="BF23" s="295"/>
      <c r="BG23" s="295"/>
      <c r="BH23" s="305"/>
      <c r="BI23" s="305"/>
      <c r="BJ23" s="305"/>
      <c r="BK23" s="305"/>
      <c r="BL23" s="306"/>
      <c r="BM23" s="306"/>
      <c r="BN23" s="306"/>
      <c r="BO23" s="306"/>
      <c r="BP23" s="307" t="s">
        <v>974</v>
      </c>
      <c r="BQ23" s="330" t="s">
        <v>974</v>
      </c>
      <c r="BR23" s="748"/>
      <c r="BS23" s="763"/>
      <c r="BT23" s="763"/>
      <c r="BU23" s="766"/>
    </row>
    <row r="24" spans="1:73" s="12" customFormat="1" ht="37.15" customHeight="1" x14ac:dyDescent="0.25">
      <c r="A24" s="819"/>
      <c r="B24" s="822"/>
      <c r="C24" s="825"/>
      <c r="D24" s="999"/>
      <c r="E24" s="831"/>
      <c r="F24" s="834"/>
      <c r="G24" s="763"/>
      <c r="H24" s="775"/>
      <c r="I24" s="775"/>
      <c r="J24" s="801"/>
      <c r="K24" s="775"/>
      <c r="L24" s="763"/>
      <c r="M24" s="816"/>
      <c r="N24" s="763"/>
      <c r="O24" s="763"/>
      <c r="P24" s="813"/>
      <c r="Q24" s="748"/>
      <c r="R24" s="775"/>
      <c r="S24" s="877"/>
      <c r="T24" s="775"/>
      <c r="U24" s="877"/>
      <c r="V24" s="775"/>
      <c r="W24" s="877"/>
      <c r="X24" s="816"/>
      <c r="Y24" s="877"/>
      <c r="Z24" s="877"/>
      <c r="AA24" s="786"/>
      <c r="AB24" s="297">
        <v>5</v>
      </c>
      <c r="AC24" s="480" t="s">
        <v>1435</v>
      </c>
      <c r="AD24" s="481" t="s">
        <v>1399</v>
      </c>
      <c r="AE24" s="51" t="s">
        <v>1404</v>
      </c>
      <c r="AF24" s="298" t="s">
        <v>830</v>
      </c>
      <c r="AG24" s="299" t="s">
        <v>282</v>
      </c>
      <c r="AH24" s="296">
        <v>0.1</v>
      </c>
      <c r="AI24" s="299" t="s">
        <v>178</v>
      </c>
      <c r="AJ24" s="296">
        <v>0.15</v>
      </c>
      <c r="AK24" s="300">
        <v>0.25</v>
      </c>
      <c r="AL24" s="301">
        <v>0.126</v>
      </c>
      <c r="AM24" s="301">
        <v>0.22500000000000003</v>
      </c>
      <c r="AN24" s="302" t="s">
        <v>179</v>
      </c>
      <c r="AO24" s="302" t="s">
        <v>180</v>
      </c>
      <c r="AP24" s="302" t="s">
        <v>181</v>
      </c>
      <c r="AQ24" s="775"/>
      <c r="AR24" s="801"/>
      <c r="AS24" s="801"/>
      <c r="AT24" s="786"/>
      <c r="AU24" s="801"/>
      <c r="AV24" s="801"/>
      <c r="AW24" s="786"/>
      <c r="AX24" s="786"/>
      <c r="AY24" s="786"/>
      <c r="AZ24" s="775"/>
      <c r="BA24" s="303"/>
      <c r="BB24" s="305"/>
      <c r="BC24" s="308" t="s">
        <v>974</v>
      </c>
      <c r="BD24" s="295"/>
      <c r="BE24" s="295"/>
      <c r="BF24" s="295"/>
      <c r="BG24" s="295"/>
      <c r="BH24" s="305"/>
      <c r="BI24" s="305"/>
      <c r="BJ24" s="305"/>
      <c r="BK24" s="305"/>
      <c r="BL24" s="306"/>
      <c r="BM24" s="306"/>
      <c r="BN24" s="306"/>
      <c r="BO24" s="306"/>
      <c r="BP24" s="307" t="s">
        <v>974</v>
      </c>
      <c r="BQ24" s="330" t="s">
        <v>974</v>
      </c>
      <c r="BR24" s="748"/>
      <c r="BS24" s="763"/>
      <c r="BT24" s="763"/>
      <c r="BU24" s="766"/>
    </row>
    <row r="25" spans="1:73" s="12" customFormat="1" ht="27.75" customHeight="1" thickBot="1" x14ac:dyDescent="0.3">
      <c r="A25" s="819"/>
      <c r="B25" s="822"/>
      <c r="C25" s="825"/>
      <c r="D25" s="1000"/>
      <c r="E25" s="832"/>
      <c r="F25" s="835"/>
      <c r="G25" s="764"/>
      <c r="H25" s="776"/>
      <c r="I25" s="776"/>
      <c r="J25" s="802"/>
      <c r="K25" s="776"/>
      <c r="L25" s="764"/>
      <c r="M25" s="817"/>
      <c r="N25" s="764"/>
      <c r="O25" s="764"/>
      <c r="P25" s="814"/>
      <c r="Q25" s="749"/>
      <c r="R25" s="776"/>
      <c r="S25" s="878"/>
      <c r="T25" s="776"/>
      <c r="U25" s="878"/>
      <c r="V25" s="776"/>
      <c r="W25" s="878"/>
      <c r="X25" s="817"/>
      <c r="Y25" s="878"/>
      <c r="Z25" s="878"/>
      <c r="AA25" s="787"/>
      <c r="AB25" s="315">
        <v>6</v>
      </c>
      <c r="AC25" s="482"/>
      <c r="AD25" s="483"/>
      <c r="AE25" s="313"/>
      <c r="AF25" s="316" t="s">
        <v>974</v>
      </c>
      <c r="AG25" s="317"/>
      <c r="AH25" s="314" t="s">
        <v>974</v>
      </c>
      <c r="AI25" s="317"/>
      <c r="AJ25" s="314" t="s">
        <v>974</v>
      </c>
      <c r="AK25" s="318" t="s">
        <v>974</v>
      </c>
      <c r="AL25" s="301" t="s">
        <v>974</v>
      </c>
      <c r="AM25" s="301" t="s">
        <v>974</v>
      </c>
      <c r="AN25" s="320"/>
      <c r="AO25" s="320"/>
      <c r="AP25" s="320"/>
      <c r="AQ25" s="776"/>
      <c r="AR25" s="802"/>
      <c r="AS25" s="802"/>
      <c r="AT25" s="787"/>
      <c r="AU25" s="802"/>
      <c r="AV25" s="802"/>
      <c r="AW25" s="787"/>
      <c r="AX25" s="787"/>
      <c r="AY25" s="787"/>
      <c r="AZ25" s="776"/>
      <c r="BA25" s="321"/>
      <c r="BB25" s="323"/>
      <c r="BC25" s="326" t="s">
        <v>974</v>
      </c>
      <c r="BD25" s="313"/>
      <c r="BE25" s="313"/>
      <c r="BF25" s="313"/>
      <c r="BG25" s="313"/>
      <c r="BH25" s="323"/>
      <c r="BI25" s="323"/>
      <c r="BJ25" s="323"/>
      <c r="BK25" s="323"/>
      <c r="BL25" s="324"/>
      <c r="BM25" s="324"/>
      <c r="BN25" s="324"/>
      <c r="BO25" s="324"/>
      <c r="BP25" s="325" t="s">
        <v>974</v>
      </c>
      <c r="BQ25" s="333" t="s">
        <v>974</v>
      </c>
      <c r="BR25" s="749"/>
      <c r="BS25" s="764"/>
      <c r="BT25" s="764"/>
      <c r="BU25" s="767"/>
    </row>
    <row r="26" spans="1:73" s="12" customFormat="1" ht="70.5" x14ac:dyDescent="0.25">
      <c r="A26" s="819"/>
      <c r="B26" s="822"/>
      <c r="C26" s="825"/>
      <c r="D26" s="998" t="s">
        <v>1387</v>
      </c>
      <c r="E26" s="830" t="s">
        <v>1388</v>
      </c>
      <c r="F26" s="833">
        <v>4</v>
      </c>
      <c r="G26" s="762" t="s">
        <v>1420</v>
      </c>
      <c r="H26" s="774" t="s">
        <v>1390</v>
      </c>
      <c r="I26" s="774" t="s">
        <v>1406</v>
      </c>
      <c r="J26" s="800" t="s">
        <v>1436</v>
      </c>
      <c r="K26" s="774" t="s">
        <v>201</v>
      </c>
      <c r="L26" s="762" t="s">
        <v>675</v>
      </c>
      <c r="M26" s="815" t="s">
        <v>1282</v>
      </c>
      <c r="N26" s="762" t="s">
        <v>1437</v>
      </c>
      <c r="O26" s="762" t="s">
        <v>1438</v>
      </c>
      <c r="P26" s="812" t="s">
        <v>1395</v>
      </c>
      <c r="Q26" s="809" t="s">
        <v>1395</v>
      </c>
      <c r="R26" s="774" t="s">
        <v>173</v>
      </c>
      <c r="S26" s="876">
        <v>0.6</v>
      </c>
      <c r="T26" s="774" t="s">
        <v>263</v>
      </c>
      <c r="U26" s="876">
        <v>0.2</v>
      </c>
      <c r="V26" s="774" t="s">
        <v>220</v>
      </c>
      <c r="W26" s="876">
        <v>0.4</v>
      </c>
      <c r="X26" s="815" t="s">
        <v>220</v>
      </c>
      <c r="Y26" s="876">
        <v>0.4</v>
      </c>
      <c r="Z26" s="876" t="s">
        <v>975</v>
      </c>
      <c r="AA26" s="785" t="s">
        <v>174</v>
      </c>
      <c r="AB26" s="49">
        <v>1</v>
      </c>
      <c r="AC26" s="213" t="s">
        <v>1434</v>
      </c>
      <c r="AD26" s="214" t="s">
        <v>1439</v>
      </c>
      <c r="AE26" s="9" t="s">
        <v>1404</v>
      </c>
      <c r="AF26" s="16" t="s">
        <v>507</v>
      </c>
      <c r="AG26" s="10" t="s">
        <v>177</v>
      </c>
      <c r="AH26" s="18">
        <v>0.25</v>
      </c>
      <c r="AI26" s="10" t="s">
        <v>806</v>
      </c>
      <c r="AJ26" s="18">
        <v>0.25</v>
      </c>
      <c r="AK26" s="19">
        <v>0.5</v>
      </c>
      <c r="AL26" s="20">
        <v>0.3</v>
      </c>
      <c r="AM26" s="20">
        <v>0.4</v>
      </c>
      <c r="AN26" s="11" t="s">
        <v>179</v>
      </c>
      <c r="AO26" s="11" t="s">
        <v>180</v>
      </c>
      <c r="AP26" s="11" t="s">
        <v>181</v>
      </c>
      <c r="AQ26" s="774" t="s">
        <v>1428</v>
      </c>
      <c r="AR26" s="768">
        <v>0.6</v>
      </c>
      <c r="AS26" s="768">
        <v>0.126</v>
      </c>
      <c r="AT26" s="785" t="s">
        <v>535</v>
      </c>
      <c r="AU26" s="768">
        <v>0.4</v>
      </c>
      <c r="AV26" s="768">
        <v>0.30000000000000004</v>
      </c>
      <c r="AW26" s="785" t="s">
        <v>220</v>
      </c>
      <c r="AX26" s="785" t="s">
        <v>174</v>
      </c>
      <c r="AY26" s="785" t="s">
        <v>1397</v>
      </c>
      <c r="AZ26" s="774" t="s">
        <v>224</v>
      </c>
      <c r="BA26" s="97" t="s">
        <v>1395</v>
      </c>
      <c r="BB26" s="91" t="s">
        <v>1395</v>
      </c>
      <c r="BC26" s="94" t="s">
        <v>974</v>
      </c>
      <c r="BD26" s="9"/>
      <c r="BE26" s="9"/>
      <c r="BF26" s="9"/>
      <c r="BG26" s="9"/>
      <c r="BH26" s="91"/>
      <c r="BI26" s="91"/>
      <c r="BJ26" s="91"/>
      <c r="BK26" s="91"/>
      <c r="BL26" s="93"/>
      <c r="BM26" s="93"/>
      <c r="BN26" s="93"/>
      <c r="BO26" s="93"/>
      <c r="BP26" s="95" t="s">
        <v>974</v>
      </c>
      <c r="BQ26" s="96" t="s">
        <v>974</v>
      </c>
      <c r="BR26" s="747"/>
      <c r="BS26" s="762"/>
      <c r="BT26" s="762"/>
      <c r="BU26" s="765"/>
    </row>
    <row r="27" spans="1:73" s="12" customFormat="1" ht="65.25" customHeight="1" x14ac:dyDescent="0.25">
      <c r="A27" s="819"/>
      <c r="B27" s="822"/>
      <c r="C27" s="825"/>
      <c r="D27" s="999"/>
      <c r="E27" s="831"/>
      <c r="F27" s="834"/>
      <c r="G27" s="763"/>
      <c r="H27" s="775"/>
      <c r="I27" s="775"/>
      <c r="J27" s="801"/>
      <c r="K27" s="775"/>
      <c r="L27" s="763"/>
      <c r="M27" s="816"/>
      <c r="N27" s="763"/>
      <c r="O27" s="763"/>
      <c r="P27" s="813"/>
      <c r="Q27" s="810"/>
      <c r="R27" s="775"/>
      <c r="S27" s="877"/>
      <c r="T27" s="775"/>
      <c r="U27" s="877"/>
      <c r="V27" s="775"/>
      <c r="W27" s="877"/>
      <c r="X27" s="816"/>
      <c r="Y27" s="877"/>
      <c r="Z27" s="877"/>
      <c r="AA27" s="786"/>
      <c r="AB27" s="297">
        <v>2</v>
      </c>
      <c r="AC27" s="480" t="s">
        <v>1440</v>
      </c>
      <c r="AD27" s="481" t="s">
        <v>1439</v>
      </c>
      <c r="AE27" s="295" t="s">
        <v>1404</v>
      </c>
      <c r="AF27" s="298" t="s">
        <v>830</v>
      </c>
      <c r="AG27" s="299" t="s">
        <v>282</v>
      </c>
      <c r="AH27" s="296">
        <v>0.1</v>
      </c>
      <c r="AI27" s="299" t="s">
        <v>178</v>
      </c>
      <c r="AJ27" s="296">
        <v>0.15</v>
      </c>
      <c r="AK27" s="300">
        <v>0.25</v>
      </c>
      <c r="AL27" s="301">
        <v>0.3</v>
      </c>
      <c r="AM27" s="301">
        <v>0.30000000000000004</v>
      </c>
      <c r="AN27" s="302" t="s">
        <v>179</v>
      </c>
      <c r="AO27" s="302" t="s">
        <v>180</v>
      </c>
      <c r="AP27" s="302" t="s">
        <v>181</v>
      </c>
      <c r="AQ27" s="775"/>
      <c r="AR27" s="801"/>
      <c r="AS27" s="801"/>
      <c r="AT27" s="786"/>
      <c r="AU27" s="801"/>
      <c r="AV27" s="801"/>
      <c r="AW27" s="786"/>
      <c r="AX27" s="786"/>
      <c r="AY27" s="786"/>
      <c r="AZ27" s="775"/>
      <c r="BA27" s="303"/>
      <c r="BB27" s="305"/>
      <c r="BC27" s="308" t="s">
        <v>974</v>
      </c>
      <c r="BD27" s="295"/>
      <c r="BE27" s="295"/>
      <c r="BF27" s="295"/>
      <c r="BG27" s="295"/>
      <c r="BH27" s="305"/>
      <c r="BI27" s="305"/>
      <c r="BJ27" s="305"/>
      <c r="BK27" s="305"/>
      <c r="BL27" s="306"/>
      <c r="BM27" s="306"/>
      <c r="BN27" s="306"/>
      <c r="BO27" s="306"/>
      <c r="BP27" s="307" t="s">
        <v>974</v>
      </c>
      <c r="BQ27" s="330" t="s">
        <v>974</v>
      </c>
      <c r="BR27" s="748"/>
      <c r="BS27" s="763"/>
      <c r="BT27" s="763"/>
      <c r="BU27" s="766"/>
    </row>
    <row r="28" spans="1:73" s="12" customFormat="1" ht="102" x14ac:dyDescent="0.25">
      <c r="A28" s="819"/>
      <c r="B28" s="822"/>
      <c r="C28" s="825"/>
      <c r="D28" s="999"/>
      <c r="E28" s="831"/>
      <c r="F28" s="834"/>
      <c r="G28" s="763"/>
      <c r="H28" s="775"/>
      <c r="I28" s="775"/>
      <c r="J28" s="801"/>
      <c r="K28" s="775"/>
      <c r="L28" s="763"/>
      <c r="M28" s="816"/>
      <c r="N28" s="763"/>
      <c r="O28" s="763"/>
      <c r="P28" s="813"/>
      <c r="Q28" s="810"/>
      <c r="R28" s="775"/>
      <c r="S28" s="877"/>
      <c r="T28" s="775"/>
      <c r="U28" s="877"/>
      <c r="V28" s="775"/>
      <c r="W28" s="877"/>
      <c r="X28" s="816"/>
      <c r="Y28" s="877"/>
      <c r="Z28" s="877"/>
      <c r="AA28" s="786"/>
      <c r="AB28" s="297">
        <v>3</v>
      </c>
      <c r="AC28" s="480" t="s">
        <v>1441</v>
      </c>
      <c r="AD28" s="481" t="s">
        <v>1399</v>
      </c>
      <c r="AE28" s="295" t="s">
        <v>1442</v>
      </c>
      <c r="AF28" s="298" t="s">
        <v>507</v>
      </c>
      <c r="AG28" s="299" t="s">
        <v>177</v>
      </c>
      <c r="AH28" s="296">
        <v>0.25</v>
      </c>
      <c r="AI28" s="299" t="s">
        <v>178</v>
      </c>
      <c r="AJ28" s="296">
        <v>0.15</v>
      </c>
      <c r="AK28" s="300">
        <v>0.4</v>
      </c>
      <c r="AL28" s="301">
        <v>0.18</v>
      </c>
      <c r="AM28" s="301">
        <v>0.30000000000000004</v>
      </c>
      <c r="AN28" s="302" t="s">
        <v>179</v>
      </c>
      <c r="AO28" s="302" t="s">
        <v>180</v>
      </c>
      <c r="AP28" s="302" t="s">
        <v>181</v>
      </c>
      <c r="AQ28" s="775"/>
      <c r="AR28" s="801"/>
      <c r="AS28" s="801"/>
      <c r="AT28" s="786"/>
      <c r="AU28" s="801"/>
      <c r="AV28" s="801"/>
      <c r="AW28" s="786"/>
      <c r="AX28" s="786"/>
      <c r="AY28" s="786"/>
      <c r="AZ28" s="775"/>
      <c r="BA28" s="303"/>
      <c r="BB28" s="305"/>
      <c r="BC28" s="308" t="s">
        <v>974</v>
      </c>
      <c r="BD28" s="295"/>
      <c r="BE28" s="295"/>
      <c r="BF28" s="295"/>
      <c r="BG28" s="295"/>
      <c r="BH28" s="305"/>
      <c r="BI28" s="305"/>
      <c r="BJ28" s="305"/>
      <c r="BK28" s="305"/>
      <c r="BL28" s="306"/>
      <c r="BM28" s="306"/>
      <c r="BN28" s="306"/>
      <c r="BO28" s="306"/>
      <c r="BP28" s="307" t="s">
        <v>974</v>
      </c>
      <c r="BQ28" s="330" t="s">
        <v>974</v>
      </c>
      <c r="BR28" s="748"/>
      <c r="BS28" s="763"/>
      <c r="BT28" s="763"/>
      <c r="BU28" s="766"/>
    </row>
    <row r="29" spans="1:73" s="12" customFormat="1" ht="114.75" x14ac:dyDescent="0.25">
      <c r="A29" s="819"/>
      <c r="B29" s="822"/>
      <c r="C29" s="825"/>
      <c r="D29" s="999"/>
      <c r="E29" s="831"/>
      <c r="F29" s="834"/>
      <c r="G29" s="763"/>
      <c r="H29" s="775"/>
      <c r="I29" s="775"/>
      <c r="J29" s="801"/>
      <c r="K29" s="775"/>
      <c r="L29" s="763"/>
      <c r="M29" s="816"/>
      <c r="N29" s="763"/>
      <c r="O29" s="763"/>
      <c r="P29" s="813"/>
      <c r="Q29" s="810"/>
      <c r="R29" s="775"/>
      <c r="S29" s="877"/>
      <c r="T29" s="775"/>
      <c r="U29" s="877"/>
      <c r="V29" s="775"/>
      <c r="W29" s="877"/>
      <c r="X29" s="816"/>
      <c r="Y29" s="877"/>
      <c r="Z29" s="877"/>
      <c r="AA29" s="786"/>
      <c r="AB29" s="297">
        <v>4</v>
      </c>
      <c r="AC29" s="480" t="s">
        <v>1431</v>
      </c>
      <c r="AD29" s="481" t="s">
        <v>1432</v>
      </c>
      <c r="AE29" s="295" t="s">
        <v>1426</v>
      </c>
      <c r="AF29" s="298" t="s">
        <v>507</v>
      </c>
      <c r="AG29" s="299" t="s">
        <v>335</v>
      </c>
      <c r="AH29" s="296">
        <v>0.15</v>
      </c>
      <c r="AI29" s="299" t="s">
        <v>178</v>
      </c>
      <c r="AJ29" s="296">
        <v>0.15</v>
      </c>
      <c r="AK29" s="300">
        <v>0.3</v>
      </c>
      <c r="AL29" s="301">
        <v>0.126</v>
      </c>
      <c r="AM29" s="301">
        <v>0.30000000000000004</v>
      </c>
      <c r="AN29" s="302" t="s">
        <v>179</v>
      </c>
      <c r="AO29" s="302" t="s">
        <v>180</v>
      </c>
      <c r="AP29" s="302" t="s">
        <v>181</v>
      </c>
      <c r="AQ29" s="775"/>
      <c r="AR29" s="801"/>
      <c r="AS29" s="801"/>
      <c r="AT29" s="786"/>
      <c r="AU29" s="801"/>
      <c r="AV29" s="801"/>
      <c r="AW29" s="786"/>
      <c r="AX29" s="786"/>
      <c r="AY29" s="786"/>
      <c r="AZ29" s="775"/>
      <c r="BA29" s="303"/>
      <c r="BB29" s="305"/>
      <c r="BC29" s="308" t="s">
        <v>974</v>
      </c>
      <c r="BD29" s="295"/>
      <c r="BE29" s="295"/>
      <c r="BF29" s="295"/>
      <c r="BG29" s="295"/>
      <c r="BH29" s="305"/>
      <c r="BI29" s="305"/>
      <c r="BJ29" s="305"/>
      <c r="BK29" s="305"/>
      <c r="BL29" s="306"/>
      <c r="BM29" s="306"/>
      <c r="BN29" s="306"/>
      <c r="BO29" s="306"/>
      <c r="BP29" s="307" t="s">
        <v>974</v>
      </c>
      <c r="BQ29" s="330" t="s">
        <v>974</v>
      </c>
      <c r="BR29" s="748"/>
      <c r="BS29" s="763"/>
      <c r="BT29" s="763"/>
      <c r="BU29" s="766"/>
    </row>
    <row r="30" spans="1:73" s="12" customFormat="1" x14ac:dyDescent="0.25">
      <c r="A30" s="819"/>
      <c r="B30" s="822"/>
      <c r="C30" s="825"/>
      <c r="D30" s="999"/>
      <c r="E30" s="831"/>
      <c r="F30" s="834"/>
      <c r="G30" s="763"/>
      <c r="H30" s="775"/>
      <c r="I30" s="775"/>
      <c r="J30" s="801"/>
      <c r="K30" s="775"/>
      <c r="L30" s="763"/>
      <c r="M30" s="816"/>
      <c r="N30" s="763"/>
      <c r="O30" s="763"/>
      <c r="P30" s="813"/>
      <c r="Q30" s="810"/>
      <c r="R30" s="775"/>
      <c r="S30" s="877"/>
      <c r="T30" s="775"/>
      <c r="U30" s="877"/>
      <c r="V30" s="775"/>
      <c r="W30" s="877"/>
      <c r="X30" s="816"/>
      <c r="Y30" s="877"/>
      <c r="Z30" s="877"/>
      <c r="AA30" s="786"/>
      <c r="AB30" s="297">
        <v>5</v>
      </c>
      <c r="AC30" s="480"/>
      <c r="AD30" s="481"/>
      <c r="AE30" s="295"/>
      <c r="AF30" s="298" t="s">
        <v>974</v>
      </c>
      <c r="AG30" s="299"/>
      <c r="AH30" s="296" t="s">
        <v>974</v>
      </c>
      <c r="AI30" s="299"/>
      <c r="AJ30" s="296" t="s">
        <v>974</v>
      </c>
      <c r="AK30" s="300" t="s">
        <v>974</v>
      </c>
      <c r="AL30" s="301" t="s">
        <v>974</v>
      </c>
      <c r="AM30" s="301" t="s">
        <v>974</v>
      </c>
      <c r="AN30" s="302"/>
      <c r="AO30" s="302"/>
      <c r="AP30" s="302"/>
      <c r="AQ30" s="775"/>
      <c r="AR30" s="801"/>
      <c r="AS30" s="801"/>
      <c r="AT30" s="786"/>
      <c r="AU30" s="801"/>
      <c r="AV30" s="801"/>
      <c r="AW30" s="786"/>
      <c r="AX30" s="786"/>
      <c r="AY30" s="786"/>
      <c r="AZ30" s="775"/>
      <c r="BA30" s="303"/>
      <c r="BB30" s="305"/>
      <c r="BC30" s="308" t="s">
        <v>974</v>
      </c>
      <c r="BD30" s="295"/>
      <c r="BE30" s="295"/>
      <c r="BF30" s="295"/>
      <c r="BG30" s="295"/>
      <c r="BH30" s="305"/>
      <c r="BI30" s="305"/>
      <c r="BJ30" s="305"/>
      <c r="BK30" s="305"/>
      <c r="BL30" s="306"/>
      <c r="BM30" s="306"/>
      <c r="BN30" s="306"/>
      <c r="BO30" s="306"/>
      <c r="BP30" s="307" t="s">
        <v>974</v>
      </c>
      <c r="BQ30" s="330" t="s">
        <v>974</v>
      </c>
      <c r="BR30" s="748"/>
      <c r="BS30" s="763"/>
      <c r="BT30" s="763"/>
      <c r="BU30" s="766"/>
    </row>
    <row r="31" spans="1:73" s="12" customFormat="1" ht="15.75" thickBot="1" x14ac:dyDescent="0.3">
      <c r="A31" s="819"/>
      <c r="B31" s="822"/>
      <c r="C31" s="825"/>
      <c r="D31" s="1000"/>
      <c r="E31" s="832"/>
      <c r="F31" s="835"/>
      <c r="G31" s="764"/>
      <c r="H31" s="776"/>
      <c r="I31" s="776"/>
      <c r="J31" s="802"/>
      <c r="K31" s="776"/>
      <c r="L31" s="764"/>
      <c r="M31" s="817"/>
      <c r="N31" s="764"/>
      <c r="O31" s="764"/>
      <c r="P31" s="814"/>
      <c r="Q31" s="811"/>
      <c r="R31" s="776"/>
      <c r="S31" s="878"/>
      <c r="T31" s="776"/>
      <c r="U31" s="878"/>
      <c r="V31" s="776"/>
      <c r="W31" s="878"/>
      <c r="X31" s="817"/>
      <c r="Y31" s="878"/>
      <c r="Z31" s="878"/>
      <c r="AA31" s="787"/>
      <c r="AB31" s="315">
        <v>6</v>
      </c>
      <c r="AC31" s="482"/>
      <c r="AD31" s="483"/>
      <c r="AE31" s="313"/>
      <c r="AF31" s="316" t="s">
        <v>974</v>
      </c>
      <c r="AG31" s="317"/>
      <c r="AH31" s="314" t="s">
        <v>974</v>
      </c>
      <c r="AI31" s="317"/>
      <c r="AJ31" s="314" t="s">
        <v>974</v>
      </c>
      <c r="AK31" s="318" t="s">
        <v>974</v>
      </c>
      <c r="AL31" s="301" t="s">
        <v>974</v>
      </c>
      <c r="AM31" s="301" t="s">
        <v>974</v>
      </c>
      <c r="AN31" s="320"/>
      <c r="AO31" s="320"/>
      <c r="AP31" s="320"/>
      <c r="AQ31" s="776"/>
      <c r="AR31" s="802"/>
      <c r="AS31" s="802"/>
      <c r="AT31" s="787"/>
      <c r="AU31" s="802"/>
      <c r="AV31" s="802"/>
      <c r="AW31" s="787"/>
      <c r="AX31" s="787"/>
      <c r="AY31" s="787"/>
      <c r="AZ31" s="776"/>
      <c r="BA31" s="321"/>
      <c r="BB31" s="323"/>
      <c r="BC31" s="326" t="s">
        <v>974</v>
      </c>
      <c r="BD31" s="313"/>
      <c r="BE31" s="313"/>
      <c r="BF31" s="313"/>
      <c r="BG31" s="313"/>
      <c r="BH31" s="323"/>
      <c r="BI31" s="323"/>
      <c r="BJ31" s="323"/>
      <c r="BK31" s="323"/>
      <c r="BL31" s="324"/>
      <c r="BM31" s="324"/>
      <c r="BN31" s="324"/>
      <c r="BO31" s="324"/>
      <c r="BP31" s="325" t="s">
        <v>974</v>
      </c>
      <c r="BQ31" s="333" t="s">
        <v>974</v>
      </c>
      <c r="BR31" s="749"/>
      <c r="BS31" s="764"/>
      <c r="BT31" s="764"/>
      <c r="BU31" s="767"/>
    </row>
    <row r="32" spans="1:73" s="12" customFormat="1" ht="130.5" customHeight="1" x14ac:dyDescent="0.25">
      <c r="A32" s="819"/>
      <c r="B32" s="822"/>
      <c r="C32" s="825"/>
      <c r="D32" s="998" t="s">
        <v>1387</v>
      </c>
      <c r="E32" s="830" t="s">
        <v>1388</v>
      </c>
      <c r="F32" s="833">
        <v>5</v>
      </c>
      <c r="G32" s="762" t="s">
        <v>1443</v>
      </c>
      <c r="H32" s="774" t="s">
        <v>1444</v>
      </c>
      <c r="I32" s="774" t="s">
        <v>1445</v>
      </c>
      <c r="J32" s="800" t="s">
        <v>1446</v>
      </c>
      <c r="K32" s="774" t="s">
        <v>201</v>
      </c>
      <c r="L32" s="762" t="s">
        <v>260</v>
      </c>
      <c r="M32" s="785" t="s">
        <v>1282</v>
      </c>
      <c r="N32" s="762" t="s">
        <v>1447</v>
      </c>
      <c r="O32" s="762" t="s">
        <v>1448</v>
      </c>
      <c r="P32" s="806" t="s">
        <v>1395</v>
      </c>
      <c r="Q32" s="809" t="s">
        <v>1395</v>
      </c>
      <c r="R32" s="774" t="s">
        <v>173</v>
      </c>
      <c r="S32" s="876">
        <v>0.6</v>
      </c>
      <c r="T32" s="774" t="s">
        <v>263</v>
      </c>
      <c r="U32" s="876">
        <v>0.2</v>
      </c>
      <c r="V32" s="774" t="s">
        <v>220</v>
      </c>
      <c r="W32" s="876">
        <v>0.4</v>
      </c>
      <c r="X32" s="815" t="s">
        <v>220</v>
      </c>
      <c r="Y32" s="876">
        <v>0.4</v>
      </c>
      <c r="Z32" s="876" t="s">
        <v>975</v>
      </c>
      <c r="AA32" s="785" t="s">
        <v>174</v>
      </c>
      <c r="AB32" s="49">
        <v>1</v>
      </c>
      <c r="AC32" s="213" t="s">
        <v>1431</v>
      </c>
      <c r="AD32" s="214" t="s">
        <v>1432</v>
      </c>
      <c r="AE32" s="9" t="s">
        <v>1449</v>
      </c>
      <c r="AF32" s="17" t="s">
        <v>507</v>
      </c>
      <c r="AG32" s="10" t="s">
        <v>177</v>
      </c>
      <c r="AH32" s="18">
        <v>0.25</v>
      </c>
      <c r="AI32" s="10" t="s">
        <v>178</v>
      </c>
      <c r="AJ32" s="18">
        <v>0.15</v>
      </c>
      <c r="AK32" s="19">
        <v>0.4</v>
      </c>
      <c r="AL32" s="20">
        <v>0.36</v>
      </c>
      <c r="AM32" s="20">
        <v>0.4</v>
      </c>
      <c r="AN32" s="11" t="s">
        <v>179</v>
      </c>
      <c r="AO32" s="11" t="s">
        <v>180</v>
      </c>
      <c r="AP32" s="11" t="s">
        <v>181</v>
      </c>
      <c r="AQ32" s="774" t="s">
        <v>1450</v>
      </c>
      <c r="AR32" s="768">
        <v>0.6</v>
      </c>
      <c r="AS32" s="768">
        <v>0.216</v>
      </c>
      <c r="AT32" s="785" t="s">
        <v>219</v>
      </c>
      <c r="AU32" s="768">
        <v>0.4</v>
      </c>
      <c r="AV32" s="768">
        <v>0.4</v>
      </c>
      <c r="AW32" s="785" t="s">
        <v>220</v>
      </c>
      <c r="AX32" s="785" t="s">
        <v>174</v>
      </c>
      <c r="AY32" s="785" t="s">
        <v>174</v>
      </c>
      <c r="AZ32" s="774" t="s">
        <v>183</v>
      </c>
      <c r="BA32" s="97" t="s">
        <v>1451</v>
      </c>
      <c r="BB32" s="91" t="s">
        <v>1452</v>
      </c>
      <c r="BC32" s="94">
        <v>1</v>
      </c>
      <c r="BD32" s="9"/>
      <c r="BE32" s="9">
        <v>1</v>
      </c>
      <c r="BF32" s="9"/>
      <c r="BG32" s="9"/>
      <c r="BH32" s="91" t="s">
        <v>1414</v>
      </c>
      <c r="BI32" s="91" t="s">
        <v>1419</v>
      </c>
      <c r="BJ32" s="91"/>
      <c r="BK32" s="91"/>
      <c r="BL32" s="93"/>
      <c r="BM32" s="93"/>
      <c r="BN32" s="93"/>
      <c r="BO32" s="93"/>
      <c r="BP32" s="95" t="s">
        <v>974</v>
      </c>
      <c r="BQ32" s="96" t="s">
        <v>974</v>
      </c>
      <c r="BR32" s="747"/>
      <c r="BS32" s="762"/>
      <c r="BT32" s="762"/>
      <c r="BU32" s="765"/>
    </row>
    <row r="33" spans="1:73" s="12" customFormat="1" ht="96.75" customHeight="1" x14ac:dyDescent="0.25">
      <c r="A33" s="819"/>
      <c r="B33" s="822"/>
      <c r="C33" s="825"/>
      <c r="D33" s="999"/>
      <c r="E33" s="831"/>
      <c r="F33" s="834"/>
      <c r="G33" s="763"/>
      <c r="H33" s="775"/>
      <c r="I33" s="775"/>
      <c r="J33" s="801"/>
      <c r="K33" s="775"/>
      <c r="L33" s="763"/>
      <c r="M33" s="786"/>
      <c r="N33" s="763"/>
      <c r="O33" s="763"/>
      <c r="P33" s="807"/>
      <c r="Q33" s="810"/>
      <c r="R33" s="775"/>
      <c r="S33" s="877"/>
      <c r="T33" s="775"/>
      <c r="U33" s="877"/>
      <c r="V33" s="775"/>
      <c r="W33" s="877"/>
      <c r="X33" s="816"/>
      <c r="Y33" s="877"/>
      <c r="Z33" s="877"/>
      <c r="AA33" s="786"/>
      <c r="AB33" s="297">
        <v>2</v>
      </c>
      <c r="AC33" s="480" t="s">
        <v>1453</v>
      </c>
      <c r="AD33" s="481" t="s">
        <v>1432</v>
      </c>
      <c r="AE33" s="295" t="s">
        <v>1449</v>
      </c>
      <c r="AF33" s="298" t="s">
        <v>507</v>
      </c>
      <c r="AG33" s="299" t="s">
        <v>177</v>
      </c>
      <c r="AH33" s="296">
        <v>0.25</v>
      </c>
      <c r="AI33" s="299" t="s">
        <v>178</v>
      </c>
      <c r="AJ33" s="296">
        <v>0.15</v>
      </c>
      <c r="AK33" s="300">
        <v>0.4</v>
      </c>
      <c r="AL33" s="301">
        <v>0.216</v>
      </c>
      <c r="AM33" s="301">
        <v>0.4</v>
      </c>
      <c r="AN33" s="302" t="s">
        <v>179</v>
      </c>
      <c r="AO33" s="302" t="s">
        <v>180</v>
      </c>
      <c r="AP33" s="302" t="s">
        <v>181</v>
      </c>
      <c r="AQ33" s="775"/>
      <c r="AR33" s="801"/>
      <c r="AS33" s="801"/>
      <c r="AT33" s="786"/>
      <c r="AU33" s="801"/>
      <c r="AV33" s="801"/>
      <c r="AW33" s="786"/>
      <c r="AX33" s="786"/>
      <c r="AY33" s="786"/>
      <c r="AZ33" s="775"/>
      <c r="BA33" s="303"/>
      <c r="BB33" s="305"/>
      <c r="BC33" s="308" t="s">
        <v>974</v>
      </c>
      <c r="BD33" s="295"/>
      <c r="BE33" s="295"/>
      <c r="BF33" s="295"/>
      <c r="BG33" s="295"/>
      <c r="BH33" s="305"/>
      <c r="BI33" s="305"/>
      <c r="BJ33" s="305"/>
      <c r="BK33" s="305"/>
      <c r="BL33" s="306"/>
      <c r="BM33" s="306"/>
      <c r="BN33" s="306"/>
      <c r="BO33" s="306"/>
      <c r="BP33" s="307" t="s">
        <v>974</v>
      </c>
      <c r="BQ33" s="330" t="s">
        <v>974</v>
      </c>
      <c r="BR33" s="748"/>
      <c r="BS33" s="763"/>
      <c r="BT33" s="763"/>
      <c r="BU33" s="766"/>
    </row>
    <row r="34" spans="1:73" s="12" customFormat="1" x14ac:dyDescent="0.25">
      <c r="A34" s="819"/>
      <c r="B34" s="822"/>
      <c r="C34" s="825"/>
      <c r="D34" s="999"/>
      <c r="E34" s="831"/>
      <c r="F34" s="834"/>
      <c r="G34" s="763"/>
      <c r="H34" s="775"/>
      <c r="I34" s="775"/>
      <c r="J34" s="801"/>
      <c r="K34" s="775"/>
      <c r="L34" s="763"/>
      <c r="M34" s="786"/>
      <c r="N34" s="763"/>
      <c r="O34" s="763"/>
      <c r="P34" s="807"/>
      <c r="Q34" s="810"/>
      <c r="R34" s="775"/>
      <c r="S34" s="877"/>
      <c r="T34" s="775"/>
      <c r="U34" s="877"/>
      <c r="V34" s="775"/>
      <c r="W34" s="877"/>
      <c r="X34" s="816"/>
      <c r="Y34" s="877"/>
      <c r="Z34" s="877"/>
      <c r="AA34" s="786"/>
      <c r="AB34" s="297">
        <v>3</v>
      </c>
      <c r="AC34" s="480"/>
      <c r="AD34" s="481"/>
      <c r="AE34" s="295"/>
      <c r="AF34" s="298" t="s">
        <v>974</v>
      </c>
      <c r="AG34" s="299"/>
      <c r="AH34" s="296" t="s">
        <v>974</v>
      </c>
      <c r="AI34" s="299"/>
      <c r="AJ34" s="296" t="s">
        <v>974</v>
      </c>
      <c r="AK34" s="300" t="s">
        <v>974</v>
      </c>
      <c r="AL34" s="301" t="s">
        <v>974</v>
      </c>
      <c r="AM34" s="301" t="s">
        <v>974</v>
      </c>
      <c r="AN34" s="302"/>
      <c r="AO34" s="302"/>
      <c r="AP34" s="302"/>
      <c r="AQ34" s="775"/>
      <c r="AR34" s="801"/>
      <c r="AS34" s="801"/>
      <c r="AT34" s="786"/>
      <c r="AU34" s="801"/>
      <c r="AV34" s="801"/>
      <c r="AW34" s="786"/>
      <c r="AX34" s="786"/>
      <c r="AY34" s="786"/>
      <c r="AZ34" s="775"/>
      <c r="BA34" s="303"/>
      <c r="BB34" s="305"/>
      <c r="BC34" s="308" t="s">
        <v>974</v>
      </c>
      <c r="BD34" s="295"/>
      <c r="BE34" s="295"/>
      <c r="BF34" s="295"/>
      <c r="BG34" s="295"/>
      <c r="BH34" s="305"/>
      <c r="BI34" s="305"/>
      <c r="BJ34" s="305"/>
      <c r="BK34" s="305"/>
      <c r="BL34" s="306"/>
      <c r="BM34" s="306"/>
      <c r="BN34" s="306"/>
      <c r="BO34" s="306"/>
      <c r="BP34" s="307" t="s">
        <v>974</v>
      </c>
      <c r="BQ34" s="330" t="s">
        <v>974</v>
      </c>
      <c r="BR34" s="748"/>
      <c r="BS34" s="763"/>
      <c r="BT34" s="763"/>
      <c r="BU34" s="766"/>
    </row>
    <row r="35" spans="1:73" s="12" customFormat="1" x14ac:dyDescent="0.25">
      <c r="A35" s="819"/>
      <c r="B35" s="822"/>
      <c r="C35" s="825"/>
      <c r="D35" s="999"/>
      <c r="E35" s="831"/>
      <c r="F35" s="834"/>
      <c r="G35" s="763"/>
      <c r="H35" s="775"/>
      <c r="I35" s="775"/>
      <c r="J35" s="801"/>
      <c r="K35" s="775"/>
      <c r="L35" s="763"/>
      <c r="M35" s="786"/>
      <c r="N35" s="763"/>
      <c r="O35" s="763"/>
      <c r="P35" s="807"/>
      <c r="Q35" s="810"/>
      <c r="R35" s="775"/>
      <c r="S35" s="877"/>
      <c r="T35" s="775"/>
      <c r="U35" s="877"/>
      <c r="V35" s="775"/>
      <c r="W35" s="877"/>
      <c r="X35" s="816"/>
      <c r="Y35" s="877"/>
      <c r="Z35" s="877"/>
      <c r="AA35" s="786"/>
      <c r="AB35" s="297">
        <v>4</v>
      </c>
      <c r="AC35" s="480"/>
      <c r="AD35" s="481"/>
      <c r="AE35" s="295"/>
      <c r="AF35" s="298" t="s">
        <v>974</v>
      </c>
      <c r="AG35" s="299"/>
      <c r="AH35" s="296" t="s">
        <v>974</v>
      </c>
      <c r="AI35" s="299"/>
      <c r="AJ35" s="296" t="s">
        <v>974</v>
      </c>
      <c r="AK35" s="300" t="s">
        <v>974</v>
      </c>
      <c r="AL35" s="301" t="s">
        <v>974</v>
      </c>
      <c r="AM35" s="301" t="s">
        <v>974</v>
      </c>
      <c r="AN35" s="302"/>
      <c r="AO35" s="302"/>
      <c r="AP35" s="302"/>
      <c r="AQ35" s="775"/>
      <c r="AR35" s="801"/>
      <c r="AS35" s="801"/>
      <c r="AT35" s="786"/>
      <c r="AU35" s="801"/>
      <c r="AV35" s="801"/>
      <c r="AW35" s="786"/>
      <c r="AX35" s="786"/>
      <c r="AY35" s="786"/>
      <c r="AZ35" s="775"/>
      <c r="BA35" s="303"/>
      <c r="BB35" s="305"/>
      <c r="BC35" s="308" t="s">
        <v>974</v>
      </c>
      <c r="BD35" s="295"/>
      <c r="BE35" s="295"/>
      <c r="BF35" s="295"/>
      <c r="BG35" s="295"/>
      <c r="BH35" s="305"/>
      <c r="BI35" s="305"/>
      <c r="BJ35" s="305"/>
      <c r="BK35" s="305"/>
      <c r="BL35" s="306"/>
      <c r="BM35" s="306"/>
      <c r="BN35" s="306"/>
      <c r="BO35" s="306"/>
      <c r="BP35" s="307" t="s">
        <v>974</v>
      </c>
      <c r="BQ35" s="330" t="s">
        <v>974</v>
      </c>
      <c r="BR35" s="748"/>
      <c r="BS35" s="763"/>
      <c r="BT35" s="763"/>
      <c r="BU35" s="766"/>
    </row>
    <row r="36" spans="1:73" s="12" customFormat="1" x14ac:dyDescent="0.25">
      <c r="A36" s="819"/>
      <c r="B36" s="822"/>
      <c r="C36" s="825"/>
      <c r="D36" s="999"/>
      <c r="E36" s="831"/>
      <c r="F36" s="834"/>
      <c r="G36" s="763"/>
      <c r="H36" s="775"/>
      <c r="I36" s="775"/>
      <c r="J36" s="801"/>
      <c r="K36" s="775"/>
      <c r="L36" s="763"/>
      <c r="M36" s="786"/>
      <c r="N36" s="763"/>
      <c r="O36" s="763"/>
      <c r="P36" s="807"/>
      <c r="Q36" s="810"/>
      <c r="R36" s="775"/>
      <c r="S36" s="877"/>
      <c r="T36" s="775"/>
      <c r="U36" s="877"/>
      <c r="V36" s="775"/>
      <c r="W36" s="877"/>
      <c r="X36" s="816"/>
      <c r="Y36" s="877"/>
      <c r="Z36" s="877"/>
      <c r="AA36" s="786"/>
      <c r="AB36" s="297">
        <v>5</v>
      </c>
      <c r="AC36" s="480"/>
      <c r="AD36" s="481"/>
      <c r="AE36" s="295"/>
      <c r="AF36" s="298" t="s">
        <v>974</v>
      </c>
      <c r="AG36" s="299"/>
      <c r="AH36" s="296" t="s">
        <v>974</v>
      </c>
      <c r="AI36" s="299"/>
      <c r="AJ36" s="296" t="s">
        <v>974</v>
      </c>
      <c r="AK36" s="300" t="s">
        <v>974</v>
      </c>
      <c r="AL36" s="301" t="s">
        <v>974</v>
      </c>
      <c r="AM36" s="301" t="s">
        <v>974</v>
      </c>
      <c r="AN36" s="302"/>
      <c r="AO36" s="302"/>
      <c r="AP36" s="302"/>
      <c r="AQ36" s="775"/>
      <c r="AR36" s="801"/>
      <c r="AS36" s="801"/>
      <c r="AT36" s="786"/>
      <c r="AU36" s="801"/>
      <c r="AV36" s="801"/>
      <c r="AW36" s="786"/>
      <c r="AX36" s="786"/>
      <c r="AY36" s="786"/>
      <c r="AZ36" s="775"/>
      <c r="BA36" s="303"/>
      <c r="BB36" s="305"/>
      <c r="BC36" s="308" t="s">
        <v>974</v>
      </c>
      <c r="BD36" s="295"/>
      <c r="BE36" s="295"/>
      <c r="BF36" s="295"/>
      <c r="BG36" s="295"/>
      <c r="BH36" s="305"/>
      <c r="BI36" s="305"/>
      <c r="BJ36" s="305"/>
      <c r="BK36" s="305"/>
      <c r="BL36" s="306"/>
      <c r="BM36" s="306"/>
      <c r="BN36" s="306"/>
      <c r="BO36" s="306"/>
      <c r="BP36" s="307" t="s">
        <v>974</v>
      </c>
      <c r="BQ36" s="330" t="s">
        <v>974</v>
      </c>
      <c r="BR36" s="748"/>
      <c r="BS36" s="763"/>
      <c r="BT36" s="763"/>
      <c r="BU36" s="766"/>
    </row>
    <row r="37" spans="1:73" s="12" customFormat="1" ht="15.75" thickBot="1" x14ac:dyDescent="0.3">
      <c r="A37" s="819"/>
      <c r="B37" s="822"/>
      <c r="C37" s="825"/>
      <c r="D37" s="1000"/>
      <c r="E37" s="832"/>
      <c r="F37" s="835"/>
      <c r="G37" s="764"/>
      <c r="H37" s="776"/>
      <c r="I37" s="776"/>
      <c r="J37" s="802"/>
      <c r="K37" s="776"/>
      <c r="L37" s="764"/>
      <c r="M37" s="787"/>
      <c r="N37" s="764"/>
      <c r="O37" s="764"/>
      <c r="P37" s="808"/>
      <c r="Q37" s="811"/>
      <c r="R37" s="776"/>
      <c r="S37" s="878"/>
      <c r="T37" s="776"/>
      <c r="U37" s="878"/>
      <c r="V37" s="776"/>
      <c r="W37" s="878"/>
      <c r="X37" s="817"/>
      <c r="Y37" s="878"/>
      <c r="Z37" s="878"/>
      <c r="AA37" s="787"/>
      <c r="AB37" s="315">
        <v>6</v>
      </c>
      <c r="AC37" s="482"/>
      <c r="AD37" s="483"/>
      <c r="AE37" s="313"/>
      <c r="AF37" s="547" t="s">
        <v>974</v>
      </c>
      <c r="AG37" s="548"/>
      <c r="AH37" s="314" t="s">
        <v>974</v>
      </c>
      <c r="AI37" s="548"/>
      <c r="AJ37" s="314" t="s">
        <v>974</v>
      </c>
      <c r="AK37" s="318" t="s">
        <v>974</v>
      </c>
      <c r="AL37" s="301" t="s">
        <v>974</v>
      </c>
      <c r="AM37" s="301" t="s">
        <v>974</v>
      </c>
      <c r="AN37" s="320"/>
      <c r="AO37" s="320"/>
      <c r="AP37" s="320"/>
      <c r="AQ37" s="776"/>
      <c r="AR37" s="802"/>
      <c r="AS37" s="802"/>
      <c r="AT37" s="787"/>
      <c r="AU37" s="802"/>
      <c r="AV37" s="802"/>
      <c r="AW37" s="787"/>
      <c r="AX37" s="787"/>
      <c r="AY37" s="787"/>
      <c r="AZ37" s="776"/>
      <c r="BA37" s="321"/>
      <c r="BB37" s="323"/>
      <c r="BC37" s="326" t="s">
        <v>974</v>
      </c>
      <c r="BD37" s="313"/>
      <c r="BE37" s="313"/>
      <c r="BF37" s="313"/>
      <c r="BG37" s="313"/>
      <c r="BH37" s="323"/>
      <c r="BI37" s="323"/>
      <c r="BJ37" s="323"/>
      <c r="BK37" s="323"/>
      <c r="BL37" s="324"/>
      <c r="BM37" s="324"/>
      <c r="BN37" s="324"/>
      <c r="BO37" s="324"/>
      <c r="BP37" s="325" t="s">
        <v>974</v>
      </c>
      <c r="BQ37" s="333" t="s">
        <v>974</v>
      </c>
      <c r="BR37" s="749"/>
      <c r="BS37" s="764"/>
      <c r="BT37" s="764"/>
      <c r="BU37" s="767"/>
    </row>
    <row r="38" spans="1:73" s="12" customFormat="1" ht="86.45" customHeight="1" x14ac:dyDescent="0.25">
      <c r="A38" s="819"/>
      <c r="B38" s="822"/>
      <c r="C38" s="825"/>
      <c r="D38" s="998" t="s">
        <v>1387</v>
      </c>
      <c r="E38" s="830" t="s">
        <v>1388</v>
      </c>
      <c r="F38" s="833">
        <v>6</v>
      </c>
      <c r="G38" s="762" t="s">
        <v>1443</v>
      </c>
      <c r="H38" s="774" t="s">
        <v>1444</v>
      </c>
      <c r="I38" s="774" t="s">
        <v>1406</v>
      </c>
      <c r="J38" s="800" t="s">
        <v>1454</v>
      </c>
      <c r="K38" s="774" t="s">
        <v>201</v>
      </c>
      <c r="L38" s="762" t="s">
        <v>260</v>
      </c>
      <c r="M38" s="785" t="s">
        <v>1282</v>
      </c>
      <c r="N38" s="762" t="s">
        <v>1455</v>
      </c>
      <c r="O38" s="762" t="s">
        <v>1456</v>
      </c>
      <c r="P38" s="812" t="s">
        <v>1395</v>
      </c>
      <c r="Q38" s="747" t="s">
        <v>1395</v>
      </c>
      <c r="R38" s="774" t="s">
        <v>173</v>
      </c>
      <c r="S38" s="876">
        <v>0.6</v>
      </c>
      <c r="T38" s="774"/>
      <c r="U38" s="876" t="s">
        <v>974</v>
      </c>
      <c r="V38" s="774" t="s">
        <v>220</v>
      </c>
      <c r="W38" s="876">
        <v>0.4</v>
      </c>
      <c r="X38" s="815" t="s">
        <v>220</v>
      </c>
      <c r="Y38" s="876">
        <v>0.4</v>
      </c>
      <c r="Z38" s="876" t="s">
        <v>975</v>
      </c>
      <c r="AA38" s="785" t="s">
        <v>174</v>
      </c>
      <c r="AB38" s="49">
        <v>1</v>
      </c>
      <c r="AC38" s="213" t="s">
        <v>1457</v>
      </c>
      <c r="AD38" s="214" t="s">
        <v>1432</v>
      </c>
      <c r="AE38" s="9" t="s">
        <v>1449</v>
      </c>
      <c r="AF38" s="16" t="s">
        <v>830</v>
      </c>
      <c r="AG38" s="10" t="s">
        <v>282</v>
      </c>
      <c r="AH38" s="18">
        <v>0.1</v>
      </c>
      <c r="AI38" s="10" t="s">
        <v>178</v>
      </c>
      <c r="AJ38" s="18">
        <v>0.15</v>
      </c>
      <c r="AK38" s="19">
        <v>0.25</v>
      </c>
      <c r="AL38" s="20">
        <v>0.6</v>
      </c>
      <c r="AM38" s="20">
        <v>0.30000000000000004</v>
      </c>
      <c r="AN38" s="11" t="s">
        <v>179</v>
      </c>
      <c r="AO38" s="11" t="s">
        <v>180</v>
      </c>
      <c r="AP38" s="11" t="s">
        <v>181</v>
      </c>
      <c r="AQ38" s="774" t="s">
        <v>1458</v>
      </c>
      <c r="AR38" s="768">
        <v>0.6</v>
      </c>
      <c r="AS38" s="768">
        <v>0.6</v>
      </c>
      <c r="AT38" s="785" t="s">
        <v>173</v>
      </c>
      <c r="AU38" s="768">
        <v>0.4</v>
      </c>
      <c r="AV38" s="768">
        <v>0.30000000000000004</v>
      </c>
      <c r="AW38" s="785" t="s">
        <v>220</v>
      </c>
      <c r="AX38" s="785" t="s">
        <v>174</v>
      </c>
      <c r="AY38" s="785" t="s">
        <v>174</v>
      </c>
      <c r="AZ38" s="774" t="s">
        <v>183</v>
      </c>
      <c r="BA38" s="97" t="s">
        <v>1459</v>
      </c>
      <c r="BB38" s="91" t="s">
        <v>1460</v>
      </c>
      <c r="BC38" s="94">
        <v>4</v>
      </c>
      <c r="BD38" s="9">
        <v>1</v>
      </c>
      <c r="BE38" s="9">
        <v>1</v>
      </c>
      <c r="BF38" s="9">
        <v>1</v>
      </c>
      <c r="BG38" s="9">
        <v>1</v>
      </c>
      <c r="BH38" s="91" t="s">
        <v>1414</v>
      </c>
      <c r="BI38" s="91" t="s">
        <v>1419</v>
      </c>
      <c r="BJ38" s="91"/>
      <c r="BK38" s="91"/>
      <c r="BL38" s="93"/>
      <c r="BM38" s="93"/>
      <c r="BN38" s="93"/>
      <c r="BO38" s="93"/>
      <c r="BP38" s="95" t="s">
        <v>974</v>
      </c>
      <c r="BQ38" s="96" t="s">
        <v>974</v>
      </c>
      <c r="BR38" s="747"/>
      <c r="BS38" s="762"/>
      <c r="BT38" s="762"/>
      <c r="BU38" s="765"/>
    </row>
    <row r="39" spans="1:73" s="12" customFormat="1" x14ac:dyDescent="0.25">
      <c r="A39" s="819"/>
      <c r="B39" s="822"/>
      <c r="C39" s="825"/>
      <c r="D39" s="999"/>
      <c r="E39" s="831"/>
      <c r="F39" s="834"/>
      <c r="G39" s="763"/>
      <c r="H39" s="775"/>
      <c r="I39" s="775"/>
      <c r="J39" s="801"/>
      <c r="K39" s="775"/>
      <c r="L39" s="763"/>
      <c r="M39" s="786"/>
      <c r="N39" s="763"/>
      <c r="O39" s="763"/>
      <c r="P39" s="813"/>
      <c r="Q39" s="748"/>
      <c r="R39" s="775"/>
      <c r="S39" s="877"/>
      <c r="T39" s="775"/>
      <c r="U39" s="877"/>
      <c r="V39" s="775"/>
      <c r="W39" s="877"/>
      <c r="X39" s="816"/>
      <c r="Y39" s="877"/>
      <c r="Z39" s="877"/>
      <c r="AA39" s="786"/>
      <c r="AB39" s="297">
        <v>2</v>
      </c>
      <c r="AC39" s="480"/>
      <c r="AD39" s="481"/>
      <c r="AE39" s="295"/>
      <c r="AF39" s="298" t="s">
        <v>974</v>
      </c>
      <c r="AG39" s="299"/>
      <c r="AH39" s="296" t="s">
        <v>974</v>
      </c>
      <c r="AI39" s="299"/>
      <c r="AJ39" s="296" t="s">
        <v>974</v>
      </c>
      <c r="AK39" s="300" t="s">
        <v>974</v>
      </c>
      <c r="AL39" s="301" t="s">
        <v>974</v>
      </c>
      <c r="AM39" s="301" t="s">
        <v>974</v>
      </c>
      <c r="AN39" s="302"/>
      <c r="AO39" s="302"/>
      <c r="AP39" s="302"/>
      <c r="AQ39" s="775"/>
      <c r="AR39" s="801"/>
      <c r="AS39" s="801"/>
      <c r="AT39" s="786"/>
      <c r="AU39" s="801"/>
      <c r="AV39" s="801"/>
      <c r="AW39" s="786"/>
      <c r="AX39" s="786"/>
      <c r="AY39" s="786"/>
      <c r="AZ39" s="775"/>
      <c r="BA39" s="303"/>
      <c r="BB39" s="305"/>
      <c r="BC39" s="308" t="s">
        <v>974</v>
      </c>
      <c r="BD39" s="295"/>
      <c r="BE39" s="295"/>
      <c r="BF39" s="295"/>
      <c r="BG39" s="295"/>
      <c r="BH39" s="305"/>
      <c r="BI39" s="305"/>
      <c r="BJ39" s="305"/>
      <c r="BK39" s="305"/>
      <c r="BL39" s="306"/>
      <c r="BM39" s="306"/>
      <c r="BN39" s="306"/>
      <c r="BO39" s="306"/>
      <c r="BP39" s="307" t="s">
        <v>974</v>
      </c>
      <c r="BQ39" s="330" t="s">
        <v>974</v>
      </c>
      <c r="BR39" s="748"/>
      <c r="BS39" s="763"/>
      <c r="BT39" s="763"/>
      <c r="BU39" s="766"/>
    </row>
    <row r="40" spans="1:73" s="12" customFormat="1" x14ac:dyDescent="0.25">
      <c r="A40" s="819"/>
      <c r="B40" s="822"/>
      <c r="C40" s="825"/>
      <c r="D40" s="999"/>
      <c r="E40" s="831"/>
      <c r="F40" s="834"/>
      <c r="G40" s="763"/>
      <c r="H40" s="775"/>
      <c r="I40" s="775"/>
      <c r="J40" s="801"/>
      <c r="K40" s="775"/>
      <c r="L40" s="763"/>
      <c r="M40" s="786"/>
      <c r="N40" s="763"/>
      <c r="O40" s="763"/>
      <c r="P40" s="813"/>
      <c r="Q40" s="748"/>
      <c r="R40" s="775"/>
      <c r="S40" s="877"/>
      <c r="T40" s="775"/>
      <c r="U40" s="877"/>
      <c r="V40" s="775"/>
      <c r="W40" s="877"/>
      <c r="X40" s="816"/>
      <c r="Y40" s="877"/>
      <c r="Z40" s="877"/>
      <c r="AA40" s="786"/>
      <c r="AB40" s="297">
        <v>3</v>
      </c>
      <c r="AC40" s="480"/>
      <c r="AD40" s="481"/>
      <c r="AE40" s="295"/>
      <c r="AF40" s="298" t="s">
        <v>974</v>
      </c>
      <c r="AG40" s="299"/>
      <c r="AH40" s="296" t="s">
        <v>974</v>
      </c>
      <c r="AI40" s="299"/>
      <c r="AJ40" s="296" t="s">
        <v>974</v>
      </c>
      <c r="AK40" s="300" t="s">
        <v>974</v>
      </c>
      <c r="AL40" s="301" t="s">
        <v>974</v>
      </c>
      <c r="AM40" s="301" t="s">
        <v>974</v>
      </c>
      <c r="AN40" s="302"/>
      <c r="AO40" s="302"/>
      <c r="AP40" s="302"/>
      <c r="AQ40" s="775"/>
      <c r="AR40" s="801"/>
      <c r="AS40" s="801"/>
      <c r="AT40" s="786"/>
      <c r="AU40" s="801"/>
      <c r="AV40" s="801"/>
      <c r="AW40" s="786"/>
      <c r="AX40" s="786"/>
      <c r="AY40" s="786"/>
      <c r="AZ40" s="775"/>
      <c r="BA40" s="303"/>
      <c r="BB40" s="305"/>
      <c r="BC40" s="308" t="s">
        <v>974</v>
      </c>
      <c r="BD40" s="295"/>
      <c r="BE40" s="295"/>
      <c r="BF40" s="295"/>
      <c r="BG40" s="295"/>
      <c r="BH40" s="305"/>
      <c r="BI40" s="305"/>
      <c r="BJ40" s="305"/>
      <c r="BK40" s="305"/>
      <c r="BL40" s="306"/>
      <c r="BM40" s="306"/>
      <c r="BN40" s="306"/>
      <c r="BO40" s="306"/>
      <c r="BP40" s="307" t="s">
        <v>974</v>
      </c>
      <c r="BQ40" s="330" t="s">
        <v>974</v>
      </c>
      <c r="BR40" s="748"/>
      <c r="BS40" s="763"/>
      <c r="BT40" s="763"/>
      <c r="BU40" s="766"/>
    </row>
    <row r="41" spans="1:73" s="12" customFormat="1" x14ac:dyDescent="0.25">
      <c r="A41" s="819"/>
      <c r="B41" s="822"/>
      <c r="C41" s="825"/>
      <c r="D41" s="999"/>
      <c r="E41" s="831"/>
      <c r="F41" s="834"/>
      <c r="G41" s="763"/>
      <c r="H41" s="775"/>
      <c r="I41" s="775"/>
      <c r="J41" s="801"/>
      <c r="K41" s="775"/>
      <c r="L41" s="763"/>
      <c r="M41" s="786"/>
      <c r="N41" s="763"/>
      <c r="O41" s="763"/>
      <c r="P41" s="813"/>
      <c r="Q41" s="748"/>
      <c r="R41" s="775"/>
      <c r="S41" s="877"/>
      <c r="T41" s="775"/>
      <c r="U41" s="877"/>
      <c r="V41" s="775"/>
      <c r="W41" s="877"/>
      <c r="X41" s="816"/>
      <c r="Y41" s="877"/>
      <c r="Z41" s="877"/>
      <c r="AA41" s="786"/>
      <c r="AB41" s="297">
        <v>4</v>
      </c>
      <c r="AC41" s="480"/>
      <c r="AD41" s="481"/>
      <c r="AE41" s="295"/>
      <c r="AF41" s="298" t="s">
        <v>974</v>
      </c>
      <c r="AG41" s="299"/>
      <c r="AH41" s="296" t="s">
        <v>974</v>
      </c>
      <c r="AI41" s="299"/>
      <c r="AJ41" s="296" t="s">
        <v>974</v>
      </c>
      <c r="AK41" s="300" t="s">
        <v>974</v>
      </c>
      <c r="AL41" s="301" t="s">
        <v>974</v>
      </c>
      <c r="AM41" s="301" t="s">
        <v>974</v>
      </c>
      <c r="AN41" s="302"/>
      <c r="AO41" s="302"/>
      <c r="AP41" s="302"/>
      <c r="AQ41" s="775"/>
      <c r="AR41" s="801"/>
      <c r="AS41" s="801"/>
      <c r="AT41" s="786"/>
      <c r="AU41" s="801"/>
      <c r="AV41" s="801"/>
      <c r="AW41" s="786"/>
      <c r="AX41" s="786"/>
      <c r="AY41" s="786"/>
      <c r="AZ41" s="775"/>
      <c r="BA41" s="303"/>
      <c r="BB41" s="305"/>
      <c r="BC41" s="308" t="s">
        <v>974</v>
      </c>
      <c r="BD41" s="295"/>
      <c r="BE41" s="295"/>
      <c r="BF41" s="295"/>
      <c r="BG41" s="295"/>
      <c r="BH41" s="305"/>
      <c r="BI41" s="305"/>
      <c r="BJ41" s="305"/>
      <c r="BK41" s="305"/>
      <c r="BL41" s="306"/>
      <c r="BM41" s="306"/>
      <c r="BN41" s="306"/>
      <c r="BO41" s="306"/>
      <c r="BP41" s="307" t="s">
        <v>974</v>
      </c>
      <c r="BQ41" s="330" t="s">
        <v>974</v>
      </c>
      <c r="BR41" s="748"/>
      <c r="BS41" s="763"/>
      <c r="BT41" s="763"/>
      <c r="BU41" s="766"/>
    </row>
    <row r="42" spans="1:73" s="12" customFormat="1" x14ac:dyDescent="0.25">
      <c r="A42" s="819"/>
      <c r="B42" s="822"/>
      <c r="C42" s="825"/>
      <c r="D42" s="999"/>
      <c r="E42" s="831"/>
      <c r="F42" s="834"/>
      <c r="G42" s="763"/>
      <c r="H42" s="775"/>
      <c r="I42" s="775"/>
      <c r="J42" s="801"/>
      <c r="K42" s="775"/>
      <c r="L42" s="763"/>
      <c r="M42" s="786"/>
      <c r="N42" s="763"/>
      <c r="O42" s="763"/>
      <c r="P42" s="813"/>
      <c r="Q42" s="748"/>
      <c r="R42" s="775"/>
      <c r="S42" s="877"/>
      <c r="T42" s="775"/>
      <c r="U42" s="877"/>
      <c r="V42" s="775"/>
      <c r="W42" s="877"/>
      <c r="X42" s="816"/>
      <c r="Y42" s="877"/>
      <c r="Z42" s="877"/>
      <c r="AA42" s="786"/>
      <c r="AB42" s="297">
        <v>5</v>
      </c>
      <c r="AC42" s="480"/>
      <c r="AD42" s="481"/>
      <c r="AE42" s="295"/>
      <c r="AF42" s="298" t="s">
        <v>974</v>
      </c>
      <c r="AG42" s="299"/>
      <c r="AH42" s="296" t="s">
        <v>974</v>
      </c>
      <c r="AI42" s="299"/>
      <c r="AJ42" s="296" t="s">
        <v>974</v>
      </c>
      <c r="AK42" s="300" t="s">
        <v>974</v>
      </c>
      <c r="AL42" s="301" t="s">
        <v>974</v>
      </c>
      <c r="AM42" s="301" t="s">
        <v>974</v>
      </c>
      <c r="AN42" s="302"/>
      <c r="AO42" s="302"/>
      <c r="AP42" s="302"/>
      <c r="AQ42" s="775"/>
      <c r="AR42" s="801"/>
      <c r="AS42" s="801"/>
      <c r="AT42" s="786"/>
      <c r="AU42" s="801"/>
      <c r="AV42" s="801"/>
      <c r="AW42" s="786"/>
      <c r="AX42" s="786"/>
      <c r="AY42" s="786"/>
      <c r="AZ42" s="775"/>
      <c r="BA42" s="303"/>
      <c r="BB42" s="305"/>
      <c r="BC42" s="308" t="s">
        <v>974</v>
      </c>
      <c r="BD42" s="295"/>
      <c r="BE42" s="295"/>
      <c r="BF42" s="295"/>
      <c r="BG42" s="295"/>
      <c r="BH42" s="305"/>
      <c r="BI42" s="305"/>
      <c r="BJ42" s="305"/>
      <c r="BK42" s="305"/>
      <c r="BL42" s="306"/>
      <c r="BM42" s="306"/>
      <c r="BN42" s="306"/>
      <c r="BO42" s="306"/>
      <c r="BP42" s="307" t="s">
        <v>974</v>
      </c>
      <c r="BQ42" s="330" t="s">
        <v>974</v>
      </c>
      <c r="BR42" s="748"/>
      <c r="BS42" s="763"/>
      <c r="BT42" s="763"/>
      <c r="BU42" s="766"/>
    </row>
    <row r="43" spans="1:73" s="12" customFormat="1" ht="15.75" thickBot="1" x14ac:dyDescent="0.3">
      <c r="A43" s="820"/>
      <c r="B43" s="823"/>
      <c r="C43" s="826"/>
      <c r="D43" s="1000"/>
      <c r="E43" s="832"/>
      <c r="F43" s="835"/>
      <c r="G43" s="764"/>
      <c r="H43" s="776"/>
      <c r="I43" s="776"/>
      <c r="J43" s="802"/>
      <c r="K43" s="776"/>
      <c r="L43" s="764"/>
      <c r="M43" s="787"/>
      <c r="N43" s="764"/>
      <c r="O43" s="764"/>
      <c r="P43" s="814"/>
      <c r="Q43" s="749"/>
      <c r="R43" s="776"/>
      <c r="S43" s="878"/>
      <c r="T43" s="776"/>
      <c r="U43" s="878"/>
      <c r="V43" s="776"/>
      <c r="W43" s="878"/>
      <c r="X43" s="817"/>
      <c r="Y43" s="878"/>
      <c r="Z43" s="878"/>
      <c r="AA43" s="787"/>
      <c r="AB43" s="315">
        <v>6</v>
      </c>
      <c r="AC43" s="482"/>
      <c r="AD43" s="483"/>
      <c r="AE43" s="313"/>
      <c r="AF43" s="316" t="s">
        <v>974</v>
      </c>
      <c r="AG43" s="317"/>
      <c r="AH43" s="314" t="s">
        <v>974</v>
      </c>
      <c r="AI43" s="317"/>
      <c r="AJ43" s="314" t="s">
        <v>974</v>
      </c>
      <c r="AK43" s="318" t="s">
        <v>974</v>
      </c>
      <c r="AL43" s="301" t="s">
        <v>974</v>
      </c>
      <c r="AM43" s="301" t="s">
        <v>974</v>
      </c>
      <c r="AN43" s="320"/>
      <c r="AO43" s="320"/>
      <c r="AP43" s="320"/>
      <c r="AQ43" s="776"/>
      <c r="AR43" s="802"/>
      <c r="AS43" s="802"/>
      <c r="AT43" s="787"/>
      <c r="AU43" s="802"/>
      <c r="AV43" s="802"/>
      <c r="AW43" s="787"/>
      <c r="AX43" s="787"/>
      <c r="AY43" s="787"/>
      <c r="AZ43" s="776"/>
      <c r="BA43" s="321"/>
      <c r="BB43" s="323"/>
      <c r="BC43" s="326" t="s">
        <v>974</v>
      </c>
      <c r="BD43" s="313"/>
      <c r="BE43" s="313"/>
      <c r="BF43" s="313"/>
      <c r="BG43" s="313"/>
      <c r="BH43" s="323"/>
      <c r="BI43" s="323"/>
      <c r="BJ43" s="323"/>
      <c r="BK43" s="323"/>
      <c r="BL43" s="324"/>
      <c r="BM43" s="324"/>
      <c r="BN43" s="324"/>
      <c r="BO43" s="324"/>
      <c r="BP43" s="325" t="s">
        <v>974</v>
      </c>
      <c r="BQ43" s="333" t="s">
        <v>974</v>
      </c>
      <c r="BR43" s="749"/>
      <c r="BS43" s="764"/>
      <c r="BT43" s="764"/>
      <c r="BU43" s="767"/>
    </row>
    <row r="44" spans="1:73" ht="69" customHeight="1" x14ac:dyDescent="0.25">
      <c r="A44" s="818" t="s">
        <v>164</v>
      </c>
      <c r="B44" s="821" t="s">
        <v>165</v>
      </c>
      <c r="C44" s="1390" t="s">
        <v>166</v>
      </c>
      <c r="D44" s="998" t="s">
        <v>1387</v>
      </c>
      <c r="E44" s="830" t="s">
        <v>168</v>
      </c>
      <c r="F44" s="833">
        <v>1</v>
      </c>
      <c r="G44" s="812" t="s">
        <v>1461</v>
      </c>
      <c r="H44" s="774" t="s">
        <v>1390</v>
      </c>
      <c r="I44" s="774" t="s">
        <v>1391</v>
      </c>
      <c r="J44" s="800" t="s">
        <v>1462</v>
      </c>
      <c r="K44" s="774" t="s">
        <v>201</v>
      </c>
      <c r="L44" s="762" t="s">
        <v>675</v>
      </c>
      <c r="M44" s="815" t="s">
        <v>1282</v>
      </c>
      <c r="N44" s="762" t="s">
        <v>1463</v>
      </c>
      <c r="O44" s="762" t="s">
        <v>1464</v>
      </c>
      <c r="P44" s="812" t="s">
        <v>1395</v>
      </c>
      <c r="Q44" s="747" t="s">
        <v>1395</v>
      </c>
      <c r="R44" s="774" t="s">
        <v>289</v>
      </c>
      <c r="S44" s="876">
        <v>0.8</v>
      </c>
      <c r="T44" s="774" t="s">
        <v>263</v>
      </c>
      <c r="U44" s="876">
        <v>0.2</v>
      </c>
      <c r="V44" s="774" t="s">
        <v>220</v>
      </c>
      <c r="W44" s="876">
        <v>0.4</v>
      </c>
      <c r="X44" s="815" t="s">
        <v>220</v>
      </c>
      <c r="Y44" s="876">
        <v>0.4</v>
      </c>
      <c r="Z44" s="876" t="s">
        <v>1465</v>
      </c>
      <c r="AA44" s="785" t="s">
        <v>174</v>
      </c>
      <c r="AB44" s="49">
        <v>1</v>
      </c>
      <c r="AC44" s="213" t="s">
        <v>1466</v>
      </c>
      <c r="AD44" s="214" t="s">
        <v>1467</v>
      </c>
      <c r="AE44" s="9" t="s">
        <v>1468</v>
      </c>
      <c r="AF44" s="298" t="s">
        <v>507</v>
      </c>
      <c r="AG44" s="10" t="s">
        <v>335</v>
      </c>
      <c r="AH44" s="296">
        <v>0.15</v>
      </c>
      <c r="AI44" s="10" t="s">
        <v>178</v>
      </c>
      <c r="AJ44" s="296">
        <v>0.15</v>
      </c>
      <c r="AK44" s="300">
        <v>0.3</v>
      </c>
      <c r="AL44" s="20">
        <v>0.56000000000000005</v>
      </c>
      <c r="AM44" s="20">
        <v>0.4</v>
      </c>
      <c r="AN44" s="11" t="s">
        <v>179</v>
      </c>
      <c r="AO44" s="11" t="s">
        <v>180</v>
      </c>
      <c r="AP44" s="11" t="s">
        <v>181</v>
      </c>
      <c r="AQ44" s="784" t="s">
        <v>1469</v>
      </c>
      <c r="AR44" s="768">
        <v>0.8</v>
      </c>
      <c r="AS44" s="768">
        <v>0.14112</v>
      </c>
      <c r="AT44" s="785" t="s">
        <v>535</v>
      </c>
      <c r="AU44" s="768">
        <v>0.4</v>
      </c>
      <c r="AV44" s="768">
        <v>0.22500000000000003</v>
      </c>
      <c r="AW44" s="785" t="s">
        <v>220</v>
      </c>
      <c r="AX44" s="785" t="s">
        <v>174</v>
      </c>
      <c r="AY44" s="785" t="s">
        <v>1397</v>
      </c>
      <c r="AZ44" s="774" t="s">
        <v>224</v>
      </c>
      <c r="BA44" s="97" t="s">
        <v>1395</v>
      </c>
      <c r="BB44" s="97" t="s">
        <v>1395</v>
      </c>
      <c r="BC44" s="110" t="s">
        <v>974</v>
      </c>
      <c r="BD44" s="111"/>
      <c r="BE44" s="111"/>
      <c r="BF44" s="111"/>
      <c r="BG44" s="111"/>
      <c r="BH44" s="91"/>
      <c r="BI44" s="91"/>
      <c r="BJ44" s="91"/>
      <c r="BK44" s="91"/>
      <c r="BL44" s="93"/>
      <c r="BM44" s="93"/>
      <c r="BN44" s="93"/>
      <c r="BO44" s="93"/>
      <c r="BP44" s="95" t="s">
        <v>974</v>
      </c>
      <c r="BQ44" s="96" t="s">
        <v>974</v>
      </c>
      <c r="BR44" s="747"/>
      <c r="BS44" s="812"/>
      <c r="BT44" s="812"/>
      <c r="BU44" s="1387"/>
    </row>
    <row r="45" spans="1:73" ht="89.25" x14ac:dyDescent="0.25">
      <c r="A45" s="819"/>
      <c r="B45" s="822"/>
      <c r="C45" s="1391"/>
      <c r="D45" s="999"/>
      <c r="E45" s="831"/>
      <c r="F45" s="834"/>
      <c r="G45" s="813"/>
      <c r="H45" s="775"/>
      <c r="I45" s="775"/>
      <c r="J45" s="801"/>
      <c r="K45" s="775"/>
      <c r="L45" s="763"/>
      <c r="M45" s="816"/>
      <c r="N45" s="763"/>
      <c r="O45" s="763"/>
      <c r="P45" s="813"/>
      <c r="Q45" s="748"/>
      <c r="R45" s="775"/>
      <c r="S45" s="877"/>
      <c r="T45" s="775"/>
      <c r="U45" s="877"/>
      <c r="V45" s="775"/>
      <c r="W45" s="877"/>
      <c r="X45" s="816"/>
      <c r="Y45" s="877"/>
      <c r="Z45" s="877"/>
      <c r="AA45" s="786"/>
      <c r="AB45" s="297">
        <v>2</v>
      </c>
      <c r="AC45" s="480" t="s">
        <v>1470</v>
      </c>
      <c r="AD45" s="481" t="s">
        <v>1432</v>
      </c>
      <c r="AE45" s="295" t="s">
        <v>1468</v>
      </c>
      <c r="AF45" s="298" t="s">
        <v>830</v>
      </c>
      <c r="AG45" s="299" t="s">
        <v>282</v>
      </c>
      <c r="AH45" s="296">
        <v>0.1</v>
      </c>
      <c r="AI45" s="299" t="s">
        <v>178</v>
      </c>
      <c r="AJ45" s="296">
        <v>0.15</v>
      </c>
      <c r="AK45" s="300">
        <v>0.25</v>
      </c>
      <c r="AL45" s="301">
        <v>0.56000000000000005</v>
      </c>
      <c r="AM45" s="301">
        <v>0.30000000000000004</v>
      </c>
      <c r="AN45" s="302" t="s">
        <v>179</v>
      </c>
      <c r="AO45" s="302" t="s">
        <v>180</v>
      </c>
      <c r="AP45" s="302" t="s">
        <v>181</v>
      </c>
      <c r="AQ45" s="775"/>
      <c r="AR45" s="801"/>
      <c r="AS45" s="801"/>
      <c r="AT45" s="786"/>
      <c r="AU45" s="801"/>
      <c r="AV45" s="801"/>
      <c r="AW45" s="786"/>
      <c r="AX45" s="786"/>
      <c r="AY45" s="786"/>
      <c r="AZ45" s="775"/>
      <c r="BA45" s="303"/>
      <c r="BB45" s="303"/>
      <c r="BC45" s="294" t="s">
        <v>974</v>
      </c>
      <c r="BD45" s="304"/>
      <c r="BE45" s="304"/>
      <c r="BF45" s="304"/>
      <c r="BG45" s="304"/>
      <c r="BH45" s="305"/>
      <c r="BI45" s="305"/>
      <c r="BJ45" s="305"/>
      <c r="BK45" s="305"/>
      <c r="BL45" s="306"/>
      <c r="BM45" s="306"/>
      <c r="BN45" s="306"/>
      <c r="BO45" s="306"/>
      <c r="BP45" s="307" t="s">
        <v>974</v>
      </c>
      <c r="BQ45" s="308" t="s">
        <v>974</v>
      </c>
      <c r="BR45" s="748"/>
      <c r="BS45" s="813"/>
      <c r="BT45" s="813"/>
      <c r="BU45" s="1388"/>
    </row>
    <row r="46" spans="1:73" ht="76.5" x14ac:dyDescent="0.25">
      <c r="A46" s="819"/>
      <c r="B46" s="822"/>
      <c r="C46" s="1391"/>
      <c r="D46" s="999"/>
      <c r="E46" s="831"/>
      <c r="F46" s="834"/>
      <c r="G46" s="813"/>
      <c r="H46" s="775"/>
      <c r="I46" s="775"/>
      <c r="J46" s="801"/>
      <c r="K46" s="775"/>
      <c r="L46" s="763"/>
      <c r="M46" s="816"/>
      <c r="N46" s="763"/>
      <c r="O46" s="763"/>
      <c r="P46" s="813"/>
      <c r="Q46" s="748"/>
      <c r="R46" s="775"/>
      <c r="S46" s="877"/>
      <c r="T46" s="775"/>
      <c r="U46" s="877"/>
      <c r="V46" s="775"/>
      <c r="W46" s="877"/>
      <c r="X46" s="816"/>
      <c r="Y46" s="877"/>
      <c r="Z46" s="877"/>
      <c r="AA46" s="786"/>
      <c r="AB46" s="297">
        <v>3</v>
      </c>
      <c r="AC46" s="480" t="s">
        <v>1471</v>
      </c>
      <c r="AD46" s="481" t="s">
        <v>1472</v>
      </c>
      <c r="AE46" s="293" t="s">
        <v>1468</v>
      </c>
      <c r="AF46" s="298" t="s">
        <v>507</v>
      </c>
      <c r="AG46" s="299" t="s">
        <v>335</v>
      </c>
      <c r="AH46" s="296">
        <v>0.15</v>
      </c>
      <c r="AI46" s="299" t="s">
        <v>178</v>
      </c>
      <c r="AJ46" s="296">
        <v>0.15</v>
      </c>
      <c r="AK46" s="300">
        <v>0.3</v>
      </c>
      <c r="AL46" s="301">
        <v>0.39200000000000002</v>
      </c>
      <c r="AM46" s="301">
        <v>0.30000000000000004</v>
      </c>
      <c r="AN46" s="302" t="s">
        <v>179</v>
      </c>
      <c r="AO46" s="302" t="s">
        <v>180</v>
      </c>
      <c r="AP46" s="302" t="s">
        <v>181</v>
      </c>
      <c r="AQ46" s="775"/>
      <c r="AR46" s="801"/>
      <c r="AS46" s="801"/>
      <c r="AT46" s="786"/>
      <c r="AU46" s="801"/>
      <c r="AV46" s="801"/>
      <c r="AW46" s="786"/>
      <c r="AX46" s="786"/>
      <c r="AY46" s="786"/>
      <c r="AZ46" s="775"/>
      <c r="BA46" s="303"/>
      <c r="BB46" s="303"/>
      <c r="BC46" s="294" t="s">
        <v>974</v>
      </c>
      <c r="BD46" s="304"/>
      <c r="BE46" s="304"/>
      <c r="BF46" s="304"/>
      <c r="BG46" s="304"/>
      <c r="BH46" s="305"/>
      <c r="BI46" s="305"/>
      <c r="BJ46" s="305"/>
      <c r="BK46" s="305"/>
      <c r="BL46" s="306"/>
      <c r="BM46" s="306"/>
      <c r="BN46" s="306"/>
      <c r="BO46" s="306"/>
      <c r="BP46" s="307" t="s">
        <v>974</v>
      </c>
      <c r="BQ46" s="308" t="s">
        <v>974</v>
      </c>
      <c r="BR46" s="748"/>
      <c r="BS46" s="813"/>
      <c r="BT46" s="813"/>
      <c r="BU46" s="1388"/>
    </row>
    <row r="47" spans="1:73" ht="54" customHeight="1" x14ac:dyDescent="0.25">
      <c r="A47" s="819"/>
      <c r="B47" s="822"/>
      <c r="C47" s="1391"/>
      <c r="D47" s="999"/>
      <c r="E47" s="831"/>
      <c r="F47" s="834"/>
      <c r="G47" s="813"/>
      <c r="H47" s="775"/>
      <c r="I47" s="775"/>
      <c r="J47" s="801"/>
      <c r="K47" s="775"/>
      <c r="L47" s="763"/>
      <c r="M47" s="816"/>
      <c r="N47" s="763"/>
      <c r="O47" s="763"/>
      <c r="P47" s="813"/>
      <c r="Q47" s="748"/>
      <c r="R47" s="775"/>
      <c r="S47" s="877"/>
      <c r="T47" s="775"/>
      <c r="U47" s="877"/>
      <c r="V47" s="775"/>
      <c r="W47" s="877"/>
      <c r="X47" s="816"/>
      <c r="Y47" s="877"/>
      <c r="Z47" s="877"/>
      <c r="AA47" s="786"/>
      <c r="AB47" s="297">
        <v>4</v>
      </c>
      <c r="AC47" s="480" t="s">
        <v>1473</v>
      </c>
      <c r="AD47" s="481" t="s">
        <v>1467</v>
      </c>
      <c r="AE47" s="295" t="s">
        <v>1404</v>
      </c>
      <c r="AF47" s="298" t="s">
        <v>507</v>
      </c>
      <c r="AG47" s="299" t="s">
        <v>177</v>
      </c>
      <c r="AH47" s="296">
        <v>0.25</v>
      </c>
      <c r="AI47" s="299" t="s">
        <v>178</v>
      </c>
      <c r="AJ47" s="296">
        <v>0.15</v>
      </c>
      <c r="AK47" s="300">
        <v>0.4</v>
      </c>
      <c r="AL47" s="301">
        <v>0.23519999999999999</v>
      </c>
      <c r="AM47" s="301">
        <v>0.30000000000000004</v>
      </c>
      <c r="AN47" s="302" t="s">
        <v>179</v>
      </c>
      <c r="AO47" s="302" t="s">
        <v>180</v>
      </c>
      <c r="AP47" s="302" t="s">
        <v>181</v>
      </c>
      <c r="AQ47" s="775"/>
      <c r="AR47" s="801"/>
      <c r="AS47" s="801"/>
      <c r="AT47" s="786"/>
      <c r="AU47" s="801"/>
      <c r="AV47" s="801"/>
      <c r="AW47" s="786"/>
      <c r="AX47" s="786"/>
      <c r="AY47" s="786"/>
      <c r="AZ47" s="775"/>
      <c r="BA47" s="303"/>
      <c r="BB47" s="303"/>
      <c r="BC47" s="294" t="s">
        <v>974</v>
      </c>
      <c r="BD47" s="304"/>
      <c r="BE47" s="304"/>
      <c r="BF47" s="304"/>
      <c r="BG47" s="304"/>
      <c r="BH47" s="305"/>
      <c r="BI47" s="305"/>
      <c r="BJ47" s="305"/>
      <c r="BK47" s="305"/>
      <c r="BL47" s="306"/>
      <c r="BM47" s="306"/>
      <c r="BN47" s="306"/>
      <c r="BO47" s="306"/>
      <c r="BP47" s="307" t="s">
        <v>974</v>
      </c>
      <c r="BQ47" s="308" t="s">
        <v>974</v>
      </c>
      <c r="BR47" s="748"/>
      <c r="BS47" s="813"/>
      <c r="BT47" s="813"/>
      <c r="BU47" s="1388"/>
    </row>
    <row r="48" spans="1:73" ht="43.9" customHeight="1" x14ac:dyDescent="0.25">
      <c r="A48" s="819"/>
      <c r="B48" s="822"/>
      <c r="C48" s="1391"/>
      <c r="D48" s="999"/>
      <c r="E48" s="831"/>
      <c r="F48" s="834"/>
      <c r="G48" s="813"/>
      <c r="H48" s="775"/>
      <c r="I48" s="775"/>
      <c r="J48" s="801"/>
      <c r="K48" s="775"/>
      <c r="L48" s="763"/>
      <c r="M48" s="816"/>
      <c r="N48" s="763"/>
      <c r="O48" s="763"/>
      <c r="P48" s="813"/>
      <c r="Q48" s="748"/>
      <c r="R48" s="775"/>
      <c r="S48" s="877"/>
      <c r="T48" s="775"/>
      <c r="U48" s="877"/>
      <c r="V48" s="775"/>
      <c r="W48" s="877"/>
      <c r="X48" s="816"/>
      <c r="Y48" s="877"/>
      <c r="Z48" s="877"/>
      <c r="AA48" s="786"/>
      <c r="AB48" s="297">
        <v>5</v>
      </c>
      <c r="AC48" s="480" t="s">
        <v>1474</v>
      </c>
      <c r="AD48" s="481" t="s">
        <v>1467</v>
      </c>
      <c r="AE48" s="295" t="s">
        <v>1404</v>
      </c>
      <c r="AF48" s="298" t="s">
        <v>830</v>
      </c>
      <c r="AG48" s="299" t="s">
        <v>282</v>
      </c>
      <c r="AH48" s="296">
        <v>0.1</v>
      </c>
      <c r="AI48" s="299" t="s">
        <v>178</v>
      </c>
      <c r="AJ48" s="296">
        <v>0.15</v>
      </c>
      <c r="AK48" s="300">
        <v>0.25</v>
      </c>
      <c r="AL48" s="301">
        <v>0.23519999999999999</v>
      </c>
      <c r="AM48" s="301">
        <v>0.22500000000000003</v>
      </c>
      <c r="AN48" s="302" t="s">
        <v>179</v>
      </c>
      <c r="AO48" s="302" t="s">
        <v>180</v>
      </c>
      <c r="AP48" s="302" t="s">
        <v>181</v>
      </c>
      <c r="AQ48" s="775"/>
      <c r="AR48" s="801"/>
      <c r="AS48" s="801"/>
      <c r="AT48" s="786"/>
      <c r="AU48" s="801"/>
      <c r="AV48" s="801"/>
      <c r="AW48" s="786"/>
      <c r="AX48" s="786"/>
      <c r="AY48" s="786"/>
      <c r="AZ48" s="775"/>
      <c r="BA48" s="303"/>
      <c r="BB48" s="303"/>
      <c r="BC48" s="294" t="s">
        <v>974</v>
      </c>
      <c r="BD48" s="304"/>
      <c r="BE48" s="304"/>
      <c r="BF48" s="304"/>
      <c r="BG48" s="304"/>
      <c r="BH48" s="305"/>
      <c r="BI48" s="305"/>
      <c r="BJ48" s="305"/>
      <c r="BK48" s="305"/>
      <c r="BL48" s="306"/>
      <c r="BM48" s="306"/>
      <c r="BN48" s="306"/>
      <c r="BO48" s="306"/>
      <c r="BP48" s="307" t="s">
        <v>974</v>
      </c>
      <c r="BQ48" s="308" t="s">
        <v>974</v>
      </c>
      <c r="BR48" s="748"/>
      <c r="BS48" s="813"/>
      <c r="BT48" s="813"/>
      <c r="BU48" s="1388"/>
    </row>
    <row r="49" spans="1:73" ht="71.25" thickBot="1" x14ac:dyDescent="0.3">
      <c r="A49" s="819"/>
      <c r="B49" s="822"/>
      <c r="C49" s="1391"/>
      <c r="D49" s="1000"/>
      <c r="E49" s="832"/>
      <c r="F49" s="835"/>
      <c r="G49" s="814"/>
      <c r="H49" s="776"/>
      <c r="I49" s="776"/>
      <c r="J49" s="802"/>
      <c r="K49" s="776"/>
      <c r="L49" s="764"/>
      <c r="M49" s="817"/>
      <c r="N49" s="764"/>
      <c r="O49" s="764"/>
      <c r="P49" s="814"/>
      <c r="Q49" s="749"/>
      <c r="R49" s="776"/>
      <c r="S49" s="878"/>
      <c r="T49" s="776"/>
      <c r="U49" s="878"/>
      <c r="V49" s="776"/>
      <c r="W49" s="878"/>
      <c r="X49" s="817"/>
      <c r="Y49" s="878"/>
      <c r="Z49" s="878"/>
      <c r="AA49" s="787"/>
      <c r="AB49" s="315">
        <v>6</v>
      </c>
      <c r="AC49" s="482" t="s">
        <v>1475</v>
      </c>
      <c r="AD49" s="483" t="s">
        <v>1472</v>
      </c>
      <c r="AE49" s="313" t="s">
        <v>1476</v>
      </c>
      <c r="AF49" s="547" t="s">
        <v>507</v>
      </c>
      <c r="AG49" s="317" t="s">
        <v>177</v>
      </c>
      <c r="AH49" s="314">
        <v>0.25</v>
      </c>
      <c r="AI49" s="317" t="s">
        <v>178</v>
      </c>
      <c r="AJ49" s="314">
        <v>0.15</v>
      </c>
      <c r="AK49" s="318">
        <v>0.4</v>
      </c>
      <c r="AL49" s="301">
        <v>0.14112</v>
      </c>
      <c r="AM49" s="301">
        <v>0.22500000000000003</v>
      </c>
      <c r="AN49" s="320" t="s">
        <v>179</v>
      </c>
      <c r="AO49" s="320" t="s">
        <v>1477</v>
      </c>
      <c r="AP49" s="320" t="s">
        <v>181</v>
      </c>
      <c r="AQ49" s="776"/>
      <c r="AR49" s="802"/>
      <c r="AS49" s="802"/>
      <c r="AT49" s="787"/>
      <c r="AU49" s="802"/>
      <c r="AV49" s="802"/>
      <c r="AW49" s="787"/>
      <c r="AX49" s="787"/>
      <c r="AY49" s="787"/>
      <c r="AZ49" s="776"/>
      <c r="BA49" s="321"/>
      <c r="BB49" s="321"/>
      <c r="BC49" s="312" t="s">
        <v>974</v>
      </c>
      <c r="BD49" s="322"/>
      <c r="BE49" s="322"/>
      <c r="BF49" s="322"/>
      <c r="BG49" s="322"/>
      <c r="BH49" s="323"/>
      <c r="BI49" s="323"/>
      <c r="BJ49" s="323"/>
      <c r="BK49" s="323"/>
      <c r="BL49" s="324"/>
      <c r="BM49" s="324"/>
      <c r="BN49" s="324"/>
      <c r="BO49" s="324"/>
      <c r="BP49" s="325" t="s">
        <v>974</v>
      </c>
      <c r="BQ49" s="326" t="s">
        <v>974</v>
      </c>
      <c r="BR49" s="749"/>
      <c r="BS49" s="814"/>
      <c r="BT49" s="814"/>
      <c r="BU49" s="1389"/>
    </row>
    <row r="50" spans="1:73" ht="70.5" x14ac:dyDescent="0.25">
      <c r="A50" s="819"/>
      <c r="B50" s="822"/>
      <c r="C50" s="1391"/>
      <c r="D50" s="998" t="s">
        <v>1387</v>
      </c>
      <c r="E50" s="830" t="s">
        <v>168</v>
      </c>
      <c r="F50" s="833">
        <v>2</v>
      </c>
      <c r="G50" s="762" t="s">
        <v>1461</v>
      </c>
      <c r="H50" s="774" t="s">
        <v>1390</v>
      </c>
      <c r="I50" s="774" t="s">
        <v>1406</v>
      </c>
      <c r="J50" s="800" t="s">
        <v>1478</v>
      </c>
      <c r="K50" s="774" t="s">
        <v>201</v>
      </c>
      <c r="L50" s="762" t="s">
        <v>675</v>
      </c>
      <c r="M50" s="815" t="s">
        <v>1282</v>
      </c>
      <c r="N50" s="762" t="s">
        <v>1479</v>
      </c>
      <c r="O50" s="762" t="s">
        <v>1480</v>
      </c>
      <c r="P50" s="812" t="s">
        <v>1395</v>
      </c>
      <c r="Q50" s="747"/>
      <c r="R50" s="774" t="s">
        <v>289</v>
      </c>
      <c r="S50" s="876">
        <v>0.8</v>
      </c>
      <c r="T50" s="774" t="s">
        <v>263</v>
      </c>
      <c r="U50" s="876">
        <v>0.2</v>
      </c>
      <c r="V50" s="774" t="s">
        <v>220</v>
      </c>
      <c r="W50" s="876">
        <v>0.4</v>
      </c>
      <c r="X50" s="815" t="s">
        <v>220</v>
      </c>
      <c r="Y50" s="876">
        <v>0.4</v>
      </c>
      <c r="Z50" s="876" t="s">
        <v>1465</v>
      </c>
      <c r="AA50" s="785" t="s">
        <v>174</v>
      </c>
      <c r="AB50" s="49">
        <v>1</v>
      </c>
      <c r="AC50" s="215" t="s">
        <v>1481</v>
      </c>
      <c r="AD50" s="216" t="s">
        <v>1467</v>
      </c>
      <c r="AE50" s="14" t="s">
        <v>1468</v>
      </c>
      <c r="AF50" s="16" t="s">
        <v>507</v>
      </c>
      <c r="AG50" s="10" t="s">
        <v>335</v>
      </c>
      <c r="AH50" s="18">
        <v>0.15</v>
      </c>
      <c r="AI50" s="10" t="s">
        <v>178</v>
      </c>
      <c r="AJ50" s="18">
        <v>0.15</v>
      </c>
      <c r="AK50" s="19">
        <v>0.3</v>
      </c>
      <c r="AL50" s="20">
        <v>0.56000000000000005</v>
      </c>
      <c r="AM50" s="20">
        <v>0.4</v>
      </c>
      <c r="AN50" s="11" t="s">
        <v>179</v>
      </c>
      <c r="AO50" s="11" t="s">
        <v>180</v>
      </c>
      <c r="AP50" s="11" t="s">
        <v>181</v>
      </c>
      <c r="AQ50" s="774" t="s">
        <v>1469</v>
      </c>
      <c r="AR50" s="768">
        <v>0.8</v>
      </c>
      <c r="AS50" s="768">
        <v>0.23519999999999999</v>
      </c>
      <c r="AT50" s="785" t="s">
        <v>219</v>
      </c>
      <c r="AU50" s="768">
        <v>0.4</v>
      </c>
      <c r="AV50" s="768">
        <v>0.22500000000000003</v>
      </c>
      <c r="AW50" s="785" t="s">
        <v>220</v>
      </c>
      <c r="AX50" s="785" t="s">
        <v>174</v>
      </c>
      <c r="AY50" s="785" t="s">
        <v>174</v>
      </c>
      <c r="AZ50" s="774" t="s">
        <v>183</v>
      </c>
      <c r="BA50" s="97" t="s">
        <v>1482</v>
      </c>
      <c r="BB50" s="91" t="s">
        <v>1483</v>
      </c>
      <c r="BC50" s="94">
        <v>1</v>
      </c>
      <c r="BD50" s="9"/>
      <c r="BE50" s="9">
        <v>1</v>
      </c>
      <c r="BF50" s="9"/>
      <c r="BG50" s="9"/>
      <c r="BH50" s="91" t="s">
        <v>1484</v>
      </c>
      <c r="BI50" s="91" t="s">
        <v>1485</v>
      </c>
      <c r="BJ50" s="91"/>
      <c r="BK50" s="91"/>
      <c r="BL50" s="93"/>
      <c r="BM50" s="93"/>
      <c r="BN50" s="93"/>
      <c r="BO50" s="93"/>
      <c r="BP50" s="95" t="s">
        <v>974</v>
      </c>
      <c r="BQ50" s="96" t="s">
        <v>974</v>
      </c>
      <c r="BR50" s="747"/>
      <c r="BS50" s="762"/>
      <c r="BT50" s="762"/>
      <c r="BU50" s="765"/>
    </row>
    <row r="51" spans="1:73" ht="89.25" x14ac:dyDescent="0.25">
      <c r="A51" s="819"/>
      <c r="B51" s="822"/>
      <c r="C51" s="1391"/>
      <c r="D51" s="999"/>
      <c r="E51" s="831"/>
      <c r="F51" s="834"/>
      <c r="G51" s="763"/>
      <c r="H51" s="775"/>
      <c r="I51" s="775"/>
      <c r="J51" s="801"/>
      <c r="K51" s="775"/>
      <c r="L51" s="763"/>
      <c r="M51" s="816"/>
      <c r="N51" s="763"/>
      <c r="O51" s="763"/>
      <c r="P51" s="813"/>
      <c r="Q51" s="748"/>
      <c r="R51" s="775"/>
      <c r="S51" s="877"/>
      <c r="T51" s="775"/>
      <c r="U51" s="877"/>
      <c r="V51" s="775"/>
      <c r="W51" s="877"/>
      <c r="X51" s="816"/>
      <c r="Y51" s="877"/>
      <c r="Z51" s="877"/>
      <c r="AA51" s="786"/>
      <c r="AB51" s="297">
        <v>2</v>
      </c>
      <c r="AC51" s="480" t="s">
        <v>1429</v>
      </c>
      <c r="AD51" s="481" t="s">
        <v>1486</v>
      </c>
      <c r="AE51" s="295" t="s">
        <v>1468</v>
      </c>
      <c r="AF51" s="328" t="s">
        <v>830</v>
      </c>
      <c r="AG51" s="302" t="s">
        <v>282</v>
      </c>
      <c r="AH51" s="296">
        <v>0.1</v>
      </c>
      <c r="AI51" s="302" t="s">
        <v>178</v>
      </c>
      <c r="AJ51" s="296">
        <v>0.15</v>
      </c>
      <c r="AK51" s="300">
        <v>0.25</v>
      </c>
      <c r="AL51" s="329">
        <v>0.56000000000000005</v>
      </c>
      <c r="AM51" s="329">
        <v>0.30000000000000004</v>
      </c>
      <c r="AN51" s="302" t="s">
        <v>179</v>
      </c>
      <c r="AO51" s="302" t="s">
        <v>180</v>
      </c>
      <c r="AP51" s="302" t="s">
        <v>181</v>
      </c>
      <c r="AQ51" s="775"/>
      <c r="AR51" s="801"/>
      <c r="AS51" s="801"/>
      <c r="AT51" s="786"/>
      <c r="AU51" s="801"/>
      <c r="AV51" s="801"/>
      <c r="AW51" s="786"/>
      <c r="AX51" s="786"/>
      <c r="AY51" s="786"/>
      <c r="AZ51" s="775"/>
      <c r="BA51" s="303"/>
      <c r="BB51" s="305"/>
      <c r="BC51" s="308" t="s">
        <v>974</v>
      </c>
      <c r="BD51" s="295"/>
      <c r="BE51" s="295"/>
      <c r="BF51" s="295"/>
      <c r="BG51" s="295"/>
      <c r="BH51" s="305"/>
      <c r="BI51" s="305"/>
      <c r="BJ51" s="305"/>
      <c r="BK51" s="305"/>
      <c r="BL51" s="306"/>
      <c r="BM51" s="306"/>
      <c r="BN51" s="306"/>
      <c r="BO51" s="306"/>
      <c r="BP51" s="307" t="s">
        <v>974</v>
      </c>
      <c r="BQ51" s="330" t="s">
        <v>974</v>
      </c>
      <c r="BR51" s="748"/>
      <c r="BS51" s="763"/>
      <c r="BT51" s="763"/>
      <c r="BU51" s="766"/>
    </row>
    <row r="52" spans="1:73" ht="76.5" x14ac:dyDescent="0.25">
      <c r="A52" s="819"/>
      <c r="B52" s="822"/>
      <c r="C52" s="1391"/>
      <c r="D52" s="999"/>
      <c r="E52" s="831"/>
      <c r="F52" s="834"/>
      <c r="G52" s="763"/>
      <c r="H52" s="775"/>
      <c r="I52" s="775"/>
      <c r="J52" s="801"/>
      <c r="K52" s="775"/>
      <c r="L52" s="763"/>
      <c r="M52" s="816"/>
      <c r="N52" s="763"/>
      <c r="O52" s="763"/>
      <c r="P52" s="813"/>
      <c r="Q52" s="748"/>
      <c r="R52" s="775"/>
      <c r="S52" s="877"/>
      <c r="T52" s="775"/>
      <c r="U52" s="877"/>
      <c r="V52" s="775"/>
      <c r="W52" s="877"/>
      <c r="X52" s="816"/>
      <c r="Y52" s="877"/>
      <c r="Z52" s="877"/>
      <c r="AA52" s="786"/>
      <c r="AB52" s="297">
        <v>3</v>
      </c>
      <c r="AC52" s="480" t="s">
        <v>1471</v>
      </c>
      <c r="AD52" s="481" t="s">
        <v>1472</v>
      </c>
      <c r="AE52" s="295" t="s">
        <v>1468</v>
      </c>
      <c r="AF52" s="298" t="s">
        <v>507</v>
      </c>
      <c r="AG52" s="299" t="s">
        <v>335</v>
      </c>
      <c r="AH52" s="296">
        <v>0.15</v>
      </c>
      <c r="AI52" s="299" t="s">
        <v>178</v>
      </c>
      <c r="AJ52" s="296">
        <v>0.15</v>
      </c>
      <c r="AK52" s="300">
        <v>0.3</v>
      </c>
      <c r="AL52" s="301">
        <v>0.39200000000000002</v>
      </c>
      <c r="AM52" s="301">
        <v>0.30000000000000004</v>
      </c>
      <c r="AN52" s="302" t="s">
        <v>179</v>
      </c>
      <c r="AO52" s="302" t="s">
        <v>180</v>
      </c>
      <c r="AP52" s="302" t="s">
        <v>181</v>
      </c>
      <c r="AQ52" s="775"/>
      <c r="AR52" s="801"/>
      <c r="AS52" s="801"/>
      <c r="AT52" s="786"/>
      <c r="AU52" s="801"/>
      <c r="AV52" s="801"/>
      <c r="AW52" s="786"/>
      <c r="AX52" s="786"/>
      <c r="AY52" s="786"/>
      <c r="AZ52" s="775"/>
      <c r="BA52" s="303"/>
      <c r="BB52" s="305"/>
      <c r="BC52" s="308" t="s">
        <v>974</v>
      </c>
      <c r="BD52" s="295"/>
      <c r="BE52" s="295"/>
      <c r="BF52" s="295"/>
      <c r="BG52" s="295"/>
      <c r="BH52" s="305"/>
      <c r="BI52" s="305"/>
      <c r="BJ52" s="305"/>
      <c r="BK52" s="305"/>
      <c r="BL52" s="306"/>
      <c r="BM52" s="306"/>
      <c r="BN52" s="306"/>
      <c r="BO52" s="306"/>
      <c r="BP52" s="307" t="s">
        <v>974</v>
      </c>
      <c r="BQ52" s="330" t="s">
        <v>974</v>
      </c>
      <c r="BR52" s="748"/>
      <c r="BS52" s="763"/>
      <c r="BT52" s="763"/>
      <c r="BU52" s="766"/>
    </row>
    <row r="53" spans="1:73" ht="31.9" customHeight="1" x14ac:dyDescent="0.25">
      <c r="A53" s="819"/>
      <c r="B53" s="822"/>
      <c r="C53" s="1391"/>
      <c r="D53" s="999"/>
      <c r="E53" s="831"/>
      <c r="F53" s="834"/>
      <c r="G53" s="763"/>
      <c r="H53" s="775"/>
      <c r="I53" s="775"/>
      <c r="J53" s="801"/>
      <c r="K53" s="775"/>
      <c r="L53" s="763"/>
      <c r="M53" s="816"/>
      <c r="N53" s="763"/>
      <c r="O53" s="763"/>
      <c r="P53" s="813"/>
      <c r="Q53" s="748"/>
      <c r="R53" s="775"/>
      <c r="S53" s="877"/>
      <c r="T53" s="775"/>
      <c r="U53" s="877"/>
      <c r="V53" s="775"/>
      <c r="W53" s="877"/>
      <c r="X53" s="816"/>
      <c r="Y53" s="877"/>
      <c r="Z53" s="877"/>
      <c r="AA53" s="786"/>
      <c r="AB53" s="297">
        <v>4</v>
      </c>
      <c r="AC53" s="480" t="s">
        <v>1473</v>
      </c>
      <c r="AD53" s="481" t="s">
        <v>1487</v>
      </c>
      <c r="AE53" s="295" t="s">
        <v>1404</v>
      </c>
      <c r="AF53" s="298" t="s">
        <v>507</v>
      </c>
      <c r="AG53" s="299" t="s">
        <v>177</v>
      </c>
      <c r="AH53" s="296">
        <v>0.25</v>
      </c>
      <c r="AI53" s="299" t="s">
        <v>178</v>
      </c>
      <c r="AJ53" s="296">
        <v>0.15</v>
      </c>
      <c r="AK53" s="300">
        <v>0.4</v>
      </c>
      <c r="AL53" s="301">
        <v>0.23519999999999999</v>
      </c>
      <c r="AM53" s="301">
        <v>0.30000000000000004</v>
      </c>
      <c r="AN53" s="302" t="s">
        <v>179</v>
      </c>
      <c r="AO53" s="302" t="s">
        <v>180</v>
      </c>
      <c r="AP53" s="302" t="s">
        <v>181</v>
      </c>
      <c r="AQ53" s="775"/>
      <c r="AR53" s="801"/>
      <c r="AS53" s="801"/>
      <c r="AT53" s="786"/>
      <c r="AU53" s="801"/>
      <c r="AV53" s="801"/>
      <c r="AW53" s="786"/>
      <c r="AX53" s="786"/>
      <c r="AY53" s="786"/>
      <c r="AZ53" s="775"/>
      <c r="BA53" s="303"/>
      <c r="BB53" s="305"/>
      <c r="BC53" s="308" t="s">
        <v>974</v>
      </c>
      <c r="BD53" s="295"/>
      <c r="BE53" s="295"/>
      <c r="BF53" s="295"/>
      <c r="BG53" s="295"/>
      <c r="BH53" s="305"/>
      <c r="BI53" s="305"/>
      <c r="BJ53" s="305"/>
      <c r="BK53" s="305"/>
      <c r="BL53" s="306"/>
      <c r="BM53" s="306"/>
      <c r="BN53" s="306"/>
      <c r="BO53" s="306"/>
      <c r="BP53" s="307" t="s">
        <v>974</v>
      </c>
      <c r="BQ53" s="330" t="s">
        <v>974</v>
      </c>
      <c r="BR53" s="748"/>
      <c r="BS53" s="763"/>
      <c r="BT53" s="763"/>
      <c r="BU53" s="766"/>
    </row>
    <row r="54" spans="1:73" ht="37.9" customHeight="1" x14ac:dyDescent="0.25">
      <c r="A54" s="819"/>
      <c r="B54" s="822"/>
      <c r="C54" s="1391"/>
      <c r="D54" s="999"/>
      <c r="E54" s="831"/>
      <c r="F54" s="834"/>
      <c r="G54" s="763"/>
      <c r="H54" s="775"/>
      <c r="I54" s="775"/>
      <c r="J54" s="801"/>
      <c r="K54" s="775"/>
      <c r="L54" s="763"/>
      <c r="M54" s="816"/>
      <c r="N54" s="763"/>
      <c r="O54" s="763"/>
      <c r="P54" s="813"/>
      <c r="Q54" s="748"/>
      <c r="R54" s="775"/>
      <c r="S54" s="877"/>
      <c r="T54" s="775"/>
      <c r="U54" s="877"/>
      <c r="V54" s="775"/>
      <c r="W54" s="877"/>
      <c r="X54" s="816"/>
      <c r="Y54" s="877"/>
      <c r="Z54" s="877"/>
      <c r="AA54" s="786"/>
      <c r="AB54" s="297">
        <v>5</v>
      </c>
      <c r="AC54" s="480" t="s">
        <v>1488</v>
      </c>
      <c r="AD54" s="481" t="s">
        <v>1487</v>
      </c>
      <c r="AE54" s="295" t="s">
        <v>1404</v>
      </c>
      <c r="AF54" s="298" t="s">
        <v>830</v>
      </c>
      <c r="AG54" s="299" t="s">
        <v>282</v>
      </c>
      <c r="AH54" s="296">
        <v>0.1</v>
      </c>
      <c r="AI54" s="299" t="s">
        <v>178</v>
      </c>
      <c r="AJ54" s="296">
        <v>0.15</v>
      </c>
      <c r="AK54" s="300">
        <v>0.25</v>
      </c>
      <c r="AL54" s="301">
        <v>0.23519999999999999</v>
      </c>
      <c r="AM54" s="301">
        <v>0.22500000000000003</v>
      </c>
      <c r="AN54" s="302" t="s">
        <v>179</v>
      </c>
      <c r="AO54" s="302" t="s">
        <v>180</v>
      </c>
      <c r="AP54" s="302" t="s">
        <v>181</v>
      </c>
      <c r="AQ54" s="775"/>
      <c r="AR54" s="801"/>
      <c r="AS54" s="801"/>
      <c r="AT54" s="786"/>
      <c r="AU54" s="801"/>
      <c r="AV54" s="801"/>
      <c r="AW54" s="786"/>
      <c r="AX54" s="786"/>
      <c r="AY54" s="786"/>
      <c r="AZ54" s="775"/>
      <c r="BA54" s="303"/>
      <c r="BB54" s="305"/>
      <c r="BC54" s="308" t="s">
        <v>974</v>
      </c>
      <c r="BD54" s="295"/>
      <c r="BE54" s="295"/>
      <c r="BF54" s="295"/>
      <c r="BG54" s="295"/>
      <c r="BH54" s="305"/>
      <c r="BI54" s="305"/>
      <c r="BJ54" s="305"/>
      <c r="BK54" s="305"/>
      <c r="BL54" s="306"/>
      <c r="BM54" s="306"/>
      <c r="BN54" s="306"/>
      <c r="BO54" s="306"/>
      <c r="BP54" s="307" t="s">
        <v>974</v>
      </c>
      <c r="BQ54" s="330" t="s">
        <v>974</v>
      </c>
      <c r="BR54" s="748"/>
      <c r="BS54" s="763"/>
      <c r="BT54" s="763"/>
      <c r="BU54" s="766"/>
    </row>
    <row r="55" spans="1:73" x14ac:dyDescent="0.25">
      <c r="A55" s="819"/>
      <c r="B55" s="822"/>
      <c r="C55" s="1391"/>
      <c r="D55" s="1000"/>
      <c r="E55" s="832"/>
      <c r="F55" s="835"/>
      <c r="G55" s="764"/>
      <c r="H55" s="776"/>
      <c r="I55" s="776"/>
      <c r="J55" s="802"/>
      <c r="K55" s="776"/>
      <c r="L55" s="764"/>
      <c r="M55" s="817"/>
      <c r="N55" s="764"/>
      <c r="O55" s="764"/>
      <c r="P55" s="814"/>
      <c r="Q55" s="749"/>
      <c r="R55" s="776"/>
      <c r="S55" s="878"/>
      <c r="T55" s="776"/>
      <c r="U55" s="878"/>
      <c r="V55" s="776"/>
      <c r="W55" s="878"/>
      <c r="X55" s="817"/>
      <c r="Y55" s="878"/>
      <c r="Z55" s="878"/>
      <c r="AA55" s="787"/>
      <c r="AB55" s="315">
        <v>6</v>
      </c>
      <c r="AC55" s="482"/>
      <c r="AD55" s="483"/>
      <c r="AE55" s="313"/>
      <c r="AF55" s="316" t="s">
        <v>974</v>
      </c>
      <c r="AG55" s="317"/>
      <c r="AH55" s="314" t="s">
        <v>974</v>
      </c>
      <c r="AI55" s="317"/>
      <c r="AJ55" s="314" t="s">
        <v>974</v>
      </c>
      <c r="AK55" s="318" t="s">
        <v>974</v>
      </c>
      <c r="AL55" s="301" t="s">
        <v>974</v>
      </c>
      <c r="AM55" s="301" t="s">
        <v>974</v>
      </c>
      <c r="AN55" s="320"/>
      <c r="AO55" s="320"/>
      <c r="AP55" s="320"/>
      <c r="AQ55" s="776"/>
      <c r="AR55" s="802"/>
      <c r="AS55" s="802"/>
      <c r="AT55" s="787"/>
      <c r="AU55" s="802"/>
      <c r="AV55" s="802"/>
      <c r="AW55" s="787"/>
      <c r="AX55" s="787"/>
      <c r="AY55" s="787"/>
      <c r="AZ55" s="776"/>
      <c r="BA55" s="321"/>
      <c r="BB55" s="323"/>
      <c r="BC55" s="326" t="s">
        <v>974</v>
      </c>
      <c r="BD55" s="313"/>
      <c r="BE55" s="313"/>
      <c r="BF55" s="313"/>
      <c r="BG55" s="313"/>
      <c r="BH55" s="323"/>
      <c r="BI55" s="323"/>
      <c r="BJ55" s="323"/>
      <c r="BK55" s="323"/>
      <c r="BL55" s="324"/>
      <c r="BM55" s="324"/>
      <c r="BN55" s="324"/>
      <c r="BO55" s="324"/>
      <c r="BP55" s="325" t="s">
        <v>974</v>
      </c>
      <c r="BQ55" s="333" t="s">
        <v>974</v>
      </c>
      <c r="BR55" s="749"/>
      <c r="BS55" s="764"/>
      <c r="BT55" s="764"/>
      <c r="BU55" s="767"/>
    </row>
    <row r="56" spans="1:73" s="12" customFormat="1" ht="70.5" customHeight="1" x14ac:dyDescent="0.25">
      <c r="A56" s="819"/>
      <c r="B56" s="822"/>
      <c r="C56" s="1391"/>
      <c r="D56" s="848" t="s">
        <v>1387</v>
      </c>
      <c r="E56" s="830" t="s">
        <v>168</v>
      </c>
      <c r="F56" s="851">
        <v>3</v>
      </c>
      <c r="G56" s="756" t="s">
        <v>1489</v>
      </c>
      <c r="H56" s="774" t="s">
        <v>1390</v>
      </c>
      <c r="I56" s="744" t="s">
        <v>1391</v>
      </c>
      <c r="J56" s="800" t="s">
        <v>1490</v>
      </c>
      <c r="K56" s="803"/>
      <c r="L56" s="756" t="s">
        <v>675</v>
      </c>
      <c r="M56" s="815" t="str">
        <f>CONCATENATE(" *",[6]Árbol_GF!C90," *",[6]Árbol_GF!E90," *",[6]Árbol_GF!G90)</f>
        <v xml:space="preserve"> * * *</v>
      </c>
      <c r="N56" s="1393" t="s">
        <v>1491</v>
      </c>
      <c r="O56" s="1393" t="s">
        <v>1492</v>
      </c>
      <c r="P56" s="750" t="s">
        <v>1395</v>
      </c>
      <c r="Q56" s="1024" t="s">
        <v>1395</v>
      </c>
      <c r="R56" s="744" t="s">
        <v>289</v>
      </c>
      <c r="S56" s="781">
        <f>IF(R56="Muy Alta",100%,IF(R56="Alta",80%,IF(R56="Media",60%,IF(R56="Baja",40%,IF(R56="Muy Baja",20%,"")))))</f>
        <v>0.8</v>
      </c>
      <c r="T56" s="744" t="s">
        <v>263</v>
      </c>
      <c r="U56" s="781">
        <f>IF(T56="Catastrófico",100%,IF(T56="Mayor",80%,IF(T56="Moderado",60%,IF(T56="Menor",40%,IF(T56="Leve",20%,"")))))</f>
        <v>0.2</v>
      </c>
      <c r="V56" s="744" t="s">
        <v>220</v>
      </c>
      <c r="W56" s="781">
        <f>IF(V56="Catastrófico",100%,IF(V56="Mayor",80%,IF(V56="Moderado",60%,IF(V56="Menor",40%,IF(V56="Leve",20%,"")))))</f>
        <v>0.4</v>
      </c>
      <c r="X56" s="778" t="str">
        <f>IF(Y56=100%,"Catastrófico",IF(Y56=80%,"Mayor",IF(Y56=60%,"Moderado",IF(Y56=40%,"Menor",IF(Y56=20%,"Leve","")))))</f>
        <v>Menor</v>
      </c>
      <c r="Y56" s="781">
        <f>IF(AND(U56="",W56=""),"",MAX(U56,W56))</f>
        <v>0.4</v>
      </c>
      <c r="Z56" s="781" t="str">
        <f>CONCATENATE(R56,X56)</f>
        <v>AltaMenor</v>
      </c>
      <c r="AA56" s="741" t="str">
        <f>IF(Z56="Muy AltaLeve","Alto",IF(Z56="Muy AltaMenor","Alto",IF(Z56="Muy AltaModerado","Alto",IF(Z56="Muy AltaMayor","Alto",IF(Z56="Muy AltaCatastrófico","Extremo",IF(Z56="AltaLeve","Moderado",IF(Z56="AltaMenor","Moderado",IF(Z56="AltaModerado","Alto",IF(Z56="AltaMayor","Alto",IF(Z56="AltaCatastrófico","Extremo",IF(Z56="MediaLeve","Moderado",IF(Z56="MediaMenor","Moderado",IF(Z56="MediaModerado","Moderado",IF(Z56="MediaMayor","Alto",IF(Z56="MediaCatastrófico","Extremo",IF(Z56="BajaLeve","Bajo",IF(Z56="BajaMenor","Moderado",IF(Z56="BajaModerado","Moderado",IF(Z56="BajaMayor","Alto",IF(Z56="BajaCatastrófico","Extremo",IF(Z56="Muy BajaLeve","Bajo",IF(Z56="Muy BajaMenor","Bajo",IF(Z56="Muy BajaModerado","Moderado",IF(Z56="Muy BajaMayor","Alto",IF(Z56="Muy BajaCatastrófico","Extremo","")))))))))))))))))))))))))</f>
        <v>Moderado</v>
      </c>
      <c r="AB56" s="49">
        <v>1</v>
      </c>
      <c r="AC56" s="480" t="s">
        <v>1424</v>
      </c>
      <c r="AD56" s="128" t="s">
        <v>1493</v>
      </c>
      <c r="AE56" s="259" t="s">
        <v>1426</v>
      </c>
      <c r="AF56" s="16" t="str">
        <f t="shared" ref="AF56:AF67" si="0">IF(OR(AG56="Preventivo",AG56="Detectivo"),"Probabilidad",IF(AG56="Correctivo","Impacto",""))</f>
        <v>Probabilidad</v>
      </c>
      <c r="AG56" s="10" t="s">
        <v>177</v>
      </c>
      <c r="AH56" s="18">
        <f t="shared" ref="AH56:AH67" si="1">IF(AG56="","",IF(AG56="Preventivo",25%,IF(AG56="Detectivo",15%,IF(AG56="Correctivo",10%))))</f>
        <v>0.25</v>
      </c>
      <c r="AI56" s="10" t="s">
        <v>178</v>
      </c>
      <c r="AJ56" s="18">
        <f t="shared" ref="AJ56:AJ67" si="2">IF(AI56="Automático",25%,IF(AI56="Manual",15%,""))</f>
        <v>0.15</v>
      </c>
      <c r="AK56" s="19">
        <f t="shared" ref="AK56:AK67" si="3">IF(OR(AH56="",AJ56=""),"",AH56+AJ56)</f>
        <v>0.4</v>
      </c>
      <c r="AL56" s="20">
        <f>IFERROR(IF(AF56="Probabilidad",(S56-(+S56*AK56)),IF(AF56="Impacto",S56,"")),"")</f>
        <v>0.48</v>
      </c>
      <c r="AM56" s="20">
        <f>IFERROR(IF(AF56="Impacto",(Y56-(+Y56*AK56)),IF(AF56="Probabilidad",Y56,"")),"")</f>
        <v>0.4</v>
      </c>
      <c r="AN56" s="11" t="s">
        <v>179</v>
      </c>
      <c r="AO56" s="11" t="s">
        <v>180</v>
      </c>
      <c r="AP56" s="11" t="s">
        <v>181</v>
      </c>
      <c r="AQ56" s="1396" t="s">
        <v>1494</v>
      </c>
      <c r="AR56" s="738">
        <f>S56</f>
        <v>0.8</v>
      </c>
      <c r="AS56" s="738">
        <f>IF(AL56="","",MIN(AL56:AL61))</f>
        <v>0.16799999999999998</v>
      </c>
      <c r="AT56" s="741" t="str">
        <f>IFERROR(IF(AS56="","",IF(AS56&lt;=0.2,"Muy Baja",IF(AS56&lt;=0.4,"Baja",IF(AS56&lt;=0.6,"Media",IF(AS56&lt;=0.8,"Alta","Muy Alta"))))),"")</f>
        <v>Muy Baja</v>
      </c>
      <c r="AU56" s="738">
        <f>Y56</f>
        <v>0.4</v>
      </c>
      <c r="AV56" s="738">
        <f>IF(AM56="","",MIN(AM56:AM61))</f>
        <v>0.22500000000000003</v>
      </c>
      <c r="AW56" s="741" t="str">
        <f>IFERROR(IF(AV56="","",IF(AV56&lt;=0.2,"Leve",IF(AV56&lt;=0.4,"Menor",IF(AV56&lt;=0.6,"Moderado",IF(AV56&lt;=0.8,"Mayor","Catastrófico"))))),"")</f>
        <v>Menor</v>
      </c>
      <c r="AX56" s="741" t="str">
        <f>AA56</f>
        <v>Moderado</v>
      </c>
      <c r="AY56" s="741" t="str">
        <f>IFERROR(IF(OR(AND(AT56="Muy Baja",AW56="Leve"),AND(AT56="Muy Baja",AW56="Menor"),AND(AT56="Baja",AW56="Leve")),"Bajo",IF(OR(AND(AT56="Muy baja",AW56="Moderado"),AND(AT56="Baja",AW56="Menor"),AND(AT56="Baja",AW56="Moderado"),AND(AT56="Media",AW56="Leve"),AND(AT56="Media",AW56="Menor"),AND(AT56="Media",AW56="Moderado"),AND(AT56="Alta",AW56="Leve"),AND(AT56="Alta",AW56="Menor")),"Moderado",IF(OR(AND(AT56="Muy Baja",AW56="Mayor"),AND(AT56="Baja",AW56="Mayor"),AND(AT56="Media",AW56="Mayor"),AND(AT56="Alta",AW56="Moderado"),AND(AT56="Alta",AW56="Mayor"),AND(AT56="Muy Alta",AW56="Leve"),AND(AT56="Muy Alta",AW56="Menor"),AND(AT56="Muy Alta",AW56="Moderado"),AND(AT56="Muy Alta",AW56="Mayor")),"Alto",IF(OR(AND(AT56="Muy Baja",AW56="Catastrófico"),AND(AT56="Baja",AW56="Catastrófico"),AND(AT56="Media",AW56="Catastrófico"),AND(AT56="Alta",AW56="Catastrófico"),AND(AT56="Muy Alta",AW56="Catastrófico")),"Extremo","")))),"")</f>
        <v>Bajo</v>
      </c>
      <c r="AZ56" s="744" t="s">
        <v>224</v>
      </c>
      <c r="BA56" s="87" t="s">
        <v>1395</v>
      </c>
      <c r="BB56" s="9" t="s">
        <v>1395</v>
      </c>
      <c r="BC56" s="94" t="str">
        <f t="shared" ref="BC56:BC67" si="4">IF(SUM(BD56:BG56)=0,"",SUM(BD56:BG56))</f>
        <v/>
      </c>
      <c r="BD56" s="9"/>
      <c r="BE56" s="9"/>
      <c r="BF56" s="9"/>
      <c r="BG56" s="9"/>
      <c r="BH56" s="91"/>
      <c r="BI56" s="91"/>
      <c r="BJ56" s="91"/>
      <c r="BK56" s="91"/>
      <c r="BL56" s="93"/>
      <c r="BM56" s="93"/>
      <c r="BN56" s="93"/>
      <c r="BO56" s="93"/>
      <c r="BP56" s="95" t="str">
        <f t="shared" ref="BP56:BP67" si="5">IF(SUM(BL56:BO56)=0,"",SUM(BL56:BO56))</f>
        <v/>
      </c>
      <c r="BQ56" s="96" t="str">
        <f t="shared" ref="BQ56:BQ67" si="6">IF(ISERROR(BP56/BC56),"",(BP56/BC56))</f>
        <v/>
      </c>
      <c r="BR56" s="747"/>
      <c r="BS56" s="750"/>
      <c r="BT56" s="756"/>
      <c r="BU56" s="759"/>
    </row>
    <row r="57" spans="1:73" s="12" customFormat="1" ht="89.25" customHeight="1" x14ac:dyDescent="0.25">
      <c r="A57" s="819"/>
      <c r="B57" s="822"/>
      <c r="C57" s="1391"/>
      <c r="D57" s="849"/>
      <c r="E57" s="831"/>
      <c r="F57" s="852"/>
      <c r="G57" s="757"/>
      <c r="H57" s="775"/>
      <c r="I57" s="745"/>
      <c r="J57" s="801"/>
      <c r="K57" s="804"/>
      <c r="L57" s="757"/>
      <c r="M57" s="816"/>
      <c r="N57" s="1394"/>
      <c r="O57" s="1394"/>
      <c r="P57" s="751"/>
      <c r="Q57" s="1025"/>
      <c r="R57" s="745"/>
      <c r="S57" s="782"/>
      <c r="T57" s="745"/>
      <c r="U57" s="782"/>
      <c r="V57" s="745"/>
      <c r="W57" s="782"/>
      <c r="X57" s="779"/>
      <c r="Y57" s="782"/>
      <c r="Z57" s="782"/>
      <c r="AA57" s="742"/>
      <c r="AB57" s="297">
        <v>2</v>
      </c>
      <c r="AC57" s="480" t="s">
        <v>1429</v>
      </c>
      <c r="AD57" s="481" t="s">
        <v>1399</v>
      </c>
      <c r="AE57" s="288" t="s">
        <v>1430</v>
      </c>
      <c r="AF57" s="298" t="str">
        <f t="shared" si="0"/>
        <v>Impacto</v>
      </c>
      <c r="AG57" s="299" t="s">
        <v>282</v>
      </c>
      <c r="AH57" s="296">
        <f t="shared" si="1"/>
        <v>0.1</v>
      </c>
      <c r="AI57" s="299" t="s">
        <v>178</v>
      </c>
      <c r="AJ57" s="296">
        <f t="shared" si="2"/>
        <v>0.15</v>
      </c>
      <c r="AK57" s="300">
        <f t="shared" si="3"/>
        <v>0.25</v>
      </c>
      <c r="AL57" s="301">
        <f>IFERROR(IF(AND(AF56="Probabilidad",AF57="Probabilidad"),(AL56-(+AL56*AK57)),IF(AF57="Probabilidad",(S56-(+S56*AK57)),IF(AF57="Impacto",AL56,""))),"")</f>
        <v>0.48</v>
      </c>
      <c r="AM57" s="301">
        <f>IFERROR(IF(AND(AF56="Impacto",AF57="Impacto"),(AM56-(+AM56*AK57)),IF(AF57="Impacto",(Y56-(+Y56*AK57)),IF(AF57="Probabilidad",AM56,""))),"")</f>
        <v>0.30000000000000004</v>
      </c>
      <c r="AN57" s="302" t="s">
        <v>179</v>
      </c>
      <c r="AO57" s="302" t="s">
        <v>180</v>
      </c>
      <c r="AP57" s="302" t="s">
        <v>1427</v>
      </c>
      <c r="AQ57" s="1397"/>
      <c r="AR57" s="739"/>
      <c r="AS57" s="739"/>
      <c r="AT57" s="742"/>
      <c r="AU57" s="739"/>
      <c r="AV57" s="739"/>
      <c r="AW57" s="742"/>
      <c r="AX57" s="742"/>
      <c r="AY57" s="742"/>
      <c r="AZ57" s="745"/>
      <c r="BA57" s="334"/>
      <c r="BB57" s="305"/>
      <c r="BC57" s="308" t="str">
        <f t="shared" si="4"/>
        <v/>
      </c>
      <c r="BD57" s="295"/>
      <c r="BE57" s="295"/>
      <c r="BF57" s="295"/>
      <c r="BG57" s="295"/>
      <c r="BH57" s="305"/>
      <c r="BI57" s="305"/>
      <c r="BJ57" s="305"/>
      <c r="BK57" s="305"/>
      <c r="BL57" s="306"/>
      <c r="BM57" s="306"/>
      <c r="BN57" s="306"/>
      <c r="BO57" s="306"/>
      <c r="BP57" s="307" t="str">
        <f t="shared" si="5"/>
        <v/>
      </c>
      <c r="BQ57" s="330" t="str">
        <f t="shared" si="6"/>
        <v/>
      </c>
      <c r="BR57" s="748"/>
      <c r="BS57" s="751"/>
      <c r="BT57" s="757"/>
      <c r="BU57" s="760"/>
    </row>
    <row r="58" spans="1:73" s="12" customFormat="1" ht="114.75" customHeight="1" x14ac:dyDescent="0.25">
      <c r="A58" s="819"/>
      <c r="B58" s="822"/>
      <c r="C58" s="1391"/>
      <c r="D58" s="849"/>
      <c r="E58" s="831"/>
      <c r="F58" s="852"/>
      <c r="G58" s="757"/>
      <c r="H58" s="775"/>
      <c r="I58" s="745"/>
      <c r="J58" s="801"/>
      <c r="K58" s="804"/>
      <c r="L58" s="757"/>
      <c r="M58" s="816"/>
      <c r="N58" s="1394"/>
      <c r="O58" s="1394"/>
      <c r="P58" s="751"/>
      <c r="Q58" s="1025"/>
      <c r="R58" s="745"/>
      <c r="S58" s="782"/>
      <c r="T58" s="745"/>
      <c r="U58" s="782"/>
      <c r="V58" s="745"/>
      <c r="W58" s="782"/>
      <c r="X58" s="779"/>
      <c r="Y58" s="782"/>
      <c r="Z58" s="782"/>
      <c r="AA58" s="742"/>
      <c r="AB58" s="297">
        <v>3</v>
      </c>
      <c r="AC58" s="480" t="s">
        <v>1431</v>
      </c>
      <c r="AD58" s="481" t="s">
        <v>1432</v>
      </c>
      <c r="AE58" s="288" t="s">
        <v>1433</v>
      </c>
      <c r="AF58" s="298" t="str">
        <f t="shared" si="0"/>
        <v>Probabilidad</v>
      </c>
      <c r="AG58" s="299" t="s">
        <v>335</v>
      </c>
      <c r="AH58" s="296">
        <f t="shared" si="1"/>
        <v>0.15</v>
      </c>
      <c r="AI58" s="299" t="s">
        <v>178</v>
      </c>
      <c r="AJ58" s="296">
        <f t="shared" si="2"/>
        <v>0.15</v>
      </c>
      <c r="AK58" s="300">
        <f t="shared" si="3"/>
        <v>0.3</v>
      </c>
      <c r="AL58" s="301">
        <f>IFERROR(IF(AND(AF57="Probabilidad",AF58="Probabilidad"),(AL57-(+AL57*AK58)),IF(AND(AF57="Impacto",AF58="Probabilidad"),(AL56-(+AL56*AK58)),IF(AF58="Impacto",AL57,""))),"")</f>
        <v>0.33599999999999997</v>
      </c>
      <c r="AM58" s="301">
        <f>IFERROR(IF(AND(AF57="Impacto",AF58="Impacto"),(AM57-(+AM57*AK58)),IF(AND(AF57="Probabilidad",AF58="Impacto"),(AM56-(+AM56*AK58)),IF(AF58="Probabilidad",AM57,""))),"")</f>
        <v>0.30000000000000004</v>
      </c>
      <c r="AN58" s="302" t="s">
        <v>179</v>
      </c>
      <c r="AO58" s="302" t="s">
        <v>180</v>
      </c>
      <c r="AP58" s="302" t="s">
        <v>181</v>
      </c>
      <c r="AQ58" s="1397"/>
      <c r="AR58" s="739"/>
      <c r="AS58" s="739"/>
      <c r="AT58" s="742"/>
      <c r="AU58" s="739"/>
      <c r="AV58" s="739"/>
      <c r="AW58" s="742"/>
      <c r="AX58" s="742"/>
      <c r="AY58" s="742"/>
      <c r="AZ58" s="745"/>
      <c r="BA58" s="334"/>
      <c r="BB58" s="305"/>
      <c r="BC58" s="308" t="str">
        <f t="shared" si="4"/>
        <v/>
      </c>
      <c r="BD58" s="295"/>
      <c r="BE58" s="295"/>
      <c r="BF58" s="295"/>
      <c r="BG58" s="295"/>
      <c r="BH58" s="305"/>
      <c r="BI58" s="305"/>
      <c r="BJ58" s="305"/>
      <c r="BK58" s="305"/>
      <c r="BL58" s="306"/>
      <c r="BM58" s="306"/>
      <c r="BN58" s="306"/>
      <c r="BO58" s="306"/>
      <c r="BP58" s="307" t="str">
        <f t="shared" si="5"/>
        <v/>
      </c>
      <c r="BQ58" s="330" t="str">
        <f t="shared" si="6"/>
        <v/>
      </c>
      <c r="BR58" s="748"/>
      <c r="BS58" s="751"/>
      <c r="BT58" s="757"/>
      <c r="BU58" s="760"/>
    </row>
    <row r="59" spans="1:73" s="12" customFormat="1" ht="70.5" customHeight="1" x14ac:dyDescent="0.25">
      <c r="A59" s="819"/>
      <c r="B59" s="822"/>
      <c r="C59" s="1391"/>
      <c r="D59" s="849"/>
      <c r="E59" s="831"/>
      <c r="F59" s="852"/>
      <c r="G59" s="757"/>
      <c r="H59" s="775"/>
      <c r="I59" s="745"/>
      <c r="J59" s="801"/>
      <c r="K59" s="804"/>
      <c r="L59" s="757"/>
      <c r="M59" s="816"/>
      <c r="N59" s="1394"/>
      <c r="O59" s="1394"/>
      <c r="P59" s="751"/>
      <c r="Q59" s="1025"/>
      <c r="R59" s="745"/>
      <c r="S59" s="782"/>
      <c r="T59" s="745"/>
      <c r="U59" s="782"/>
      <c r="V59" s="745"/>
      <c r="W59" s="782"/>
      <c r="X59" s="779"/>
      <c r="Y59" s="782"/>
      <c r="Z59" s="782"/>
      <c r="AA59" s="742"/>
      <c r="AB59" s="297">
        <v>4</v>
      </c>
      <c r="AC59" s="480" t="s">
        <v>1434</v>
      </c>
      <c r="AD59" s="481" t="s">
        <v>1399</v>
      </c>
      <c r="AE59" s="288" t="s">
        <v>1404</v>
      </c>
      <c r="AF59" s="298" t="str">
        <f t="shared" si="0"/>
        <v>Probabilidad</v>
      </c>
      <c r="AG59" s="299" t="s">
        <v>177</v>
      </c>
      <c r="AH59" s="296">
        <f t="shared" si="1"/>
        <v>0.25</v>
      </c>
      <c r="AI59" s="299" t="s">
        <v>806</v>
      </c>
      <c r="AJ59" s="296">
        <f t="shared" si="2"/>
        <v>0.25</v>
      </c>
      <c r="AK59" s="300">
        <f t="shared" si="3"/>
        <v>0.5</v>
      </c>
      <c r="AL59" s="301">
        <f>IFERROR(IF(AND(AF58="Probabilidad",AF59="Probabilidad"),(AL58-(+AL58*AK59)),IF(AND(AF58="Impacto",AF59="Probabilidad"),(AL57-(+AL57*AK59)),IF(AF59="Impacto",AL58,""))),"")</f>
        <v>0.16799999999999998</v>
      </c>
      <c r="AM59" s="301">
        <f>IFERROR(IF(AND(AF58="Impacto",AF59="Impacto"),(AM58-(+AM58*AK59)),IF(AND(AF58="Probabilidad",AF59="Impacto"),(AM57-(+AM57*AK59)),IF(AF59="Probabilidad",AM58,""))),"")</f>
        <v>0.30000000000000004</v>
      </c>
      <c r="AN59" s="302" t="s">
        <v>179</v>
      </c>
      <c r="AO59" s="302" t="s">
        <v>180</v>
      </c>
      <c r="AP59" s="302" t="s">
        <v>181</v>
      </c>
      <c r="AQ59" s="1397"/>
      <c r="AR59" s="739"/>
      <c r="AS59" s="739"/>
      <c r="AT59" s="742"/>
      <c r="AU59" s="739"/>
      <c r="AV59" s="739"/>
      <c r="AW59" s="742"/>
      <c r="AX59" s="742"/>
      <c r="AY59" s="742"/>
      <c r="AZ59" s="745"/>
      <c r="BA59" s="334"/>
      <c r="BB59" s="305"/>
      <c r="BC59" s="308" t="str">
        <f t="shared" si="4"/>
        <v/>
      </c>
      <c r="BD59" s="295"/>
      <c r="BE59" s="295"/>
      <c r="BF59" s="295"/>
      <c r="BG59" s="295"/>
      <c r="BH59" s="305"/>
      <c r="BI59" s="305"/>
      <c r="BJ59" s="305"/>
      <c r="BK59" s="305"/>
      <c r="BL59" s="306"/>
      <c r="BM59" s="306"/>
      <c r="BN59" s="306"/>
      <c r="BO59" s="306"/>
      <c r="BP59" s="307" t="str">
        <f t="shared" si="5"/>
        <v/>
      </c>
      <c r="BQ59" s="330" t="str">
        <f t="shared" si="6"/>
        <v/>
      </c>
      <c r="BR59" s="748"/>
      <c r="BS59" s="751"/>
      <c r="BT59" s="757"/>
      <c r="BU59" s="760"/>
    </row>
    <row r="60" spans="1:73" s="12" customFormat="1" ht="70.5" customHeight="1" x14ac:dyDescent="0.25">
      <c r="A60" s="819"/>
      <c r="B60" s="822"/>
      <c r="C60" s="1391"/>
      <c r="D60" s="849"/>
      <c r="E60" s="831"/>
      <c r="F60" s="852"/>
      <c r="G60" s="757"/>
      <c r="H60" s="775"/>
      <c r="I60" s="745"/>
      <c r="J60" s="801"/>
      <c r="K60" s="804"/>
      <c r="L60" s="757"/>
      <c r="M60" s="816"/>
      <c r="N60" s="1394"/>
      <c r="O60" s="1394"/>
      <c r="P60" s="751"/>
      <c r="Q60" s="1025"/>
      <c r="R60" s="745"/>
      <c r="S60" s="782"/>
      <c r="T60" s="745"/>
      <c r="U60" s="782"/>
      <c r="V60" s="745"/>
      <c r="W60" s="782"/>
      <c r="X60" s="779"/>
      <c r="Y60" s="782"/>
      <c r="Z60" s="782"/>
      <c r="AA60" s="742"/>
      <c r="AB60" s="297">
        <v>5</v>
      </c>
      <c r="AC60" s="484" t="s">
        <v>1435</v>
      </c>
      <c r="AD60" s="485" t="s">
        <v>1399</v>
      </c>
      <c r="AE60" s="260" t="s">
        <v>1404</v>
      </c>
      <c r="AF60" s="298" t="str">
        <f t="shared" si="0"/>
        <v>Impacto</v>
      </c>
      <c r="AG60" s="299" t="s">
        <v>282</v>
      </c>
      <c r="AH60" s="296">
        <f t="shared" si="1"/>
        <v>0.1</v>
      </c>
      <c r="AI60" s="299" t="s">
        <v>178</v>
      </c>
      <c r="AJ60" s="296">
        <f t="shared" si="2"/>
        <v>0.15</v>
      </c>
      <c r="AK60" s="300">
        <f t="shared" si="3"/>
        <v>0.25</v>
      </c>
      <c r="AL60" s="301">
        <f>IFERROR(IF(AND(AF59="Probabilidad",AF60="Probabilidad"),(AL59-(+AL59*AK60)),IF(AND(AF59="Impacto",AF60="Probabilidad"),(AL58-(+AL58*AK60)),IF(AF60="Impacto",AL59,""))),"")</f>
        <v>0.16799999999999998</v>
      </c>
      <c r="AM60" s="301">
        <f>IFERROR(IF(AND(AF59="Impacto",AF60="Impacto"),(AM59-(+AM59*AK60)),IF(AND(AF59="Probabilidad",AF60="Impacto"),(AM58-(+AM58*AK60)),IF(AF60="Probabilidad",AM59,""))),"")</f>
        <v>0.22500000000000003</v>
      </c>
      <c r="AN60" s="302" t="s">
        <v>179</v>
      </c>
      <c r="AO60" s="302" t="s">
        <v>180</v>
      </c>
      <c r="AP60" s="302" t="s">
        <v>181</v>
      </c>
      <c r="AQ60" s="1397"/>
      <c r="AR60" s="739"/>
      <c r="AS60" s="739"/>
      <c r="AT60" s="742"/>
      <c r="AU60" s="739"/>
      <c r="AV60" s="739"/>
      <c r="AW60" s="742"/>
      <c r="AX60" s="742"/>
      <c r="AY60" s="742"/>
      <c r="AZ60" s="745"/>
      <c r="BA60" s="334"/>
      <c r="BB60" s="305"/>
      <c r="BC60" s="308" t="str">
        <f t="shared" si="4"/>
        <v/>
      </c>
      <c r="BD60" s="295"/>
      <c r="BE60" s="295"/>
      <c r="BF60" s="295"/>
      <c r="BG60" s="295"/>
      <c r="BH60" s="305"/>
      <c r="BI60" s="305"/>
      <c r="BJ60" s="305"/>
      <c r="BK60" s="305"/>
      <c r="BL60" s="306"/>
      <c r="BM60" s="306"/>
      <c r="BN60" s="306"/>
      <c r="BO60" s="306"/>
      <c r="BP60" s="307" t="str">
        <f t="shared" si="5"/>
        <v/>
      </c>
      <c r="BQ60" s="330" t="str">
        <f t="shared" si="6"/>
        <v/>
      </c>
      <c r="BR60" s="748"/>
      <c r="BS60" s="751"/>
      <c r="BT60" s="757"/>
      <c r="BU60" s="760"/>
    </row>
    <row r="61" spans="1:73" s="12" customFormat="1" ht="15.75" customHeight="1" x14ac:dyDescent="0.25">
      <c r="A61" s="819"/>
      <c r="B61" s="822"/>
      <c r="C61" s="1391"/>
      <c r="D61" s="850"/>
      <c r="E61" s="832"/>
      <c r="F61" s="853"/>
      <c r="G61" s="758"/>
      <c r="H61" s="776"/>
      <c r="I61" s="746"/>
      <c r="J61" s="802"/>
      <c r="K61" s="805"/>
      <c r="L61" s="758"/>
      <c r="M61" s="817"/>
      <c r="N61" s="1395"/>
      <c r="O61" s="1395"/>
      <c r="P61" s="752"/>
      <c r="Q61" s="1026"/>
      <c r="R61" s="746"/>
      <c r="S61" s="783"/>
      <c r="T61" s="746"/>
      <c r="U61" s="783"/>
      <c r="V61" s="746"/>
      <c r="W61" s="783"/>
      <c r="X61" s="780"/>
      <c r="Y61" s="783"/>
      <c r="Z61" s="783"/>
      <c r="AA61" s="743"/>
      <c r="AB61" s="315">
        <v>6</v>
      </c>
      <c r="AC61" s="486"/>
      <c r="AD61" s="313"/>
      <c r="AE61" s="346"/>
      <c r="AF61" s="316" t="str">
        <f t="shared" si="0"/>
        <v/>
      </c>
      <c r="AG61" s="317"/>
      <c r="AH61" s="314" t="str">
        <f t="shared" si="1"/>
        <v/>
      </c>
      <c r="AI61" s="317"/>
      <c r="AJ61" s="314" t="str">
        <f t="shared" si="2"/>
        <v/>
      </c>
      <c r="AK61" s="318" t="str">
        <f t="shared" si="3"/>
        <v/>
      </c>
      <c r="AL61" s="301" t="str">
        <f>IFERROR(IF(AND(AF60="Probabilidad",AF61="Probabilidad"),(AL60-(+AL60*AK61)),IF(AND(AF60="Impacto",AF61="Probabilidad"),(AL59-(+AL59*AK61)),IF(AF61="Impacto",AL60,""))),"")</f>
        <v/>
      </c>
      <c r="AM61" s="301" t="str">
        <f>IFERROR(IF(AND(AF60="Impacto",AF61="Impacto"),(AM60-(+AM60*AK61)),IF(AND(AF60="Probabilidad",AF61="Impacto"),(AM59-(+AM59*AK61)),IF(AF61="Probabilidad",AM60,""))),"")</f>
        <v/>
      </c>
      <c r="AN61" s="320"/>
      <c r="AO61" s="320"/>
      <c r="AP61" s="320"/>
      <c r="AQ61" s="1398"/>
      <c r="AR61" s="740"/>
      <c r="AS61" s="740"/>
      <c r="AT61" s="743"/>
      <c r="AU61" s="740"/>
      <c r="AV61" s="740"/>
      <c r="AW61" s="743"/>
      <c r="AX61" s="743"/>
      <c r="AY61" s="743"/>
      <c r="AZ61" s="746"/>
      <c r="BA61" s="335"/>
      <c r="BB61" s="323"/>
      <c r="BC61" s="326" t="str">
        <f t="shared" si="4"/>
        <v/>
      </c>
      <c r="BD61" s="313"/>
      <c r="BE61" s="313"/>
      <c r="BF61" s="313"/>
      <c r="BG61" s="313"/>
      <c r="BH61" s="323"/>
      <c r="BI61" s="323"/>
      <c r="BJ61" s="323"/>
      <c r="BK61" s="323"/>
      <c r="BL61" s="324"/>
      <c r="BM61" s="324"/>
      <c r="BN61" s="324"/>
      <c r="BO61" s="324"/>
      <c r="BP61" s="325" t="str">
        <f t="shared" si="5"/>
        <v/>
      </c>
      <c r="BQ61" s="333" t="str">
        <f t="shared" si="6"/>
        <v/>
      </c>
      <c r="BR61" s="749"/>
      <c r="BS61" s="752"/>
      <c r="BT61" s="758"/>
      <c r="BU61" s="761"/>
    </row>
    <row r="62" spans="1:73" s="12" customFormat="1" ht="80.25" customHeight="1" x14ac:dyDescent="0.25">
      <c r="A62" s="819"/>
      <c r="B62" s="822"/>
      <c r="C62" s="1391"/>
      <c r="D62" s="848" t="s">
        <v>1387</v>
      </c>
      <c r="E62" s="830" t="s">
        <v>168</v>
      </c>
      <c r="F62" s="851">
        <v>4</v>
      </c>
      <c r="G62" s="756" t="s">
        <v>1495</v>
      </c>
      <c r="H62" s="774" t="s">
        <v>1390</v>
      </c>
      <c r="I62" s="744" t="s">
        <v>1406</v>
      </c>
      <c r="J62" s="800" t="s">
        <v>1496</v>
      </c>
      <c r="K62" s="803"/>
      <c r="L62" s="756" t="s">
        <v>675</v>
      </c>
      <c r="M62" s="815" t="str">
        <f>CONCATENATE(" *",[6]Árbol_GF!C108," *",[6]Árbol_GF!E108," *",[6]Árbol_GF!G108)</f>
        <v xml:space="preserve"> * * *</v>
      </c>
      <c r="N62" s="1393" t="s">
        <v>1422</v>
      </c>
      <c r="O62" s="1393" t="s">
        <v>1423</v>
      </c>
      <c r="P62" s="750" t="s">
        <v>1395</v>
      </c>
      <c r="Q62" s="1113" t="s">
        <v>1395</v>
      </c>
      <c r="R62" s="744" t="s">
        <v>289</v>
      </c>
      <c r="S62" s="781">
        <f>IF(R62="Muy Alta",100%,IF(R62="Alta",80%,IF(R62="Media",60%,IF(R62="Baja",40%,IF(R62="Muy Baja",20%,"")))))</f>
        <v>0.8</v>
      </c>
      <c r="T62" s="744" t="s">
        <v>263</v>
      </c>
      <c r="U62" s="781">
        <f>IF(T62="Catastrófico",100%,IF(T62="Mayor",80%,IF(T62="Moderado",60%,IF(T62="Menor",40%,IF(T62="Leve",20%,"")))))</f>
        <v>0.2</v>
      </c>
      <c r="V62" s="744" t="s">
        <v>220</v>
      </c>
      <c r="W62" s="781">
        <f>IF(V62="Catastrófico",100%,IF(V62="Mayor",80%,IF(V62="Moderado",60%,IF(V62="Menor",40%,IF(V62="Leve",20%,"")))))</f>
        <v>0.4</v>
      </c>
      <c r="X62" s="778" t="str">
        <f>IF(Y62=100%,"Catastrófico",IF(Y62=80%,"Mayor",IF(Y62=60%,"Moderado",IF(Y62=40%,"Menor",IF(Y62=20%,"Leve","")))))</f>
        <v>Menor</v>
      </c>
      <c r="Y62" s="781">
        <f>IF(AND(U62="",W62=""),"",MAX(U62,W62))</f>
        <v>0.4</v>
      </c>
      <c r="Z62" s="781" t="str">
        <f>CONCATENATE(R62,X62)</f>
        <v>AltaMenor</v>
      </c>
      <c r="AA62" s="741" t="str">
        <f>IF(Z62="Muy AltaLeve","Alto",IF(Z62="Muy AltaMenor","Alto",IF(Z62="Muy AltaModerado","Alto",IF(Z62="Muy AltaMayor","Alto",IF(Z62="Muy AltaCatastrófico","Extremo",IF(Z62="AltaLeve","Moderado",IF(Z62="AltaMenor","Moderado",IF(Z62="AltaModerado","Alto",IF(Z62="AltaMayor","Alto",IF(Z62="AltaCatastrófico","Extremo",IF(Z62="MediaLeve","Moderado",IF(Z62="MediaMenor","Moderado",IF(Z62="MediaModerado","Moderado",IF(Z62="MediaMayor","Alto",IF(Z62="MediaCatastrófico","Extremo",IF(Z62="BajaLeve","Bajo",IF(Z62="BajaMenor","Moderado",IF(Z62="BajaModerado","Moderado",IF(Z62="BajaMayor","Alto",IF(Z62="BajaCatastrófico","Extremo",IF(Z62="Muy BajaLeve","Bajo",IF(Z62="Muy BajaMenor","Bajo",IF(Z62="Muy BajaModerado","Moderado",IF(Z62="Muy BajaMayor","Alto",IF(Z62="Muy BajaCatastrófico","Extremo","")))))))))))))))))))))))))</f>
        <v>Moderado</v>
      </c>
      <c r="AB62" s="49">
        <v>1</v>
      </c>
      <c r="AC62" s="261" t="s">
        <v>1434</v>
      </c>
      <c r="AD62" s="9" t="s">
        <v>1439</v>
      </c>
      <c r="AE62" s="224" t="s">
        <v>1404</v>
      </c>
      <c r="AF62" s="16" t="str">
        <f t="shared" si="0"/>
        <v>Probabilidad</v>
      </c>
      <c r="AG62" s="10" t="s">
        <v>177</v>
      </c>
      <c r="AH62" s="18">
        <f t="shared" si="1"/>
        <v>0.25</v>
      </c>
      <c r="AI62" s="10" t="s">
        <v>806</v>
      </c>
      <c r="AJ62" s="18">
        <f t="shared" si="2"/>
        <v>0.25</v>
      </c>
      <c r="AK62" s="19">
        <f t="shared" si="3"/>
        <v>0.5</v>
      </c>
      <c r="AL62" s="20">
        <f>IFERROR(IF(AF62="Probabilidad",(S62-(+S62*AK62)),IF(AF62="Impacto",S62,"")),"")</f>
        <v>0.4</v>
      </c>
      <c r="AM62" s="20">
        <f>IFERROR(IF(AF62="Impacto",(Y62-(+Y62*AK62)),IF(AF62="Probabilidad",Y62,"")),"")</f>
        <v>0.4</v>
      </c>
      <c r="AN62" s="11" t="s">
        <v>179</v>
      </c>
      <c r="AO62" s="11" t="s">
        <v>180</v>
      </c>
      <c r="AP62" s="11" t="s">
        <v>181</v>
      </c>
      <c r="AQ62" s="1396" t="s">
        <v>1494</v>
      </c>
      <c r="AR62" s="738">
        <f>S62</f>
        <v>0.8</v>
      </c>
      <c r="AS62" s="738">
        <f>IF(AL62="","",MIN(AL62:AL67))</f>
        <v>0.16799999999999998</v>
      </c>
      <c r="AT62" s="741" t="str">
        <f>IFERROR(IF(AS62="","",IF(AS62&lt;=0.2,"Muy Baja",IF(AS62&lt;=0.4,"Baja",IF(AS62&lt;=0.6,"Media",IF(AS62&lt;=0.8,"Alta","Muy Alta"))))),"")</f>
        <v>Muy Baja</v>
      </c>
      <c r="AU62" s="738">
        <f>Y62</f>
        <v>0.4</v>
      </c>
      <c r="AV62" s="738">
        <f>IF(AM62="","",MIN(AM62:AM67))</f>
        <v>0.30000000000000004</v>
      </c>
      <c r="AW62" s="741" t="str">
        <f>IFERROR(IF(AV62="","",IF(AV62&lt;=0.2,"Leve",IF(AV62&lt;=0.4,"Menor",IF(AV62&lt;=0.6,"Moderado",IF(AV62&lt;=0.8,"Mayor","Catastrófico"))))),"")</f>
        <v>Menor</v>
      </c>
      <c r="AX62" s="741" t="str">
        <f>AA62</f>
        <v>Moderado</v>
      </c>
      <c r="AY62" s="741" t="str">
        <f>IFERROR(IF(OR(AND(AT62="Muy Baja",AW62="Leve"),AND(AT62="Muy Baja",AW62="Menor"),AND(AT62="Baja",AW62="Leve")),"Bajo",IF(OR(AND(AT62="Muy baja",AW62="Moderado"),AND(AT62="Baja",AW62="Menor"),AND(AT62="Baja",AW62="Moderado"),AND(AT62="Media",AW62="Leve"),AND(AT62="Media",AW62="Menor"),AND(AT62="Media",AW62="Moderado"),AND(AT62="Alta",AW62="Leve"),AND(AT62="Alta",AW62="Menor")),"Moderado",IF(OR(AND(AT62="Muy Baja",AW62="Mayor"),AND(AT62="Baja",AW62="Mayor"),AND(AT62="Media",AW62="Mayor"),AND(AT62="Alta",AW62="Moderado"),AND(AT62="Alta",AW62="Mayor"),AND(AT62="Muy Alta",AW62="Leve"),AND(AT62="Muy Alta",AW62="Menor"),AND(AT62="Muy Alta",AW62="Moderado"),AND(AT62="Muy Alta",AW62="Mayor")),"Alto",IF(OR(AND(AT62="Muy Baja",AW62="Catastrófico"),AND(AT62="Baja",AW62="Catastrófico"),AND(AT62="Media",AW62="Catastrófico"),AND(AT62="Alta",AW62="Catastrófico"),AND(AT62="Muy Alta",AW62="Catastrófico")),"Extremo","")))),"")</f>
        <v>Bajo</v>
      </c>
      <c r="AZ62" s="744" t="s">
        <v>224</v>
      </c>
      <c r="BA62" s="9" t="s">
        <v>1395</v>
      </c>
      <c r="BB62" s="9" t="s">
        <v>1395</v>
      </c>
      <c r="BC62" s="94" t="str">
        <f t="shared" si="4"/>
        <v/>
      </c>
      <c r="BD62" s="9"/>
      <c r="BE62" s="9"/>
      <c r="BF62" s="9"/>
      <c r="BG62" s="9"/>
      <c r="BH62" s="91"/>
      <c r="BI62" s="91"/>
      <c r="BJ62" s="91"/>
      <c r="BK62" s="91"/>
      <c r="BL62" s="93"/>
      <c r="BM62" s="93"/>
      <c r="BN62" s="93"/>
      <c r="BO62" s="93"/>
      <c r="BP62" s="95" t="str">
        <f t="shared" si="5"/>
        <v/>
      </c>
      <c r="BQ62" s="96" t="str">
        <f t="shared" si="6"/>
        <v/>
      </c>
      <c r="BR62" s="747"/>
      <c r="BS62" s="1393"/>
      <c r="BT62" s="756"/>
      <c r="BU62" s="1399"/>
    </row>
    <row r="63" spans="1:73" s="12" customFormat="1" ht="189.75" customHeight="1" x14ac:dyDescent="0.25">
      <c r="A63" s="819"/>
      <c r="B63" s="822"/>
      <c r="C63" s="1391"/>
      <c r="D63" s="849"/>
      <c r="E63" s="831"/>
      <c r="F63" s="852"/>
      <c r="G63" s="757"/>
      <c r="H63" s="775"/>
      <c r="I63" s="745"/>
      <c r="J63" s="801"/>
      <c r="K63" s="804"/>
      <c r="L63" s="757"/>
      <c r="M63" s="816"/>
      <c r="N63" s="1394"/>
      <c r="O63" s="1394"/>
      <c r="P63" s="751"/>
      <c r="Q63" s="1114"/>
      <c r="R63" s="745"/>
      <c r="S63" s="782"/>
      <c r="T63" s="745"/>
      <c r="U63" s="782"/>
      <c r="V63" s="745"/>
      <c r="W63" s="782"/>
      <c r="X63" s="779"/>
      <c r="Y63" s="782"/>
      <c r="Z63" s="782"/>
      <c r="AA63" s="742"/>
      <c r="AB63" s="297">
        <v>2</v>
      </c>
      <c r="AC63" s="487" t="s">
        <v>1440</v>
      </c>
      <c r="AD63" s="295" t="s">
        <v>1439</v>
      </c>
      <c r="AE63" s="288" t="s">
        <v>1404</v>
      </c>
      <c r="AF63" s="298" t="str">
        <f t="shared" si="0"/>
        <v>Impacto</v>
      </c>
      <c r="AG63" s="299" t="s">
        <v>282</v>
      </c>
      <c r="AH63" s="296">
        <f t="shared" si="1"/>
        <v>0.1</v>
      </c>
      <c r="AI63" s="299" t="s">
        <v>178</v>
      </c>
      <c r="AJ63" s="296">
        <f t="shared" si="2"/>
        <v>0.15</v>
      </c>
      <c r="AK63" s="300">
        <f t="shared" si="3"/>
        <v>0.25</v>
      </c>
      <c r="AL63" s="301">
        <f>IFERROR(IF(AND(AF62="Probabilidad",AF63="Probabilidad"),(AL62-(+AL62*AK63)),IF(AF63="Probabilidad",(S62-(+S62*AK63)),IF(AF63="Impacto",AL62,""))),"")</f>
        <v>0.4</v>
      </c>
      <c r="AM63" s="301">
        <f>IFERROR(IF(AND(AF62="Impacto",AF63="Impacto"),(AM62-(+AM62*AK63)),IF(AF63="Impacto",(Y62-(+Y62*AK63)),IF(AF63="Probabilidad",AM62,""))),"")</f>
        <v>0.30000000000000004</v>
      </c>
      <c r="AN63" s="302" t="s">
        <v>179</v>
      </c>
      <c r="AO63" s="302" t="s">
        <v>180</v>
      </c>
      <c r="AP63" s="302" t="s">
        <v>181</v>
      </c>
      <c r="AQ63" s="1397"/>
      <c r="AR63" s="739"/>
      <c r="AS63" s="739"/>
      <c r="AT63" s="742"/>
      <c r="AU63" s="739"/>
      <c r="AV63" s="739"/>
      <c r="AW63" s="742"/>
      <c r="AX63" s="742"/>
      <c r="AY63" s="742"/>
      <c r="AZ63" s="745"/>
      <c r="BA63" s="305"/>
      <c r="BB63" s="305"/>
      <c r="BC63" s="308" t="str">
        <f t="shared" si="4"/>
        <v/>
      </c>
      <c r="BD63" s="295"/>
      <c r="BE63" s="295"/>
      <c r="BF63" s="295"/>
      <c r="BG63" s="295"/>
      <c r="BH63" s="305"/>
      <c r="BI63" s="305"/>
      <c r="BJ63" s="305"/>
      <c r="BK63" s="305"/>
      <c r="BL63" s="306"/>
      <c r="BM63" s="306"/>
      <c r="BN63" s="306"/>
      <c r="BO63" s="306"/>
      <c r="BP63" s="307" t="str">
        <f t="shared" si="5"/>
        <v/>
      </c>
      <c r="BQ63" s="330" t="str">
        <f t="shared" si="6"/>
        <v/>
      </c>
      <c r="BR63" s="748"/>
      <c r="BS63" s="1394"/>
      <c r="BT63" s="757"/>
      <c r="BU63" s="1400"/>
    </row>
    <row r="64" spans="1:73" s="12" customFormat="1" ht="80.25" customHeight="1" x14ac:dyDescent="0.25">
      <c r="A64" s="819"/>
      <c r="B64" s="822"/>
      <c r="C64" s="1391"/>
      <c r="D64" s="849"/>
      <c r="E64" s="831"/>
      <c r="F64" s="852"/>
      <c r="G64" s="757"/>
      <c r="H64" s="775"/>
      <c r="I64" s="745"/>
      <c r="J64" s="801"/>
      <c r="K64" s="804"/>
      <c r="L64" s="757"/>
      <c r="M64" s="816"/>
      <c r="N64" s="1394"/>
      <c r="O64" s="1394"/>
      <c r="P64" s="751"/>
      <c r="Q64" s="1114"/>
      <c r="R64" s="745"/>
      <c r="S64" s="782"/>
      <c r="T64" s="745"/>
      <c r="U64" s="782"/>
      <c r="V64" s="745"/>
      <c r="W64" s="782"/>
      <c r="X64" s="779"/>
      <c r="Y64" s="782"/>
      <c r="Z64" s="782"/>
      <c r="AA64" s="742"/>
      <c r="AB64" s="297">
        <v>3</v>
      </c>
      <c r="AC64" s="487" t="s">
        <v>1441</v>
      </c>
      <c r="AD64" s="295" t="s">
        <v>1399</v>
      </c>
      <c r="AE64" s="288" t="s">
        <v>1442</v>
      </c>
      <c r="AF64" s="298" t="str">
        <f t="shared" si="0"/>
        <v>Probabilidad</v>
      </c>
      <c r="AG64" s="299" t="s">
        <v>177</v>
      </c>
      <c r="AH64" s="296">
        <f t="shared" si="1"/>
        <v>0.25</v>
      </c>
      <c r="AI64" s="299" t="s">
        <v>178</v>
      </c>
      <c r="AJ64" s="296">
        <f t="shared" si="2"/>
        <v>0.15</v>
      </c>
      <c r="AK64" s="300">
        <f t="shared" si="3"/>
        <v>0.4</v>
      </c>
      <c r="AL64" s="301">
        <f>IFERROR(IF(AND(AF63="Probabilidad",AF64="Probabilidad"),(AL63-(+AL63*AK64)),IF(AND(AF63="Impacto",AF64="Probabilidad"),(AL62-(+AL62*AK64)),IF(AF64="Impacto",AL63,""))),"")</f>
        <v>0.24</v>
      </c>
      <c r="AM64" s="301">
        <f>IFERROR(IF(AND(AF63="Impacto",AF64="Impacto"),(AM63-(+AM63*AK64)),IF(AND(AF63="Probabilidad",AF64="Impacto"),(AM62-(+AM62*AK64)),IF(AF64="Probabilidad",AM63,""))),"")</f>
        <v>0.30000000000000004</v>
      </c>
      <c r="AN64" s="302" t="s">
        <v>179</v>
      </c>
      <c r="AO64" s="302" t="s">
        <v>180</v>
      </c>
      <c r="AP64" s="302" t="s">
        <v>181</v>
      </c>
      <c r="AQ64" s="1397"/>
      <c r="AR64" s="739"/>
      <c r="AS64" s="739"/>
      <c r="AT64" s="742"/>
      <c r="AU64" s="739"/>
      <c r="AV64" s="739"/>
      <c r="AW64" s="742"/>
      <c r="AX64" s="742"/>
      <c r="AY64" s="742"/>
      <c r="AZ64" s="745"/>
      <c r="BA64" s="305"/>
      <c r="BB64" s="305"/>
      <c r="BC64" s="308" t="str">
        <f t="shared" si="4"/>
        <v/>
      </c>
      <c r="BD64" s="295"/>
      <c r="BE64" s="295"/>
      <c r="BF64" s="295"/>
      <c r="BG64" s="295"/>
      <c r="BH64" s="305"/>
      <c r="BI64" s="305"/>
      <c r="BJ64" s="305"/>
      <c r="BK64" s="305"/>
      <c r="BL64" s="306"/>
      <c r="BM64" s="306"/>
      <c r="BN64" s="306"/>
      <c r="BO64" s="306"/>
      <c r="BP64" s="307" t="str">
        <f t="shared" si="5"/>
        <v/>
      </c>
      <c r="BQ64" s="330" t="str">
        <f t="shared" si="6"/>
        <v/>
      </c>
      <c r="BR64" s="748"/>
      <c r="BS64" s="1394"/>
      <c r="BT64" s="757"/>
      <c r="BU64" s="1400"/>
    </row>
    <row r="65" spans="1:73" s="12" customFormat="1" ht="80.25" customHeight="1" x14ac:dyDescent="0.25">
      <c r="A65" s="819"/>
      <c r="B65" s="822"/>
      <c r="C65" s="1391"/>
      <c r="D65" s="849"/>
      <c r="E65" s="831"/>
      <c r="F65" s="852"/>
      <c r="G65" s="757"/>
      <c r="H65" s="775"/>
      <c r="I65" s="745"/>
      <c r="J65" s="801"/>
      <c r="K65" s="804"/>
      <c r="L65" s="757"/>
      <c r="M65" s="816"/>
      <c r="N65" s="1394"/>
      <c r="O65" s="1394"/>
      <c r="P65" s="751"/>
      <c r="Q65" s="1114"/>
      <c r="R65" s="745"/>
      <c r="S65" s="782"/>
      <c r="T65" s="745"/>
      <c r="U65" s="782"/>
      <c r="V65" s="745"/>
      <c r="W65" s="782"/>
      <c r="X65" s="779"/>
      <c r="Y65" s="782"/>
      <c r="Z65" s="782"/>
      <c r="AA65" s="742"/>
      <c r="AB65" s="297">
        <v>4</v>
      </c>
      <c r="AC65" s="487" t="s">
        <v>1431</v>
      </c>
      <c r="AD65" s="295" t="s">
        <v>1432</v>
      </c>
      <c r="AE65" s="288" t="s">
        <v>1426</v>
      </c>
      <c r="AF65" s="298" t="str">
        <f t="shared" si="0"/>
        <v>Probabilidad</v>
      </c>
      <c r="AG65" s="299" t="s">
        <v>335</v>
      </c>
      <c r="AH65" s="296">
        <f t="shared" si="1"/>
        <v>0.15</v>
      </c>
      <c r="AI65" s="299" t="s">
        <v>178</v>
      </c>
      <c r="AJ65" s="296">
        <f t="shared" si="2"/>
        <v>0.15</v>
      </c>
      <c r="AK65" s="300">
        <f t="shared" si="3"/>
        <v>0.3</v>
      </c>
      <c r="AL65" s="301">
        <f>IFERROR(IF(AND(AF64="Probabilidad",AF65="Probabilidad"),(AL64-(+AL64*AK65)),IF(AND(AF64="Impacto",AF65="Probabilidad"),(AL63-(+AL63*AK65)),IF(AF65="Impacto",AL64,""))),"")</f>
        <v>0.16799999999999998</v>
      </c>
      <c r="AM65" s="301">
        <f>IFERROR(IF(AND(AF64="Impacto",AF65="Impacto"),(AM64-(+AM64*AK65)),IF(AND(AF64="Probabilidad",AF65="Impacto"),(AM63-(+AM63*AK65)),IF(AF65="Probabilidad",AM64,""))),"")</f>
        <v>0.30000000000000004</v>
      </c>
      <c r="AN65" s="302" t="s">
        <v>179</v>
      </c>
      <c r="AO65" s="302" t="s">
        <v>180</v>
      </c>
      <c r="AP65" s="302" t="s">
        <v>181</v>
      </c>
      <c r="AQ65" s="1397"/>
      <c r="AR65" s="739"/>
      <c r="AS65" s="739"/>
      <c r="AT65" s="742"/>
      <c r="AU65" s="739"/>
      <c r="AV65" s="739"/>
      <c r="AW65" s="742"/>
      <c r="AX65" s="742"/>
      <c r="AY65" s="742"/>
      <c r="AZ65" s="745"/>
      <c r="BA65" s="305"/>
      <c r="BB65" s="305"/>
      <c r="BC65" s="308" t="str">
        <f t="shared" si="4"/>
        <v/>
      </c>
      <c r="BD65" s="295"/>
      <c r="BE65" s="295"/>
      <c r="BF65" s="295"/>
      <c r="BG65" s="295"/>
      <c r="BH65" s="305"/>
      <c r="BI65" s="305"/>
      <c r="BJ65" s="305"/>
      <c r="BK65" s="305"/>
      <c r="BL65" s="306"/>
      <c r="BM65" s="306"/>
      <c r="BN65" s="306"/>
      <c r="BO65" s="306"/>
      <c r="BP65" s="307" t="str">
        <f t="shared" si="5"/>
        <v/>
      </c>
      <c r="BQ65" s="330" t="str">
        <f t="shared" si="6"/>
        <v/>
      </c>
      <c r="BR65" s="748"/>
      <c r="BS65" s="1394"/>
      <c r="BT65" s="757"/>
      <c r="BU65" s="1400"/>
    </row>
    <row r="66" spans="1:73" s="12" customFormat="1" ht="44.25" customHeight="1" x14ac:dyDescent="0.25">
      <c r="A66" s="819"/>
      <c r="B66" s="822"/>
      <c r="C66" s="1391"/>
      <c r="D66" s="849"/>
      <c r="E66" s="831"/>
      <c r="F66" s="852"/>
      <c r="G66" s="757"/>
      <c r="H66" s="775"/>
      <c r="I66" s="745"/>
      <c r="J66" s="801"/>
      <c r="K66" s="804"/>
      <c r="L66" s="757"/>
      <c r="M66" s="816"/>
      <c r="N66" s="1394"/>
      <c r="O66" s="1394"/>
      <c r="P66" s="751"/>
      <c r="Q66" s="1114"/>
      <c r="R66" s="745"/>
      <c r="S66" s="782"/>
      <c r="T66" s="745"/>
      <c r="U66" s="782"/>
      <c r="V66" s="745"/>
      <c r="W66" s="782"/>
      <c r="X66" s="779"/>
      <c r="Y66" s="782"/>
      <c r="Z66" s="782"/>
      <c r="AA66" s="742"/>
      <c r="AB66" s="297">
        <v>5</v>
      </c>
      <c r="AC66" s="488"/>
      <c r="AD66" s="295"/>
      <c r="AE66" s="288"/>
      <c r="AF66" s="298" t="str">
        <f t="shared" si="0"/>
        <v/>
      </c>
      <c r="AG66" s="299"/>
      <c r="AH66" s="296" t="str">
        <f t="shared" si="1"/>
        <v/>
      </c>
      <c r="AI66" s="299"/>
      <c r="AJ66" s="296" t="str">
        <f t="shared" si="2"/>
        <v/>
      </c>
      <c r="AK66" s="300" t="str">
        <f t="shared" si="3"/>
        <v/>
      </c>
      <c r="AL66" s="301" t="str">
        <f>IFERROR(IF(AND(AF65="Probabilidad",AF66="Probabilidad"),(AL65-(+AL65*AK66)),IF(AND(AF65="Impacto",AF66="Probabilidad"),(AL64-(+AL64*AK66)),IF(AF66="Impacto",AL65,""))),"")</f>
        <v/>
      </c>
      <c r="AM66" s="301" t="str">
        <f>IFERROR(IF(AND(AF65="Impacto",AF66="Impacto"),(AM65-(+AM65*AK66)),IF(AND(AF65="Probabilidad",AF66="Impacto"),(AM64-(+AM64*AK66)),IF(AF66="Probabilidad",AM65,""))),"")</f>
        <v/>
      </c>
      <c r="AN66" s="302"/>
      <c r="AO66" s="302"/>
      <c r="AP66" s="302"/>
      <c r="AQ66" s="1397"/>
      <c r="AR66" s="739"/>
      <c r="AS66" s="739"/>
      <c r="AT66" s="742"/>
      <c r="AU66" s="739"/>
      <c r="AV66" s="739"/>
      <c r="AW66" s="742"/>
      <c r="AX66" s="742"/>
      <c r="AY66" s="742"/>
      <c r="AZ66" s="745"/>
      <c r="BA66" s="305"/>
      <c r="BB66" s="305"/>
      <c r="BC66" s="308" t="str">
        <f t="shared" si="4"/>
        <v/>
      </c>
      <c r="BD66" s="295"/>
      <c r="BE66" s="295"/>
      <c r="BF66" s="295"/>
      <c r="BG66" s="295"/>
      <c r="BH66" s="305"/>
      <c r="BI66" s="305"/>
      <c r="BJ66" s="305"/>
      <c r="BK66" s="305"/>
      <c r="BL66" s="306"/>
      <c r="BM66" s="306"/>
      <c r="BN66" s="306"/>
      <c r="BO66" s="306"/>
      <c r="BP66" s="307" t="str">
        <f t="shared" si="5"/>
        <v/>
      </c>
      <c r="BQ66" s="330" t="str">
        <f t="shared" si="6"/>
        <v/>
      </c>
      <c r="BR66" s="748"/>
      <c r="BS66" s="1394"/>
      <c r="BT66" s="757"/>
      <c r="BU66" s="1400"/>
    </row>
    <row r="67" spans="1:73" s="12" customFormat="1" ht="15.75" customHeight="1" x14ac:dyDescent="0.25">
      <c r="A67" s="820"/>
      <c r="B67" s="823"/>
      <c r="C67" s="1392"/>
      <c r="D67" s="850"/>
      <c r="E67" s="832"/>
      <c r="F67" s="853"/>
      <c r="G67" s="758"/>
      <c r="H67" s="776"/>
      <c r="I67" s="746"/>
      <c r="J67" s="802"/>
      <c r="K67" s="805"/>
      <c r="L67" s="758"/>
      <c r="M67" s="817"/>
      <c r="N67" s="1395"/>
      <c r="O67" s="1395"/>
      <c r="P67" s="752"/>
      <c r="Q67" s="1115"/>
      <c r="R67" s="746"/>
      <c r="S67" s="783"/>
      <c r="T67" s="746"/>
      <c r="U67" s="783"/>
      <c r="V67" s="746"/>
      <c r="W67" s="783"/>
      <c r="X67" s="780"/>
      <c r="Y67" s="783"/>
      <c r="Z67" s="783"/>
      <c r="AA67" s="743"/>
      <c r="AB67" s="315">
        <v>6</v>
      </c>
      <c r="AC67" s="486"/>
      <c r="AD67" s="313"/>
      <c r="AE67" s="346"/>
      <c r="AF67" s="316" t="str">
        <f t="shared" si="0"/>
        <v/>
      </c>
      <c r="AG67" s="317"/>
      <c r="AH67" s="314" t="str">
        <f t="shared" si="1"/>
        <v/>
      </c>
      <c r="AI67" s="317"/>
      <c r="AJ67" s="314" t="str">
        <f t="shared" si="2"/>
        <v/>
      </c>
      <c r="AK67" s="318" t="str">
        <f t="shared" si="3"/>
        <v/>
      </c>
      <c r="AL67" s="301" t="str">
        <f>IFERROR(IF(AND(AF66="Probabilidad",AF67="Probabilidad"),(AL66-(+AL66*AK67)),IF(AND(AF66="Impacto",AF67="Probabilidad"),(AL65-(+AL65*AK67)),IF(AF67="Impacto",AL66,""))),"")</f>
        <v/>
      </c>
      <c r="AM67" s="301" t="str">
        <f>IFERROR(IF(AND(AF66="Impacto",AF67="Impacto"),(AM66-(+AM66*AK67)),IF(AND(AF66="Probabilidad",AF67="Impacto"),(AM65-(+AM65*AK67)),IF(AF67="Probabilidad",AM66,""))),"")</f>
        <v/>
      </c>
      <c r="AN67" s="320"/>
      <c r="AO67" s="320"/>
      <c r="AP67" s="320"/>
      <c r="AQ67" s="1398"/>
      <c r="AR67" s="740"/>
      <c r="AS67" s="740"/>
      <c r="AT67" s="743"/>
      <c r="AU67" s="740"/>
      <c r="AV67" s="740"/>
      <c r="AW67" s="743"/>
      <c r="AX67" s="743"/>
      <c r="AY67" s="743"/>
      <c r="AZ67" s="746"/>
      <c r="BA67" s="323"/>
      <c r="BB67" s="323"/>
      <c r="BC67" s="326" t="str">
        <f t="shared" si="4"/>
        <v/>
      </c>
      <c r="BD67" s="313"/>
      <c r="BE67" s="313"/>
      <c r="BF67" s="313"/>
      <c r="BG67" s="313"/>
      <c r="BH67" s="323"/>
      <c r="BI67" s="323"/>
      <c r="BJ67" s="323"/>
      <c r="BK67" s="323"/>
      <c r="BL67" s="324"/>
      <c r="BM67" s="324"/>
      <c r="BN67" s="324"/>
      <c r="BO67" s="324"/>
      <c r="BP67" s="325" t="str">
        <f t="shared" si="5"/>
        <v/>
      </c>
      <c r="BQ67" s="333" t="str">
        <f t="shared" si="6"/>
        <v/>
      </c>
      <c r="BR67" s="749"/>
      <c r="BS67" s="1395"/>
      <c r="BT67" s="758"/>
      <c r="BU67" s="1401"/>
    </row>
    <row r="68" spans="1:73" ht="114.75" x14ac:dyDescent="0.25">
      <c r="A68" s="818" t="s">
        <v>229</v>
      </c>
      <c r="B68" s="821" t="s">
        <v>165</v>
      </c>
      <c r="C68" s="824" t="s">
        <v>1497</v>
      </c>
      <c r="D68" s="998" t="s">
        <v>1387</v>
      </c>
      <c r="E68" s="830" t="s">
        <v>231</v>
      </c>
      <c r="F68" s="833">
        <v>1</v>
      </c>
      <c r="G68" s="812" t="s">
        <v>1498</v>
      </c>
      <c r="H68" s="774" t="s">
        <v>1499</v>
      </c>
      <c r="I68" s="774" t="s">
        <v>1391</v>
      </c>
      <c r="J68" s="800" t="s">
        <v>1500</v>
      </c>
      <c r="K68" s="774" t="s">
        <v>201</v>
      </c>
      <c r="L68" s="762" t="s">
        <v>675</v>
      </c>
      <c r="M68" s="815" t="s">
        <v>1282</v>
      </c>
      <c r="N68" s="762" t="s">
        <v>1501</v>
      </c>
      <c r="O68" s="762" t="s">
        <v>1502</v>
      </c>
      <c r="P68" s="812" t="s">
        <v>1395</v>
      </c>
      <c r="Q68" s="747" t="s">
        <v>1395</v>
      </c>
      <c r="R68" s="774" t="s">
        <v>173</v>
      </c>
      <c r="S68" s="876">
        <v>0.6</v>
      </c>
      <c r="T68" s="774" t="s">
        <v>220</v>
      </c>
      <c r="U68" s="876">
        <v>0.4</v>
      </c>
      <c r="V68" s="774" t="s">
        <v>263</v>
      </c>
      <c r="W68" s="876">
        <v>0.2</v>
      </c>
      <c r="X68" s="815" t="s">
        <v>220</v>
      </c>
      <c r="Y68" s="876">
        <v>0.4</v>
      </c>
      <c r="Z68" s="876" t="s">
        <v>975</v>
      </c>
      <c r="AA68" s="785" t="s">
        <v>174</v>
      </c>
      <c r="AB68" s="49">
        <v>1</v>
      </c>
      <c r="AC68" s="213" t="s">
        <v>1503</v>
      </c>
      <c r="AD68" s="214" t="s">
        <v>1504</v>
      </c>
      <c r="AE68" s="9" t="s">
        <v>1505</v>
      </c>
      <c r="AF68" s="298" t="s">
        <v>507</v>
      </c>
      <c r="AG68" s="10" t="s">
        <v>335</v>
      </c>
      <c r="AH68" s="296">
        <v>0.15</v>
      </c>
      <c r="AI68" s="10" t="s">
        <v>178</v>
      </c>
      <c r="AJ68" s="296">
        <v>0.15</v>
      </c>
      <c r="AK68" s="300">
        <v>0.3</v>
      </c>
      <c r="AL68" s="20">
        <v>0.42</v>
      </c>
      <c r="AM68" s="20">
        <v>0.4</v>
      </c>
      <c r="AN68" s="11" t="s">
        <v>179</v>
      </c>
      <c r="AO68" s="11" t="s">
        <v>180</v>
      </c>
      <c r="AP68" s="11" t="s">
        <v>181</v>
      </c>
      <c r="AQ68" s="784" t="s">
        <v>1506</v>
      </c>
      <c r="AR68" s="768">
        <v>0.6</v>
      </c>
      <c r="AS68" s="768">
        <v>0.29399999999999998</v>
      </c>
      <c r="AT68" s="785" t="s">
        <v>219</v>
      </c>
      <c r="AU68" s="768">
        <v>0.4</v>
      </c>
      <c r="AV68" s="768">
        <v>0.30000000000000004</v>
      </c>
      <c r="AW68" s="785" t="s">
        <v>220</v>
      </c>
      <c r="AX68" s="785" t="s">
        <v>174</v>
      </c>
      <c r="AY68" s="785" t="s">
        <v>174</v>
      </c>
      <c r="AZ68" s="774" t="s">
        <v>183</v>
      </c>
      <c r="BA68" s="97" t="s">
        <v>1507</v>
      </c>
      <c r="BB68" s="97" t="s">
        <v>1508</v>
      </c>
      <c r="BC68" s="110">
        <v>4</v>
      </c>
      <c r="BD68" s="111">
        <v>1</v>
      </c>
      <c r="BE68" s="111">
        <v>1</v>
      </c>
      <c r="BF68" s="111">
        <v>1</v>
      </c>
      <c r="BG68" s="111">
        <v>1</v>
      </c>
      <c r="BH68" s="91" t="s">
        <v>1213</v>
      </c>
      <c r="BI68" s="91" t="s">
        <v>1509</v>
      </c>
      <c r="BJ68" s="91"/>
      <c r="BK68" s="91"/>
      <c r="BL68" s="93"/>
      <c r="BM68" s="93"/>
      <c r="BN68" s="93"/>
      <c r="BO68" s="93"/>
      <c r="BP68" s="95" t="s">
        <v>974</v>
      </c>
      <c r="BQ68" s="96" t="s">
        <v>974</v>
      </c>
      <c r="BR68" s="747"/>
      <c r="BS68" s="812"/>
      <c r="BT68" s="812"/>
      <c r="BU68" s="1387"/>
    </row>
    <row r="69" spans="1:73" ht="89.25" x14ac:dyDescent="0.25">
      <c r="A69" s="819"/>
      <c r="B69" s="822"/>
      <c r="C69" s="825"/>
      <c r="D69" s="999"/>
      <c r="E69" s="831"/>
      <c r="F69" s="834"/>
      <c r="G69" s="813"/>
      <c r="H69" s="775"/>
      <c r="I69" s="775"/>
      <c r="J69" s="801"/>
      <c r="K69" s="775"/>
      <c r="L69" s="763"/>
      <c r="M69" s="816"/>
      <c r="N69" s="763"/>
      <c r="O69" s="763"/>
      <c r="P69" s="813"/>
      <c r="Q69" s="748"/>
      <c r="R69" s="775"/>
      <c r="S69" s="877"/>
      <c r="T69" s="775"/>
      <c r="U69" s="877"/>
      <c r="V69" s="775"/>
      <c r="W69" s="877"/>
      <c r="X69" s="816"/>
      <c r="Y69" s="877"/>
      <c r="Z69" s="877"/>
      <c r="AA69" s="786"/>
      <c r="AB69" s="297">
        <v>2</v>
      </c>
      <c r="AC69" s="480" t="s">
        <v>1510</v>
      </c>
      <c r="AD69" s="481" t="s">
        <v>1511</v>
      </c>
      <c r="AE69" s="295" t="s">
        <v>1512</v>
      </c>
      <c r="AF69" s="298" t="s">
        <v>507</v>
      </c>
      <c r="AG69" s="299" t="s">
        <v>335</v>
      </c>
      <c r="AH69" s="296">
        <v>0.15</v>
      </c>
      <c r="AI69" s="299" t="s">
        <v>178</v>
      </c>
      <c r="AJ69" s="296">
        <v>0.15</v>
      </c>
      <c r="AK69" s="300">
        <v>0.3</v>
      </c>
      <c r="AL69" s="301">
        <v>0.29399999999999998</v>
      </c>
      <c r="AM69" s="301">
        <v>0.4</v>
      </c>
      <c r="AN69" s="302" t="s">
        <v>179</v>
      </c>
      <c r="AO69" s="302" t="s">
        <v>180</v>
      </c>
      <c r="AP69" s="302" t="s">
        <v>181</v>
      </c>
      <c r="AQ69" s="775"/>
      <c r="AR69" s="801"/>
      <c r="AS69" s="801"/>
      <c r="AT69" s="786"/>
      <c r="AU69" s="801"/>
      <c r="AV69" s="801"/>
      <c r="AW69" s="786"/>
      <c r="AX69" s="786"/>
      <c r="AY69" s="786"/>
      <c r="AZ69" s="775"/>
      <c r="BA69" s="303"/>
      <c r="BB69" s="303"/>
      <c r="BC69" s="294" t="s">
        <v>974</v>
      </c>
      <c r="BD69" s="304"/>
      <c r="BE69" s="304"/>
      <c r="BF69" s="304"/>
      <c r="BG69" s="304"/>
      <c r="BH69" s="305"/>
      <c r="BI69" s="305"/>
      <c r="BJ69" s="305"/>
      <c r="BK69" s="305"/>
      <c r="BL69" s="306"/>
      <c r="BM69" s="306"/>
      <c r="BN69" s="306"/>
      <c r="BO69" s="306"/>
      <c r="BP69" s="307" t="s">
        <v>974</v>
      </c>
      <c r="BQ69" s="308" t="s">
        <v>974</v>
      </c>
      <c r="BR69" s="748"/>
      <c r="BS69" s="813"/>
      <c r="BT69" s="813"/>
      <c r="BU69" s="1388"/>
    </row>
    <row r="70" spans="1:73" ht="70.5" x14ac:dyDescent="0.25">
      <c r="A70" s="819"/>
      <c r="B70" s="822"/>
      <c r="C70" s="825"/>
      <c r="D70" s="999"/>
      <c r="E70" s="831"/>
      <c r="F70" s="834"/>
      <c r="G70" s="813"/>
      <c r="H70" s="775"/>
      <c r="I70" s="775"/>
      <c r="J70" s="801"/>
      <c r="K70" s="775"/>
      <c r="L70" s="763"/>
      <c r="M70" s="816"/>
      <c r="N70" s="763"/>
      <c r="O70" s="763"/>
      <c r="P70" s="813"/>
      <c r="Q70" s="748"/>
      <c r="R70" s="775"/>
      <c r="S70" s="877"/>
      <c r="T70" s="775"/>
      <c r="U70" s="877"/>
      <c r="V70" s="775"/>
      <c r="W70" s="877"/>
      <c r="X70" s="816"/>
      <c r="Y70" s="877"/>
      <c r="Z70" s="877"/>
      <c r="AA70" s="786"/>
      <c r="AB70" s="297">
        <v>3</v>
      </c>
      <c r="AC70" s="480" t="s">
        <v>1513</v>
      </c>
      <c r="AD70" s="481" t="s">
        <v>1511</v>
      </c>
      <c r="AE70" s="293" t="s">
        <v>1514</v>
      </c>
      <c r="AF70" s="298" t="s">
        <v>830</v>
      </c>
      <c r="AG70" s="299" t="s">
        <v>282</v>
      </c>
      <c r="AH70" s="296">
        <v>0.1</v>
      </c>
      <c r="AI70" s="299" t="s">
        <v>178</v>
      </c>
      <c r="AJ70" s="296">
        <v>0.15</v>
      </c>
      <c r="AK70" s="300">
        <v>0.25</v>
      </c>
      <c r="AL70" s="301">
        <v>0.29399999999999998</v>
      </c>
      <c r="AM70" s="301">
        <v>0.30000000000000004</v>
      </c>
      <c r="AN70" s="302" t="s">
        <v>179</v>
      </c>
      <c r="AO70" s="302" t="s">
        <v>1477</v>
      </c>
      <c r="AP70" s="302" t="s">
        <v>181</v>
      </c>
      <c r="AQ70" s="775"/>
      <c r="AR70" s="801"/>
      <c r="AS70" s="801"/>
      <c r="AT70" s="786"/>
      <c r="AU70" s="801"/>
      <c r="AV70" s="801"/>
      <c r="AW70" s="786"/>
      <c r="AX70" s="786"/>
      <c r="AY70" s="786"/>
      <c r="AZ70" s="775"/>
      <c r="BA70" s="303"/>
      <c r="BB70" s="303"/>
      <c r="BC70" s="294" t="s">
        <v>974</v>
      </c>
      <c r="BD70" s="304"/>
      <c r="BE70" s="304"/>
      <c r="BF70" s="304"/>
      <c r="BG70" s="304"/>
      <c r="BH70" s="305"/>
      <c r="BI70" s="305"/>
      <c r="BJ70" s="305"/>
      <c r="BK70" s="305"/>
      <c r="BL70" s="306"/>
      <c r="BM70" s="306"/>
      <c r="BN70" s="306"/>
      <c r="BO70" s="306"/>
      <c r="BP70" s="307" t="s">
        <v>974</v>
      </c>
      <c r="BQ70" s="308" t="s">
        <v>974</v>
      </c>
      <c r="BR70" s="748"/>
      <c r="BS70" s="813"/>
      <c r="BT70" s="813"/>
      <c r="BU70" s="1388"/>
    </row>
    <row r="71" spans="1:73" x14ac:dyDescent="0.25">
      <c r="A71" s="819"/>
      <c r="B71" s="822"/>
      <c r="C71" s="825"/>
      <c r="D71" s="999"/>
      <c r="E71" s="831"/>
      <c r="F71" s="834"/>
      <c r="G71" s="813"/>
      <c r="H71" s="775"/>
      <c r="I71" s="775"/>
      <c r="J71" s="801"/>
      <c r="K71" s="775"/>
      <c r="L71" s="763"/>
      <c r="M71" s="816"/>
      <c r="N71" s="763"/>
      <c r="O71" s="763"/>
      <c r="P71" s="813"/>
      <c r="Q71" s="748"/>
      <c r="R71" s="775"/>
      <c r="S71" s="877"/>
      <c r="T71" s="775"/>
      <c r="U71" s="877"/>
      <c r="V71" s="775"/>
      <c r="W71" s="877"/>
      <c r="X71" s="816"/>
      <c r="Y71" s="877"/>
      <c r="Z71" s="877"/>
      <c r="AA71" s="786"/>
      <c r="AB71" s="297">
        <v>4</v>
      </c>
      <c r="AC71" s="480"/>
      <c r="AD71" s="481"/>
      <c r="AE71" s="295"/>
      <c r="AF71" s="298" t="s">
        <v>974</v>
      </c>
      <c r="AG71" s="299"/>
      <c r="AH71" s="296" t="s">
        <v>974</v>
      </c>
      <c r="AI71" s="299"/>
      <c r="AJ71" s="296" t="s">
        <v>974</v>
      </c>
      <c r="AK71" s="300" t="s">
        <v>974</v>
      </c>
      <c r="AL71" s="301" t="s">
        <v>974</v>
      </c>
      <c r="AM71" s="301" t="s">
        <v>974</v>
      </c>
      <c r="AN71" s="302"/>
      <c r="AO71" s="302"/>
      <c r="AP71" s="302"/>
      <c r="AQ71" s="775"/>
      <c r="AR71" s="801"/>
      <c r="AS71" s="801"/>
      <c r="AT71" s="786"/>
      <c r="AU71" s="801"/>
      <c r="AV71" s="801"/>
      <c r="AW71" s="786"/>
      <c r="AX71" s="786"/>
      <c r="AY71" s="786"/>
      <c r="AZ71" s="775"/>
      <c r="BA71" s="303"/>
      <c r="BB71" s="303"/>
      <c r="BC71" s="294" t="s">
        <v>974</v>
      </c>
      <c r="BD71" s="304"/>
      <c r="BE71" s="304"/>
      <c r="BF71" s="304"/>
      <c r="BG71" s="304"/>
      <c r="BH71" s="305"/>
      <c r="BI71" s="305"/>
      <c r="BJ71" s="305"/>
      <c r="BK71" s="305"/>
      <c r="BL71" s="306"/>
      <c r="BM71" s="306"/>
      <c r="BN71" s="306"/>
      <c r="BO71" s="306"/>
      <c r="BP71" s="307" t="s">
        <v>974</v>
      </c>
      <c r="BQ71" s="308" t="s">
        <v>974</v>
      </c>
      <c r="BR71" s="748"/>
      <c r="BS71" s="813"/>
      <c r="BT71" s="813"/>
      <c r="BU71" s="1388"/>
    </row>
    <row r="72" spans="1:73" x14ac:dyDescent="0.25">
      <c r="A72" s="819"/>
      <c r="B72" s="822"/>
      <c r="C72" s="825"/>
      <c r="D72" s="999"/>
      <c r="E72" s="831"/>
      <c r="F72" s="834"/>
      <c r="G72" s="813"/>
      <c r="H72" s="775"/>
      <c r="I72" s="775"/>
      <c r="J72" s="801"/>
      <c r="K72" s="775"/>
      <c r="L72" s="763"/>
      <c r="M72" s="816"/>
      <c r="N72" s="763"/>
      <c r="O72" s="763"/>
      <c r="P72" s="813"/>
      <c r="Q72" s="748"/>
      <c r="R72" s="775"/>
      <c r="S72" s="877"/>
      <c r="T72" s="775"/>
      <c r="U72" s="877"/>
      <c r="V72" s="775"/>
      <c r="W72" s="877"/>
      <c r="X72" s="816"/>
      <c r="Y72" s="877"/>
      <c r="Z72" s="877"/>
      <c r="AA72" s="786"/>
      <c r="AB72" s="297">
        <v>5</v>
      </c>
      <c r="AC72" s="480"/>
      <c r="AD72" s="481"/>
      <c r="AE72" s="295"/>
      <c r="AF72" s="298" t="s">
        <v>974</v>
      </c>
      <c r="AG72" s="299"/>
      <c r="AH72" s="296" t="s">
        <v>974</v>
      </c>
      <c r="AI72" s="299"/>
      <c r="AJ72" s="296" t="s">
        <v>974</v>
      </c>
      <c r="AK72" s="300" t="s">
        <v>974</v>
      </c>
      <c r="AL72" s="301" t="s">
        <v>974</v>
      </c>
      <c r="AM72" s="301" t="s">
        <v>974</v>
      </c>
      <c r="AN72" s="302"/>
      <c r="AO72" s="302"/>
      <c r="AP72" s="302"/>
      <c r="AQ72" s="775"/>
      <c r="AR72" s="801"/>
      <c r="AS72" s="801"/>
      <c r="AT72" s="786"/>
      <c r="AU72" s="801"/>
      <c r="AV72" s="801"/>
      <c r="AW72" s="786"/>
      <c r="AX72" s="786"/>
      <c r="AY72" s="786"/>
      <c r="AZ72" s="775"/>
      <c r="BA72" s="303"/>
      <c r="BB72" s="303"/>
      <c r="BC72" s="294" t="s">
        <v>974</v>
      </c>
      <c r="BD72" s="304"/>
      <c r="BE72" s="304"/>
      <c r="BF72" s="304"/>
      <c r="BG72" s="304"/>
      <c r="BH72" s="305"/>
      <c r="BI72" s="305"/>
      <c r="BJ72" s="305"/>
      <c r="BK72" s="305"/>
      <c r="BL72" s="306"/>
      <c r="BM72" s="306"/>
      <c r="BN72" s="306"/>
      <c r="BO72" s="306"/>
      <c r="BP72" s="307" t="s">
        <v>974</v>
      </c>
      <c r="BQ72" s="308" t="s">
        <v>974</v>
      </c>
      <c r="BR72" s="748"/>
      <c r="BS72" s="813"/>
      <c r="BT72" s="813"/>
      <c r="BU72" s="1388"/>
    </row>
    <row r="73" spans="1:73" ht="15.75" thickBot="1" x14ac:dyDescent="0.3">
      <c r="A73" s="819"/>
      <c r="B73" s="822"/>
      <c r="C73" s="825"/>
      <c r="D73" s="1000"/>
      <c r="E73" s="832"/>
      <c r="F73" s="835"/>
      <c r="G73" s="814"/>
      <c r="H73" s="776"/>
      <c r="I73" s="776"/>
      <c r="J73" s="802"/>
      <c r="K73" s="776"/>
      <c r="L73" s="764"/>
      <c r="M73" s="817"/>
      <c r="N73" s="764"/>
      <c r="O73" s="764"/>
      <c r="P73" s="814"/>
      <c r="Q73" s="749"/>
      <c r="R73" s="776"/>
      <c r="S73" s="878"/>
      <c r="T73" s="776"/>
      <c r="U73" s="878"/>
      <c r="V73" s="776"/>
      <c r="W73" s="878"/>
      <c r="X73" s="817"/>
      <c r="Y73" s="878"/>
      <c r="Z73" s="878"/>
      <c r="AA73" s="787"/>
      <c r="AB73" s="315">
        <v>6</v>
      </c>
      <c r="AC73" s="482"/>
      <c r="AD73" s="483"/>
      <c r="AE73" s="313"/>
      <c r="AF73" s="547" t="s">
        <v>974</v>
      </c>
      <c r="AG73" s="317"/>
      <c r="AH73" s="314" t="s">
        <v>974</v>
      </c>
      <c r="AI73" s="317"/>
      <c r="AJ73" s="314" t="s">
        <v>974</v>
      </c>
      <c r="AK73" s="318" t="s">
        <v>974</v>
      </c>
      <c r="AL73" s="301" t="s">
        <v>974</v>
      </c>
      <c r="AM73" s="301" t="s">
        <v>974</v>
      </c>
      <c r="AN73" s="320"/>
      <c r="AO73" s="320"/>
      <c r="AP73" s="320"/>
      <c r="AQ73" s="776"/>
      <c r="AR73" s="802"/>
      <c r="AS73" s="802"/>
      <c r="AT73" s="787"/>
      <c r="AU73" s="802"/>
      <c r="AV73" s="802"/>
      <c r="AW73" s="787"/>
      <c r="AX73" s="787"/>
      <c r="AY73" s="787"/>
      <c r="AZ73" s="776"/>
      <c r="BA73" s="321"/>
      <c r="BB73" s="321"/>
      <c r="BC73" s="312" t="s">
        <v>974</v>
      </c>
      <c r="BD73" s="322"/>
      <c r="BE73" s="322"/>
      <c r="BF73" s="322"/>
      <c r="BG73" s="322"/>
      <c r="BH73" s="323"/>
      <c r="BI73" s="323"/>
      <c r="BJ73" s="323"/>
      <c r="BK73" s="323"/>
      <c r="BL73" s="324"/>
      <c r="BM73" s="324"/>
      <c r="BN73" s="324"/>
      <c r="BO73" s="324"/>
      <c r="BP73" s="325" t="s">
        <v>974</v>
      </c>
      <c r="BQ73" s="326" t="s">
        <v>974</v>
      </c>
      <c r="BR73" s="749"/>
      <c r="BS73" s="814"/>
      <c r="BT73" s="814"/>
      <c r="BU73" s="1389"/>
    </row>
    <row r="74" spans="1:73" ht="126.75" customHeight="1" x14ac:dyDescent="0.25">
      <c r="A74" s="819"/>
      <c r="B74" s="822"/>
      <c r="C74" s="825"/>
      <c r="D74" s="998" t="s">
        <v>1387</v>
      </c>
      <c r="E74" s="830" t="s">
        <v>231</v>
      </c>
      <c r="F74" s="833">
        <v>2</v>
      </c>
      <c r="G74" s="762" t="s">
        <v>1498</v>
      </c>
      <c r="H74" s="774" t="s">
        <v>1499</v>
      </c>
      <c r="I74" s="774" t="s">
        <v>1406</v>
      </c>
      <c r="J74" s="800" t="s">
        <v>1515</v>
      </c>
      <c r="K74" s="774" t="s">
        <v>201</v>
      </c>
      <c r="L74" s="762" t="s">
        <v>675</v>
      </c>
      <c r="M74" s="815" t="s">
        <v>1282</v>
      </c>
      <c r="N74" s="762" t="s">
        <v>1516</v>
      </c>
      <c r="O74" s="762" t="s">
        <v>1517</v>
      </c>
      <c r="P74" s="812" t="s">
        <v>1395</v>
      </c>
      <c r="Q74" s="747" t="s">
        <v>1395</v>
      </c>
      <c r="R74" s="774" t="s">
        <v>173</v>
      </c>
      <c r="S74" s="876">
        <v>0.6</v>
      </c>
      <c r="T74" s="774" t="s">
        <v>220</v>
      </c>
      <c r="U74" s="876">
        <v>0.4</v>
      </c>
      <c r="V74" s="774" t="s">
        <v>263</v>
      </c>
      <c r="W74" s="876">
        <v>0.2</v>
      </c>
      <c r="X74" s="815" t="s">
        <v>220</v>
      </c>
      <c r="Y74" s="876">
        <v>0.4</v>
      </c>
      <c r="Z74" s="876" t="s">
        <v>975</v>
      </c>
      <c r="AA74" s="785" t="s">
        <v>174</v>
      </c>
      <c r="AB74" s="49">
        <v>1</v>
      </c>
      <c r="AC74" s="215" t="s">
        <v>1503</v>
      </c>
      <c r="AD74" s="216" t="s">
        <v>1518</v>
      </c>
      <c r="AE74" s="14" t="s">
        <v>1505</v>
      </c>
      <c r="AF74" s="16" t="s">
        <v>507</v>
      </c>
      <c r="AG74" s="10" t="s">
        <v>335</v>
      </c>
      <c r="AH74" s="18">
        <v>0.15</v>
      </c>
      <c r="AI74" s="10" t="s">
        <v>178</v>
      </c>
      <c r="AJ74" s="18">
        <v>0.15</v>
      </c>
      <c r="AK74" s="19">
        <v>0.3</v>
      </c>
      <c r="AL74" s="20">
        <v>0.42</v>
      </c>
      <c r="AM74" s="20">
        <v>0.4</v>
      </c>
      <c r="AN74" s="11" t="s">
        <v>179</v>
      </c>
      <c r="AO74" s="11" t="s">
        <v>180</v>
      </c>
      <c r="AP74" s="11" t="s">
        <v>181</v>
      </c>
      <c r="AQ74" s="774" t="s">
        <v>1506</v>
      </c>
      <c r="AR74" s="768">
        <v>0.6</v>
      </c>
      <c r="AS74" s="768">
        <v>0.1764</v>
      </c>
      <c r="AT74" s="785" t="s">
        <v>535</v>
      </c>
      <c r="AU74" s="768">
        <v>0.4</v>
      </c>
      <c r="AV74" s="768">
        <v>0.4</v>
      </c>
      <c r="AW74" s="785" t="s">
        <v>220</v>
      </c>
      <c r="AX74" s="785" t="s">
        <v>174</v>
      </c>
      <c r="AY74" s="785" t="s">
        <v>1397</v>
      </c>
      <c r="AZ74" s="774" t="s">
        <v>224</v>
      </c>
      <c r="BA74" s="97" t="s">
        <v>1395</v>
      </c>
      <c r="BB74" s="91" t="s">
        <v>1395</v>
      </c>
      <c r="BC74" s="94" t="s">
        <v>974</v>
      </c>
      <c r="BD74" s="9"/>
      <c r="BE74" s="9"/>
      <c r="BF74" s="9"/>
      <c r="BG74" s="9"/>
      <c r="BH74" s="91"/>
      <c r="BI74" s="91"/>
      <c r="BJ74" s="91"/>
      <c r="BK74" s="91"/>
      <c r="BL74" s="93"/>
      <c r="BM74" s="93"/>
      <c r="BN74" s="93"/>
      <c r="BO74" s="93"/>
      <c r="BP74" s="95" t="s">
        <v>974</v>
      </c>
      <c r="BQ74" s="96" t="s">
        <v>974</v>
      </c>
      <c r="BR74" s="747"/>
      <c r="BS74" s="762"/>
      <c r="BT74" s="762"/>
      <c r="BU74" s="765"/>
    </row>
    <row r="75" spans="1:73" ht="90.75" customHeight="1" x14ac:dyDescent="0.25">
      <c r="A75" s="819"/>
      <c r="B75" s="822"/>
      <c r="C75" s="825"/>
      <c r="D75" s="999"/>
      <c r="E75" s="831"/>
      <c r="F75" s="834"/>
      <c r="G75" s="763"/>
      <c r="H75" s="775"/>
      <c r="I75" s="775"/>
      <c r="J75" s="801"/>
      <c r="K75" s="775"/>
      <c r="L75" s="763"/>
      <c r="M75" s="816"/>
      <c r="N75" s="763"/>
      <c r="O75" s="763"/>
      <c r="P75" s="813"/>
      <c r="Q75" s="748"/>
      <c r="R75" s="775"/>
      <c r="S75" s="877"/>
      <c r="T75" s="775"/>
      <c r="U75" s="877"/>
      <c r="V75" s="775"/>
      <c r="W75" s="877"/>
      <c r="X75" s="816"/>
      <c r="Y75" s="877"/>
      <c r="Z75" s="877"/>
      <c r="AA75" s="786"/>
      <c r="AB75" s="297">
        <v>2</v>
      </c>
      <c r="AC75" s="480" t="s">
        <v>1519</v>
      </c>
      <c r="AD75" s="481">
        <v>3</v>
      </c>
      <c r="AE75" s="295" t="s">
        <v>1404</v>
      </c>
      <c r="AF75" s="328" t="s">
        <v>507</v>
      </c>
      <c r="AG75" s="302" t="s">
        <v>335</v>
      </c>
      <c r="AH75" s="296">
        <v>0.15</v>
      </c>
      <c r="AI75" s="302" t="s">
        <v>178</v>
      </c>
      <c r="AJ75" s="296">
        <v>0.15</v>
      </c>
      <c r="AK75" s="300">
        <v>0.3</v>
      </c>
      <c r="AL75" s="329">
        <v>0.29399999999999998</v>
      </c>
      <c r="AM75" s="329">
        <v>0.4</v>
      </c>
      <c r="AN75" s="302" t="s">
        <v>179</v>
      </c>
      <c r="AO75" s="302" t="s">
        <v>180</v>
      </c>
      <c r="AP75" s="302" t="s">
        <v>181</v>
      </c>
      <c r="AQ75" s="775"/>
      <c r="AR75" s="801"/>
      <c r="AS75" s="801"/>
      <c r="AT75" s="786"/>
      <c r="AU75" s="801"/>
      <c r="AV75" s="801"/>
      <c r="AW75" s="786"/>
      <c r="AX75" s="786"/>
      <c r="AY75" s="786"/>
      <c r="AZ75" s="775"/>
      <c r="BA75" s="303"/>
      <c r="BB75" s="305"/>
      <c r="BC75" s="308" t="s">
        <v>974</v>
      </c>
      <c r="BD75" s="295"/>
      <c r="BE75" s="295"/>
      <c r="BF75" s="295"/>
      <c r="BG75" s="295"/>
      <c r="BH75" s="305"/>
      <c r="BI75" s="305"/>
      <c r="BJ75" s="305"/>
      <c r="BK75" s="305"/>
      <c r="BL75" s="306"/>
      <c r="BM75" s="306"/>
      <c r="BN75" s="306"/>
      <c r="BO75" s="306"/>
      <c r="BP75" s="307" t="s">
        <v>974</v>
      </c>
      <c r="BQ75" s="330" t="s">
        <v>974</v>
      </c>
      <c r="BR75" s="748"/>
      <c r="BS75" s="763"/>
      <c r="BT75" s="763"/>
      <c r="BU75" s="766"/>
    </row>
    <row r="76" spans="1:73" ht="114.75" x14ac:dyDescent="0.25">
      <c r="A76" s="819"/>
      <c r="B76" s="822"/>
      <c r="C76" s="825"/>
      <c r="D76" s="999"/>
      <c r="E76" s="831"/>
      <c r="F76" s="834"/>
      <c r="G76" s="763"/>
      <c r="H76" s="775"/>
      <c r="I76" s="775"/>
      <c r="J76" s="801"/>
      <c r="K76" s="775"/>
      <c r="L76" s="763"/>
      <c r="M76" s="816"/>
      <c r="N76" s="763"/>
      <c r="O76" s="763"/>
      <c r="P76" s="813"/>
      <c r="Q76" s="748"/>
      <c r="R76" s="775"/>
      <c r="S76" s="877"/>
      <c r="T76" s="775"/>
      <c r="U76" s="877"/>
      <c r="V76" s="775"/>
      <c r="W76" s="877"/>
      <c r="X76" s="816"/>
      <c r="Y76" s="877"/>
      <c r="Z76" s="877"/>
      <c r="AA76" s="786"/>
      <c r="AB76" s="297">
        <v>3</v>
      </c>
      <c r="AC76" s="480" t="s">
        <v>1520</v>
      </c>
      <c r="AD76" s="481">
        <v>3</v>
      </c>
      <c r="AE76" s="295" t="s">
        <v>1404</v>
      </c>
      <c r="AF76" s="298" t="s">
        <v>507</v>
      </c>
      <c r="AG76" s="299" t="s">
        <v>177</v>
      </c>
      <c r="AH76" s="296">
        <v>0.25</v>
      </c>
      <c r="AI76" s="299" t="s">
        <v>178</v>
      </c>
      <c r="AJ76" s="296">
        <v>0.15</v>
      </c>
      <c r="AK76" s="300">
        <v>0.4</v>
      </c>
      <c r="AL76" s="301">
        <v>0.1764</v>
      </c>
      <c r="AM76" s="301">
        <v>0.4</v>
      </c>
      <c r="AN76" s="302" t="s">
        <v>179</v>
      </c>
      <c r="AO76" s="302" t="s">
        <v>180</v>
      </c>
      <c r="AP76" s="302" t="s">
        <v>181</v>
      </c>
      <c r="AQ76" s="775"/>
      <c r="AR76" s="801"/>
      <c r="AS76" s="801"/>
      <c r="AT76" s="786"/>
      <c r="AU76" s="801"/>
      <c r="AV76" s="801"/>
      <c r="AW76" s="786"/>
      <c r="AX76" s="786"/>
      <c r="AY76" s="786"/>
      <c r="AZ76" s="775"/>
      <c r="BA76" s="303"/>
      <c r="BB76" s="305"/>
      <c r="BC76" s="308" t="s">
        <v>974</v>
      </c>
      <c r="BD76" s="295"/>
      <c r="BE76" s="295"/>
      <c r="BF76" s="295"/>
      <c r="BG76" s="295"/>
      <c r="BH76" s="305"/>
      <c r="BI76" s="305"/>
      <c r="BJ76" s="305"/>
      <c r="BK76" s="305"/>
      <c r="BL76" s="306"/>
      <c r="BM76" s="306"/>
      <c r="BN76" s="306"/>
      <c r="BO76" s="306"/>
      <c r="BP76" s="307" t="s">
        <v>974</v>
      </c>
      <c r="BQ76" s="330" t="s">
        <v>974</v>
      </c>
      <c r="BR76" s="748"/>
      <c r="BS76" s="763"/>
      <c r="BT76" s="763"/>
      <c r="BU76" s="766"/>
    </row>
    <row r="77" spans="1:73" x14ac:dyDescent="0.25">
      <c r="A77" s="819"/>
      <c r="B77" s="822"/>
      <c r="C77" s="825"/>
      <c r="D77" s="999"/>
      <c r="E77" s="831"/>
      <c r="F77" s="834"/>
      <c r="G77" s="763"/>
      <c r="H77" s="775"/>
      <c r="I77" s="775"/>
      <c r="J77" s="801"/>
      <c r="K77" s="775"/>
      <c r="L77" s="763"/>
      <c r="M77" s="816"/>
      <c r="N77" s="763"/>
      <c r="O77" s="763"/>
      <c r="P77" s="813"/>
      <c r="Q77" s="748"/>
      <c r="R77" s="775"/>
      <c r="S77" s="877"/>
      <c r="T77" s="775"/>
      <c r="U77" s="877"/>
      <c r="V77" s="775"/>
      <c r="W77" s="877"/>
      <c r="X77" s="816"/>
      <c r="Y77" s="877"/>
      <c r="Z77" s="877"/>
      <c r="AA77" s="786"/>
      <c r="AB77" s="297">
        <v>4</v>
      </c>
      <c r="AC77" s="480"/>
      <c r="AD77" s="481"/>
      <c r="AE77" s="295"/>
      <c r="AF77" s="298" t="s">
        <v>974</v>
      </c>
      <c r="AG77" s="299"/>
      <c r="AH77" s="296" t="s">
        <v>974</v>
      </c>
      <c r="AI77" s="299"/>
      <c r="AJ77" s="296" t="s">
        <v>974</v>
      </c>
      <c r="AK77" s="300" t="s">
        <v>974</v>
      </c>
      <c r="AL77" s="301" t="s">
        <v>974</v>
      </c>
      <c r="AM77" s="301" t="s">
        <v>974</v>
      </c>
      <c r="AN77" s="302"/>
      <c r="AO77" s="302"/>
      <c r="AP77" s="302"/>
      <c r="AQ77" s="775"/>
      <c r="AR77" s="801"/>
      <c r="AS77" s="801"/>
      <c r="AT77" s="786"/>
      <c r="AU77" s="801"/>
      <c r="AV77" s="801"/>
      <c r="AW77" s="786"/>
      <c r="AX77" s="786"/>
      <c r="AY77" s="786"/>
      <c r="AZ77" s="775"/>
      <c r="BA77" s="303"/>
      <c r="BB77" s="305"/>
      <c r="BC77" s="308" t="s">
        <v>974</v>
      </c>
      <c r="BD77" s="295"/>
      <c r="BE77" s="295"/>
      <c r="BF77" s="295"/>
      <c r="BG77" s="295"/>
      <c r="BH77" s="305"/>
      <c r="BI77" s="305"/>
      <c r="BJ77" s="305"/>
      <c r="BK77" s="305"/>
      <c r="BL77" s="306"/>
      <c r="BM77" s="306"/>
      <c r="BN77" s="306"/>
      <c r="BO77" s="306"/>
      <c r="BP77" s="307" t="s">
        <v>974</v>
      </c>
      <c r="BQ77" s="330" t="s">
        <v>974</v>
      </c>
      <c r="BR77" s="748"/>
      <c r="BS77" s="763"/>
      <c r="BT77" s="763"/>
      <c r="BU77" s="766"/>
    </row>
    <row r="78" spans="1:73" x14ac:dyDescent="0.25">
      <c r="A78" s="819"/>
      <c r="B78" s="822"/>
      <c r="C78" s="825"/>
      <c r="D78" s="999"/>
      <c r="E78" s="831"/>
      <c r="F78" s="834"/>
      <c r="G78" s="763"/>
      <c r="H78" s="775"/>
      <c r="I78" s="775"/>
      <c r="J78" s="801"/>
      <c r="K78" s="775"/>
      <c r="L78" s="763"/>
      <c r="M78" s="816"/>
      <c r="N78" s="763"/>
      <c r="O78" s="763"/>
      <c r="P78" s="813"/>
      <c r="Q78" s="748"/>
      <c r="R78" s="775"/>
      <c r="S78" s="877"/>
      <c r="T78" s="775"/>
      <c r="U78" s="877"/>
      <c r="V78" s="775"/>
      <c r="W78" s="877"/>
      <c r="X78" s="816"/>
      <c r="Y78" s="877"/>
      <c r="Z78" s="877"/>
      <c r="AA78" s="786"/>
      <c r="AB78" s="297">
        <v>5</v>
      </c>
      <c r="AC78" s="480"/>
      <c r="AD78" s="481"/>
      <c r="AE78" s="295"/>
      <c r="AF78" s="298" t="s">
        <v>974</v>
      </c>
      <c r="AG78" s="299"/>
      <c r="AH78" s="296" t="s">
        <v>974</v>
      </c>
      <c r="AI78" s="299"/>
      <c r="AJ78" s="296" t="s">
        <v>974</v>
      </c>
      <c r="AK78" s="300" t="s">
        <v>974</v>
      </c>
      <c r="AL78" s="301" t="s">
        <v>974</v>
      </c>
      <c r="AM78" s="301" t="s">
        <v>974</v>
      </c>
      <c r="AN78" s="302"/>
      <c r="AO78" s="302"/>
      <c r="AP78" s="302"/>
      <c r="AQ78" s="775"/>
      <c r="AR78" s="801"/>
      <c r="AS78" s="801"/>
      <c r="AT78" s="786"/>
      <c r="AU78" s="801"/>
      <c r="AV78" s="801"/>
      <c r="AW78" s="786"/>
      <c r="AX78" s="786"/>
      <c r="AY78" s="786"/>
      <c r="AZ78" s="775"/>
      <c r="BA78" s="303"/>
      <c r="BB78" s="305"/>
      <c r="BC78" s="308" t="s">
        <v>974</v>
      </c>
      <c r="BD78" s="295"/>
      <c r="BE78" s="295"/>
      <c r="BF78" s="295"/>
      <c r="BG78" s="295"/>
      <c r="BH78" s="305"/>
      <c r="BI78" s="305"/>
      <c r="BJ78" s="305"/>
      <c r="BK78" s="305"/>
      <c r="BL78" s="306"/>
      <c r="BM78" s="306"/>
      <c r="BN78" s="306"/>
      <c r="BO78" s="306"/>
      <c r="BP78" s="307" t="s">
        <v>974</v>
      </c>
      <c r="BQ78" s="330" t="s">
        <v>974</v>
      </c>
      <c r="BR78" s="748"/>
      <c r="BS78" s="763"/>
      <c r="BT78" s="763"/>
      <c r="BU78" s="766"/>
    </row>
    <row r="79" spans="1:73" ht="15.75" thickBot="1" x14ac:dyDescent="0.3">
      <c r="A79" s="819"/>
      <c r="B79" s="822"/>
      <c r="C79" s="825"/>
      <c r="D79" s="1000"/>
      <c r="E79" s="832"/>
      <c r="F79" s="835"/>
      <c r="G79" s="764"/>
      <c r="H79" s="776"/>
      <c r="I79" s="776"/>
      <c r="J79" s="802"/>
      <c r="K79" s="776"/>
      <c r="L79" s="764"/>
      <c r="M79" s="817"/>
      <c r="N79" s="764"/>
      <c r="O79" s="764"/>
      <c r="P79" s="814"/>
      <c r="Q79" s="749"/>
      <c r="R79" s="776"/>
      <c r="S79" s="878"/>
      <c r="T79" s="776"/>
      <c r="U79" s="878"/>
      <c r="V79" s="776"/>
      <c r="W79" s="878"/>
      <c r="X79" s="817"/>
      <c r="Y79" s="878"/>
      <c r="Z79" s="878"/>
      <c r="AA79" s="787"/>
      <c r="AB79" s="315">
        <v>6</v>
      </c>
      <c r="AC79" s="482"/>
      <c r="AD79" s="483"/>
      <c r="AE79" s="313"/>
      <c r="AF79" s="316" t="s">
        <v>974</v>
      </c>
      <c r="AG79" s="317"/>
      <c r="AH79" s="314" t="s">
        <v>974</v>
      </c>
      <c r="AI79" s="317"/>
      <c r="AJ79" s="314" t="s">
        <v>974</v>
      </c>
      <c r="AK79" s="318" t="s">
        <v>974</v>
      </c>
      <c r="AL79" s="301" t="s">
        <v>974</v>
      </c>
      <c r="AM79" s="301" t="s">
        <v>974</v>
      </c>
      <c r="AN79" s="320"/>
      <c r="AO79" s="320"/>
      <c r="AP79" s="320"/>
      <c r="AQ79" s="776"/>
      <c r="AR79" s="802"/>
      <c r="AS79" s="802"/>
      <c r="AT79" s="787"/>
      <c r="AU79" s="802"/>
      <c r="AV79" s="802"/>
      <c r="AW79" s="787"/>
      <c r="AX79" s="787"/>
      <c r="AY79" s="787"/>
      <c r="AZ79" s="776"/>
      <c r="BA79" s="321"/>
      <c r="BB79" s="323"/>
      <c r="BC79" s="326" t="s">
        <v>974</v>
      </c>
      <c r="BD79" s="313"/>
      <c r="BE79" s="313"/>
      <c r="BF79" s="313"/>
      <c r="BG79" s="313"/>
      <c r="BH79" s="323"/>
      <c r="BI79" s="323"/>
      <c r="BJ79" s="323"/>
      <c r="BK79" s="323"/>
      <c r="BL79" s="324"/>
      <c r="BM79" s="324"/>
      <c r="BN79" s="324"/>
      <c r="BO79" s="324"/>
      <c r="BP79" s="325" t="s">
        <v>974</v>
      </c>
      <c r="BQ79" s="333" t="s">
        <v>974</v>
      </c>
      <c r="BR79" s="749"/>
      <c r="BS79" s="764"/>
      <c r="BT79" s="764"/>
      <c r="BU79" s="767"/>
    </row>
    <row r="80" spans="1:73" ht="89.25" x14ac:dyDescent="0.25">
      <c r="A80" s="819"/>
      <c r="B80" s="822"/>
      <c r="C80" s="825"/>
      <c r="D80" s="998" t="s">
        <v>1387</v>
      </c>
      <c r="E80" s="830" t="s">
        <v>231</v>
      </c>
      <c r="F80" s="833">
        <v>3</v>
      </c>
      <c r="G80" s="762" t="s">
        <v>1521</v>
      </c>
      <c r="H80" s="774" t="s">
        <v>1522</v>
      </c>
      <c r="I80" s="774" t="s">
        <v>1391</v>
      </c>
      <c r="J80" s="800" t="s">
        <v>1523</v>
      </c>
      <c r="K80" s="774" t="s">
        <v>201</v>
      </c>
      <c r="L80" s="762" t="s">
        <v>171</v>
      </c>
      <c r="M80" s="815" t="s">
        <v>1282</v>
      </c>
      <c r="N80" s="762" t="s">
        <v>1524</v>
      </c>
      <c r="O80" s="762" t="s">
        <v>1525</v>
      </c>
      <c r="P80" s="812" t="s">
        <v>1395</v>
      </c>
      <c r="Q80" s="747" t="s">
        <v>1395</v>
      </c>
      <c r="R80" s="774" t="s">
        <v>219</v>
      </c>
      <c r="S80" s="876">
        <v>0.4</v>
      </c>
      <c r="T80" s="774" t="s">
        <v>220</v>
      </c>
      <c r="U80" s="876">
        <v>0.4</v>
      </c>
      <c r="V80" s="774" t="s">
        <v>263</v>
      </c>
      <c r="W80" s="876">
        <v>0.2</v>
      </c>
      <c r="X80" s="815" t="s">
        <v>220</v>
      </c>
      <c r="Y80" s="876">
        <v>0.4</v>
      </c>
      <c r="Z80" s="876" t="s">
        <v>1526</v>
      </c>
      <c r="AA80" s="785" t="s">
        <v>174</v>
      </c>
      <c r="AB80" s="49">
        <v>1</v>
      </c>
      <c r="AC80" s="480" t="s">
        <v>1527</v>
      </c>
      <c r="AD80" s="128" t="s">
        <v>1528</v>
      </c>
      <c r="AE80" s="14" t="s">
        <v>1529</v>
      </c>
      <c r="AF80" s="16" t="s">
        <v>507</v>
      </c>
      <c r="AG80" s="10" t="s">
        <v>177</v>
      </c>
      <c r="AH80" s="18">
        <v>0.25</v>
      </c>
      <c r="AI80" s="10" t="s">
        <v>178</v>
      </c>
      <c r="AJ80" s="18">
        <v>0.15</v>
      </c>
      <c r="AK80" s="19">
        <v>0.4</v>
      </c>
      <c r="AL80" s="20">
        <v>0.24</v>
      </c>
      <c r="AM80" s="20">
        <v>0.4</v>
      </c>
      <c r="AN80" s="11" t="s">
        <v>179</v>
      </c>
      <c r="AO80" s="11" t="s">
        <v>180</v>
      </c>
      <c r="AP80" s="11" t="s">
        <v>181</v>
      </c>
      <c r="AQ80" s="774" t="s">
        <v>1530</v>
      </c>
      <c r="AR80" s="768">
        <v>0.4</v>
      </c>
      <c r="AS80" s="768">
        <v>8.3999999999999991E-2</v>
      </c>
      <c r="AT80" s="785" t="s">
        <v>535</v>
      </c>
      <c r="AU80" s="768">
        <v>0.4</v>
      </c>
      <c r="AV80" s="768">
        <v>0.4</v>
      </c>
      <c r="AW80" s="785" t="s">
        <v>220</v>
      </c>
      <c r="AX80" s="785" t="s">
        <v>174</v>
      </c>
      <c r="AY80" s="785" t="s">
        <v>1397</v>
      </c>
      <c r="AZ80" s="774" t="s">
        <v>224</v>
      </c>
      <c r="BA80" s="97" t="s">
        <v>1395</v>
      </c>
      <c r="BB80" s="91" t="s">
        <v>1395</v>
      </c>
      <c r="BC80" s="94" t="s">
        <v>974</v>
      </c>
      <c r="BD80" s="9"/>
      <c r="BE80" s="9"/>
      <c r="BF80" s="9"/>
      <c r="BG80" s="9"/>
      <c r="BH80" s="91"/>
      <c r="BI80" s="91"/>
      <c r="BJ80" s="91"/>
      <c r="BK80" s="91"/>
      <c r="BL80" s="93"/>
      <c r="BM80" s="93"/>
      <c r="BN80" s="93"/>
      <c r="BO80" s="93"/>
      <c r="BP80" s="95" t="s">
        <v>974</v>
      </c>
      <c r="BQ80" s="96" t="s">
        <v>974</v>
      </c>
      <c r="BR80" s="747"/>
      <c r="BS80" s="762"/>
      <c r="BT80" s="762"/>
      <c r="BU80" s="765"/>
    </row>
    <row r="81" spans="1:73" ht="76.5" x14ac:dyDescent="0.25">
      <c r="A81" s="819"/>
      <c r="B81" s="822"/>
      <c r="C81" s="825"/>
      <c r="D81" s="999"/>
      <c r="E81" s="831"/>
      <c r="F81" s="834"/>
      <c r="G81" s="763"/>
      <c r="H81" s="775"/>
      <c r="I81" s="775"/>
      <c r="J81" s="801"/>
      <c r="K81" s="775"/>
      <c r="L81" s="763"/>
      <c r="M81" s="816"/>
      <c r="N81" s="763"/>
      <c r="O81" s="763"/>
      <c r="P81" s="813"/>
      <c r="Q81" s="748"/>
      <c r="R81" s="775"/>
      <c r="S81" s="877"/>
      <c r="T81" s="775"/>
      <c r="U81" s="877"/>
      <c r="V81" s="775"/>
      <c r="W81" s="877"/>
      <c r="X81" s="816"/>
      <c r="Y81" s="877"/>
      <c r="Z81" s="877"/>
      <c r="AA81" s="786"/>
      <c r="AB81" s="297">
        <v>2</v>
      </c>
      <c r="AC81" s="480" t="s">
        <v>1531</v>
      </c>
      <c r="AD81" s="481" t="s">
        <v>1528</v>
      </c>
      <c r="AE81" s="295" t="s">
        <v>1532</v>
      </c>
      <c r="AF81" s="298" t="s">
        <v>507</v>
      </c>
      <c r="AG81" s="299" t="s">
        <v>177</v>
      </c>
      <c r="AH81" s="296">
        <v>0.25</v>
      </c>
      <c r="AI81" s="299" t="s">
        <v>806</v>
      </c>
      <c r="AJ81" s="296">
        <v>0.25</v>
      </c>
      <c r="AK81" s="300">
        <v>0.5</v>
      </c>
      <c r="AL81" s="301">
        <v>0.12</v>
      </c>
      <c r="AM81" s="301">
        <v>0.4</v>
      </c>
      <c r="AN81" s="302" t="s">
        <v>179</v>
      </c>
      <c r="AO81" s="302" t="s">
        <v>180</v>
      </c>
      <c r="AP81" s="302" t="s">
        <v>181</v>
      </c>
      <c r="AQ81" s="775"/>
      <c r="AR81" s="801"/>
      <c r="AS81" s="801"/>
      <c r="AT81" s="786"/>
      <c r="AU81" s="801"/>
      <c r="AV81" s="801"/>
      <c r="AW81" s="786"/>
      <c r="AX81" s="786"/>
      <c r="AY81" s="786"/>
      <c r="AZ81" s="775"/>
      <c r="BA81" s="303"/>
      <c r="BB81" s="305"/>
      <c r="BC81" s="308" t="s">
        <v>974</v>
      </c>
      <c r="BD81" s="295"/>
      <c r="BE81" s="295"/>
      <c r="BF81" s="295"/>
      <c r="BG81" s="295"/>
      <c r="BH81" s="305"/>
      <c r="BI81" s="305"/>
      <c r="BJ81" s="305"/>
      <c r="BK81" s="305"/>
      <c r="BL81" s="306"/>
      <c r="BM81" s="306"/>
      <c r="BN81" s="306"/>
      <c r="BO81" s="306"/>
      <c r="BP81" s="307" t="s">
        <v>974</v>
      </c>
      <c r="BQ81" s="330" t="s">
        <v>974</v>
      </c>
      <c r="BR81" s="748"/>
      <c r="BS81" s="763"/>
      <c r="BT81" s="763"/>
      <c r="BU81" s="766"/>
    </row>
    <row r="82" spans="1:73" ht="114.75" x14ac:dyDescent="0.25">
      <c r="A82" s="819"/>
      <c r="B82" s="822"/>
      <c r="C82" s="825"/>
      <c r="D82" s="999"/>
      <c r="E82" s="831"/>
      <c r="F82" s="834"/>
      <c r="G82" s="763"/>
      <c r="H82" s="775"/>
      <c r="I82" s="775"/>
      <c r="J82" s="801"/>
      <c r="K82" s="775"/>
      <c r="L82" s="763"/>
      <c r="M82" s="816"/>
      <c r="N82" s="763"/>
      <c r="O82" s="763"/>
      <c r="P82" s="813"/>
      <c r="Q82" s="748"/>
      <c r="R82" s="775"/>
      <c r="S82" s="877"/>
      <c r="T82" s="775"/>
      <c r="U82" s="877"/>
      <c r="V82" s="775"/>
      <c r="W82" s="877"/>
      <c r="X82" s="816"/>
      <c r="Y82" s="877"/>
      <c r="Z82" s="877"/>
      <c r="AA82" s="786"/>
      <c r="AB82" s="297">
        <v>3</v>
      </c>
      <c r="AC82" s="480" t="s">
        <v>1503</v>
      </c>
      <c r="AD82" s="481" t="s">
        <v>1528</v>
      </c>
      <c r="AE82" s="295" t="s">
        <v>1505</v>
      </c>
      <c r="AF82" s="298" t="s">
        <v>507</v>
      </c>
      <c r="AG82" s="299" t="s">
        <v>335</v>
      </c>
      <c r="AH82" s="296">
        <v>0.15</v>
      </c>
      <c r="AI82" s="299" t="s">
        <v>178</v>
      </c>
      <c r="AJ82" s="296">
        <v>0.15</v>
      </c>
      <c r="AK82" s="300">
        <v>0.3</v>
      </c>
      <c r="AL82" s="301">
        <v>8.3999999999999991E-2</v>
      </c>
      <c r="AM82" s="301">
        <v>0.4</v>
      </c>
      <c r="AN82" s="302" t="s">
        <v>179</v>
      </c>
      <c r="AO82" s="302" t="s">
        <v>180</v>
      </c>
      <c r="AP82" s="302" t="s">
        <v>181</v>
      </c>
      <c r="AQ82" s="775"/>
      <c r="AR82" s="801"/>
      <c r="AS82" s="801"/>
      <c r="AT82" s="786"/>
      <c r="AU82" s="801"/>
      <c r="AV82" s="801"/>
      <c r="AW82" s="786"/>
      <c r="AX82" s="786"/>
      <c r="AY82" s="786"/>
      <c r="AZ82" s="775"/>
      <c r="BA82" s="303"/>
      <c r="BB82" s="305"/>
      <c r="BC82" s="308" t="s">
        <v>974</v>
      </c>
      <c r="BD82" s="295"/>
      <c r="BE82" s="295"/>
      <c r="BF82" s="295"/>
      <c r="BG82" s="295"/>
      <c r="BH82" s="305"/>
      <c r="BI82" s="305"/>
      <c r="BJ82" s="305"/>
      <c r="BK82" s="305"/>
      <c r="BL82" s="306"/>
      <c r="BM82" s="306"/>
      <c r="BN82" s="306"/>
      <c r="BO82" s="306"/>
      <c r="BP82" s="307" t="s">
        <v>974</v>
      </c>
      <c r="BQ82" s="330" t="s">
        <v>974</v>
      </c>
      <c r="BR82" s="748"/>
      <c r="BS82" s="763"/>
      <c r="BT82" s="763"/>
      <c r="BU82" s="766"/>
    </row>
    <row r="83" spans="1:73" x14ac:dyDescent="0.25">
      <c r="A83" s="819"/>
      <c r="B83" s="822"/>
      <c r="C83" s="825"/>
      <c r="D83" s="999"/>
      <c r="E83" s="831"/>
      <c r="F83" s="834"/>
      <c r="G83" s="763"/>
      <c r="H83" s="775"/>
      <c r="I83" s="775"/>
      <c r="J83" s="801"/>
      <c r="K83" s="775"/>
      <c r="L83" s="763"/>
      <c r="M83" s="816"/>
      <c r="N83" s="763"/>
      <c r="O83" s="763"/>
      <c r="P83" s="813"/>
      <c r="Q83" s="748"/>
      <c r="R83" s="775"/>
      <c r="S83" s="877"/>
      <c r="T83" s="775"/>
      <c r="U83" s="877"/>
      <c r="V83" s="775"/>
      <c r="W83" s="877"/>
      <c r="X83" s="816"/>
      <c r="Y83" s="877"/>
      <c r="Z83" s="877"/>
      <c r="AA83" s="786"/>
      <c r="AB83" s="297">
        <v>4</v>
      </c>
      <c r="AC83" s="480"/>
      <c r="AD83" s="481"/>
      <c r="AE83" s="295"/>
      <c r="AF83" s="298" t="s">
        <v>974</v>
      </c>
      <c r="AG83" s="299"/>
      <c r="AH83" s="296" t="s">
        <v>974</v>
      </c>
      <c r="AI83" s="299"/>
      <c r="AJ83" s="296" t="s">
        <v>974</v>
      </c>
      <c r="AK83" s="300" t="s">
        <v>974</v>
      </c>
      <c r="AL83" s="301" t="s">
        <v>974</v>
      </c>
      <c r="AM83" s="301" t="s">
        <v>974</v>
      </c>
      <c r="AN83" s="302"/>
      <c r="AO83" s="302"/>
      <c r="AP83" s="302"/>
      <c r="AQ83" s="775"/>
      <c r="AR83" s="801"/>
      <c r="AS83" s="801"/>
      <c r="AT83" s="786"/>
      <c r="AU83" s="801"/>
      <c r="AV83" s="801"/>
      <c r="AW83" s="786"/>
      <c r="AX83" s="786"/>
      <c r="AY83" s="786"/>
      <c r="AZ83" s="775"/>
      <c r="BA83" s="303"/>
      <c r="BB83" s="305"/>
      <c r="BC83" s="308" t="s">
        <v>974</v>
      </c>
      <c r="BD83" s="295"/>
      <c r="BE83" s="295"/>
      <c r="BF83" s="295"/>
      <c r="BG83" s="295"/>
      <c r="BH83" s="305"/>
      <c r="BI83" s="305"/>
      <c r="BJ83" s="305"/>
      <c r="BK83" s="305"/>
      <c r="BL83" s="306"/>
      <c r="BM83" s="306"/>
      <c r="BN83" s="306"/>
      <c r="BO83" s="306"/>
      <c r="BP83" s="307" t="s">
        <v>974</v>
      </c>
      <c r="BQ83" s="330" t="s">
        <v>974</v>
      </c>
      <c r="BR83" s="748"/>
      <c r="BS83" s="763"/>
      <c r="BT83" s="763"/>
      <c r="BU83" s="766"/>
    </row>
    <row r="84" spans="1:73" x14ac:dyDescent="0.25">
      <c r="A84" s="819"/>
      <c r="B84" s="822"/>
      <c r="C84" s="825"/>
      <c r="D84" s="999"/>
      <c r="E84" s="831"/>
      <c r="F84" s="834"/>
      <c r="G84" s="763"/>
      <c r="H84" s="775"/>
      <c r="I84" s="775"/>
      <c r="J84" s="801"/>
      <c r="K84" s="775"/>
      <c r="L84" s="763"/>
      <c r="M84" s="816"/>
      <c r="N84" s="763"/>
      <c r="O84" s="763"/>
      <c r="P84" s="813"/>
      <c r="Q84" s="748"/>
      <c r="R84" s="775"/>
      <c r="S84" s="877"/>
      <c r="T84" s="775"/>
      <c r="U84" s="877"/>
      <c r="V84" s="775"/>
      <c r="W84" s="877"/>
      <c r="X84" s="816"/>
      <c r="Y84" s="877"/>
      <c r="Z84" s="877"/>
      <c r="AA84" s="786"/>
      <c r="AB84" s="297">
        <v>5</v>
      </c>
      <c r="AC84" s="480"/>
      <c r="AD84" s="481"/>
      <c r="AE84" s="51"/>
      <c r="AF84" s="298" t="s">
        <v>974</v>
      </c>
      <c r="AG84" s="299"/>
      <c r="AH84" s="296" t="s">
        <v>974</v>
      </c>
      <c r="AI84" s="299"/>
      <c r="AJ84" s="296" t="s">
        <v>974</v>
      </c>
      <c r="AK84" s="300" t="s">
        <v>974</v>
      </c>
      <c r="AL84" s="301" t="s">
        <v>974</v>
      </c>
      <c r="AM84" s="301" t="s">
        <v>974</v>
      </c>
      <c r="AN84" s="302"/>
      <c r="AO84" s="302"/>
      <c r="AP84" s="302"/>
      <c r="AQ84" s="775"/>
      <c r="AR84" s="801"/>
      <c r="AS84" s="801"/>
      <c r="AT84" s="786"/>
      <c r="AU84" s="801"/>
      <c r="AV84" s="801"/>
      <c r="AW84" s="786"/>
      <c r="AX84" s="786"/>
      <c r="AY84" s="786"/>
      <c r="AZ84" s="775"/>
      <c r="BA84" s="303"/>
      <c r="BB84" s="305"/>
      <c r="BC84" s="308" t="s">
        <v>974</v>
      </c>
      <c r="BD84" s="295"/>
      <c r="BE84" s="295"/>
      <c r="BF84" s="295"/>
      <c r="BG84" s="295"/>
      <c r="BH84" s="305"/>
      <c r="BI84" s="305"/>
      <c r="BJ84" s="305"/>
      <c r="BK84" s="305"/>
      <c r="BL84" s="306"/>
      <c r="BM84" s="306"/>
      <c r="BN84" s="306"/>
      <c r="BO84" s="306"/>
      <c r="BP84" s="307" t="s">
        <v>974</v>
      </c>
      <c r="BQ84" s="330" t="s">
        <v>974</v>
      </c>
      <c r="BR84" s="748"/>
      <c r="BS84" s="763"/>
      <c r="BT84" s="763"/>
      <c r="BU84" s="766"/>
    </row>
    <row r="85" spans="1:73" ht="15.75" thickBot="1" x14ac:dyDescent="0.3">
      <c r="A85" s="819"/>
      <c r="B85" s="822"/>
      <c r="C85" s="825"/>
      <c r="D85" s="1000"/>
      <c r="E85" s="832"/>
      <c r="F85" s="835"/>
      <c r="G85" s="764"/>
      <c r="H85" s="776"/>
      <c r="I85" s="776"/>
      <c r="J85" s="802"/>
      <c r="K85" s="776"/>
      <c r="L85" s="764"/>
      <c r="M85" s="817"/>
      <c r="N85" s="764"/>
      <c r="O85" s="764"/>
      <c r="P85" s="814"/>
      <c r="Q85" s="749"/>
      <c r="R85" s="776"/>
      <c r="S85" s="878"/>
      <c r="T85" s="776"/>
      <c r="U85" s="878"/>
      <c r="V85" s="776"/>
      <c r="W85" s="878"/>
      <c r="X85" s="817"/>
      <c r="Y85" s="878"/>
      <c r="Z85" s="878"/>
      <c r="AA85" s="787"/>
      <c r="AB85" s="315">
        <v>6</v>
      </c>
      <c r="AC85" s="482"/>
      <c r="AD85" s="483"/>
      <c r="AE85" s="313"/>
      <c r="AF85" s="316" t="s">
        <v>974</v>
      </c>
      <c r="AG85" s="317"/>
      <c r="AH85" s="314" t="s">
        <v>974</v>
      </c>
      <c r="AI85" s="317"/>
      <c r="AJ85" s="314" t="s">
        <v>974</v>
      </c>
      <c r="AK85" s="318" t="s">
        <v>974</v>
      </c>
      <c r="AL85" s="301" t="s">
        <v>974</v>
      </c>
      <c r="AM85" s="301" t="s">
        <v>974</v>
      </c>
      <c r="AN85" s="320"/>
      <c r="AO85" s="320"/>
      <c r="AP85" s="320"/>
      <c r="AQ85" s="776"/>
      <c r="AR85" s="802"/>
      <c r="AS85" s="802"/>
      <c r="AT85" s="787"/>
      <c r="AU85" s="802"/>
      <c r="AV85" s="802"/>
      <c r="AW85" s="787"/>
      <c r="AX85" s="787"/>
      <c r="AY85" s="787"/>
      <c r="AZ85" s="776"/>
      <c r="BA85" s="321"/>
      <c r="BB85" s="323"/>
      <c r="BC85" s="326" t="s">
        <v>974</v>
      </c>
      <c r="BD85" s="313"/>
      <c r="BE85" s="313"/>
      <c r="BF85" s="313"/>
      <c r="BG85" s="313"/>
      <c r="BH85" s="323"/>
      <c r="BI85" s="323"/>
      <c r="BJ85" s="323"/>
      <c r="BK85" s="323"/>
      <c r="BL85" s="324"/>
      <c r="BM85" s="324"/>
      <c r="BN85" s="324"/>
      <c r="BO85" s="324"/>
      <c r="BP85" s="325" t="s">
        <v>974</v>
      </c>
      <c r="BQ85" s="333" t="s">
        <v>974</v>
      </c>
      <c r="BR85" s="749"/>
      <c r="BS85" s="764"/>
      <c r="BT85" s="764"/>
      <c r="BU85" s="767"/>
    </row>
    <row r="86" spans="1:73" ht="129.6" customHeight="1" x14ac:dyDescent="0.25">
      <c r="A86" s="819"/>
      <c r="B86" s="822"/>
      <c r="C86" s="825"/>
      <c r="D86" s="998" t="s">
        <v>1387</v>
      </c>
      <c r="E86" s="830" t="s">
        <v>231</v>
      </c>
      <c r="F86" s="833">
        <v>4</v>
      </c>
      <c r="G86" s="762" t="s">
        <v>1521</v>
      </c>
      <c r="H86" s="774" t="s">
        <v>1522</v>
      </c>
      <c r="I86" s="774" t="s">
        <v>1406</v>
      </c>
      <c r="J86" s="800" t="s">
        <v>1533</v>
      </c>
      <c r="K86" s="774" t="s">
        <v>201</v>
      </c>
      <c r="L86" s="762" t="s">
        <v>171</v>
      </c>
      <c r="M86" s="815" t="s">
        <v>1282</v>
      </c>
      <c r="N86" s="762" t="s">
        <v>1534</v>
      </c>
      <c r="O86" s="762" t="s">
        <v>1535</v>
      </c>
      <c r="P86" s="812" t="s">
        <v>1395</v>
      </c>
      <c r="Q86" s="809" t="s">
        <v>1395</v>
      </c>
      <c r="R86" s="774" t="s">
        <v>219</v>
      </c>
      <c r="S86" s="876">
        <v>0.4</v>
      </c>
      <c r="T86" s="774" t="s">
        <v>220</v>
      </c>
      <c r="U86" s="876">
        <v>0.4</v>
      </c>
      <c r="V86" s="774" t="s">
        <v>263</v>
      </c>
      <c r="W86" s="876">
        <v>0.2</v>
      </c>
      <c r="X86" s="815" t="s">
        <v>220</v>
      </c>
      <c r="Y86" s="876">
        <v>0.4</v>
      </c>
      <c r="Z86" s="876" t="s">
        <v>1526</v>
      </c>
      <c r="AA86" s="785" t="s">
        <v>174</v>
      </c>
      <c r="AB86" s="49">
        <v>1</v>
      </c>
      <c r="AC86" s="213" t="s">
        <v>1503</v>
      </c>
      <c r="AD86" s="214" t="s">
        <v>1518</v>
      </c>
      <c r="AE86" s="9" t="s">
        <v>1536</v>
      </c>
      <c r="AF86" s="16" t="s">
        <v>507</v>
      </c>
      <c r="AG86" s="10" t="s">
        <v>335</v>
      </c>
      <c r="AH86" s="18">
        <v>0.15</v>
      </c>
      <c r="AI86" s="10" t="s">
        <v>178</v>
      </c>
      <c r="AJ86" s="18">
        <v>0.15</v>
      </c>
      <c r="AK86" s="19">
        <v>0.3</v>
      </c>
      <c r="AL86" s="20">
        <v>0.28000000000000003</v>
      </c>
      <c r="AM86" s="20">
        <v>0.4</v>
      </c>
      <c r="AN86" s="11" t="s">
        <v>179</v>
      </c>
      <c r="AO86" s="11" t="s">
        <v>180</v>
      </c>
      <c r="AP86" s="11" t="s">
        <v>181</v>
      </c>
      <c r="AQ86" s="774" t="s">
        <v>1537</v>
      </c>
      <c r="AR86" s="768">
        <v>0.4</v>
      </c>
      <c r="AS86" s="768">
        <v>0.14000000000000001</v>
      </c>
      <c r="AT86" s="785" t="s">
        <v>535</v>
      </c>
      <c r="AU86" s="768">
        <v>0.4</v>
      </c>
      <c r="AV86" s="768">
        <v>0.4</v>
      </c>
      <c r="AW86" s="785" t="s">
        <v>220</v>
      </c>
      <c r="AX86" s="785" t="s">
        <v>174</v>
      </c>
      <c r="AY86" s="785" t="s">
        <v>1397</v>
      </c>
      <c r="AZ86" s="774" t="s">
        <v>224</v>
      </c>
      <c r="BA86" s="97" t="s">
        <v>1395</v>
      </c>
      <c r="BB86" s="91" t="s">
        <v>1395</v>
      </c>
      <c r="BC86" s="94" t="s">
        <v>974</v>
      </c>
      <c r="BD86" s="9"/>
      <c r="BE86" s="9"/>
      <c r="BF86" s="9"/>
      <c r="BG86" s="9"/>
      <c r="BH86" s="91"/>
      <c r="BI86" s="91"/>
      <c r="BJ86" s="91"/>
      <c r="BK86" s="91"/>
      <c r="BL86" s="93"/>
      <c r="BM86" s="93"/>
      <c r="BN86" s="93"/>
      <c r="BO86" s="93"/>
      <c r="BP86" s="95" t="s">
        <v>974</v>
      </c>
      <c r="BQ86" s="96" t="s">
        <v>974</v>
      </c>
      <c r="BR86" s="747"/>
      <c r="BS86" s="762"/>
      <c r="BT86" s="762"/>
      <c r="BU86" s="765"/>
    </row>
    <row r="87" spans="1:73" ht="76.5" x14ac:dyDescent="0.25">
      <c r="A87" s="819"/>
      <c r="B87" s="822"/>
      <c r="C87" s="825"/>
      <c r="D87" s="999"/>
      <c r="E87" s="831"/>
      <c r="F87" s="834"/>
      <c r="G87" s="763"/>
      <c r="H87" s="775"/>
      <c r="I87" s="775"/>
      <c r="J87" s="801"/>
      <c r="K87" s="775"/>
      <c r="L87" s="763"/>
      <c r="M87" s="816"/>
      <c r="N87" s="763"/>
      <c r="O87" s="763"/>
      <c r="P87" s="813"/>
      <c r="Q87" s="810"/>
      <c r="R87" s="775"/>
      <c r="S87" s="877"/>
      <c r="T87" s="775"/>
      <c r="U87" s="877"/>
      <c r="V87" s="775"/>
      <c r="W87" s="877"/>
      <c r="X87" s="816"/>
      <c r="Y87" s="877"/>
      <c r="Z87" s="877"/>
      <c r="AA87" s="786"/>
      <c r="AB87" s="297">
        <v>2</v>
      </c>
      <c r="AC87" s="480" t="s">
        <v>1531</v>
      </c>
      <c r="AD87" s="481" t="s">
        <v>1538</v>
      </c>
      <c r="AE87" s="295" t="s">
        <v>1532</v>
      </c>
      <c r="AF87" s="298" t="s">
        <v>507</v>
      </c>
      <c r="AG87" s="299" t="s">
        <v>177</v>
      </c>
      <c r="AH87" s="296">
        <v>0.25</v>
      </c>
      <c r="AI87" s="299" t="s">
        <v>806</v>
      </c>
      <c r="AJ87" s="296">
        <v>0.25</v>
      </c>
      <c r="AK87" s="300">
        <v>0.5</v>
      </c>
      <c r="AL87" s="301">
        <v>0.14000000000000001</v>
      </c>
      <c r="AM87" s="301">
        <v>0.4</v>
      </c>
      <c r="AN87" s="302" t="s">
        <v>179</v>
      </c>
      <c r="AO87" s="302" t="s">
        <v>180</v>
      </c>
      <c r="AP87" s="302" t="s">
        <v>181</v>
      </c>
      <c r="AQ87" s="775"/>
      <c r="AR87" s="801"/>
      <c r="AS87" s="801"/>
      <c r="AT87" s="786"/>
      <c r="AU87" s="801"/>
      <c r="AV87" s="801"/>
      <c r="AW87" s="786"/>
      <c r="AX87" s="786"/>
      <c r="AY87" s="786"/>
      <c r="AZ87" s="775"/>
      <c r="BA87" s="303"/>
      <c r="BB87" s="305"/>
      <c r="BC87" s="308" t="s">
        <v>974</v>
      </c>
      <c r="BD87" s="295"/>
      <c r="BE87" s="295"/>
      <c r="BF87" s="295"/>
      <c r="BG87" s="295"/>
      <c r="BH87" s="305"/>
      <c r="BI87" s="305"/>
      <c r="BJ87" s="305"/>
      <c r="BK87" s="305"/>
      <c r="BL87" s="306"/>
      <c r="BM87" s="306"/>
      <c r="BN87" s="306"/>
      <c r="BO87" s="306"/>
      <c r="BP87" s="307" t="s">
        <v>974</v>
      </c>
      <c r="BQ87" s="330" t="s">
        <v>974</v>
      </c>
      <c r="BR87" s="748"/>
      <c r="BS87" s="763"/>
      <c r="BT87" s="763"/>
      <c r="BU87" s="766"/>
    </row>
    <row r="88" spans="1:73" x14ac:dyDescent="0.25">
      <c r="A88" s="819"/>
      <c r="B88" s="822"/>
      <c r="C88" s="825"/>
      <c r="D88" s="999"/>
      <c r="E88" s="831"/>
      <c r="F88" s="834"/>
      <c r="G88" s="763"/>
      <c r="H88" s="775"/>
      <c r="I88" s="775"/>
      <c r="J88" s="801"/>
      <c r="K88" s="775"/>
      <c r="L88" s="763"/>
      <c r="M88" s="816"/>
      <c r="N88" s="763"/>
      <c r="O88" s="763"/>
      <c r="P88" s="813"/>
      <c r="Q88" s="810"/>
      <c r="R88" s="775"/>
      <c r="S88" s="877"/>
      <c r="T88" s="775"/>
      <c r="U88" s="877"/>
      <c r="V88" s="775"/>
      <c r="W88" s="877"/>
      <c r="X88" s="816"/>
      <c r="Y88" s="877"/>
      <c r="Z88" s="877"/>
      <c r="AA88" s="786"/>
      <c r="AB88" s="297">
        <v>3</v>
      </c>
      <c r="AC88" s="480"/>
      <c r="AD88" s="481"/>
      <c r="AE88" s="295"/>
      <c r="AF88" s="298" t="s">
        <v>974</v>
      </c>
      <c r="AG88" s="299"/>
      <c r="AH88" s="296" t="s">
        <v>974</v>
      </c>
      <c r="AI88" s="299"/>
      <c r="AJ88" s="296" t="s">
        <v>974</v>
      </c>
      <c r="AK88" s="300" t="s">
        <v>974</v>
      </c>
      <c r="AL88" s="301" t="s">
        <v>974</v>
      </c>
      <c r="AM88" s="301" t="s">
        <v>974</v>
      </c>
      <c r="AN88" s="302"/>
      <c r="AO88" s="302"/>
      <c r="AP88" s="302"/>
      <c r="AQ88" s="775"/>
      <c r="AR88" s="801"/>
      <c r="AS88" s="801"/>
      <c r="AT88" s="786"/>
      <c r="AU88" s="801"/>
      <c r="AV88" s="801"/>
      <c r="AW88" s="786"/>
      <c r="AX88" s="786"/>
      <c r="AY88" s="786"/>
      <c r="AZ88" s="775"/>
      <c r="BA88" s="303"/>
      <c r="BB88" s="305"/>
      <c r="BC88" s="308" t="s">
        <v>974</v>
      </c>
      <c r="BD88" s="295"/>
      <c r="BE88" s="295"/>
      <c r="BF88" s="295"/>
      <c r="BG88" s="295"/>
      <c r="BH88" s="305"/>
      <c r="BI88" s="305"/>
      <c r="BJ88" s="305"/>
      <c r="BK88" s="305"/>
      <c r="BL88" s="306"/>
      <c r="BM88" s="306"/>
      <c r="BN88" s="306"/>
      <c r="BO88" s="306"/>
      <c r="BP88" s="307" t="s">
        <v>974</v>
      </c>
      <c r="BQ88" s="330" t="s">
        <v>974</v>
      </c>
      <c r="BR88" s="748"/>
      <c r="BS88" s="763"/>
      <c r="BT88" s="763"/>
      <c r="BU88" s="766"/>
    </row>
    <row r="89" spans="1:73" x14ac:dyDescent="0.25">
      <c r="A89" s="819"/>
      <c r="B89" s="822"/>
      <c r="C89" s="825"/>
      <c r="D89" s="999"/>
      <c r="E89" s="831"/>
      <c r="F89" s="834"/>
      <c r="G89" s="763"/>
      <c r="H89" s="775"/>
      <c r="I89" s="775"/>
      <c r="J89" s="801"/>
      <c r="K89" s="775"/>
      <c r="L89" s="763"/>
      <c r="M89" s="816"/>
      <c r="N89" s="763"/>
      <c r="O89" s="763"/>
      <c r="P89" s="813"/>
      <c r="Q89" s="810"/>
      <c r="R89" s="775"/>
      <c r="S89" s="877"/>
      <c r="T89" s="775"/>
      <c r="U89" s="877"/>
      <c r="V89" s="775"/>
      <c r="W89" s="877"/>
      <c r="X89" s="816"/>
      <c r="Y89" s="877"/>
      <c r="Z89" s="877"/>
      <c r="AA89" s="786"/>
      <c r="AB89" s="297">
        <v>4</v>
      </c>
      <c r="AC89" s="480"/>
      <c r="AD89" s="481"/>
      <c r="AE89" s="295"/>
      <c r="AF89" s="298" t="s">
        <v>974</v>
      </c>
      <c r="AG89" s="299"/>
      <c r="AH89" s="296" t="s">
        <v>974</v>
      </c>
      <c r="AI89" s="299"/>
      <c r="AJ89" s="296" t="s">
        <v>974</v>
      </c>
      <c r="AK89" s="300" t="s">
        <v>974</v>
      </c>
      <c r="AL89" s="301" t="s">
        <v>974</v>
      </c>
      <c r="AM89" s="301" t="s">
        <v>974</v>
      </c>
      <c r="AN89" s="302"/>
      <c r="AO89" s="302"/>
      <c r="AP89" s="302"/>
      <c r="AQ89" s="775"/>
      <c r="AR89" s="801"/>
      <c r="AS89" s="801"/>
      <c r="AT89" s="786"/>
      <c r="AU89" s="801"/>
      <c r="AV89" s="801"/>
      <c r="AW89" s="786"/>
      <c r="AX89" s="786"/>
      <c r="AY89" s="786"/>
      <c r="AZ89" s="775"/>
      <c r="BA89" s="303"/>
      <c r="BB89" s="305"/>
      <c r="BC89" s="308" t="s">
        <v>974</v>
      </c>
      <c r="BD89" s="295"/>
      <c r="BE89" s="295"/>
      <c r="BF89" s="295"/>
      <c r="BG89" s="295"/>
      <c r="BH89" s="305"/>
      <c r="BI89" s="305"/>
      <c r="BJ89" s="305"/>
      <c r="BK89" s="305"/>
      <c r="BL89" s="306"/>
      <c r="BM89" s="306"/>
      <c r="BN89" s="306"/>
      <c r="BO89" s="306"/>
      <c r="BP89" s="307" t="s">
        <v>974</v>
      </c>
      <c r="BQ89" s="330" t="s">
        <v>974</v>
      </c>
      <c r="BR89" s="748"/>
      <c r="BS89" s="763"/>
      <c r="BT89" s="763"/>
      <c r="BU89" s="766"/>
    </row>
    <row r="90" spans="1:73" x14ac:dyDescent="0.25">
      <c r="A90" s="819"/>
      <c r="B90" s="822"/>
      <c r="C90" s="825"/>
      <c r="D90" s="999"/>
      <c r="E90" s="831"/>
      <c r="F90" s="834"/>
      <c r="G90" s="763"/>
      <c r="H90" s="775"/>
      <c r="I90" s="775"/>
      <c r="J90" s="801"/>
      <c r="K90" s="775"/>
      <c r="L90" s="763"/>
      <c r="M90" s="816"/>
      <c r="N90" s="763"/>
      <c r="O90" s="763"/>
      <c r="P90" s="813"/>
      <c r="Q90" s="810"/>
      <c r="R90" s="775"/>
      <c r="S90" s="877"/>
      <c r="T90" s="775"/>
      <c r="U90" s="877"/>
      <c r="V90" s="775"/>
      <c r="W90" s="877"/>
      <c r="X90" s="816"/>
      <c r="Y90" s="877"/>
      <c r="Z90" s="877"/>
      <c r="AA90" s="786"/>
      <c r="AB90" s="297">
        <v>5</v>
      </c>
      <c r="AC90" s="480"/>
      <c r="AD90" s="481"/>
      <c r="AE90" s="295"/>
      <c r="AF90" s="298" t="s">
        <v>974</v>
      </c>
      <c r="AG90" s="299"/>
      <c r="AH90" s="296" t="s">
        <v>974</v>
      </c>
      <c r="AI90" s="299"/>
      <c r="AJ90" s="296" t="s">
        <v>974</v>
      </c>
      <c r="AK90" s="300" t="s">
        <v>974</v>
      </c>
      <c r="AL90" s="301" t="s">
        <v>974</v>
      </c>
      <c r="AM90" s="301" t="s">
        <v>974</v>
      </c>
      <c r="AN90" s="302"/>
      <c r="AO90" s="302"/>
      <c r="AP90" s="302"/>
      <c r="AQ90" s="775"/>
      <c r="AR90" s="801"/>
      <c r="AS90" s="801"/>
      <c r="AT90" s="786"/>
      <c r="AU90" s="801"/>
      <c r="AV90" s="801"/>
      <c r="AW90" s="786"/>
      <c r="AX90" s="786"/>
      <c r="AY90" s="786"/>
      <c r="AZ90" s="775"/>
      <c r="BA90" s="303"/>
      <c r="BB90" s="305"/>
      <c r="BC90" s="308" t="s">
        <v>974</v>
      </c>
      <c r="BD90" s="295"/>
      <c r="BE90" s="295"/>
      <c r="BF90" s="295"/>
      <c r="BG90" s="295"/>
      <c r="BH90" s="305"/>
      <c r="BI90" s="305"/>
      <c r="BJ90" s="305"/>
      <c r="BK90" s="305"/>
      <c r="BL90" s="306"/>
      <c r="BM90" s="306"/>
      <c r="BN90" s="306"/>
      <c r="BO90" s="306"/>
      <c r="BP90" s="307" t="s">
        <v>974</v>
      </c>
      <c r="BQ90" s="330" t="s">
        <v>974</v>
      </c>
      <c r="BR90" s="748"/>
      <c r="BS90" s="763"/>
      <c r="BT90" s="763"/>
      <c r="BU90" s="766"/>
    </row>
    <row r="91" spans="1:73" ht="15.75" thickBot="1" x14ac:dyDescent="0.3">
      <c r="A91" s="819"/>
      <c r="B91" s="822"/>
      <c r="C91" s="825"/>
      <c r="D91" s="1000"/>
      <c r="E91" s="832"/>
      <c r="F91" s="835"/>
      <c r="G91" s="764"/>
      <c r="H91" s="776"/>
      <c r="I91" s="776"/>
      <c r="J91" s="802"/>
      <c r="K91" s="776"/>
      <c r="L91" s="764"/>
      <c r="M91" s="817"/>
      <c r="N91" s="764"/>
      <c r="O91" s="764"/>
      <c r="P91" s="814"/>
      <c r="Q91" s="811"/>
      <c r="R91" s="776"/>
      <c r="S91" s="878"/>
      <c r="T91" s="776"/>
      <c r="U91" s="878"/>
      <c r="V91" s="776"/>
      <c r="W91" s="878"/>
      <c r="X91" s="817"/>
      <c r="Y91" s="878"/>
      <c r="Z91" s="878"/>
      <c r="AA91" s="787"/>
      <c r="AB91" s="315">
        <v>6</v>
      </c>
      <c r="AC91" s="482"/>
      <c r="AD91" s="483"/>
      <c r="AE91" s="313"/>
      <c r="AF91" s="316" t="s">
        <v>974</v>
      </c>
      <c r="AG91" s="317"/>
      <c r="AH91" s="314" t="s">
        <v>974</v>
      </c>
      <c r="AI91" s="317"/>
      <c r="AJ91" s="314" t="s">
        <v>974</v>
      </c>
      <c r="AK91" s="318" t="s">
        <v>974</v>
      </c>
      <c r="AL91" s="301" t="s">
        <v>974</v>
      </c>
      <c r="AM91" s="301" t="s">
        <v>974</v>
      </c>
      <c r="AN91" s="320"/>
      <c r="AO91" s="320"/>
      <c r="AP91" s="320"/>
      <c r="AQ91" s="776"/>
      <c r="AR91" s="802"/>
      <c r="AS91" s="802"/>
      <c r="AT91" s="787"/>
      <c r="AU91" s="802"/>
      <c r="AV91" s="802"/>
      <c r="AW91" s="787"/>
      <c r="AX91" s="787"/>
      <c r="AY91" s="787"/>
      <c r="AZ91" s="776"/>
      <c r="BA91" s="321"/>
      <c r="BB91" s="323"/>
      <c r="BC91" s="326" t="s">
        <v>974</v>
      </c>
      <c r="BD91" s="313"/>
      <c r="BE91" s="313"/>
      <c r="BF91" s="313"/>
      <c r="BG91" s="313"/>
      <c r="BH91" s="323"/>
      <c r="BI91" s="323"/>
      <c r="BJ91" s="323"/>
      <c r="BK91" s="323"/>
      <c r="BL91" s="324"/>
      <c r="BM91" s="324"/>
      <c r="BN91" s="324"/>
      <c r="BO91" s="324"/>
      <c r="BP91" s="325" t="s">
        <v>974</v>
      </c>
      <c r="BQ91" s="333" t="s">
        <v>974</v>
      </c>
      <c r="BR91" s="749"/>
      <c r="BS91" s="764"/>
      <c r="BT91" s="764"/>
      <c r="BU91" s="767"/>
    </row>
    <row r="92" spans="1:73" ht="114.75" x14ac:dyDescent="0.25">
      <c r="A92" s="819"/>
      <c r="B92" s="822"/>
      <c r="C92" s="825"/>
      <c r="D92" s="998" t="s">
        <v>1387</v>
      </c>
      <c r="E92" s="830" t="s">
        <v>231</v>
      </c>
      <c r="F92" s="833">
        <v>5</v>
      </c>
      <c r="G92" s="762" t="s">
        <v>1539</v>
      </c>
      <c r="H92" s="774" t="s">
        <v>1540</v>
      </c>
      <c r="I92" s="774" t="s">
        <v>1391</v>
      </c>
      <c r="J92" s="800" t="s">
        <v>1541</v>
      </c>
      <c r="K92" s="774" t="s">
        <v>201</v>
      </c>
      <c r="L92" s="762" t="s">
        <v>260</v>
      </c>
      <c r="M92" s="785" t="s">
        <v>1282</v>
      </c>
      <c r="N92" s="762" t="s">
        <v>1542</v>
      </c>
      <c r="O92" s="762" t="s">
        <v>1543</v>
      </c>
      <c r="P92" s="806" t="s">
        <v>1395</v>
      </c>
      <c r="Q92" s="809" t="s">
        <v>1395</v>
      </c>
      <c r="R92" s="774" t="s">
        <v>173</v>
      </c>
      <c r="S92" s="876">
        <v>0.6</v>
      </c>
      <c r="T92" s="774" t="s">
        <v>220</v>
      </c>
      <c r="U92" s="876">
        <v>0.4</v>
      </c>
      <c r="V92" s="774" t="s">
        <v>263</v>
      </c>
      <c r="W92" s="876">
        <v>0.2</v>
      </c>
      <c r="X92" s="815" t="s">
        <v>220</v>
      </c>
      <c r="Y92" s="876">
        <v>0.4</v>
      </c>
      <c r="Z92" s="876" t="s">
        <v>975</v>
      </c>
      <c r="AA92" s="785" t="s">
        <v>174</v>
      </c>
      <c r="AB92" s="49">
        <v>1</v>
      </c>
      <c r="AC92" s="213" t="s">
        <v>1503</v>
      </c>
      <c r="AD92" s="214" t="s">
        <v>1544</v>
      </c>
      <c r="AE92" s="9" t="s">
        <v>1505</v>
      </c>
      <c r="AF92" s="17" t="s">
        <v>507</v>
      </c>
      <c r="AG92" s="10" t="s">
        <v>335</v>
      </c>
      <c r="AH92" s="18">
        <v>0.15</v>
      </c>
      <c r="AI92" s="10" t="s">
        <v>178</v>
      </c>
      <c r="AJ92" s="18">
        <v>0.15</v>
      </c>
      <c r="AK92" s="19">
        <v>0.3</v>
      </c>
      <c r="AL92" s="20">
        <v>0.42</v>
      </c>
      <c r="AM92" s="20">
        <v>0.4</v>
      </c>
      <c r="AN92" s="11" t="s">
        <v>179</v>
      </c>
      <c r="AO92" s="11" t="s">
        <v>180</v>
      </c>
      <c r="AP92" s="11" t="s">
        <v>181</v>
      </c>
      <c r="AQ92" s="774" t="s">
        <v>1545</v>
      </c>
      <c r="AR92" s="768">
        <v>0.6</v>
      </c>
      <c r="AS92" s="768">
        <v>0.29399999999999998</v>
      </c>
      <c r="AT92" s="785" t="s">
        <v>219</v>
      </c>
      <c r="AU92" s="768">
        <v>0.4</v>
      </c>
      <c r="AV92" s="768">
        <v>0.4</v>
      </c>
      <c r="AW92" s="785" t="s">
        <v>220</v>
      </c>
      <c r="AX92" s="785" t="s">
        <v>174</v>
      </c>
      <c r="AY92" s="785" t="s">
        <v>174</v>
      </c>
      <c r="AZ92" s="774" t="s">
        <v>183</v>
      </c>
      <c r="BA92" s="97" t="s">
        <v>1546</v>
      </c>
      <c r="BB92" s="91" t="s">
        <v>1547</v>
      </c>
      <c r="BC92" s="94">
        <v>4</v>
      </c>
      <c r="BD92" s="9">
        <v>1</v>
      </c>
      <c r="BE92" s="9">
        <v>1</v>
      </c>
      <c r="BF92" s="9">
        <v>1</v>
      </c>
      <c r="BG92" s="9">
        <v>1</v>
      </c>
      <c r="BH92" s="91" t="s">
        <v>1213</v>
      </c>
      <c r="BI92" s="91" t="s">
        <v>1509</v>
      </c>
      <c r="BJ92" s="91"/>
      <c r="BK92" s="91"/>
      <c r="BL92" s="93"/>
      <c r="BM92" s="93"/>
      <c r="BN92" s="93"/>
      <c r="BO92" s="93"/>
      <c r="BP92" s="95" t="s">
        <v>974</v>
      </c>
      <c r="BQ92" s="96" t="s">
        <v>974</v>
      </c>
      <c r="BR92" s="747"/>
      <c r="BS92" s="762"/>
      <c r="BT92" s="762"/>
      <c r="BU92" s="765"/>
    </row>
    <row r="93" spans="1:73" ht="89.25" x14ac:dyDescent="0.25">
      <c r="A93" s="819"/>
      <c r="B93" s="822"/>
      <c r="C93" s="825"/>
      <c r="D93" s="999"/>
      <c r="E93" s="831"/>
      <c r="F93" s="834"/>
      <c r="G93" s="763"/>
      <c r="H93" s="775"/>
      <c r="I93" s="775"/>
      <c r="J93" s="801"/>
      <c r="K93" s="775"/>
      <c r="L93" s="763"/>
      <c r="M93" s="786"/>
      <c r="N93" s="763"/>
      <c r="O93" s="763"/>
      <c r="P93" s="807"/>
      <c r="Q93" s="810"/>
      <c r="R93" s="775"/>
      <c r="S93" s="877"/>
      <c r="T93" s="775"/>
      <c r="U93" s="877"/>
      <c r="V93" s="775"/>
      <c r="W93" s="877"/>
      <c r="X93" s="816"/>
      <c r="Y93" s="877"/>
      <c r="Z93" s="877"/>
      <c r="AA93" s="786"/>
      <c r="AB93" s="297">
        <v>2</v>
      </c>
      <c r="AC93" s="480" t="s">
        <v>1510</v>
      </c>
      <c r="AD93" s="481">
        <v>2</v>
      </c>
      <c r="AE93" s="295" t="s">
        <v>1512</v>
      </c>
      <c r="AF93" s="298" t="s">
        <v>507</v>
      </c>
      <c r="AG93" s="299" t="s">
        <v>335</v>
      </c>
      <c r="AH93" s="296">
        <v>0.15</v>
      </c>
      <c r="AI93" s="299" t="s">
        <v>178</v>
      </c>
      <c r="AJ93" s="296">
        <v>0.15</v>
      </c>
      <c r="AK93" s="300">
        <v>0.3</v>
      </c>
      <c r="AL93" s="301">
        <v>0.29399999999999998</v>
      </c>
      <c r="AM93" s="301">
        <v>0.4</v>
      </c>
      <c r="AN93" s="302" t="s">
        <v>179</v>
      </c>
      <c r="AO93" s="302" t="s">
        <v>180</v>
      </c>
      <c r="AP93" s="302" t="s">
        <v>181</v>
      </c>
      <c r="AQ93" s="775"/>
      <c r="AR93" s="801"/>
      <c r="AS93" s="801"/>
      <c r="AT93" s="786"/>
      <c r="AU93" s="801"/>
      <c r="AV93" s="801"/>
      <c r="AW93" s="786"/>
      <c r="AX93" s="786"/>
      <c r="AY93" s="786"/>
      <c r="AZ93" s="775"/>
      <c r="BA93" s="303"/>
      <c r="BB93" s="305"/>
      <c r="BC93" s="308" t="s">
        <v>974</v>
      </c>
      <c r="BD93" s="295"/>
      <c r="BE93" s="295"/>
      <c r="BF93" s="295"/>
      <c r="BG93" s="295"/>
      <c r="BH93" s="305"/>
      <c r="BI93" s="305"/>
      <c r="BJ93" s="305"/>
      <c r="BK93" s="305"/>
      <c r="BL93" s="306"/>
      <c r="BM93" s="306"/>
      <c r="BN93" s="306"/>
      <c r="BO93" s="306"/>
      <c r="BP93" s="307" t="s">
        <v>974</v>
      </c>
      <c r="BQ93" s="330" t="s">
        <v>974</v>
      </c>
      <c r="BR93" s="748"/>
      <c r="BS93" s="763"/>
      <c r="BT93" s="763"/>
      <c r="BU93" s="766"/>
    </row>
    <row r="94" spans="1:73" x14ac:dyDescent="0.25">
      <c r="A94" s="819"/>
      <c r="B94" s="822"/>
      <c r="C94" s="825"/>
      <c r="D94" s="999"/>
      <c r="E94" s="831"/>
      <c r="F94" s="834"/>
      <c r="G94" s="763"/>
      <c r="H94" s="775"/>
      <c r="I94" s="775"/>
      <c r="J94" s="801"/>
      <c r="K94" s="775"/>
      <c r="L94" s="763"/>
      <c r="M94" s="786"/>
      <c r="N94" s="763"/>
      <c r="O94" s="763"/>
      <c r="P94" s="807"/>
      <c r="Q94" s="810"/>
      <c r="R94" s="775"/>
      <c r="S94" s="877"/>
      <c r="T94" s="775"/>
      <c r="U94" s="877"/>
      <c r="V94" s="775"/>
      <c r="W94" s="877"/>
      <c r="X94" s="816"/>
      <c r="Y94" s="877"/>
      <c r="Z94" s="877"/>
      <c r="AA94" s="786"/>
      <c r="AB94" s="297">
        <v>3</v>
      </c>
      <c r="AC94" s="480"/>
      <c r="AD94" s="481"/>
      <c r="AE94" s="295"/>
      <c r="AF94" s="298" t="s">
        <v>974</v>
      </c>
      <c r="AG94" s="299"/>
      <c r="AH94" s="296" t="s">
        <v>974</v>
      </c>
      <c r="AI94" s="299"/>
      <c r="AJ94" s="296" t="s">
        <v>974</v>
      </c>
      <c r="AK94" s="300" t="s">
        <v>974</v>
      </c>
      <c r="AL94" s="301" t="s">
        <v>974</v>
      </c>
      <c r="AM94" s="301" t="s">
        <v>974</v>
      </c>
      <c r="AN94" s="302"/>
      <c r="AO94" s="302"/>
      <c r="AP94" s="302"/>
      <c r="AQ94" s="775"/>
      <c r="AR94" s="801"/>
      <c r="AS94" s="801"/>
      <c r="AT94" s="786"/>
      <c r="AU94" s="801"/>
      <c r="AV94" s="801"/>
      <c r="AW94" s="786"/>
      <c r="AX94" s="786"/>
      <c r="AY94" s="786"/>
      <c r="AZ94" s="775"/>
      <c r="BA94" s="303"/>
      <c r="BB94" s="305"/>
      <c r="BC94" s="308" t="s">
        <v>974</v>
      </c>
      <c r="BD94" s="295"/>
      <c r="BE94" s="295"/>
      <c r="BF94" s="295"/>
      <c r="BG94" s="295"/>
      <c r="BH94" s="305"/>
      <c r="BI94" s="305"/>
      <c r="BJ94" s="305"/>
      <c r="BK94" s="305"/>
      <c r="BL94" s="306"/>
      <c r="BM94" s="306"/>
      <c r="BN94" s="306"/>
      <c r="BO94" s="306"/>
      <c r="BP94" s="307" t="s">
        <v>974</v>
      </c>
      <c r="BQ94" s="330" t="s">
        <v>974</v>
      </c>
      <c r="BR94" s="748"/>
      <c r="BS94" s="763"/>
      <c r="BT94" s="763"/>
      <c r="BU94" s="766"/>
    </row>
    <row r="95" spans="1:73" x14ac:dyDescent="0.25">
      <c r="A95" s="819"/>
      <c r="B95" s="822"/>
      <c r="C95" s="825"/>
      <c r="D95" s="999"/>
      <c r="E95" s="831"/>
      <c r="F95" s="834"/>
      <c r="G95" s="763"/>
      <c r="H95" s="775"/>
      <c r="I95" s="775"/>
      <c r="J95" s="801"/>
      <c r="K95" s="775"/>
      <c r="L95" s="763"/>
      <c r="M95" s="786"/>
      <c r="N95" s="763"/>
      <c r="O95" s="763"/>
      <c r="P95" s="807"/>
      <c r="Q95" s="810"/>
      <c r="R95" s="775"/>
      <c r="S95" s="877"/>
      <c r="T95" s="775"/>
      <c r="U95" s="877"/>
      <c r="V95" s="775"/>
      <c r="W95" s="877"/>
      <c r="X95" s="816"/>
      <c r="Y95" s="877"/>
      <c r="Z95" s="877"/>
      <c r="AA95" s="786"/>
      <c r="AB95" s="297">
        <v>4</v>
      </c>
      <c r="AC95" s="480"/>
      <c r="AD95" s="481"/>
      <c r="AE95" s="295"/>
      <c r="AF95" s="298" t="s">
        <v>974</v>
      </c>
      <c r="AG95" s="299"/>
      <c r="AH95" s="296" t="s">
        <v>974</v>
      </c>
      <c r="AI95" s="299"/>
      <c r="AJ95" s="296" t="s">
        <v>974</v>
      </c>
      <c r="AK95" s="300" t="s">
        <v>974</v>
      </c>
      <c r="AL95" s="301" t="s">
        <v>974</v>
      </c>
      <c r="AM95" s="301" t="s">
        <v>974</v>
      </c>
      <c r="AN95" s="302"/>
      <c r="AO95" s="302"/>
      <c r="AP95" s="302"/>
      <c r="AQ95" s="775"/>
      <c r="AR95" s="801"/>
      <c r="AS95" s="801"/>
      <c r="AT95" s="786"/>
      <c r="AU95" s="801"/>
      <c r="AV95" s="801"/>
      <c r="AW95" s="786"/>
      <c r="AX95" s="786"/>
      <c r="AY95" s="786"/>
      <c r="AZ95" s="775"/>
      <c r="BA95" s="303"/>
      <c r="BB95" s="305"/>
      <c r="BC95" s="308" t="s">
        <v>974</v>
      </c>
      <c r="BD95" s="295"/>
      <c r="BE95" s="295"/>
      <c r="BF95" s="295"/>
      <c r="BG95" s="295"/>
      <c r="BH95" s="305"/>
      <c r="BI95" s="305"/>
      <c r="BJ95" s="305"/>
      <c r="BK95" s="305"/>
      <c r="BL95" s="306"/>
      <c r="BM95" s="306"/>
      <c r="BN95" s="306"/>
      <c r="BO95" s="306"/>
      <c r="BP95" s="307" t="s">
        <v>974</v>
      </c>
      <c r="BQ95" s="330" t="s">
        <v>974</v>
      </c>
      <c r="BR95" s="748"/>
      <c r="BS95" s="763"/>
      <c r="BT95" s="763"/>
      <c r="BU95" s="766"/>
    </row>
    <row r="96" spans="1:73" x14ac:dyDescent="0.25">
      <c r="A96" s="819"/>
      <c r="B96" s="822"/>
      <c r="C96" s="825"/>
      <c r="D96" s="999"/>
      <c r="E96" s="831"/>
      <c r="F96" s="834"/>
      <c r="G96" s="763"/>
      <c r="H96" s="775"/>
      <c r="I96" s="775"/>
      <c r="J96" s="801"/>
      <c r="K96" s="775"/>
      <c r="L96" s="763"/>
      <c r="M96" s="786"/>
      <c r="N96" s="763"/>
      <c r="O96" s="763"/>
      <c r="P96" s="807"/>
      <c r="Q96" s="810"/>
      <c r="R96" s="775"/>
      <c r="S96" s="877"/>
      <c r="T96" s="775"/>
      <c r="U96" s="877"/>
      <c r="V96" s="775"/>
      <c r="W96" s="877"/>
      <c r="X96" s="816"/>
      <c r="Y96" s="877"/>
      <c r="Z96" s="877"/>
      <c r="AA96" s="786"/>
      <c r="AB96" s="297">
        <v>5</v>
      </c>
      <c r="AC96" s="480"/>
      <c r="AD96" s="481"/>
      <c r="AE96" s="295"/>
      <c r="AF96" s="298" t="s">
        <v>974</v>
      </c>
      <c r="AG96" s="299"/>
      <c r="AH96" s="296" t="s">
        <v>974</v>
      </c>
      <c r="AI96" s="299"/>
      <c r="AJ96" s="296" t="s">
        <v>974</v>
      </c>
      <c r="AK96" s="300" t="s">
        <v>974</v>
      </c>
      <c r="AL96" s="301" t="s">
        <v>974</v>
      </c>
      <c r="AM96" s="301" t="s">
        <v>974</v>
      </c>
      <c r="AN96" s="302"/>
      <c r="AO96" s="302"/>
      <c r="AP96" s="302"/>
      <c r="AQ96" s="775"/>
      <c r="AR96" s="801"/>
      <c r="AS96" s="801"/>
      <c r="AT96" s="786"/>
      <c r="AU96" s="801"/>
      <c r="AV96" s="801"/>
      <c r="AW96" s="786"/>
      <c r="AX96" s="786"/>
      <c r="AY96" s="786"/>
      <c r="AZ96" s="775"/>
      <c r="BA96" s="303"/>
      <c r="BB96" s="305"/>
      <c r="BC96" s="308" t="s">
        <v>974</v>
      </c>
      <c r="BD96" s="295"/>
      <c r="BE96" s="295"/>
      <c r="BF96" s="295"/>
      <c r="BG96" s="295"/>
      <c r="BH96" s="305"/>
      <c r="BI96" s="305"/>
      <c r="BJ96" s="305"/>
      <c r="BK96" s="305"/>
      <c r="BL96" s="306"/>
      <c r="BM96" s="306"/>
      <c r="BN96" s="306"/>
      <c r="BO96" s="306"/>
      <c r="BP96" s="307" t="s">
        <v>974</v>
      </c>
      <c r="BQ96" s="330" t="s">
        <v>974</v>
      </c>
      <c r="BR96" s="748"/>
      <c r="BS96" s="763"/>
      <c r="BT96" s="763"/>
      <c r="BU96" s="766"/>
    </row>
    <row r="97" spans="1:73" ht="15.75" thickBot="1" x14ac:dyDescent="0.3">
      <c r="A97" s="819"/>
      <c r="B97" s="822"/>
      <c r="C97" s="825"/>
      <c r="D97" s="1000"/>
      <c r="E97" s="832"/>
      <c r="F97" s="835"/>
      <c r="G97" s="764"/>
      <c r="H97" s="776"/>
      <c r="I97" s="776"/>
      <c r="J97" s="802"/>
      <c r="K97" s="776"/>
      <c r="L97" s="764"/>
      <c r="M97" s="787"/>
      <c r="N97" s="764"/>
      <c r="O97" s="764"/>
      <c r="P97" s="808"/>
      <c r="Q97" s="811"/>
      <c r="R97" s="776"/>
      <c r="S97" s="878"/>
      <c r="T97" s="776"/>
      <c r="U97" s="878"/>
      <c r="V97" s="776"/>
      <c r="W97" s="878"/>
      <c r="X97" s="817"/>
      <c r="Y97" s="878"/>
      <c r="Z97" s="878"/>
      <c r="AA97" s="787"/>
      <c r="AB97" s="315">
        <v>6</v>
      </c>
      <c r="AC97" s="482"/>
      <c r="AD97" s="483"/>
      <c r="AE97" s="313"/>
      <c r="AF97" s="547" t="s">
        <v>974</v>
      </c>
      <c r="AG97" s="548"/>
      <c r="AH97" s="314" t="s">
        <v>974</v>
      </c>
      <c r="AI97" s="548"/>
      <c r="AJ97" s="314" t="s">
        <v>974</v>
      </c>
      <c r="AK97" s="318" t="s">
        <v>974</v>
      </c>
      <c r="AL97" s="301" t="s">
        <v>974</v>
      </c>
      <c r="AM97" s="301" t="s">
        <v>974</v>
      </c>
      <c r="AN97" s="320"/>
      <c r="AO97" s="320"/>
      <c r="AP97" s="320"/>
      <c r="AQ97" s="776"/>
      <c r="AR97" s="802"/>
      <c r="AS97" s="802"/>
      <c r="AT97" s="787"/>
      <c r="AU97" s="802"/>
      <c r="AV97" s="802"/>
      <c r="AW97" s="787"/>
      <c r="AX97" s="787"/>
      <c r="AY97" s="787"/>
      <c r="AZ97" s="776"/>
      <c r="BA97" s="321"/>
      <c r="BB97" s="323"/>
      <c r="BC97" s="326" t="s">
        <v>974</v>
      </c>
      <c r="BD97" s="313"/>
      <c r="BE97" s="313"/>
      <c r="BF97" s="313"/>
      <c r="BG97" s="313"/>
      <c r="BH97" s="323"/>
      <c r="BI97" s="323"/>
      <c r="BJ97" s="323"/>
      <c r="BK97" s="323"/>
      <c r="BL97" s="324"/>
      <c r="BM97" s="324"/>
      <c r="BN97" s="324"/>
      <c r="BO97" s="324"/>
      <c r="BP97" s="325" t="s">
        <v>974</v>
      </c>
      <c r="BQ97" s="333" t="s">
        <v>974</v>
      </c>
      <c r="BR97" s="749"/>
      <c r="BS97" s="764"/>
      <c r="BT97" s="764"/>
      <c r="BU97" s="767"/>
    </row>
    <row r="98" spans="1:73" ht="114.75" x14ac:dyDescent="0.25">
      <c r="A98" s="819"/>
      <c r="B98" s="822"/>
      <c r="C98" s="825"/>
      <c r="D98" s="998" t="s">
        <v>1387</v>
      </c>
      <c r="E98" s="830" t="s">
        <v>231</v>
      </c>
      <c r="F98" s="833">
        <v>6</v>
      </c>
      <c r="G98" s="762" t="s">
        <v>1539</v>
      </c>
      <c r="H98" s="774" t="s">
        <v>1540</v>
      </c>
      <c r="I98" s="774" t="s">
        <v>1406</v>
      </c>
      <c r="J98" s="800" t="s">
        <v>1548</v>
      </c>
      <c r="K98" s="774" t="s">
        <v>201</v>
      </c>
      <c r="L98" s="762" t="s">
        <v>260</v>
      </c>
      <c r="M98" s="785" t="s">
        <v>1282</v>
      </c>
      <c r="N98" s="762" t="s">
        <v>1549</v>
      </c>
      <c r="O98" s="762" t="s">
        <v>1550</v>
      </c>
      <c r="P98" s="812" t="s">
        <v>1395</v>
      </c>
      <c r="Q98" s="747" t="s">
        <v>1395</v>
      </c>
      <c r="R98" s="774" t="s">
        <v>173</v>
      </c>
      <c r="S98" s="876">
        <v>0.6</v>
      </c>
      <c r="T98" s="774" t="s">
        <v>220</v>
      </c>
      <c r="U98" s="876">
        <v>0.4</v>
      </c>
      <c r="V98" s="774" t="s">
        <v>263</v>
      </c>
      <c r="W98" s="876">
        <v>0.2</v>
      </c>
      <c r="X98" s="815" t="s">
        <v>220</v>
      </c>
      <c r="Y98" s="876">
        <v>0.4</v>
      </c>
      <c r="Z98" s="876" t="s">
        <v>975</v>
      </c>
      <c r="AA98" s="785" t="s">
        <v>174</v>
      </c>
      <c r="AB98" s="49">
        <v>1</v>
      </c>
      <c r="AC98" s="213" t="s">
        <v>1503</v>
      </c>
      <c r="AD98" s="214" t="s">
        <v>1551</v>
      </c>
      <c r="AE98" s="9" t="s">
        <v>1505</v>
      </c>
      <c r="AF98" s="16" t="s">
        <v>507</v>
      </c>
      <c r="AG98" s="10" t="s">
        <v>335</v>
      </c>
      <c r="AH98" s="18">
        <v>0.15</v>
      </c>
      <c r="AI98" s="10" t="s">
        <v>178</v>
      </c>
      <c r="AJ98" s="18">
        <v>0.15</v>
      </c>
      <c r="AK98" s="19">
        <v>0.3</v>
      </c>
      <c r="AL98" s="20">
        <v>0.42</v>
      </c>
      <c r="AM98" s="20">
        <v>0.4</v>
      </c>
      <c r="AN98" s="11" t="s">
        <v>179</v>
      </c>
      <c r="AO98" s="11" t="s">
        <v>180</v>
      </c>
      <c r="AP98" s="11" t="s">
        <v>181</v>
      </c>
      <c r="AQ98" s="774" t="s">
        <v>1552</v>
      </c>
      <c r="AR98" s="768">
        <v>0.6</v>
      </c>
      <c r="AS98" s="768">
        <v>0.1764</v>
      </c>
      <c r="AT98" s="785" t="s">
        <v>535</v>
      </c>
      <c r="AU98" s="768">
        <v>0.4</v>
      </c>
      <c r="AV98" s="768">
        <v>0.4</v>
      </c>
      <c r="AW98" s="785" t="s">
        <v>220</v>
      </c>
      <c r="AX98" s="785" t="s">
        <v>174</v>
      </c>
      <c r="AY98" s="785" t="s">
        <v>1397</v>
      </c>
      <c r="AZ98" s="774" t="s">
        <v>224</v>
      </c>
      <c r="BA98" s="97" t="s">
        <v>1395</v>
      </c>
      <c r="BB98" s="91" t="s">
        <v>1395</v>
      </c>
      <c r="BC98" s="94" t="s">
        <v>974</v>
      </c>
      <c r="BD98" s="9"/>
      <c r="BE98" s="9"/>
      <c r="BF98" s="9"/>
      <c r="BG98" s="9"/>
      <c r="BH98" s="91"/>
      <c r="BI98" s="91"/>
      <c r="BJ98" s="91"/>
      <c r="BK98" s="91"/>
      <c r="BL98" s="93"/>
      <c r="BM98" s="93"/>
      <c r="BN98" s="93"/>
      <c r="BO98" s="93"/>
      <c r="BP98" s="95" t="s">
        <v>974</v>
      </c>
      <c r="BQ98" s="96" t="s">
        <v>974</v>
      </c>
      <c r="BR98" s="747"/>
      <c r="BS98" s="762"/>
      <c r="BT98" s="762"/>
      <c r="BU98" s="765"/>
    </row>
    <row r="99" spans="1:73" ht="102" x14ac:dyDescent="0.25">
      <c r="A99" s="819"/>
      <c r="B99" s="822"/>
      <c r="C99" s="825"/>
      <c r="D99" s="999"/>
      <c r="E99" s="831"/>
      <c r="F99" s="834"/>
      <c r="G99" s="763"/>
      <c r="H99" s="775"/>
      <c r="I99" s="775"/>
      <c r="J99" s="801"/>
      <c r="K99" s="775"/>
      <c r="L99" s="763"/>
      <c r="M99" s="786"/>
      <c r="N99" s="763"/>
      <c r="O99" s="763"/>
      <c r="P99" s="813"/>
      <c r="Q99" s="748"/>
      <c r="R99" s="775"/>
      <c r="S99" s="877"/>
      <c r="T99" s="775"/>
      <c r="U99" s="877"/>
      <c r="V99" s="775"/>
      <c r="W99" s="877"/>
      <c r="X99" s="816"/>
      <c r="Y99" s="877"/>
      <c r="Z99" s="877"/>
      <c r="AA99" s="786"/>
      <c r="AB99" s="297">
        <v>2</v>
      </c>
      <c r="AC99" s="480" t="s">
        <v>1553</v>
      </c>
      <c r="AD99" s="481">
        <v>1</v>
      </c>
      <c r="AE99" s="295" t="s">
        <v>1554</v>
      </c>
      <c r="AF99" s="298" t="s">
        <v>507</v>
      </c>
      <c r="AG99" s="299" t="s">
        <v>335</v>
      </c>
      <c r="AH99" s="296">
        <v>0.15</v>
      </c>
      <c r="AI99" s="299" t="s">
        <v>178</v>
      </c>
      <c r="AJ99" s="296">
        <v>0.15</v>
      </c>
      <c r="AK99" s="300">
        <v>0.3</v>
      </c>
      <c r="AL99" s="301">
        <v>0.29399999999999998</v>
      </c>
      <c r="AM99" s="301">
        <v>0.4</v>
      </c>
      <c r="AN99" s="302" t="s">
        <v>179</v>
      </c>
      <c r="AO99" s="302" t="s">
        <v>180</v>
      </c>
      <c r="AP99" s="302" t="s">
        <v>181</v>
      </c>
      <c r="AQ99" s="775"/>
      <c r="AR99" s="801"/>
      <c r="AS99" s="801"/>
      <c r="AT99" s="786"/>
      <c r="AU99" s="801"/>
      <c r="AV99" s="801"/>
      <c r="AW99" s="786"/>
      <c r="AX99" s="786"/>
      <c r="AY99" s="786"/>
      <c r="AZ99" s="775"/>
      <c r="BA99" s="303"/>
      <c r="BB99" s="305"/>
      <c r="BC99" s="308" t="s">
        <v>974</v>
      </c>
      <c r="BD99" s="295"/>
      <c r="BE99" s="295"/>
      <c r="BF99" s="295"/>
      <c r="BG99" s="295"/>
      <c r="BH99" s="305"/>
      <c r="BI99" s="305"/>
      <c r="BJ99" s="305"/>
      <c r="BK99" s="305"/>
      <c r="BL99" s="306"/>
      <c r="BM99" s="306"/>
      <c r="BN99" s="306"/>
      <c r="BO99" s="306"/>
      <c r="BP99" s="307" t="s">
        <v>974</v>
      </c>
      <c r="BQ99" s="330" t="s">
        <v>974</v>
      </c>
      <c r="BR99" s="748"/>
      <c r="BS99" s="763"/>
      <c r="BT99" s="763"/>
      <c r="BU99" s="766"/>
    </row>
    <row r="100" spans="1:73" ht="114.75" x14ac:dyDescent="0.25">
      <c r="A100" s="819"/>
      <c r="B100" s="822"/>
      <c r="C100" s="825"/>
      <c r="D100" s="999"/>
      <c r="E100" s="831"/>
      <c r="F100" s="834"/>
      <c r="G100" s="763"/>
      <c r="H100" s="775"/>
      <c r="I100" s="775"/>
      <c r="J100" s="801"/>
      <c r="K100" s="775"/>
      <c r="L100" s="763"/>
      <c r="M100" s="786"/>
      <c r="N100" s="763"/>
      <c r="O100" s="763"/>
      <c r="P100" s="813"/>
      <c r="Q100" s="748"/>
      <c r="R100" s="775"/>
      <c r="S100" s="877"/>
      <c r="T100" s="775"/>
      <c r="U100" s="877"/>
      <c r="V100" s="775"/>
      <c r="W100" s="877"/>
      <c r="X100" s="816"/>
      <c r="Y100" s="877"/>
      <c r="Z100" s="877"/>
      <c r="AA100" s="786"/>
      <c r="AB100" s="297">
        <v>3</v>
      </c>
      <c r="AC100" s="480" t="s">
        <v>1520</v>
      </c>
      <c r="AD100" s="481">
        <v>1</v>
      </c>
      <c r="AE100" s="295" t="s">
        <v>1505</v>
      </c>
      <c r="AF100" s="298" t="s">
        <v>507</v>
      </c>
      <c r="AG100" s="299" t="s">
        <v>177</v>
      </c>
      <c r="AH100" s="296">
        <v>0.25</v>
      </c>
      <c r="AI100" s="299" t="s">
        <v>178</v>
      </c>
      <c r="AJ100" s="296">
        <v>0.15</v>
      </c>
      <c r="AK100" s="300">
        <v>0.4</v>
      </c>
      <c r="AL100" s="301">
        <v>0.1764</v>
      </c>
      <c r="AM100" s="301">
        <v>0.4</v>
      </c>
      <c r="AN100" s="302" t="s">
        <v>179</v>
      </c>
      <c r="AO100" s="302" t="s">
        <v>180</v>
      </c>
      <c r="AP100" s="302" t="s">
        <v>181</v>
      </c>
      <c r="AQ100" s="775"/>
      <c r="AR100" s="801"/>
      <c r="AS100" s="801"/>
      <c r="AT100" s="786"/>
      <c r="AU100" s="801"/>
      <c r="AV100" s="801"/>
      <c r="AW100" s="786"/>
      <c r="AX100" s="786"/>
      <c r="AY100" s="786"/>
      <c r="AZ100" s="775"/>
      <c r="BA100" s="303"/>
      <c r="BB100" s="305"/>
      <c r="BC100" s="308" t="s">
        <v>974</v>
      </c>
      <c r="BD100" s="295"/>
      <c r="BE100" s="295"/>
      <c r="BF100" s="295"/>
      <c r="BG100" s="295"/>
      <c r="BH100" s="305"/>
      <c r="BI100" s="305"/>
      <c r="BJ100" s="305"/>
      <c r="BK100" s="305"/>
      <c r="BL100" s="306"/>
      <c r="BM100" s="306"/>
      <c r="BN100" s="306"/>
      <c r="BO100" s="306"/>
      <c r="BP100" s="307" t="s">
        <v>974</v>
      </c>
      <c r="BQ100" s="330" t="s">
        <v>974</v>
      </c>
      <c r="BR100" s="748"/>
      <c r="BS100" s="763"/>
      <c r="BT100" s="763"/>
      <c r="BU100" s="766"/>
    </row>
    <row r="101" spans="1:73" x14ac:dyDescent="0.25">
      <c r="A101" s="819"/>
      <c r="B101" s="822"/>
      <c r="C101" s="825"/>
      <c r="D101" s="999"/>
      <c r="E101" s="831"/>
      <c r="F101" s="834"/>
      <c r="G101" s="763"/>
      <c r="H101" s="775"/>
      <c r="I101" s="775"/>
      <c r="J101" s="801"/>
      <c r="K101" s="775"/>
      <c r="L101" s="763"/>
      <c r="M101" s="786"/>
      <c r="N101" s="763"/>
      <c r="O101" s="763"/>
      <c r="P101" s="813"/>
      <c r="Q101" s="748"/>
      <c r="R101" s="775"/>
      <c r="S101" s="877"/>
      <c r="T101" s="775"/>
      <c r="U101" s="877"/>
      <c r="V101" s="775"/>
      <c r="W101" s="877"/>
      <c r="X101" s="816"/>
      <c r="Y101" s="877"/>
      <c r="Z101" s="877"/>
      <c r="AA101" s="786"/>
      <c r="AB101" s="297">
        <v>4</v>
      </c>
      <c r="AC101" s="480"/>
      <c r="AD101" s="481"/>
      <c r="AE101" s="295"/>
      <c r="AF101" s="298" t="s">
        <v>974</v>
      </c>
      <c r="AG101" s="299"/>
      <c r="AH101" s="296" t="s">
        <v>974</v>
      </c>
      <c r="AI101" s="299"/>
      <c r="AJ101" s="296" t="s">
        <v>974</v>
      </c>
      <c r="AK101" s="300" t="s">
        <v>974</v>
      </c>
      <c r="AL101" s="301" t="s">
        <v>974</v>
      </c>
      <c r="AM101" s="301" t="s">
        <v>974</v>
      </c>
      <c r="AN101" s="302"/>
      <c r="AO101" s="302"/>
      <c r="AP101" s="302"/>
      <c r="AQ101" s="775"/>
      <c r="AR101" s="801"/>
      <c r="AS101" s="801"/>
      <c r="AT101" s="786"/>
      <c r="AU101" s="801"/>
      <c r="AV101" s="801"/>
      <c r="AW101" s="786"/>
      <c r="AX101" s="786"/>
      <c r="AY101" s="786"/>
      <c r="AZ101" s="775"/>
      <c r="BA101" s="303"/>
      <c r="BB101" s="305"/>
      <c r="BC101" s="308" t="s">
        <v>974</v>
      </c>
      <c r="BD101" s="295"/>
      <c r="BE101" s="295"/>
      <c r="BF101" s="295"/>
      <c r="BG101" s="295"/>
      <c r="BH101" s="305"/>
      <c r="BI101" s="305"/>
      <c r="BJ101" s="305"/>
      <c r="BK101" s="305"/>
      <c r="BL101" s="306"/>
      <c r="BM101" s="306"/>
      <c r="BN101" s="306"/>
      <c r="BO101" s="306"/>
      <c r="BP101" s="307" t="s">
        <v>974</v>
      </c>
      <c r="BQ101" s="330" t="s">
        <v>974</v>
      </c>
      <c r="BR101" s="748"/>
      <c r="BS101" s="763"/>
      <c r="BT101" s="763"/>
      <c r="BU101" s="766"/>
    </row>
    <row r="102" spans="1:73" x14ac:dyDescent="0.25">
      <c r="A102" s="819"/>
      <c r="B102" s="822"/>
      <c r="C102" s="825"/>
      <c r="D102" s="999"/>
      <c r="E102" s="831"/>
      <c r="F102" s="834"/>
      <c r="G102" s="763"/>
      <c r="H102" s="775"/>
      <c r="I102" s="775"/>
      <c r="J102" s="801"/>
      <c r="K102" s="775"/>
      <c r="L102" s="763"/>
      <c r="M102" s="786"/>
      <c r="N102" s="763"/>
      <c r="O102" s="763"/>
      <c r="P102" s="813"/>
      <c r="Q102" s="748"/>
      <c r="R102" s="775"/>
      <c r="S102" s="877"/>
      <c r="T102" s="775"/>
      <c r="U102" s="877"/>
      <c r="V102" s="775"/>
      <c r="W102" s="877"/>
      <c r="X102" s="816"/>
      <c r="Y102" s="877"/>
      <c r="Z102" s="877"/>
      <c r="AA102" s="786"/>
      <c r="AB102" s="297">
        <v>5</v>
      </c>
      <c r="AC102" s="480"/>
      <c r="AD102" s="481"/>
      <c r="AE102" s="295"/>
      <c r="AF102" s="298" t="s">
        <v>974</v>
      </c>
      <c r="AG102" s="299"/>
      <c r="AH102" s="296" t="s">
        <v>974</v>
      </c>
      <c r="AI102" s="299"/>
      <c r="AJ102" s="296" t="s">
        <v>974</v>
      </c>
      <c r="AK102" s="300" t="s">
        <v>974</v>
      </c>
      <c r="AL102" s="301" t="s">
        <v>974</v>
      </c>
      <c r="AM102" s="301" t="s">
        <v>974</v>
      </c>
      <c r="AN102" s="302"/>
      <c r="AO102" s="302"/>
      <c r="AP102" s="302"/>
      <c r="AQ102" s="775"/>
      <c r="AR102" s="801"/>
      <c r="AS102" s="801"/>
      <c r="AT102" s="786"/>
      <c r="AU102" s="801"/>
      <c r="AV102" s="801"/>
      <c r="AW102" s="786"/>
      <c r="AX102" s="786"/>
      <c r="AY102" s="786"/>
      <c r="AZ102" s="775"/>
      <c r="BA102" s="303"/>
      <c r="BB102" s="305"/>
      <c r="BC102" s="308" t="s">
        <v>974</v>
      </c>
      <c r="BD102" s="295"/>
      <c r="BE102" s="295"/>
      <c r="BF102" s="295"/>
      <c r="BG102" s="295"/>
      <c r="BH102" s="305"/>
      <c r="BI102" s="305"/>
      <c r="BJ102" s="305"/>
      <c r="BK102" s="305"/>
      <c r="BL102" s="306"/>
      <c r="BM102" s="306"/>
      <c r="BN102" s="306"/>
      <c r="BO102" s="306"/>
      <c r="BP102" s="307" t="s">
        <v>974</v>
      </c>
      <c r="BQ102" s="330" t="s">
        <v>974</v>
      </c>
      <c r="BR102" s="748"/>
      <c r="BS102" s="763"/>
      <c r="BT102" s="763"/>
      <c r="BU102" s="766"/>
    </row>
    <row r="103" spans="1:73" ht="15.75" thickBot="1" x14ac:dyDescent="0.3">
      <c r="A103" s="819"/>
      <c r="B103" s="822"/>
      <c r="C103" s="825"/>
      <c r="D103" s="1000"/>
      <c r="E103" s="832"/>
      <c r="F103" s="835"/>
      <c r="G103" s="764"/>
      <c r="H103" s="776"/>
      <c r="I103" s="776"/>
      <c r="J103" s="802"/>
      <c r="K103" s="776"/>
      <c r="L103" s="764"/>
      <c r="M103" s="787"/>
      <c r="N103" s="764"/>
      <c r="O103" s="764"/>
      <c r="P103" s="814"/>
      <c r="Q103" s="749"/>
      <c r="R103" s="776"/>
      <c r="S103" s="878"/>
      <c r="T103" s="776"/>
      <c r="U103" s="878"/>
      <c r="V103" s="776"/>
      <c r="W103" s="878"/>
      <c r="X103" s="817"/>
      <c r="Y103" s="878"/>
      <c r="Z103" s="878"/>
      <c r="AA103" s="787"/>
      <c r="AB103" s="315">
        <v>6</v>
      </c>
      <c r="AC103" s="482"/>
      <c r="AD103" s="483"/>
      <c r="AE103" s="313"/>
      <c r="AF103" s="316" t="s">
        <v>974</v>
      </c>
      <c r="AG103" s="317"/>
      <c r="AH103" s="314" t="s">
        <v>974</v>
      </c>
      <c r="AI103" s="317"/>
      <c r="AJ103" s="314" t="s">
        <v>974</v>
      </c>
      <c r="AK103" s="318" t="s">
        <v>974</v>
      </c>
      <c r="AL103" s="301" t="s">
        <v>974</v>
      </c>
      <c r="AM103" s="301" t="s">
        <v>974</v>
      </c>
      <c r="AN103" s="320"/>
      <c r="AO103" s="320"/>
      <c r="AP103" s="320"/>
      <c r="AQ103" s="776"/>
      <c r="AR103" s="802"/>
      <c r="AS103" s="802"/>
      <c r="AT103" s="787"/>
      <c r="AU103" s="802"/>
      <c r="AV103" s="802"/>
      <c r="AW103" s="787"/>
      <c r="AX103" s="787"/>
      <c r="AY103" s="787"/>
      <c r="AZ103" s="776"/>
      <c r="BA103" s="321"/>
      <c r="BB103" s="323"/>
      <c r="BC103" s="326" t="s">
        <v>974</v>
      </c>
      <c r="BD103" s="313"/>
      <c r="BE103" s="313"/>
      <c r="BF103" s="313"/>
      <c r="BG103" s="313"/>
      <c r="BH103" s="323"/>
      <c r="BI103" s="323"/>
      <c r="BJ103" s="323"/>
      <c r="BK103" s="323"/>
      <c r="BL103" s="324"/>
      <c r="BM103" s="324"/>
      <c r="BN103" s="324"/>
      <c r="BO103" s="324"/>
      <c r="BP103" s="325" t="s">
        <v>974</v>
      </c>
      <c r="BQ103" s="333" t="s">
        <v>974</v>
      </c>
      <c r="BR103" s="749"/>
      <c r="BS103" s="764"/>
      <c r="BT103" s="764"/>
      <c r="BU103" s="767"/>
    </row>
    <row r="104" spans="1:73" ht="76.5" x14ac:dyDescent="0.25">
      <c r="A104" s="819"/>
      <c r="B104" s="822"/>
      <c r="C104" s="825"/>
      <c r="D104" s="998" t="s">
        <v>1387</v>
      </c>
      <c r="E104" s="830" t="s">
        <v>231</v>
      </c>
      <c r="F104" s="833">
        <v>7</v>
      </c>
      <c r="G104" s="762" t="s">
        <v>1555</v>
      </c>
      <c r="H104" s="774" t="s">
        <v>1556</v>
      </c>
      <c r="I104" s="774" t="s">
        <v>1391</v>
      </c>
      <c r="J104" s="800" t="s">
        <v>1557</v>
      </c>
      <c r="K104" s="774" t="s">
        <v>201</v>
      </c>
      <c r="L104" s="762" t="s">
        <v>327</v>
      </c>
      <c r="M104" s="785" t="s">
        <v>1282</v>
      </c>
      <c r="N104" s="762" t="s">
        <v>1558</v>
      </c>
      <c r="O104" s="762" t="s">
        <v>1559</v>
      </c>
      <c r="P104" s="812" t="s">
        <v>1395</v>
      </c>
      <c r="Q104" s="747" t="s">
        <v>1395</v>
      </c>
      <c r="R104" s="774" t="s">
        <v>219</v>
      </c>
      <c r="S104" s="876">
        <v>0.4</v>
      </c>
      <c r="T104" s="774" t="s">
        <v>220</v>
      </c>
      <c r="U104" s="876">
        <v>0.4</v>
      </c>
      <c r="V104" s="774" t="s">
        <v>263</v>
      </c>
      <c r="W104" s="876">
        <v>0.2</v>
      </c>
      <c r="X104" s="815" t="s">
        <v>220</v>
      </c>
      <c r="Y104" s="876">
        <v>0.4</v>
      </c>
      <c r="Z104" s="876" t="s">
        <v>1526</v>
      </c>
      <c r="AA104" s="785" t="s">
        <v>174</v>
      </c>
      <c r="AB104" s="49">
        <v>1</v>
      </c>
      <c r="AC104" s="213" t="s">
        <v>1560</v>
      </c>
      <c r="AD104" s="214" t="s">
        <v>1538</v>
      </c>
      <c r="AE104" s="9" t="s">
        <v>1505</v>
      </c>
      <c r="AF104" s="17" t="s">
        <v>507</v>
      </c>
      <c r="AG104" s="15" t="s">
        <v>177</v>
      </c>
      <c r="AH104" s="18">
        <v>0.25</v>
      </c>
      <c r="AI104" s="15" t="s">
        <v>806</v>
      </c>
      <c r="AJ104" s="18">
        <v>0.25</v>
      </c>
      <c r="AK104" s="19">
        <v>0.5</v>
      </c>
      <c r="AL104" s="20">
        <v>0.2</v>
      </c>
      <c r="AM104" s="20">
        <v>0.4</v>
      </c>
      <c r="AN104" s="11" t="s">
        <v>179</v>
      </c>
      <c r="AO104" s="11" t="s">
        <v>180</v>
      </c>
      <c r="AP104" s="11" t="s">
        <v>181</v>
      </c>
      <c r="AQ104" s="774" t="s">
        <v>1530</v>
      </c>
      <c r="AR104" s="768">
        <v>0.4</v>
      </c>
      <c r="AS104" s="768">
        <v>0.14000000000000001</v>
      </c>
      <c r="AT104" s="785" t="s">
        <v>535</v>
      </c>
      <c r="AU104" s="768">
        <v>0.4</v>
      </c>
      <c r="AV104" s="768">
        <v>0.4</v>
      </c>
      <c r="AW104" s="785" t="s">
        <v>220</v>
      </c>
      <c r="AX104" s="785" t="s">
        <v>174</v>
      </c>
      <c r="AY104" s="785" t="s">
        <v>1397</v>
      </c>
      <c r="AZ104" s="774" t="s">
        <v>224</v>
      </c>
      <c r="BA104" s="97" t="s">
        <v>1395</v>
      </c>
      <c r="BB104" s="91" t="s">
        <v>1395</v>
      </c>
      <c r="BC104" s="94" t="s">
        <v>974</v>
      </c>
      <c r="BD104" s="9"/>
      <c r="BE104" s="9"/>
      <c r="BF104" s="9"/>
      <c r="BG104" s="9"/>
      <c r="BH104" s="91"/>
      <c r="BI104" s="91"/>
      <c r="BJ104" s="91"/>
      <c r="BK104" s="91"/>
      <c r="BL104" s="93"/>
      <c r="BM104" s="93"/>
      <c r="BN104" s="93"/>
      <c r="BO104" s="93"/>
      <c r="BP104" s="95" t="s">
        <v>974</v>
      </c>
      <c r="BQ104" s="96" t="s">
        <v>974</v>
      </c>
      <c r="BR104" s="747"/>
      <c r="BS104" s="762"/>
      <c r="BT104" s="762"/>
      <c r="BU104" s="765"/>
    </row>
    <row r="105" spans="1:73" ht="114.75" x14ac:dyDescent="0.25">
      <c r="A105" s="819"/>
      <c r="B105" s="822"/>
      <c r="C105" s="825"/>
      <c r="D105" s="999"/>
      <c r="E105" s="831"/>
      <c r="F105" s="834"/>
      <c r="G105" s="763"/>
      <c r="H105" s="775"/>
      <c r="I105" s="775"/>
      <c r="J105" s="801"/>
      <c r="K105" s="775"/>
      <c r="L105" s="763"/>
      <c r="M105" s="786"/>
      <c r="N105" s="763"/>
      <c r="O105" s="763"/>
      <c r="P105" s="813"/>
      <c r="Q105" s="748"/>
      <c r="R105" s="775"/>
      <c r="S105" s="877"/>
      <c r="T105" s="775"/>
      <c r="U105" s="877"/>
      <c r="V105" s="775"/>
      <c r="W105" s="877"/>
      <c r="X105" s="816"/>
      <c r="Y105" s="877"/>
      <c r="Z105" s="877"/>
      <c r="AA105" s="786"/>
      <c r="AB105" s="297">
        <v>2</v>
      </c>
      <c r="AC105" s="480" t="s">
        <v>1503</v>
      </c>
      <c r="AD105" s="481" t="s">
        <v>1518</v>
      </c>
      <c r="AE105" s="295" t="s">
        <v>1505</v>
      </c>
      <c r="AF105" s="298" t="s">
        <v>507</v>
      </c>
      <c r="AG105" s="299" t="s">
        <v>335</v>
      </c>
      <c r="AH105" s="296">
        <v>0.15</v>
      </c>
      <c r="AI105" s="299" t="s">
        <v>178</v>
      </c>
      <c r="AJ105" s="296">
        <v>0.15</v>
      </c>
      <c r="AK105" s="300">
        <v>0.3</v>
      </c>
      <c r="AL105" s="301">
        <v>0.14000000000000001</v>
      </c>
      <c r="AM105" s="301">
        <v>0.4</v>
      </c>
      <c r="AN105" s="302" t="s">
        <v>179</v>
      </c>
      <c r="AO105" s="302" t="s">
        <v>180</v>
      </c>
      <c r="AP105" s="302" t="s">
        <v>181</v>
      </c>
      <c r="AQ105" s="775"/>
      <c r="AR105" s="801"/>
      <c r="AS105" s="801"/>
      <c r="AT105" s="786"/>
      <c r="AU105" s="801"/>
      <c r="AV105" s="801"/>
      <c r="AW105" s="786"/>
      <c r="AX105" s="786"/>
      <c r="AY105" s="786"/>
      <c r="AZ105" s="775"/>
      <c r="BA105" s="303"/>
      <c r="BB105" s="305"/>
      <c r="BC105" s="308" t="s">
        <v>974</v>
      </c>
      <c r="BD105" s="295"/>
      <c r="BE105" s="295"/>
      <c r="BF105" s="295"/>
      <c r="BG105" s="295"/>
      <c r="BH105" s="305"/>
      <c r="BI105" s="305"/>
      <c r="BJ105" s="305"/>
      <c r="BK105" s="305"/>
      <c r="BL105" s="306"/>
      <c r="BM105" s="306"/>
      <c r="BN105" s="306"/>
      <c r="BO105" s="306"/>
      <c r="BP105" s="307" t="s">
        <v>974</v>
      </c>
      <c r="BQ105" s="330" t="s">
        <v>974</v>
      </c>
      <c r="BR105" s="748"/>
      <c r="BS105" s="763"/>
      <c r="BT105" s="763"/>
      <c r="BU105" s="766"/>
    </row>
    <row r="106" spans="1:73" x14ac:dyDescent="0.25">
      <c r="A106" s="819"/>
      <c r="B106" s="822"/>
      <c r="C106" s="825"/>
      <c r="D106" s="999"/>
      <c r="E106" s="831"/>
      <c r="F106" s="834"/>
      <c r="G106" s="763"/>
      <c r="H106" s="775"/>
      <c r="I106" s="775"/>
      <c r="J106" s="801"/>
      <c r="K106" s="775"/>
      <c r="L106" s="763"/>
      <c r="M106" s="786"/>
      <c r="N106" s="763"/>
      <c r="O106" s="763"/>
      <c r="P106" s="813"/>
      <c r="Q106" s="748"/>
      <c r="R106" s="775"/>
      <c r="S106" s="877"/>
      <c r="T106" s="775"/>
      <c r="U106" s="877"/>
      <c r="V106" s="775"/>
      <c r="W106" s="877"/>
      <c r="X106" s="816"/>
      <c r="Y106" s="877"/>
      <c r="Z106" s="877"/>
      <c r="AA106" s="786"/>
      <c r="AB106" s="297">
        <v>3</v>
      </c>
      <c r="AC106" s="480"/>
      <c r="AD106" s="481"/>
      <c r="AE106" s="295"/>
      <c r="AF106" s="298" t="s">
        <v>974</v>
      </c>
      <c r="AG106" s="299"/>
      <c r="AH106" s="296" t="s">
        <v>974</v>
      </c>
      <c r="AI106" s="299"/>
      <c r="AJ106" s="296" t="s">
        <v>974</v>
      </c>
      <c r="AK106" s="300" t="s">
        <v>974</v>
      </c>
      <c r="AL106" s="301" t="s">
        <v>974</v>
      </c>
      <c r="AM106" s="301" t="s">
        <v>974</v>
      </c>
      <c r="AN106" s="302"/>
      <c r="AO106" s="302"/>
      <c r="AP106" s="302"/>
      <c r="AQ106" s="775"/>
      <c r="AR106" s="801"/>
      <c r="AS106" s="801"/>
      <c r="AT106" s="786"/>
      <c r="AU106" s="801"/>
      <c r="AV106" s="801"/>
      <c r="AW106" s="786"/>
      <c r="AX106" s="786"/>
      <c r="AY106" s="786"/>
      <c r="AZ106" s="775"/>
      <c r="BA106" s="303"/>
      <c r="BB106" s="305"/>
      <c r="BC106" s="308" t="s">
        <v>974</v>
      </c>
      <c r="BD106" s="295"/>
      <c r="BE106" s="295"/>
      <c r="BF106" s="295"/>
      <c r="BG106" s="295"/>
      <c r="BH106" s="305"/>
      <c r="BI106" s="305"/>
      <c r="BJ106" s="305"/>
      <c r="BK106" s="305"/>
      <c r="BL106" s="306"/>
      <c r="BM106" s="306"/>
      <c r="BN106" s="306"/>
      <c r="BO106" s="306"/>
      <c r="BP106" s="307" t="s">
        <v>974</v>
      </c>
      <c r="BQ106" s="330" t="s">
        <v>974</v>
      </c>
      <c r="BR106" s="748"/>
      <c r="BS106" s="763"/>
      <c r="BT106" s="763"/>
      <c r="BU106" s="766"/>
    </row>
    <row r="107" spans="1:73" x14ac:dyDescent="0.25">
      <c r="A107" s="819"/>
      <c r="B107" s="822"/>
      <c r="C107" s="825"/>
      <c r="D107" s="999"/>
      <c r="E107" s="831"/>
      <c r="F107" s="834"/>
      <c r="G107" s="763"/>
      <c r="H107" s="775"/>
      <c r="I107" s="775"/>
      <c r="J107" s="801"/>
      <c r="K107" s="775"/>
      <c r="L107" s="763"/>
      <c r="M107" s="786"/>
      <c r="N107" s="763"/>
      <c r="O107" s="763"/>
      <c r="P107" s="813"/>
      <c r="Q107" s="748"/>
      <c r="R107" s="775"/>
      <c r="S107" s="877"/>
      <c r="T107" s="775"/>
      <c r="U107" s="877"/>
      <c r="V107" s="775"/>
      <c r="W107" s="877"/>
      <c r="X107" s="816"/>
      <c r="Y107" s="877"/>
      <c r="Z107" s="877"/>
      <c r="AA107" s="786"/>
      <c r="AB107" s="297">
        <v>4</v>
      </c>
      <c r="AC107" s="480"/>
      <c r="AD107" s="481"/>
      <c r="AE107" s="295"/>
      <c r="AF107" s="298" t="s">
        <v>974</v>
      </c>
      <c r="AG107" s="299"/>
      <c r="AH107" s="296" t="s">
        <v>974</v>
      </c>
      <c r="AI107" s="299"/>
      <c r="AJ107" s="296" t="s">
        <v>974</v>
      </c>
      <c r="AK107" s="300" t="s">
        <v>974</v>
      </c>
      <c r="AL107" s="301" t="s">
        <v>974</v>
      </c>
      <c r="AM107" s="301" t="s">
        <v>974</v>
      </c>
      <c r="AN107" s="302"/>
      <c r="AO107" s="302"/>
      <c r="AP107" s="302"/>
      <c r="AQ107" s="775"/>
      <c r="AR107" s="801"/>
      <c r="AS107" s="801"/>
      <c r="AT107" s="786"/>
      <c r="AU107" s="801"/>
      <c r="AV107" s="801"/>
      <c r="AW107" s="786"/>
      <c r="AX107" s="786"/>
      <c r="AY107" s="786"/>
      <c r="AZ107" s="775"/>
      <c r="BA107" s="303"/>
      <c r="BB107" s="305"/>
      <c r="BC107" s="308" t="s">
        <v>974</v>
      </c>
      <c r="BD107" s="295"/>
      <c r="BE107" s="295"/>
      <c r="BF107" s="295"/>
      <c r="BG107" s="295"/>
      <c r="BH107" s="305"/>
      <c r="BI107" s="305"/>
      <c r="BJ107" s="305"/>
      <c r="BK107" s="305"/>
      <c r="BL107" s="306"/>
      <c r="BM107" s="306"/>
      <c r="BN107" s="306"/>
      <c r="BO107" s="306"/>
      <c r="BP107" s="307" t="s">
        <v>974</v>
      </c>
      <c r="BQ107" s="330" t="s">
        <v>974</v>
      </c>
      <c r="BR107" s="748"/>
      <c r="BS107" s="763"/>
      <c r="BT107" s="763"/>
      <c r="BU107" s="766"/>
    </row>
    <row r="108" spans="1:73" x14ac:dyDescent="0.25">
      <c r="A108" s="819"/>
      <c r="B108" s="822"/>
      <c r="C108" s="825"/>
      <c r="D108" s="999"/>
      <c r="E108" s="831"/>
      <c r="F108" s="834"/>
      <c r="G108" s="763"/>
      <c r="H108" s="775"/>
      <c r="I108" s="775"/>
      <c r="J108" s="801"/>
      <c r="K108" s="775"/>
      <c r="L108" s="763"/>
      <c r="M108" s="786"/>
      <c r="N108" s="763"/>
      <c r="O108" s="763"/>
      <c r="P108" s="813"/>
      <c r="Q108" s="748"/>
      <c r="R108" s="775"/>
      <c r="S108" s="877"/>
      <c r="T108" s="775"/>
      <c r="U108" s="877"/>
      <c r="V108" s="775"/>
      <c r="W108" s="877"/>
      <c r="X108" s="816"/>
      <c r="Y108" s="877"/>
      <c r="Z108" s="877"/>
      <c r="AA108" s="786"/>
      <c r="AB108" s="297">
        <v>5</v>
      </c>
      <c r="AC108" s="480"/>
      <c r="AD108" s="481"/>
      <c r="AE108" s="295"/>
      <c r="AF108" s="298" t="s">
        <v>974</v>
      </c>
      <c r="AG108" s="299"/>
      <c r="AH108" s="296" t="s">
        <v>974</v>
      </c>
      <c r="AI108" s="299"/>
      <c r="AJ108" s="296" t="s">
        <v>974</v>
      </c>
      <c r="AK108" s="300" t="s">
        <v>974</v>
      </c>
      <c r="AL108" s="301" t="s">
        <v>974</v>
      </c>
      <c r="AM108" s="301" t="s">
        <v>974</v>
      </c>
      <c r="AN108" s="302"/>
      <c r="AO108" s="302"/>
      <c r="AP108" s="302"/>
      <c r="AQ108" s="775"/>
      <c r="AR108" s="801"/>
      <c r="AS108" s="801"/>
      <c r="AT108" s="786"/>
      <c r="AU108" s="801"/>
      <c r="AV108" s="801"/>
      <c r="AW108" s="786"/>
      <c r="AX108" s="786"/>
      <c r="AY108" s="786"/>
      <c r="AZ108" s="775"/>
      <c r="BA108" s="303"/>
      <c r="BB108" s="305"/>
      <c r="BC108" s="308" t="s">
        <v>974</v>
      </c>
      <c r="BD108" s="295"/>
      <c r="BE108" s="295"/>
      <c r="BF108" s="295"/>
      <c r="BG108" s="295"/>
      <c r="BH108" s="305"/>
      <c r="BI108" s="305"/>
      <c r="BJ108" s="305"/>
      <c r="BK108" s="305"/>
      <c r="BL108" s="306"/>
      <c r="BM108" s="306"/>
      <c r="BN108" s="306"/>
      <c r="BO108" s="306"/>
      <c r="BP108" s="307" t="s">
        <v>974</v>
      </c>
      <c r="BQ108" s="330" t="s">
        <v>974</v>
      </c>
      <c r="BR108" s="748"/>
      <c r="BS108" s="763"/>
      <c r="BT108" s="763"/>
      <c r="BU108" s="766"/>
    </row>
    <row r="109" spans="1:73" ht="15.75" thickBot="1" x14ac:dyDescent="0.3">
      <c r="A109" s="819"/>
      <c r="B109" s="822"/>
      <c r="C109" s="825"/>
      <c r="D109" s="1000"/>
      <c r="E109" s="832"/>
      <c r="F109" s="835"/>
      <c r="G109" s="764"/>
      <c r="H109" s="776"/>
      <c r="I109" s="776"/>
      <c r="J109" s="802"/>
      <c r="K109" s="776"/>
      <c r="L109" s="764"/>
      <c r="M109" s="787"/>
      <c r="N109" s="764"/>
      <c r="O109" s="764"/>
      <c r="P109" s="814"/>
      <c r="Q109" s="749"/>
      <c r="R109" s="776"/>
      <c r="S109" s="878"/>
      <c r="T109" s="776"/>
      <c r="U109" s="878"/>
      <c r="V109" s="776"/>
      <c r="W109" s="878"/>
      <c r="X109" s="817"/>
      <c r="Y109" s="878"/>
      <c r="Z109" s="878"/>
      <c r="AA109" s="787"/>
      <c r="AB109" s="315">
        <v>6</v>
      </c>
      <c r="AC109" s="482"/>
      <c r="AD109" s="483"/>
      <c r="AE109" s="313"/>
      <c r="AF109" s="547" t="s">
        <v>974</v>
      </c>
      <c r="AG109" s="548"/>
      <c r="AH109" s="314" t="s">
        <v>974</v>
      </c>
      <c r="AI109" s="548"/>
      <c r="AJ109" s="314" t="s">
        <v>974</v>
      </c>
      <c r="AK109" s="318" t="s">
        <v>974</v>
      </c>
      <c r="AL109" s="301" t="s">
        <v>974</v>
      </c>
      <c r="AM109" s="301" t="s">
        <v>974</v>
      </c>
      <c r="AN109" s="320"/>
      <c r="AO109" s="320"/>
      <c r="AP109" s="320"/>
      <c r="AQ109" s="776"/>
      <c r="AR109" s="802"/>
      <c r="AS109" s="802"/>
      <c r="AT109" s="787"/>
      <c r="AU109" s="802"/>
      <c r="AV109" s="802"/>
      <c r="AW109" s="787"/>
      <c r="AX109" s="787"/>
      <c r="AY109" s="787"/>
      <c r="AZ109" s="776"/>
      <c r="BA109" s="321"/>
      <c r="BB109" s="323"/>
      <c r="BC109" s="326" t="s">
        <v>974</v>
      </c>
      <c r="BD109" s="313"/>
      <c r="BE109" s="313"/>
      <c r="BF109" s="313"/>
      <c r="BG109" s="313"/>
      <c r="BH109" s="323"/>
      <c r="BI109" s="323"/>
      <c r="BJ109" s="323"/>
      <c r="BK109" s="323"/>
      <c r="BL109" s="324"/>
      <c r="BM109" s="324"/>
      <c r="BN109" s="324"/>
      <c r="BO109" s="324"/>
      <c r="BP109" s="325" t="s">
        <v>974</v>
      </c>
      <c r="BQ109" s="333" t="s">
        <v>974</v>
      </c>
      <c r="BR109" s="749"/>
      <c r="BS109" s="764"/>
      <c r="BT109" s="764"/>
      <c r="BU109" s="767"/>
    </row>
    <row r="110" spans="1:73" ht="76.5" x14ac:dyDescent="0.25">
      <c r="A110" s="819"/>
      <c r="B110" s="822"/>
      <c r="C110" s="825"/>
      <c r="D110" s="998" t="s">
        <v>1387</v>
      </c>
      <c r="E110" s="830" t="s">
        <v>231</v>
      </c>
      <c r="F110" s="833">
        <v>8</v>
      </c>
      <c r="G110" s="762" t="s">
        <v>1555</v>
      </c>
      <c r="H110" s="774" t="s">
        <v>1556</v>
      </c>
      <c r="I110" s="774" t="s">
        <v>1406</v>
      </c>
      <c r="J110" s="800" t="s">
        <v>1561</v>
      </c>
      <c r="K110" s="774" t="s">
        <v>201</v>
      </c>
      <c r="L110" s="762" t="s">
        <v>327</v>
      </c>
      <c r="M110" s="785" t="s">
        <v>1282</v>
      </c>
      <c r="N110" s="762" t="s">
        <v>1524</v>
      </c>
      <c r="O110" s="762" t="s">
        <v>1562</v>
      </c>
      <c r="P110" s="812" t="s">
        <v>1395</v>
      </c>
      <c r="Q110" s="747" t="s">
        <v>1395</v>
      </c>
      <c r="R110" s="774" t="s">
        <v>219</v>
      </c>
      <c r="S110" s="876">
        <v>0.4</v>
      </c>
      <c r="T110" s="774" t="s">
        <v>220</v>
      </c>
      <c r="U110" s="876">
        <v>0.4</v>
      </c>
      <c r="V110" s="774" t="s">
        <v>263</v>
      </c>
      <c r="W110" s="876">
        <v>0.2</v>
      </c>
      <c r="X110" s="815" t="s">
        <v>220</v>
      </c>
      <c r="Y110" s="876">
        <v>0.4</v>
      </c>
      <c r="Z110" s="876" t="s">
        <v>1526</v>
      </c>
      <c r="AA110" s="785" t="s">
        <v>174</v>
      </c>
      <c r="AB110" s="49">
        <v>1</v>
      </c>
      <c r="AC110" s="213" t="s">
        <v>1563</v>
      </c>
      <c r="AD110" s="214" t="s">
        <v>1538</v>
      </c>
      <c r="AE110" s="9" t="s">
        <v>1505</v>
      </c>
      <c r="AF110" s="16" t="s">
        <v>507</v>
      </c>
      <c r="AG110" s="10" t="s">
        <v>177</v>
      </c>
      <c r="AH110" s="18">
        <v>0.25</v>
      </c>
      <c r="AI110" s="10" t="s">
        <v>806</v>
      </c>
      <c r="AJ110" s="18">
        <v>0.25</v>
      </c>
      <c r="AK110" s="19">
        <v>0.5</v>
      </c>
      <c r="AL110" s="20">
        <v>0.2</v>
      </c>
      <c r="AM110" s="20">
        <v>0.4</v>
      </c>
      <c r="AN110" s="11" t="s">
        <v>179</v>
      </c>
      <c r="AO110" s="11" t="s">
        <v>180</v>
      </c>
      <c r="AP110" s="11" t="s">
        <v>181</v>
      </c>
      <c r="AQ110" s="774" t="s">
        <v>1530</v>
      </c>
      <c r="AR110" s="768">
        <v>0.4</v>
      </c>
      <c r="AS110" s="768">
        <v>0.14000000000000001</v>
      </c>
      <c r="AT110" s="785" t="s">
        <v>535</v>
      </c>
      <c r="AU110" s="768">
        <v>0.4</v>
      </c>
      <c r="AV110" s="768">
        <v>0.4</v>
      </c>
      <c r="AW110" s="785" t="s">
        <v>220</v>
      </c>
      <c r="AX110" s="785" t="s">
        <v>174</v>
      </c>
      <c r="AY110" s="785" t="s">
        <v>1397</v>
      </c>
      <c r="AZ110" s="774" t="s">
        <v>224</v>
      </c>
      <c r="BA110" s="97" t="s">
        <v>1395</v>
      </c>
      <c r="BB110" s="91" t="s">
        <v>1395</v>
      </c>
      <c r="BC110" s="94" t="s">
        <v>974</v>
      </c>
      <c r="BD110" s="9"/>
      <c r="BE110" s="9"/>
      <c r="BF110" s="9"/>
      <c r="BG110" s="9"/>
      <c r="BH110" s="91"/>
      <c r="BI110" s="91"/>
      <c r="BJ110" s="91"/>
      <c r="BK110" s="91"/>
      <c r="BL110" s="93"/>
      <c r="BM110" s="93"/>
      <c r="BN110" s="93"/>
      <c r="BO110" s="93"/>
      <c r="BP110" s="95" t="s">
        <v>974</v>
      </c>
      <c r="BQ110" s="96" t="s">
        <v>974</v>
      </c>
      <c r="BR110" s="747"/>
      <c r="BS110" s="762"/>
      <c r="BT110" s="762"/>
      <c r="BU110" s="765"/>
    </row>
    <row r="111" spans="1:73" ht="114.75" x14ac:dyDescent="0.25">
      <c r="A111" s="819"/>
      <c r="B111" s="822"/>
      <c r="C111" s="825"/>
      <c r="D111" s="999"/>
      <c r="E111" s="831"/>
      <c r="F111" s="834"/>
      <c r="G111" s="763"/>
      <c r="H111" s="775"/>
      <c r="I111" s="775"/>
      <c r="J111" s="801"/>
      <c r="K111" s="775"/>
      <c r="L111" s="763"/>
      <c r="M111" s="786"/>
      <c r="N111" s="763"/>
      <c r="O111" s="763"/>
      <c r="P111" s="813"/>
      <c r="Q111" s="748"/>
      <c r="R111" s="775"/>
      <c r="S111" s="877"/>
      <c r="T111" s="775"/>
      <c r="U111" s="877"/>
      <c r="V111" s="775"/>
      <c r="W111" s="877"/>
      <c r="X111" s="816"/>
      <c r="Y111" s="877"/>
      <c r="Z111" s="877"/>
      <c r="AA111" s="786"/>
      <c r="AB111" s="297">
        <v>2</v>
      </c>
      <c r="AC111" s="480" t="s">
        <v>1503</v>
      </c>
      <c r="AD111" s="481" t="s">
        <v>1518</v>
      </c>
      <c r="AE111" s="295" t="s">
        <v>1505</v>
      </c>
      <c r="AF111" s="298" t="s">
        <v>507</v>
      </c>
      <c r="AG111" s="299" t="s">
        <v>335</v>
      </c>
      <c r="AH111" s="296">
        <v>0.15</v>
      </c>
      <c r="AI111" s="299" t="s">
        <v>178</v>
      </c>
      <c r="AJ111" s="296">
        <v>0.15</v>
      </c>
      <c r="AK111" s="300">
        <v>0.3</v>
      </c>
      <c r="AL111" s="301">
        <v>0.14000000000000001</v>
      </c>
      <c r="AM111" s="301">
        <v>0.4</v>
      </c>
      <c r="AN111" s="302" t="s">
        <v>179</v>
      </c>
      <c r="AO111" s="302" t="s">
        <v>180</v>
      </c>
      <c r="AP111" s="302" t="s">
        <v>181</v>
      </c>
      <c r="AQ111" s="775"/>
      <c r="AR111" s="801"/>
      <c r="AS111" s="801"/>
      <c r="AT111" s="786"/>
      <c r="AU111" s="801"/>
      <c r="AV111" s="801"/>
      <c r="AW111" s="786"/>
      <c r="AX111" s="786"/>
      <c r="AY111" s="786"/>
      <c r="AZ111" s="775"/>
      <c r="BA111" s="303"/>
      <c r="BB111" s="305"/>
      <c r="BC111" s="308" t="s">
        <v>974</v>
      </c>
      <c r="BD111" s="295"/>
      <c r="BE111" s="295"/>
      <c r="BF111" s="295"/>
      <c r="BG111" s="295"/>
      <c r="BH111" s="305"/>
      <c r="BI111" s="305"/>
      <c r="BJ111" s="305"/>
      <c r="BK111" s="305"/>
      <c r="BL111" s="306"/>
      <c r="BM111" s="306"/>
      <c r="BN111" s="306"/>
      <c r="BO111" s="306"/>
      <c r="BP111" s="307" t="s">
        <v>974</v>
      </c>
      <c r="BQ111" s="330" t="s">
        <v>974</v>
      </c>
      <c r="BR111" s="748"/>
      <c r="BS111" s="763"/>
      <c r="BT111" s="763"/>
      <c r="BU111" s="766"/>
    </row>
    <row r="112" spans="1:73" x14ac:dyDescent="0.25">
      <c r="A112" s="819"/>
      <c r="B112" s="822"/>
      <c r="C112" s="825"/>
      <c r="D112" s="999"/>
      <c r="E112" s="831"/>
      <c r="F112" s="834"/>
      <c r="G112" s="763"/>
      <c r="H112" s="775"/>
      <c r="I112" s="775"/>
      <c r="J112" s="801"/>
      <c r="K112" s="775"/>
      <c r="L112" s="763"/>
      <c r="M112" s="786"/>
      <c r="N112" s="763"/>
      <c r="O112" s="763"/>
      <c r="P112" s="813"/>
      <c r="Q112" s="748"/>
      <c r="R112" s="775"/>
      <c r="S112" s="877"/>
      <c r="T112" s="775"/>
      <c r="U112" s="877"/>
      <c r="V112" s="775"/>
      <c r="W112" s="877"/>
      <c r="X112" s="816"/>
      <c r="Y112" s="877"/>
      <c r="Z112" s="877"/>
      <c r="AA112" s="786"/>
      <c r="AB112" s="297">
        <v>3</v>
      </c>
      <c r="AC112" s="480"/>
      <c r="AD112" s="481"/>
      <c r="AE112" s="295"/>
      <c r="AF112" s="298" t="s">
        <v>974</v>
      </c>
      <c r="AG112" s="299"/>
      <c r="AH112" s="296" t="s">
        <v>974</v>
      </c>
      <c r="AI112" s="299"/>
      <c r="AJ112" s="296" t="s">
        <v>974</v>
      </c>
      <c r="AK112" s="300" t="s">
        <v>974</v>
      </c>
      <c r="AL112" s="301" t="s">
        <v>974</v>
      </c>
      <c r="AM112" s="301" t="s">
        <v>974</v>
      </c>
      <c r="AN112" s="302"/>
      <c r="AO112" s="302"/>
      <c r="AP112" s="302"/>
      <c r="AQ112" s="775"/>
      <c r="AR112" s="801"/>
      <c r="AS112" s="801"/>
      <c r="AT112" s="786"/>
      <c r="AU112" s="801"/>
      <c r="AV112" s="801"/>
      <c r="AW112" s="786"/>
      <c r="AX112" s="786"/>
      <c r="AY112" s="786"/>
      <c r="AZ112" s="775"/>
      <c r="BA112" s="303"/>
      <c r="BB112" s="305"/>
      <c r="BC112" s="308" t="s">
        <v>974</v>
      </c>
      <c r="BD112" s="295"/>
      <c r="BE112" s="295"/>
      <c r="BF112" s="295"/>
      <c r="BG112" s="295"/>
      <c r="BH112" s="305"/>
      <c r="BI112" s="305"/>
      <c r="BJ112" s="305"/>
      <c r="BK112" s="305"/>
      <c r="BL112" s="306"/>
      <c r="BM112" s="306"/>
      <c r="BN112" s="306"/>
      <c r="BO112" s="306"/>
      <c r="BP112" s="307" t="s">
        <v>974</v>
      </c>
      <c r="BQ112" s="330" t="s">
        <v>974</v>
      </c>
      <c r="BR112" s="748"/>
      <c r="BS112" s="763"/>
      <c r="BT112" s="763"/>
      <c r="BU112" s="766"/>
    </row>
    <row r="113" spans="1:73" x14ac:dyDescent="0.25">
      <c r="A113" s="819"/>
      <c r="B113" s="822"/>
      <c r="C113" s="825"/>
      <c r="D113" s="999"/>
      <c r="E113" s="831"/>
      <c r="F113" s="834"/>
      <c r="G113" s="763"/>
      <c r="H113" s="775"/>
      <c r="I113" s="775"/>
      <c r="J113" s="801"/>
      <c r="K113" s="775"/>
      <c r="L113" s="763"/>
      <c r="M113" s="786"/>
      <c r="N113" s="763"/>
      <c r="O113" s="763"/>
      <c r="P113" s="813"/>
      <c r="Q113" s="748"/>
      <c r="R113" s="775"/>
      <c r="S113" s="877"/>
      <c r="T113" s="775"/>
      <c r="U113" s="877"/>
      <c r="V113" s="775"/>
      <c r="W113" s="877"/>
      <c r="X113" s="816"/>
      <c r="Y113" s="877"/>
      <c r="Z113" s="877"/>
      <c r="AA113" s="786"/>
      <c r="AB113" s="297">
        <v>4</v>
      </c>
      <c r="AC113" s="480"/>
      <c r="AD113" s="481"/>
      <c r="AE113" s="295"/>
      <c r="AF113" s="298" t="s">
        <v>974</v>
      </c>
      <c r="AG113" s="299"/>
      <c r="AH113" s="296" t="s">
        <v>974</v>
      </c>
      <c r="AI113" s="299"/>
      <c r="AJ113" s="296" t="s">
        <v>974</v>
      </c>
      <c r="AK113" s="300" t="s">
        <v>974</v>
      </c>
      <c r="AL113" s="301" t="s">
        <v>974</v>
      </c>
      <c r="AM113" s="329" t="s">
        <v>974</v>
      </c>
      <c r="AN113" s="302"/>
      <c r="AO113" s="302"/>
      <c r="AP113" s="302"/>
      <c r="AQ113" s="775"/>
      <c r="AR113" s="801"/>
      <c r="AS113" s="801"/>
      <c r="AT113" s="786"/>
      <c r="AU113" s="801"/>
      <c r="AV113" s="801"/>
      <c r="AW113" s="786"/>
      <c r="AX113" s="786"/>
      <c r="AY113" s="786"/>
      <c r="AZ113" s="775"/>
      <c r="BA113" s="303"/>
      <c r="BB113" s="305"/>
      <c r="BC113" s="308" t="s">
        <v>974</v>
      </c>
      <c r="BD113" s="295"/>
      <c r="BE113" s="295"/>
      <c r="BF113" s="295"/>
      <c r="BG113" s="295"/>
      <c r="BH113" s="305"/>
      <c r="BI113" s="305"/>
      <c r="BJ113" s="305"/>
      <c r="BK113" s="305"/>
      <c r="BL113" s="306"/>
      <c r="BM113" s="306"/>
      <c r="BN113" s="306"/>
      <c r="BO113" s="306"/>
      <c r="BP113" s="307" t="s">
        <v>974</v>
      </c>
      <c r="BQ113" s="330" t="s">
        <v>974</v>
      </c>
      <c r="BR113" s="748"/>
      <c r="BS113" s="763"/>
      <c r="BT113" s="763"/>
      <c r="BU113" s="766"/>
    </row>
    <row r="114" spans="1:73" x14ac:dyDescent="0.25">
      <c r="A114" s="819"/>
      <c r="B114" s="822"/>
      <c r="C114" s="825"/>
      <c r="D114" s="999"/>
      <c r="E114" s="831"/>
      <c r="F114" s="834"/>
      <c r="G114" s="763"/>
      <c r="H114" s="775"/>
      <c r="I114" s="775"/>
      <c r="J114" s="801"/>
      <c r="K114" s="775"/>
      <c r="L114" s="763"/>
      <c r="M114" s="786"/>
      <c r="N114" s="763"/>
      <c r="O114" s="763"/>
      <c r="P114" s="813"/>
      <c r="Q114" s="748"/>
      <c r="R114" s="775"/>
      <c r="S114" s="877"/>
      <c r="T114" s="775"/>
      <c r="U114" s="877"/>
      <c r="V114" s="775"/>
      <c r="W114" s="877"/>
      <c r="X114" s="816"/>
      <c r="Y114" s="877"/>
      <c r="Z114" s="877"/>
      <c r="AA114" s="786"/>
      <c r="AB114" s="297">
        <v>5</v>
      </c>
      <c r="AC114" s="480"/>
      <c r="AD114" s="481"/>
      <c r="AE114" s="295"/>
      <c r="AF114" s="298" t="s">
        <v>974</v>
      </c>
      <c r="AG114" s="299"/>
      <c r="AH114" s="296" t="s">
        <v>974</v>
      </c>
      <c r="AI114" s="299"/>
      <c r="AJ114" s="296" t="s">
        <v>974</v>
      </c>
      <c r="AK114" s="300" t="s">
        <v>974</v>
      </c>
      <c r="AL114" s="301" t="s">
        <v>974</v>
      </c>
      <c r="AM114" s="301" t="s">
        <v>974</v>
      </c>
      <c r="AN114" s="302"/>
      <c r="AO114" s="302"/>
      <c r="AP114" s="302"/>
      <c r="AQ114" s="775"/>
      <c r="AR114" s="801"/>
      <c r="AS114" s="801"/>
      <c r="AT114" s="786"/>
      <c r="AU114" s="801"/>
      <c r="AV114" s="801"/>
      <c r="AW114" s="786"/>
      <c r="AX114" s="786"/>
      <c r="AY114" s="786"/>
      <c r="AZ114" s="775"/>
      <c r="BA114" s="303"/>
      <c r="BB114" s="305"/>
      <c r="BC114" s="308" t="s">
        <v>974</v>
      </c>
      <c r="BD114" s="295"/>
      <c r="BE114" s="295"/>
      <c r="BF114" s="295"/>
      <c r="BG114" s="295"/>
      <c r="BH114" s="305"/>
      <c r="BI114" s="305"/>
      <c r="BJ114" s="305"/>
      <c r="BK114" s="305"/>
      <c r="BL114" s="306"/>
      <c r="BM114" s="306"/>
      <c r="BN114" s="306"/>
      <c r="BO114" s="306"/>
      <c r="BP114" s="307" t="s">
        <v>974</v>
      </c>
      <c r="BQ114" s="330" t="s">
        <v>974</v>
      </c>
      <c r="BR114" s="748"/>
      <c r="BS114" s="763"/>
      <c r="BT114" s="763"/>
      <c r="BU114" s="766"/>
    </row>
    <row r="115" spans="1:73" ht="15.75" thickBot="1" x14ac:dyDescent="0.3">
      <c r="A115" s="819"/>
      <c r="B115" s="822"/>
      <c r="C115" s="825"/>
      <c r="D115" s="1000"/>
      <c r="E115" s="832"/>
      <c r="F115" s="835"/>
      <c r="G115" s="764"/>
      <c r="H115" s="776"/>
      <c r="I115" s="776"/>
      <c r="J115" s="802"/>
      <c r="K115" s="776"/>
      <c r="L115" s="764"/>
      <c r="M115" s="787"/>
      <c r="N115" s="764"/>
      <c r="O115" s="764"/>
      <c r="P115" s="814"/>
      <c r="Q115" s="749"/>
      <c r="R115" s="776"/>
      <c r="S115" s="878"/>
      <c r="T115" s="776"/>
      <c r="U115" s="878"/>
      <c r="V115" s="776"/>
      <c r="W115" s="878"/>
      <c r="X115" s="817"/>
      <c r="Y115" s="878"/>
      <c r="Z115" s="878"/>
      <c r="AA115" s="787"/>
      <c r="AB115" s="315">
        <v>6</v>
      </c>
      <c r="AC115" s="482"/>
      <c r="AD115" s="483"/>
      <c r="AE115" s="313"/>
      <c r="AF115" s="316" t="s">
        <v>974</v>
      </c>
      <c r="AG115" s="317"/>
      <c r="AH115" s="314" t="s">
        <v>974</v>
      </c>
      <c r="AI115" s="317"/>
      <c r="AJ115" s="314" t="s">
        <v>974</v>
      </c>
      <c r="AK115" s="318" t="s">
        <v>974</v>
      </c>
      <c r="AL115" s="301" t="s">
        <v>974</v>
      </c>
      <c r="AM115" s="301" t="s">
        <v>974</v>
      </c>
      <c r="AN115" s="320"/>
      <c r="AO115" s="320"/>
      <c r="AP115" s="320"/>
      <c r="AQ115" s="776"/>
      <c r="AR115" s="802"/>
      <c r="AS115" s="802"/>
      <c r="AT115" s="787"/>
      <c r="AU115" s="802"/>
      <c r="AV115" s="802"/>
      <c r="AW115" s="787"/>
      <c r="AX115" s="787"/>
      <c r="AY115" s="787"/>
      <c r="AZ115" s="776"/>
      <c r="BA115" s="321"/>
      <c r="BB115" s="323"/>
      <c r="BC115" s="326" t="s">
        <v>974</v>
      </c>
      <c r="BD115" s="313"/>
      <c r="BE115" s="313"/>
      <c r="BF115" s="313"/>
      <c r="BG115" s="313"/>
      <c r="BH115" s="323"/>
      <c r="BI115" s="323"/>
      <c r="BJ115" s="323"/>
      <c r="BK115" s="323"/>
      <c r="BL115" s="324"/>
      <c r="BM115" s="324"/>
      <c r="BN115" s="324"/>
      <c r="BO115" s="324"/>
      <c r="BP115" s="325" t="s">
        <v>974</v>
      </c>
      <c r="BQ115" s="333" t="s">
        <v>974</v>
      </c>
      <c r="BR115" s="749"/>
      <c r="BS115" s="764"/>
      <c r="BT115" s="764"/>
      <c r="BU115" s="767"/>
    </row>
    <row r="116" spans="1:73" ht="70.5" x14ac:dyDescent="0.25">
      <c r="A116" s="819"/>
      <c r="B116" s="822"/>
      <c r="C116" s="825"/>
      <c r="D116" s="998" t="s">
        <v>1387</v>
      </c>
      <c r="E116" s="830" t="s">
        <v>231</v>
      </c>
      <c r="F116" s="833">
        <v>9</v>
      </c>
      <c r="G116" s="762" t="s">
        <v>1564</v>
      </c>
      <c r="H116" s="774" t="s">
        <v>1390</v>
      </c>
      <c r="I116" s="774" t="s">
        <v>1391</v>
      </c>
      <c r="J116" s="800" t="s">
        <v>1565</v>
      </c>
      <c r="K116" s="774" t="s">
        <v>201</v>
      </c>
      <c r="L116" s="762" t="s">
        <v>675</v>
      </c>
      <c r="M116" s="785" t="s">
        <v>1282</v>
      </c>
      <c r="N116" s="762" t="s">
        <v>1566</v>
      </c>
      <c r="O116" s="762" t="s">
        <v>1567</v>
      </c>
      <c r="P116" s="812" t="s">
        <v>1395</v>
      </c>
      <c r="Q116" s="747" t="s">
        <v>1395</v>
      </c>
      <c r="R116" s="774" t="s">
        <v>173</v>
      </c>
      <c r="S116" s="876">
        <v>0.6</v>
      </c>
      <c r="T116" s="774" t="s">
        <v>263</v>
      </c>
      <c r="U116" s="876">
        <v>0.2</v>
      </c>
      <c r="V116" s="774" t="s">
        <v>220</v>
      </c>
      <c r="W116" s="876">
        <v>0.4</v>
      </c>
      <c r="X116" s="815" t="s">
        <v>220</v>
      </c>
      <c r="Y116" s="876">
        <v>0.4</v>
      </c>
      <c r="Z116" s="876" t="s">
        <v>975</v>
      </c>
      <c r="AA116" s="785" t="s">
        <v>174</v>
      </c>
      <c r="AB116" s="49">
        <v>1</v>
      </c>
      <c r="AC116" s="213" t="s">
        <v>1424</v>
      </c>
      <c r="AD116" s="214" t="s">
        <v>1425</v>
      </c>
      <c r="AE116" s="9" t="s">
        <v>1426</v>
      </c>
      <c r="AF116" s="17" t="s">
        <v>507</v>
      </c>
      <c r="AG116" s="15" t="s">
        <v>177</v>
      </c>
      <c r="AH116" s="18">
        <v>0.25</v>
      </c>
      <c r="AI116" s="15" t="s">
        <v>178</v>
      </c>
      <c r="AJ116" s="18">
        <v>0.15</v>
      </c>
      <c r="AK116" s="19">
        <v>0.4</v>
      </c>
      <c r="AL116" s="20">
        <v>0.36</v>
      </c>
      <c r="AM116" s="20">
        <v>0.4</v>
      </c>
      <c r="AN116" s="11" t="s">
        <v>179</v>
      </c>
      <c r="AO116" s="11" t="s">
        <v>180</v>
      </c>
      <c r="AP116" s="11" t="s">
        <v>1427</v>
      </c>
      <c r="AQ116" s="774" t="s">
        <v>1428</v>
      </c>
      <c r="AR116" s="768">
        <v>0.6</v>
      </c>
      <c r="AS116" s="768">
        <v>0.126</v>
      </c>
      <c r="AT116" s="785" t="s">
        <v>535</v>
      </c>
      <c r="AU116" s="768">
        <v>0.4</v>
      </c>
      <c r="AV116" s="768">
        <v>0.22500000000000003</v>
      </c>
      <c r="AW116" s="785" t="s">
        <v>220</v>
      </c>
      <c r="AX116" s="785" t="s">
        <v>174</v>
      </c>
      <c r="AY116" s="785" t="s">
        <v>1397</v>
      </c>
      <c r="AZ116" s="774" t="s">
        <v>224</v>
      </c>
      <c r="BA116" s="97" t="s">
        <v>1395</v>
      </c>
      <c r="BB116" s="91" t="s">
        <v>1395</v>
      </c>
      <c r="BC116" s="94" t="s">
        <v>974</v>
      </c>
      <c r="BD116" s="9"/>
      <c r="BE116" s="9"/>
      <c r="BF116" s="9"/>
      <c r="BG116" s="9"/>
      <c r="BH116" s="91"/>
      <c r="BI116" s="91"/>
      <c r="BJ116" s="91"/>
      <c r="BK116" s="91"/>
      <c r="BL116" s="93"/>
      <c r="BM116" s="93"/>
      <c r="BN116" s="93"/>
      <c r="BO116" s="93"/>
      <c r="BP116" s="95" t="s">
        <v>974</v>
      </c>
      <c r="BQ116" s="96" t="s">
        <v>974</v>
      </c>
      <c r="BR116" s="747"/>
      <c r="BS116" s="762"/>
      <c r="BT116" s="762"/>
      <c r="BU116" s="765"/>
    </row>
    <row r="117" spans="1:73" ht="89.25" x14ac:dyDescent="0.25">
      <c r="A117" s="819"/>
      <c r="B117" s="822"/>
      <c r="C117" s="825"/>
      <c r="D117" s="999"/>
      <c r="E117" s="831"/>
      <c r="F117" s="834"/>
      <c r="G117" s="763"/>
      <c r="H117" s="775"/>
      <c r="I117" s="775"/>
      <c r="J117" s="801"/>
      <c r="K117" s="775"/>
      <c r="L117" s="763"/>
      <c r="M117" s="786"/>
      <c r="N117" s="763"/>
      <c r="O117" s="763"/>
      <c r="P117" s="813"/>
      <c r="Q117" s="748"/>
      <c r="R117" s="775"/>
      <c r="S117" s="877"/>
      <c r="T117" s="775"/>
      <c r="U117" s="877"/>
      <c r="V117" s="775"/>
      <c r="W117" s="877"/>
      <c r="X117" s="816"/>
      <c r="Y117" s="877"/>
      <c r="Z117" s="877"/>
      <c r="AA117" s="786"/>
      <c r="AB117" s="297">
        <v>2</v>
      </c>
      <c r="AC117" s="480" t="s">
        <v>1429</v>
      </c>
      <c r="AD117" s="481" t="s">
        <v>1399</v>
      </c>
      <c r="AE117" s="295" t="s">
        <v>1430</v>
      </c>
      <c r="AF117" s="298" t="s">
        <v>830</v>
      </c>
      <c r="AG117" s="299" t="s">
        <v>282</v>
      </c>
      <c r="AH117" s="296">
        <v>0.1</v>
      </c>
      <c r="AI117" s="299" t="s">
        <v>178</v>
      </c>
      <c r="AJ117" s="296">
        <v>0.15</v>
      </c>
      <c r="AK117" s="300">
        <v>0.25</v>
      </c>
      <c r="AL117" s="301">
        <v>0.36</v>
      </c>
      <c r="AM117" s="301">
        <v>0.30000000000000004</v>
      </c>
      <c r="AN117" s="302" t="s">
        <v>179</v>
      </c>
      <c r="AO117" s="302" t="s">
        <v>180</v>
      </c>
      <c r="AP117" s="302" t="s">
        <v>181</v>
      </c>
      <c r="AQ117" s="775"/>
      <c r="AR117" s="801"/>
      <c r="AS117" s="801"/>
      <c r="AT117" s="786"/>
      <c r="AU117" s="801"/>
      <c r="AV117" s="801"/>
      <c r="AW117" s="786"/>
      <c r="AX117" s="786"/>
      <c r="AY117" s="786"/>
      <c r="AZ117" s="775"/>
      <c r="BA117" s="303"/>
      <c r="BB117" s="305"/>
      <c r="BC117" s="308" t="s">
        <v>974</v>
      </c>
      <c r="BD117" s="295"/>
      <c r="BE117" s="295"/>
      <c r="BF117" s="295"/>
      <c r="BG117" s="295"/>
      <c r="BH117" s="305"/>
      <c r="BI117" s="305"/>
      <c r="BJ117" s="305"/>
      <c r="BK117" s="305"/>
      <c r="BL117" s="306"/>
      <c r="BM117" s="306"/>
      <c r="BN117" s="306"/>
      <c r="BO117" s="306"/>
      <c r="BP117" s="307" t="s">
        <v>974</v>
      </c>
      <c r="BQ117" s="330" t="s">
        <v>974</v>
      </c>
      <c r="BR117" s="748"/>
      <c r="BS117" s="763"/>
      <c r="BT117" s="763"/>
      <c r="BU117" s="766"/>
    </row>
    <row r="118" spans="1:73" ht="114.75" x14ac:dyDescent="0.25">
      <c r="A118" s="819"/>
      <c r="B118" s="822"/>
      <c r="C118" s="825"/>
      <c r="D118" s="999"/>
      <c r="E118" s="831"/>
      <c r="F118" s="834"/>
      <c r="G118" s="763"/>
      <c r="H118" s="775"/>
      <c r="I118" s="775"/>
      <c r="J118" s="801"/>
      <c r="K118" s="775"/>
      <c r="L118" s="763"/>
      <c r="M118" s="786"/>
      <c r="N118" s="763"/>
      <c r="O118" s="763"/>
      <c r="P118" s="813"/>
      <c r="Q118" s="748"/>
      <c r="R118" s="775"/>
      <c r="S118" s="877"/>
      <c r="T118" s="775"/>
      <c r="U118" s="877"/>
      <c r="V118" s="775"/>
      <c r="W118" s="877"/>
      <c r="X118" s="816"/>
      <c r="Y118" s="877"/>
      <c r="Z118" s="877"/>
      <c r="AA118" s="786"/>
      <c r="AB118" s="297">
        <v>3</v>
      </c>
      <c r="AC118" s="480" t="s">
        <v>1431</v>
      </c>
      <c r="AD118" s="481" t="s">
        <v>1432</v>
      </c>
      <c r="AE118" s="295" t="s">
        <v>1433</v>
      </c>
      <c r="AF118" s="298" t="s">
        <v>507</v>
      </c>
      <c r="AG118" s="299" t="s">
        <v>335</v>
      </c>
      <c r="AH118" s="296">
        <v>0.15</v>
      </c>
      <c r="AI118" s="299" t="s">
        <v>178</v>
      </c>
      <c r="AJ118" s="296">
        <v>0.15</v>
      </c>
      <c r="AK118" s="300">
        <v>0.3</v>
      </c>
      <c r="AL118" s="301">
        <v>0.252</v>
      </c>
      <c r="AM118" s="301">
        <v>0.30000000000000004</v>
      </c>
      <c r="AN118" s="302" t="s">
        <v>179</v>
      </c>
      <c r="AO118" s="302" t="s">
        <v>180</v>
      </c>
      <c r="AP118" s="302" t="s">
        <v>181</v>
      </c>
      <c r="AQ118" s="775"/>
      <c r="AR118" s="801"/>
      <c r="AS118" s="801"/>
      <c r="AT118" s="786"/>
      <c r="AU118" s="801"/>
      <c r="AV118" s="801"/>
      <c r="AW118" s="786"/>
      <c r="AX118" s="786"/>
      <c r="AY118" s="786"/>
      <c r="AZ118" s="775"/>
      <c r="BA118" s="303"/>
      <c r="BB118" s="305"/>
      <c r="BC118" s="308" t="s">
        <v>974</v>
      </c>
      <c r="BD118" s="295"/>
      <c r="BE118" s="295"/>
      <c r="BF118" s="295"/>
      <c r="BG118" s="295"/>
      <c r="BH118" s="305"/>
      <c r="BI118" s="305"/>
      <c r="BJ118" s="305"/>
      <c r="BK118" s="305"/>
      <c r="BL118" s="306"/>
      <c r="BM118" s="306"/>
      <c r="BN118" s="306"/>
      <c r="BO118" s="306"/>
      <c r="BP118" s="307" t="s">
        <v>974</v>
      </c>
      <c r="BQ118" s="330" t="s">
        <v>974</v>
      </c>
      <c r="BR118" s="748"/>
      <c r="BS118" s="763"/>
      <c r="BT118" s="763"/>
      <c r="BU118" s="766"/>
    </row>
    <row r="119" spans="1:73" ht="70.5" x14ac:dyDescent="0.25">
      <c r="A119" s="819"/>
      <c r="B119" s="822"/>
      <c r="C119" s="825"/>
      <c r="D119" s="999"/>
      <c r="E119" s="831"/>
      <c r="F119" s="834"/>
      <c r="G119" s="763"/>
      <c r="H119" s="775"/>
      <c r="I119" s="775"/>
      <c r="J119" s="801"/>
      <c r="K119" s="775"/>
      <c r="L119" s="763"/>
      <c r="M119" s="786"/>
      <c r="N119" s="763"/>
      <c r="O119" s="763"/>
      <c r="P119" s="813"/>
      <c r="Q119" s="748"/>
      <c r="R119" s="775"/>
      <c r="S119" s="877"/>
      <c r="T119" s="775"/>
      <c r="U119" s="877"/>
      <c r="V119" s="775"/>
      <c r="W119" s="877"/>
      <c r="X119" s="816"/>
      <c r="Y119" s="877"/>
      <c r="Z119" s="877"/>
      <c r="AA119" s="786"/>
      <c r="AB119" s="297">
        <v>4</v>
      </c>
      <c r="AC119" s="480" t="s">
        <v>1434</v>
      </c>
      <c r="AD119" s="481" t="s">
        <v>1399</v>
      </c>
      <c r="AE119" s="295" t="s">
        <v>1404</v>
      </c>
      <c r="AF119" s="298" t="s">
        <v>507</v>
      </c>
      <c r="AG119" s="299" t="s">
        <v>177</v>
      </c>
      <c r="AH119" s="296">
        <v>0.25</v>
      </c>
      <c r="AI119" s="299" t="s">
        <v>806</v>
      </c>
      <c r="AJ119" s="296">
        <v>0.25</v>
      </c>
      <c r="AK119" s="300">
        <v>0.5</v>
      </c>
      <c r="AL119" s="301">
        <v>0.126</v>
      </c>
      <c r="AM119" s="301">
        <v>0.30000000000000004</v>
      </c>
      <c r="AN119" s="302" t="s">
        <v>179</v>
      </c>
      <c r="AO119" s="302" t="s">
        <v>180</v>
      </c>
      <c r="AP119" s="302" t="s">
        <v>181</v>
      </c>
      <c r="AQ119" s="775"/>
      <c r="AR119" s="801"/>
      <c r="AS119" s="801"/>
      <c r="AT119" s="786"/>
      <c r="AU119" s="801"/>
      <c r="AV119" s="801"/>
      <c r="AW119" s="786"/>
      <c r="AX119" s="786"/>
      <c r="AY119" s="786"/>
      <c r="AZ119" s="775"/>
      <c r="BA119" s="303"/>
      <c r="BB119" s="305"/>
      <c r="BC119" s="308" t="s">
        <v>974</v>
      </c>
      <c r="BD119" s="295"/>
      <c r="BE119" s="295"/>
      <c r="BF119" s="295"/>
      <c r="BG119" s="295"/>
      <c r="BH119" s="305"/>
      <c r="BI119" s="305"/>
      <c r="BJ119" s="305"/>
      <c r="BK119" s="305"/>
      <c r="BL119" s="306"/>
      <c r="BM119" s="306"/>
      <c r="BN119" s="306"/>
      <c r="BO119" s="306"/>
      <c r="BP119" s="307" t="s">
        <v>974</v>
      </c>
      <c r="BQ119" s="330" t="s">
        <v>974</v>
      </c>
      <c r="BR119" s="748"/>
      <c r="BS119" s="763"/>
      <c r="BT119" s="763"/>
      <c r="BU119" s="766"/>
    </row>
    <row r="120" spans="1:73" ht="70.5" x14ac:dyDescent="0.25">
      <c r="A120" s="819"/>
      <c r="B120" s="822"/>
      <c r="C120" s="825"/>
      <c r="D120" s="999"/>
      <c r="E120" s="831"/>
      <c r="F120" s="834"/>
      <c r="G120" s="763"/>
      <c r="H120" s="775"/>
      <c r="I120" s="775"/>
      <c r="J120" s="801"/>
      <c r="K120" s="775"/>
      <c r="L120" s="763"/>
      <c r="M120" s="786"/>
      <c r="N120" s="763"/>
      <c r="O120" s="763"/>
      <c r="P120" s="813"/>
      <c r="Q120" s="748"/>
      <c r="R120" s="775"/>
      <c r="S120" s="877"/>
      <c r="T120" s="775"/>
      <c r="U120" s="877"/>
      <c r="V120" s="775"/>
      <c r="W120" s="877"/>
      <c r="X120" s="816"/>
      <c r="Y120" s="877"/>
      <c r="Z120" s="877"/>
      <c r="AA120" s="786"/>
      <c r="AB120" s="297">
        <v>5</v>
      </c>
      <c r="AC120" s="480" t="s">
        <v>1435</v>
      </c>
      <c r="AD120" s="481" t="s">
        <v>1399</v>
      </c>
      <c r="AE120" s="295" t="s">
        <v>1404</v>
      </c>
      <c r="AF120" s="298" t="s">
        <v>830</v>
      </c>
      <c r="AG120" s="299" t="s">
        <v>282</v>
      </c>
      <c r="AH120" s="296">
        <v>0.1</v>
      </c>
      <c r="AI120" s="299" t="s">
        <v>178</v>
      </c>
      <c r="AJ120" s="296">
        <v>0.15</v>
      </c>
      <c r="AK120" s="300">
        <v>0.25</v>
      </c>
      <c r="AL120" s="301">
        <v>0.126</v>
      </c>
      <c r="AM120" s="301">
        <v>0.22500000000000003</v>
      </c>
      <c r="AN120" s="302" t="s">
        <v>179</v>
      </c>
      <c r="AO120" s="302" t="s">
        <v>180</v>
      </c>
      <c r="AP120" s="302" t="s">
        <v>181</v>
      </c>
      <c r="AQ120" s="775"/>
      <c r="AR120" s="801"/>
      <c r="AS120" s="801"/>
      <c r="AT120" s="786"/>
      <c r="AU120" s="801"/>
      <c r="AV120" s="801"/>
      <c r="AW120" s="786"/>
      <c r="AX120" s="786"/>
      <c r="AY120" s="786"/>
      <c r="AZ120" s="775"/>
      <c r="BA120" s="303"/>
      <c r="BB120" s="305"/>
      <c r="BC120" s="308" t="s">
        <v>974</v>
      </c>
      <c r="BD120" s="295"/>
      <c r="BE120" s="295"/>
      <c r="BF120" s="295"/>
      <c r="BG120" s="295"/>
      <c r="BH120" s="305"/>
      <c r="BI120" s="305"/>
      <c r="BJ120" s="305"/>
      <c r="BK120" s="305"/>
      <c r="BL120" s="306"/>
      <c r="BM120" s="306"/>
      <c r="BN120" s="306"/>
      <c r="BO120" s="306"/>
      <c r="BP120" s="307" t="s">
        <v>974</v>
      </c>
      <c r="BQ120" s="330" t="s">
        <v>974</v>
      </c>
      <c r="BR120" s="748"/>
      <c r="BS120" s="763"/>
      <c r="BT120" s="763"/>
      <c r="BU120" s="766"/>
    </row>
    <row r="121" spans="1:73" ht="15.75" thickBot="1" x14ac:dyDescent="0.3">
      <c r="A121" s="819"/>
      <c r="B121" s="822"/>
      <c r="C121" s="825"/>
      <c r="D121" s="1000"/>
      <c r="E121" s="832"/>
      <c r="F121" s="835"/>
      <c r="G121" s="764"/>
      <c r="H121" s="776"/>
      <c r="I121" s="776"/>
      <c r="J121" s="802"/>
      <c r="K121" s="776"/>
      <c r="L121" s="764"/>
      <c r="M121" s="787"/>
      <c r="N121" s="764"/>
      <c r="O121" s="764"/>
      <c r="P121" s="814"/>
      <c r="Q121" s="749"/>
      <c r="R121" s="776"/>
      <c r="S121" s="878"/>
      <c r="T121" s="776"/>
      <c r="U121" s="878"/>
      <c r="V121" s="776"/>
      <c r="W121" s="878"/>
      <c r="X121" s="817"/>
      <c r="Y121" s="878"/>
      <c r="Z121" s="878"/>
      <c r="AA121" s="787"/>
      <c r="AB121" s="315">
        <v>6</v>
      </c>
      <c r="AC121" s="482"/>
      <c r="AD121" s="483"/>
      <c r="AE121" s="313"/>
      <c r="AF121" s="547" t="s">
        <v>974</v>
      </c>
      <c r="AG121" s="548"/>
      <c r="AH121" s="314" t="s">
        <v>974</v>
      </c>
      <c r="AI121" s="548"/>
      <c r="AJ121" s="314" t="s">
        <v>974</v>
      </c>
      <c r="AK121" s="318" t="s">
        <v>974</v>
      </c>
      <c r="AL121" s="301" t="s">
        <v>974</v>
      </c>
      <c r="AM121" s="301" t="s">
        <v>974</v>
      </c>
      <c r="AN121" s="320"/>
      <c r="AO121" s="320"/>
      <c r="AP121" s="320"/>
      <c r="AQ121" s="776"/>
      <c r="AR121" s="802"/>
      <c r="AS121" s="802"/>
      <c r="AT121" s="787"/>
      <c r="AU121" s="802"/>
      <c r="AV121" s="802"/>
      <c r="AW121" s="787"/>
      <c r="AX121" s="787"/>
      <c r="AY121" s="787"/>
      <c r="AZ121" s="776"/>
      <c r="BA121" s="321"/>
      <c r="BB121" s="323"/>
      <c r="BC121" s="326" t="s">
        <v>974</v>
      </c>
      <c r="BD121" s="313"/>
      <c r="BE121" s="313"/>
      <c r="BF121" s="313"/>
      <c r="BG121" s="313"/>
      <c r="BH121" s="323"/>
      <c r="BI121" s="323"/>
      <c r="BJ121" s="323"/>
      <c r="BK121" s="323"/>
      <c r="BL121" s="324"/>
      <c r="BM121" s="324"/>
      <c r="BN121" s="324"/>
      <c r="BO121" s="324"/>
      <c r="BP121" s="325" t="s">
        <v>974</v>
      </c>
      <c r="BQ121" s="333" t="s">
        <v>974</v>
      </c>
      <c r="BR121" s="749"/>
      <c r="BS121" s="764"/>
      <c r="BT121" s="764"/>
      <c r="BU121" s="767"/>
    </row>
    <row r="122" spans="1:73" ht="70.5" x14ac:dyDescent="0.25">
      <c r="A122" s="819"/>
      <c r="B122" s="822"/>
      <c r="C122" s="825"/>
      <c r="D122" s="998" t="s">
        <v>1387</v>
      </c>
      <c r="E122" s="830" t="s">
        <v>231</v>
      </c>
      <c r="F122" s="833">
        <v>10</v>
      </c>
      <c r="G122" s="762" t="s">
        <v>1564</v>
      </c>
      <c r="H122" s="774" t="s">
        <v>1390</v>
      </c>
      <c r="I122" s="774" t="s">
        <v>1406</v>
      </c>
      <c r="J122" s="800" t="s">
        <v>1568</v>
      </c>
      <c r="K122" s="774" t="s">
        <v>201</v>
      </c>
      <c r="L122" s="762" t="s">
        <v>675</v>
      </c>
      <c r="M122" s="785" t="s">
        <v>1282</v>
      </c>
      <c r="N122" s="762" t="s">
        <v>1569</v>
      </c>
      <c r="O122" s="762" t="s">
        <v>1570</v>
      </c>
      <c r="P122" s="812" t="s">
        <v>1395</v>
      </c>
      <c r="Q122" s="747" t="s">
        <v>1395</v>
      </c>
      <c r="R122" s="774" t="s">
        <v>173</v>
      </c>
      <c r="S122" s="876">
        <v>0.6</v>
      </c>
      <c r="T122" s="774" t="s">
        <v>263</v>
      </c>
      <c r="U122" s="876">
        <v>0.2</v>
      </c>
      <c r="V122" s="774" t="s">
        <v>220</v>
      </c>
      <c r="W122" s="876">
        <v>0.4</v>
      </c>
      <c r="X122" s="815" t="s">
        <v>220</v>
      </c>
      <c r="Y122" s="876">
        <v>0.4</v>
      </c>
      <c r="Z122" s="876" t="s">
        <v>975</v>
      </c>
      <c r="AA122" s="785" t="s">
        <v>174</v>
      </c>
      <c r="AB122" s="49">
        <v>1</v>
      </c>
      <c r="AC122" s="213" t="s">
        <v>1434</v>
      </c>
      <c r="AD122" s="214" t="s">
        <v>1439</v>
      </c>
      <c r="AE122" s="9" t="s">
        <v>1404</v>
      </c>
      <c r="AF122" s="16" t="s">
        <v>507</v>
      </c>
      <c r="AG122" s="10" t="s">
        <v>177</v>
      </c>
      <c r="AH122" s="18">
        <v>0.25</v>
      </c>
      <c r="AI122" s="10" t="s">
        <v>806</v>
      </c>
      <c r="AJ122" s="18">
        <v>0.25</v>
      </c>
      <c r="AK122" s="19">
        <v>0.5</v>
      </c>
      <c r="AL122" s="20">
        <v>0.3</v>
      </c>
      <c r="AM122" s="20">
        <v>0.4</v>
      </c>
      <c r="AN122" s="11" t="s">
        <v>179</v>
      </c>
      <c r="AO122" s="11" t="s">
        <v>180</v>
      </c>
      <c r="AP122" s="11" t="s">
        <v>181</v>
      </c>
      <c r="AQ122" s="774" t="s">
        <v>1494</v>
      </c>
      <c r="AR122" s="768">
        <v>0.6</v>
      </c>
      <c r="AS122" s="768">
        <v>0.126</v>
      </c>
      <c r="AT122" s="785" t="s">
        <v>535</v>
      </c>
      <c r="AU122" s="768">
        <v>0.4</v>
      </c>
      <c r="AV122" s="768">
        <v>0.30000000000000004</v>
      </c>
      <c r="AW122" s="785" t="s">
        <v>220</v>
      </c>
      <c r="AX122" s="785" t="s">
        <v>174</v>
      </c>
      <c r="AY122" s="785" t="s">
        <v>1397</v>
      </c>
      <c r="AZ122" s="774" t="s">
        <v>224</v>
      </c>
      <c r="BA122" s="97" t="s">
        <v>1395</v>
      </c>
      <c r="BB122" s="91" t="s">
        <v>1395</v>
      </c>
      <c r="BC122" s="94" t="s">
        <v>974</v>
      </c>
      <c r="BD122" s="9"/>
      <c r="BE122" s="9"/>
      <c r="BF122" s="9"/>
      <c r="BG122" s="9"/>
      <c r="BH122" s="91"/>
      <c r="BI122" s="91"/>
      <c r="BJ122" s="91"/>
      <c r="BK122" s="91"/>
      <c r="BL122" s="93"/>
      <c r="BM122" s="93"/>
      <c r="BN122" s="93"/>
      <c r="BO122" s="93"/>
      <c r="BP122" s="95" t="s">
        <v>974</v>
      </c>
      <c r="BQ122" s="96" t="s">
        <v>974</v>
      </c>
      <c r="BR122" s="747"/>
      <c r="BS122" s="762"/>
      <c r="BT122" s="762"/>
      <c r="BU122" s="765"/>
    </row>
    <row r="123" spans="1:73" ht="70.5" x14ac:dyDescent="0.25">
      <c r="A123" s="819"/>
      <c r="B123" s="822"/>
      <c r="C123" s="825"/>
      <c r="D123" s="999"/>
      <c r="E123" s="831"/>
      <c r="F123" s="834"/>
      <c r="G123" s="763"/>
      <c r="H123" s="775"/>
      <c r="I123" s="775"/>
      <c r="J123" s="801"/>
      <c r="K123" s="775"/>
      <c r="L123" s="763"/>
      <c r="M123" s="786"/>
      <c r="N123" s="763"/>
      <c r="O123" s="763"/>
      <c r="P123" s="813"/>
      <c r="Q123" s="748"/>
      <c r="R123" s="775"/>
      <c r="S123" s="877"/>
      <c r="T123" s="775"/>
      <c r="U123" s="877"/>
      <c r="V123" s="775"/>
      <c r="W123" s="877"/>
      <c r="X123" s="816"/>
      <c r="Y123" s="877"/>
      <c r="Z123" s="877"/>
      <c r="AA123" s="786"/>
      <c r="AB123" s="297">
        <v>2</v>
      </c>
      <c r="AC123" s="480" t="s">
        <v>1440</v>
      </c>
      <c r="AD123" s="481" t="s">
        <v>1439</v>
      </c>
      <c r="AE123" s="295" t="s">
        <v>1404</v>
      </c>
      <c r="AF123" s="298" t="s">
        <v>830</v>
      </c>
      <c r="AG123" s="299" t="s">
        <v>282</v>
      </c>
      <c r="AH123" s="296">
        <v>0.1</v>
      </c>
      <c r="AI123" s="299" t="s">
        <v>178</v>
      </c>
      <c r="AJ123" s="296">
        <v>0.15</v>
      </c>
      <c r="AK123" s="300">
        <v>0.25</v>
      </c>
      <c r="AL123" s="301">
        <v>0.3</v>
      </c>
      <c r="AM123" s="301">
        <v>0.30000000000000004</v>
      </c>
      <c r="AN123" s="302" t="s">
        <v>179</v>
      </c>
      <c r="AO123" s="302" t="s">
        <v>180</v>
      </c>
      <c r="AP123" s="302" t="s">
        <v>181</v>
      </c>
      <c r="AQ123" s="775"/>
      <c r="AR123" s="801"/>
      <c r="AS123" s="801"/>
      <c r="AT123" s="786"/>
      <c r="AU123" s="801"/>
      <c r="AV123" s="801"/>
      <c r="AW123" s="786"/>
      <c r="AX123" s="786"/>
      <c r="AY123" s="786"/>
      <c r="AZ123" s="775"/>
      <c r="BA123" s="303"/>
      <c r="BB123" s="305"/>
      <c r="BC123" s="308" t="s">
        <v>974</v>
      </c>
      <c r="BD123" s="295"/>
      <c r="BE123" s="295"/>
      <c r="BF123" s="295"/>
      <c r="BG123" s="295"/>
      <c r="BH123" s="305"/>
      <c r="BI123" s="305"/>
      <c r="BJ123" s="305"/>
      <c r="BK123" s="305"/>
      <c r="BL123" s="306"/>
      <c r="BM123" s="306"/>
      <c r="BN123" s="306"/>
      <c r="BO123" s="306"/>
      <c r="BP123" s="307" t="s">
        <v>974</v>
      </c>
      <c r="BQ123" s="330" t="s">
        <v>974</v>
      </c>
      <c r="BR123" s="748"/>
      <c r="BS123" s="763"/>
      <c r="BT123" s="763"/>
      <c r="BU123" s="766"/>
    </row>
    <row r="124" spans="1:73" ht="102" x14ac:dyDescent="0.25">
      <c r="A124" s="819"/>
      <c r="B124" s="822"/>
      <c r="C124" s="825"/>
      <c r="D124" s="999"/>
      <c r="E124" s="831"/>
      <c r="F124" s="834"/>
      <c r="G124" s="763"/>
      <c r="H124" s="775"/>
      <c r="I124" s="775"/>
      <c r="J124" s="801"/>
      <c r="K124" s="775"/>
      <c r="L124" s="763"/>
      <c r="M124" s="786"/>
      <c r="N124" s="763"/>
      <c r="O124" s="763"/>
      <c r="P124" s="813"/>
      <c r="Q124" s="748"/>
      <c r="R124" s="775"/>
      <c r="S124" s="877"/>
      <c r="T124" s="775"/>
      <c r="U124" s="877"/>
      <c r="V124" s="775"/>
      <c r="W124" s="877"/>
      <c r="X124" s="816"/>
      <c r="Y124" s="877"/>
      <c r="Z124" s="877"/>
      <c r="AA124" s="786"/>
      <c r="AB124" s="297">
        <v>3</v>
      </c>
      <c r="AC124" s="480" t="s">
        <v>1441</v>
      </c>
      <c r="AD124" s="481" t="s">
        <v>1399</v>
      </c>
      <c r="AE124" s="295" t="s">
        <v>1442</v>
      </c>
      <c r="AF124" s="298" t="s">
        <v>507</v>
      </c>
      <c r="AG124" s="299" t="s">
        <v>177</v>
      </c>
      <c r="AH124" s="296">
        <v>0.25</v>
      </c>
      <c r="AI124" s="299" t="s">
        <v>178</v>
      </c>
      <c r="AJ124" s="296">
        <v>0.15</v>
      </c>
      <c r="AK124" s="300">
        <v>0.4</v>
      </c>
      <c r="AL124" s="301">
        <v>0.18</v>
      </c>
      <c r="AM124" s="301">
        <v>0.30000000000000004</v>
      </c>
      <c r="AN124" s="302" t="s">
        <v>179</v>
      </c>
      <c r="AO124" s="302" t="s">
        <v>180</v>
      </c>
      <c r="AP124" s="302" t="s">
        <v>181</v>
      </c>
      <c r="AQ124" s="775"/>
      <c r="AR124" s="801"/>
      <c r="AS124" s="801"/>
      <c r="AT124" s="786"/>
      <c r="AU124" s="801"/>
      <c r="AV124" s="801"/>
      <c r="AW124" s="786"/>
      <c r="AX124" s="786"/>
      <c r="AY124" s="786"/>
      <c r="AZ124" s="775"/>
      <c r="BA124" s="303"/>
      <c r="BB124" s="305"/>
      <c r="BC124" s="308" t="s">
        <v>974</v>
      </c>
      <c r="BD124" s="295"/>
      <c r="BE124" s="295"/>
      <c r="BF124" s="295"/>
      <c r="BG124" s="295"/>
      <c r="BH124" s="305"/>
      <c r="BI124" s="305"/>
      <c r="BJ124" s="305"/>
      <c r="BK124" s="305"/>
      <c r="BL124" s="306"/>
      <c r="BM124" s="306"/>
      <c r="BN124" s="306"/>
      <c r="BO124" s="306"/>
      <c r="BP124" s="307" t="s">
        <v>974</v>
      </c>
      <c r="BQ124" s="330" t="s">
        <v>974</v>
      </c>
      <c r="BR124" s="748"/>
      <c r="BS124" s="763"/>
      <c r="BT124" s="763"/>
      <c r="BU124" s="766"/>
    </row>
    <row r="125" spans="1:73" ht="114.75" x14ac:dyDescent="0.25">
      <c r="A125" s="819"/>
      <c r="B125" s="822"/>
      <c r="C125" s="825"/>
      <c r="D125" s="999"/>
      <c r="E125" s="831"/>
      <c r="F125" s="834"/>
      <c r="G125" s="763"/>
      <c r="H125" s="775"/>
      <c r="I125" s="775"/>
      <c r="J125" s="801"/>
      <c r="K125" s="775"/>
      <c r="L125" s="763"/>
      <c r="M125" s="786"/>
      <c r="N125" s="763"/>
      <c r="O125" s="763"/>
      <c r="P125" s="813"/>
      <c r="Q125" s="748"/>
      <c r="R125" s="775"/>
      <c r="S125" s="877"/>
      <c r="T125" s="775"/>
      <c r="U125" s="877"/>
      <c r="V125" s="775"/>
      <c r="W125" s="877"/>
      <c r="X125" s="816"/>
      <c r="Y125" s="877"/>
      <c r="Z125" s="877"/>
      <c r="AA125" s="786"/>
      <c r="AB125" s="297">
        <v>4</v>
      </c>
      <c r="AC125" s="480" t="s">
        <v>1431</v>
      </c>
      <c r="AD125" s="481" t="s">
        <v>1432</v>
      </c>
      <c r="AE125" s="295" t="s">
        <v>1426</v>
      </c>
      <c r="AF125" s="298" t="s">
        <v>507</v>
      </c>
      <c r="AG125" s="299" t="s">
        <v>335</v>
      </c>
      <c r="AH125" s="296">
        <v>0.15</v>
      </c>
      <c r="AI125" s="299" t="s">
        <v>178</v>
      </c>
      <c r="AJ125" s="296">
        <v>0.15</v>
      </c>
      <c r="AK125" s="300">
        <v>0.3</v>
      </c>
      <c r="AL125" s="301">
        <v>0.126</v>
      </c>
      <c r="AM125" s="301">
        <v>0.30000000000000004</v>
      </c>
      <c r="AN125" s="302" t="s">
        <v>179</v>
      </c>
      <c r="AO125" s="302" t="s">
        <v>180</v>
      </c>
      <c r="AP125" s="302" t="s">
        <v>181</v>
      </c>
      <c r="AQ125" s="775"/>
      <c r="AR125" s="801"/>
      <c r="AS125" s="801"/>
      <c r="AT125" s="786"/>
      <c r="AU125" s="801"/>
      <c r="AV125" s="801"/>
      <c r="AW125" s="786"/>
      <c r="AX125" s="786"/>
      <c r="AY125" s="786"/>
      <c r="AZ125" s="775"/>
      <c r="BA125" s="303"/>
      <c r="BB125" s="305"/>
      <c r="BC125" s="308" t="s">
        <v>974</v>
      </c>
      <c r="BD125" s="295"/>
      <c r="BE125" s="295"/>
      <c r="BF125" s="295"/>
      <c r="BG125" s="295"/>
      <c r="BH125" s="305"/>
      <c r="BI125" s="305"/>
      <c r="BJ125" s="305"/>
      <c r="BK125" s="305"/>
      <c r="BL125" s="306"/>
      <c r="BM125" s="306"/>
      <c r="BN125" s="306"/>
      <c r="BO125" s="306"/>
      <c r="BP125" s="307" t="s">
        <v>974</v>
      </c>
      <c r="BQ125" s="330" t="s">
        <v>974</v>
      </c>
      <c r="BR125" s="748"/>
      <c r="BS125" s="763"/>
      <c r="BT125" s="763"/>
      <c r="BU125" s="766"/>
    </row>
    <row r="126" spans="1:73" x14ac:dyDescent="0.25">
      <c r="A126" s="819"/>
      <c r="B126" s="822"/>
      <c r="C126" s="825"/>
      <c r="D126" s="999"/>
      <c r="E126" s="831"/>
      <c r="F126" s="834"/>
      <c r="G126" s="763"/>
      <c r="H126" s="775"/>
      <c r="I126" s="775"/>
      <c r="J126" s="801"/>
      <c r="K126" s="775"/>
      <c r="L126" s="763"/>
      <c r="M126" s="786"/>
      <c r="N126" s="763"/>
      <c r="O126" s="763"/>
      <c r="P126" s="813"/>
      <c r="Q126" s="748"/>
      <c r="R126" s="775"/>
      <c r="S126" s="877"/>
      <c r="T126" s="775"/>
      <c r="U126" s="877"/>
      <c r="V126" s="775"/>
      <c r="W126" s="877"/>
      <c r="X126" s="816"/>
      <c r="Y126" s="877"/>
      <c r="Z126" s="877"/>
      <c r="AA126" s="786"/>
      <c r="AB126" s="297">
        <v>5</v>
      </c>
      <c r="AC126" s="480"/>
      <c r="AD126" s="481"/>
      <c r="AE126" s="295"/>
      <c r="AF126" s="298" t="s">
        <v>974</v>
      </c>
      <c r="AG126" s="299"/>
      <c r="AH126" s="296" t="s">
        <v>974</v>
      </c>
      <c r="AI126" s="299"/>
      <c r="AJ126" s="296" t="s">
        <v>974</v>
      </c>
      <c r="AK126" s="300" t="s">
        <v>974</v>
      </c>
      <c r="AL126" s="301" t="s">
        <v>974</v>
      </c>
      <c r="AM126" s="301" t="s">
        <v>974</v>
      </c>
      <c r="AN126" s="302"/>
      <c r="AO126" s="302"/>
      <c r="AP126" s="302"/>
      <c r="AQ126" s="775"/>
      <c r="AR126" s="801"/>
      <c r="AS126" s="801"/>
      <c r="AT126" s="786"/>
      <c r="AU126" s="801"/>
      <c r="AV126" s="801"/>
      <c r="AW126" s="786"/>
      <c r="AX126" s="786"/>
      <c r="AY126" s="786"/>
      <c r="AZ126" s="775"/>
      <c r="BA126" s="303"/>
      <c r="BB126" s="305"/>
      <c r="BC126" s="308" t="s">
        <v>974</v>
      </c>
      <c r="BD126" s="295"/>
      <c r="BE126" s="295"/>
      <c r="BF126" s="295"/>
      <c r="BG126" s="295"/>
      <c r="BH126" s="305"/>
      <c r="BI126" s="305"/>
      <c r="BJ126" s="305"/>
      <c r="BK126" s="305"/>
      <c r="BL126" s="306"/>
      <c r="BM126" s="306"/>
      <c r="BN126" s="306"/>
      <c r="BO126" s="306"/>
      <c r="BP126" s="307" t="s">
        <v>974</v>
      </c>
      <c r="BQ126" s="330" t="s">
        <v>974</v>
      </c>
      <c r="BR126" s="748"/>
      <c r="BS126" s="763"/>
      <c r="BT126" s="763"/>
      <c r="BU126" s="766"/>
    </row>
    <row r="127" spans="1:73" ht="15.75" thickBot="1" x14ac:dyDescent="0.3">
      <c r="A127" s="819"/>
      <c r="B127" s="822"/>
      <c r="C127" s="825"/>
      <c r="D127" s="1000"/>
      <c r="E127" s="832"/>
      <c r="F127" s="835"/>
      <c r="G127" s="764"/>
      <c r="H127" s="776"/>
      <c r="I127" s="776"/>
      <c r="J127" s="802"/>
      <c r="K127" s="776"/>
      <c r="L127" s="764"/>
      <c r="M127" s="787"/>
      <c r="N127" s="764"/>
      <c r="O127" s="764"/>
      <c r="P127" s="814"/>
      <c r="Q127" s="749"/>
      <c r="R127" s="776"/>
      <c r="S127" s="878"/>
      <c r="T127" s="776"/>
      <c r="U127" s="878"/>
      <c r="V127" s="776"/>
      <c r="W127" s="878"/>
      <c r="X127" s="817"/>
      <c r="Y127" s="878"/>
      <c r="Z127" s="878"/>
      <c r="AA127" s="787"/>
      <c r="AB127" s="315">
        <v>6</v>
      </c>
      <c r="AC127" s="482"/>
      <c r="AD127" s="483"/>
      <c r="AE127" s="313"/>
      <c r="AF127" s="316" t="s">
        <v>974</v>
      </c>
      <c r="AG127" s="317"/>
      <c r="AH127" s="314" t="s">
        <v>974</v>
      </c>
      <c r="AI127" s="317"/>
      <c r="AJ127" s="314" t="s">
        <v>974</v>
      </c>
      <c r="AK127" s="318" t="s">
        <v>974</v>
      </c>
      <c r="AL127" s="319" t="s">
        <v>974</v>
      </c>
      <c r="AM127" s="319" t="s">
        <v>974</v>
      </c>
      <c r="AN127" s="320"/>
      <c r="AO127" s="320"/>
      <c r="AP127" s="320"/>
      <c r="AQ127" s="776"/>
      <c r="AR127" s="802"/>
      <c r="AS127" s="802"/>
      <c r="AT127" s="787"/>
      <c r="AU127" s="802"/>
      <c r="AV127" s="802"/>
      <c r="AW127" s="787"/>
      <c r="AX127" s="787"/>
      <c r="AY127" s="787"/>
      <c r="AZ127" s="776"/>
      <c r="BA127" s="321"/>
      <c r="BB127" s="323"/>
      <c r="BC127" s="326" t="s">
        <v>974</v>
      </c>
      <c r="BD127" s="313"/>
      <c r="BE127" s="313"/>
      <c r="BF127" s="313"/>
      <c r="BG127" s="313"/>
      <c r="BH127" s="323"/>
      <c r="BI127" s="323"/>
      <c r="BJ127" s="323"/>
      <c r="BK127" s="323"/>
      <c r="BL127" s="324"/>
      <c r="BM127" s="324"/>
      <c r="BN127" s="324"/>
      <c r="BO127" s="324"/>
      <c r="BP127" s="325" t="s">
        <v>974</v>
      </c>
      <c r="BQ127" s="333" t="s">
        <v>974</v>
      </c>
      <c r="BR127" s="749"/>
      <c r="BS127" s="764"/>
      <c r="BT127" s="764"/>
      <c r="BU127" s="767"/>
    </row>
    <row r="128" spans="1:73" ht="70.5" x14ac:dyDescent="0.25">
      <c r="A128" s="819"/>
      <c r="B128" s="822"/>
      <c r="C128" s="825"/>
      <c r="D128" s="998" t="s">
        <v>1387</v>
      </c>
      <c r="E128" s="830" t="s">
        <v>231</v>
      </c>
      <c r="F128" s="833">
        <v>11</v>
      </c>
      <c r="G128" s="762" t="s">
        <v>1571</v>
      </c>
      <c r="H128" s="774" t="s">
        <v>1390</v>
      </c>
      <c r="I128" s="774" t="s">
        <v>1391</v>
      </c>
      <c r="J128" s="800" t="s">
        <v>1572</v>
      </c>
      <c r="K128" s="774" t="s">
        <v>201</v>
      </c>
      <c r="L128" s="762" t="s">
        <v>675</v>
      </c>
      <c r="M128" s="785" t="s">
        <v>1282</v>
      </c>
      <c r="N128" s="762" t="s">
        <v>1566</v>
      </c>
      <c r="O128" s="762" t="s">
        <v>1567</v>
      </c>
      <c r="P128" s="812" t="s">
        <v>1395</v>
      </c>
      <c r="Q128" s="747" t="s">
        <v>1395</v>
      </c>
      <c r="R128" s="774" t="s">
        <v>173</v>
      </c>
      <c r="S128" s="876">
        <v>0.6</v>
      </c>
      <c r="T128" s="774" t="s">
        <v>263</v>
      </c>
      <c r="U128" s="876">
        <v>0.2</v>
      </c>
      <c r="V128" s="774" t="s">
        <v>220</v>
      </c>
      <c r="W128" s="876">
        <v>0.4</v>
      </c>
      <c r="X128" s="815" t="s">
        <v>220</v>
      </c>
      <c r="Y128" s="876">
        <v>0.4</v>
      </c>
      <c r="Z128" s="876" t="s">
        <v>975</v>
      </c>
      <c r="AA128" s="785" t="s">
        <v>174</v>
      </c>
      <c r="AB128" s="49">
        <v>1</v>
      </c>
      <c r="AC128" s="213" t="s">
        <v>1424</v>
      </c>
      <c r="AD128" s="214" t="s">
        <v>1425</v>
      </c>
      <c r="AE128" s="9" t="s">
        <v>1426</v>
      </c>
      <c r="AF128" s="16" t="s">
        <v>507</v>
      </c>
      <c r="AG128" s="10" t="s">
        <v>177</v>
      </c>
      <c r="AH128" s="18">
        <v>0.25</v>
      </c>
      <c r="AI128" s="10" t="s">
        <v>178</v>
      </c>
      <c r="AJ128" s="18">
        <v>0.15</v>
      </c>
      <c r="AK128" s="19">
        <v>0.4</v>
      </c>
      <c r="AL128" s="20">
        <v>0.36</v>
      </c>
      <c r="AM128" s="20">
        <v>0.4</v>
      </c>
      <c r="AN128" s="11" t="s">
        <v>179</v>
      </c>
      <c r="AO128" s="11" t="s">
        <v>180</v>
      </c>
      <c r="AP128" s="11" t="s">
        <v>1427</v>
      </c>
      <c r="AQ128" s="774" t="s">
        <v>1494</v>
      </c>
      <c r="AR128" s="768">
        <v>0.6</v>
      </c>
      <c r="AS128" s="768">
        <v>0.126</v>
      </c>
      <c r="AT128" s="785" t="s">
        <v>535</v>
      </c>
      <c r="AU128" s="768">
        <v>0.4</v>
      </c>
      <c r="AV128" s="768">
        <v>0.22500000000000003</v>
      </c>
      <c r="AW128" s="785" t="s">
        <v>220</v>
      </c>
      <c r="AX128" s="785" t="s">
        <v>174</v>
      </c>
      <c r="AY128" s="785" t="s">
        <v>1397</v>
      </c>
      <c r="AZ128" s="774" t="s">
        <v>224</v>
      </c>
      <c r="BA128" s="97" t="s">
        <v>1395</v>
      </c>
      <c r="BB128" s="91" t="s">
        <v>1395</v>
      </c>
      <c r="BC128" s="94" t="s">
        <v>974</v>
      </c>
      <c r="BD128" s="9"/>
      <c r="BE128" s="9"/>
      <c r="BF128" s="9"/>
      <c r="BG128" s="9"/>
      <c r="BH128" s="91"/>
      <c r="BI128" s="91"/>
      <c r="BJ128" s="91"/>
      <c r="BK128" s="91"/>
      <c r="BL128" s="93"/>
      <c r="BM128" s="93"/>
      <c r="BN128" s="93"/>
      <c r="BO128" s="93"/>
      <c r="BP128" s="95" t="s">
        <v>974</v>
      </c>
      <c r="BQ128" s="96" t="s">
        <v>974</v>
      </c>
      <c r="BR128" s="747"/>
      <c r="BS128" s="762"/>
      <c r="BT128" s="762"/>
      <c r="BU128" s="765"/>
    </row>
    <row r="129" spans="1:73" ht="89.25" x14ac:dyDescent="0.25">
      <c r="A129" s="819"/>
      <c r="B129" s="822"/>
      <c r="C129" s="825"/>
      <c r="D129" s="999"/>
      <c r="E129" s="831"/>
      <c r="F129" s="834"/>
      <c r="G129" s="763"/>
      <c r="H129" s="775"/>
      <c r="I129" s="775"/>
      <c r="J129" s="801"/>
      <c r="K129" s="775"/>
      <c r="L129" s="763"/>
      <c r="M129" s="786"/>
      <c r="N129" s="763"/>
      <c r="O129" s="763"/>
      <c r="P129" s="813"/>
      <c r="Q129" s="748"/>
      <c r="R129" s="775"/>
      <c r="S129" s="877"/>
      <c r="T129" s="775"/>
      <c r="U129" s="877"/>
      <c r="V129" s="775"/>
      <c r="W129" s="877"/>
      <c r="X129" s="816"/>
      <c r="Y129" s="877"/>
      <c r="Z129" s="877"/>
      <c r="AA129" s="786"/>
      <c r="AB129" s="297">
        <v>2</v>
      </c>
      <c r="AC129" s="480" t="s">
        <v>1429</v>
      </c>
      <c r="AD129" s="481" t="s">
        <v>1399</v>
      </c>
      <c r="AE129" s="295" t="s">
        <v>1430</v>
      </c>
      <c r="AF129" s="298" t="s">
        <v>830</v>
      </c>
      <c r="AG129" s="299" t="s">
        <v>282</v>
      </c>
      <c r="AH129" s="296">
        <v>0.1</v>
      </c>
      <c r="AI129" s="299" t="s">
        <v>178</v>
      </c>
      <c r="AJ129" s="296">
        <v>0.15</v>
      </c>
      <c r="AK129" s="300">
        <v>0.25</v>
      </c>
      <c r="AL129" s="301">
        <v>0.36</v>
      </c>
      <c r="AM129" s="301">
        <v>0.30000000000000004</v>
      </c>
      <c r="AN129" s="302" t="s">
        <v>179</v>
      </c>
      <c r="AO129" s="302" t="s">
        <v>180</v>
      </c>
      <c r="AP129" s="302" t="s">
        <v>181</v>
      </c>
      <c r="AQ129" s="775"/>
      <c r="AR129" s="801"/>
      <c r="AS129" s="801"/>
      <c r="AT129" s="786"/>
      <c r="AU129" s="801"/>
      <c r="AV129" s="801"/>
      <c r="AW129" s="786"/>
      <c r="AX129" s="786"/>
      <c r="AY129" s="786"/>
      <c r="AZ129" s="775"/>
      <c r="BA129" s="303"/>
      <c r="BB129" s="305"/>
      <c r="BC129" s="308" t="s">
        <v>974</v>
      </c>
      <c r="BD129" s="295"/>
      <c r="BE129" s="295"/>
      <c r="BF129" s="295"/>
      <c r="BG129" s="295"/>
      <c r="BH129" s="305"/>
      <c r="BI129" s="305"/>
      <c r="BJ129" s="305"/>
      <c r="BK129" s="305"/>
      <c r="BL129" s="306"/>
      <c r="BM129" s="306"/>
      <c r="BN129" s="306"/>
      <c r="BO129" s="306"/>
      <c r="BP129" s="307" t="s">
        <v>974</v>
      </c>
      <c r="BQ129" s="330" t="s">
        <v>974</v>
      </c>
      <c r="BR129" s="748"/>
      <c r="BS129" s="763"/>
      <c r="BT129" s="763"/>
      <c r="BU129" s="766"/>
    </row>
    <row r="130" spans="1:73" ht="114.75" x14ac:dyDescent="0.25">
      <c r="A130" s="819"/>
      <c r="B130" s="822"/>
      <c r="C130" s="825"/>
      <c r="D130" s="999"/>
      <c r="E130" s="831"/>
      <c r="F130" s="834"/>
      <c r="G130" s="763"/>
      <c r="H130" s="775"/>
      <c r="I130" s="775"/>
      <c r="J130" s="801"/>
      <c r="K130" s="775"/>
      <c r="L130" s="763"/>
      <c r="M130" s="786"/>
      <c r="N130" s="763"/>
      <c r="O130" s="763"/>
      <c r="P130" s="813"/>
      <c r="Q130" s="748"/>
      <c r="R130" s="775"/>
      <c r="S130" s="877"/>
      <c r="T130" s="775"/>
      <c r="U130" s="877"/>
      <c r="V130" s="775"/>
      <c r="W130" s="877"/>
      <c r="X130" s="816"/>
      <c r="Y130" s="877"/>
      <c r="Z130" s="877"/>
      <c r="AA130" s="786"/>
      <c r="AB130" s="297">
        <v>3</v>
      </c>
      <c r="AC130" s="480" t="s">
        <v>1431</v>
      </c>
      <c r="AD130" s="481" t="s">
        <v>1432</v>
      </c>
      <c r="AE130" s="295" t="s">
        <v>1433</v>
      </c>
      <c r="AF130" s="298" t="s">
        <v>507</v>
      </c>
      <c r="AG130" s="299" t="s">
        <v>335</v>
      </c>
      <c r="AH130" s="296">
        <v>0.15</v>
      </c>
      <c r="AI130" s="299" t="s">
        <v>178</v>
      </c>
      <c r="AJ130" s="296">
        <v>0.15</v>
      </c>
      <c r="AK130" s="300">
        <v>0.3</v>
      </c>
      <c r="AL130" s="301">
        <v>0.252</v>
      </c>
      <c r="AM130" s="301">
        <v>0.30000000000000004</v>
      </c>
      <c r="AN130" s="302" t="s">
        <v>179</v>
      </c>
      <c r="AO130" s="302" t="s">
        <v>180</v>
      </c>
      <c r="AP130" s="302" t="s">
        <v>181</v>
      </c>
      <c r="AQ130" s="775"/>
      <c r="AR130" s="801"/>
      <c r="AS130" s="801"/>
      <c r="AT130" s="786"/>
      <c r="AU130" s="801"/>
      <c r="AV130" s="801"/>
      <c r="AW130" s="786"/>
      <c r="AX130" s="786"/>
      <c r="AY130" s="786"/>
      <c r="AZ130" s="775"/>
      <c r="BA130" s="303"/>
      <c r="BB130" s="305"/>
      <c r="BC130" s="308" t="s">
        <v>974</v>
      </c>
      <c r="BD130" s="295"/>
      <c r="BE130" s="295"/>
      <c r="BF130" s="295"/>
      <c r="BG130" s="295"/>
      <c r="BH130" s="305"/>
      <c r="BI130" s="305"/>
      <c r="BJ130" s="305"/>
      <c r="BK130" s="305"/>
      <c r="BL130" s="306"/>
      <c r="BM130" s="306"/>
      <c r="BN130" s="306"/>
      <c r="BO130" s="306"/>
      <c r="BP130" s="307" t="s">
        <v>974</v>
      </c>
      <c r="BQ130" s="330" t="s">
        <v>974</v>
      </c>
      <c r="BR130" s="748"/>
      <c r="BS130" s="763"/>
      <c r="BT130" s="763"/>
      <c r="BU130" s="766"/>
    </row>
    <row r="131" spans="1:73" ht="70.5" x14ac:dyDescent="0.25">
      <c r="A131" s="819"/>
      <c r="B131" s="822"/>
      <c r="C131" s="825"/>
      <c r="D131" s="999"/>
      <c r="E131" s="831"/>
      <c r="F131" s="834"/>
      <c r="G131" s="763"/>
      <c r="H131" s="775"/>
      <c r="I131" s="775"/>
      <c r="J131" s="801"/>
      <c r="K131" s="775"/>
      <c r="L131" s="763"/>
      <c r="M131" s="786"/>
      <c r="N131" s="763"/>
      <c r="O131" s="763"/>
      <c r="P131" s="813"/>
      <c r="Q131" s="748"/>
      <c r="R131" s="775"/>
      <c r="S131" s="877"/>
      <c r="T131" s="775"/>
      <c r="U131" s="877"/>
      <c r="V131" s="775"/>
      <c r="W131" s="877"/>
      <c r="X131" s="816"/>
      <c r="Y131" s="877"/>
      <c r="Z131" s="877"/>
      <c r="AA131" s="786"/>
      <c r="AB131" s="297">
        <v>4</v>
      </c>
      <c r="AC131" s="480" t="s">
        <v>1434</v>
      </c>
      <c r="AD131" s="481" t="s">
        <v>1399</v>
      </c>
      <c r="AE131" s="295" t="s">
        <v>1404</v>
      </c>
      <c r="AF131" s="298" t="s">
        <v>507</v>
      </c>
      <c r="AG131" s="299" t="s">
        <v>177</v>
      </c>
      <c r="AH131" s="296">
        <v>0.25</v>
      </c>
      <c r="AI131" s="299" t="s">
        <v>806</v>
      </c>
      <c r="AJ131" s="296">
        <v>0.25</v>
      </c>
      <c r="AK131" s="300">
        <v>0.5</v>
      </c>
      <c r="AL131" s="301">
        <v>0.126</v>
      </c>
      <c r="AM131" s="301">
        <v>0.30000000000000004</v>
      </c>
      <c r="AN131" s="302" t="s">
        <v>179</v>
      </c>
      <c r="AO131" s="302" t="s">
        <v>180</v>
      </c>
      <c r="AP131" s="302" t="s">
        <v>181</v>
      </c>
      <c r="AQ131" s="775"/>
      <c r="AR131" s="801"/>
      <c r="AS131" s="801"/>
      <c r="AT131" s="786"/>
      <c r="AU131" s="801"/>
      <c r="AV131" s="801"/>
      <c r="AW131" s="786"/>
      <c r="AX131" s="786"/>
      <c r="AY131" s="786"/>
      <c r="AZ131" s="775"/>
      <c r="BA131" s="303"/>
      <c r="BB131" s="305"/>
      <c r="BC131" s="308" t="s">
        <v>974</v>
      </c>
      <c r="BD131" s="295"/>
      <c r="BE131" s="295"/>
      <c r="BF131" s="295"/>
      <c r="BG131" s="295"/>
      <c r="BH131" s="305"/>
      <c r="BI131" s="305"/>
      <c r="BJ131" s="305"/>
      <c r="BK131" s="305"/>
      <c r="BL131" s="306"/>
      <c r="BM131" s="306"/>
      <c r="BN131" s="306"/>
      <c r="BO131" s="306"/>
      <c r="BP131" s="307" t="s">
        <v>974</v>
      </c>
      <c r="BQ131" s="330" t="s">
        <v>974</v>
      </c>
      <c r="BR131" s="748"/>
      <c r="BS131" s="763"/>
      <c r="BT131" s="763"/>
      <c r="BU131" s="766"/>
    </row>
    <row r="132" spans="1:73" ht="70.5" x14ac:dyDescent="0.25">
      <c r="A132" s="819"/>
      <c r="B132" s="822"/>
      <c r="C132" s="825"/>
      <c r="D132" s="999"/>
      <c r="E132" s="831"/>
      <c r="F132" s="834"/>
      <c r="G132" s="763"/>
      <c r="H132" s="775"/>
      <c r="I132" s="775"/>
      <c r="J132" s="801"/>
      <c r="K132" s="775"/>
      <c r="L132" s="763"/>
      <c r="M132" s="786"/>
      <c r="N132" s="763"/>
      <c r="O132" s="763"/>
      <c r="P132" s="813"/>
      <c r="Q132" s="748"/>
      <c r="R132" s="775"/>
      <c r="S132" s="877"/>
      <c r="T132" s="775"/>
      <c r="U132" s="877"/>
      <c r="V132" s="775"/>
      <c r="W132" s="877"/>
      <c r="X132" s="816"/>
      <c r="Y132" s="877"/>
      <c r="Z132" s="877"/>
      <c r="AA132" s="786"/>
      <c r="AB132" s="297">
        <v>5</v>
      </c>
      <c r="AC132" s="480" t="s">
        <v>1435</v>
      </c>
      <c r="AD132" s="481" t="s">
        <v>1399</v>
      </c>
      <c r="AE132" s="295" t="s">
        <v>1404</v>
      </c>
      <c r="AF132" s="298" t="s">
        <v>830</v>
      </c>
      <c r="AG132" s="299" t="s">
        <v>282</v>
      </c>
      <c r="AH132" s="296">
        <v>0.1</v>
      </c>
      <c r="AI132" s="299" t="s">
        <v>178</v>
      </c>
      <c r="AJ132" s="296">
        <v>0.15</v>
      </c>
      <c r="AK132" s="300">
        <v>0.25</v>
      </c>
      <c r="AL132" s="301">
        <v>0.126</v>
      </c>
      <c r="AM132" s="301">
        <v>0.22500000000000003</v>
      </c>
      <c r="AN132" s="302" t="s">
        <v>179</v>
      </c>
      <c r="AO132" s="302" t="s">
        <v>180</v>
      </c>
      <c r="AP132" s="302" t="s">
        <v>181</v>
      </c>
      <c r="AQ132" s="775"/>
      <c r="AR132" s="801"/>
      <c r="AS132" s="801"/>
      <c r="AT132" s="786"/>
      <c r="AU132" s="801"/>
      <c r="AV132" s="801"/>
      <c r="AW132" s="786"/>
      <c r="AX132" s="786"/>
      <c r="AY132" s="786"/>
      <c r="AZ132" s="775"/>
      <c r="BA132" s="303"/>
      <c r="BB132" s="305"/>
      <c r="BC132" s="308" t="s">
        <v>974</v>
      </c>
      <c r="BD132" s="295"/>
      <c r="BE132" s="295"/>
      <c r="BF132" s="295"/>
      <c r="BG132" s="295"/>
      <c r="BH132" s="305"/>
      <c r="BI132" s="305"/>
      <c r="BJ132" s="305"/>
      <c r="BK132" s="305"/>
      <c r="BL132" s="306"/>
      <c r="BM132" s="306"/>
      <c r="BN132" s="306"/>
      <c r="BO132" s="306"/>
      <c r="BP132" s="307" t="s">
        <v>974</v>
      </c>
      <c r="BQ132" s="330" t="s">
        <v>974</v>
      </c>
      <c r="BR132" s="748"/>
      <c r="BS132" s="763"/>
      <c r="BT132" s="763"/>
      <c r="BU132" s="766"/>
    </row>
    <row r="133" spans="1:73" ht="15.75" thickBot="1" x14ac:dyDescent="0.3">
      <c r="A133" s="819"/>
      <c r="B133" s="822"/>
      <c r="C133" s="825"/>
      <c r="D133" s="1000"/>
      <c r="E133" s="832"/>
      <c r="F133" s="835"/>
      <c r="G133" s="764"/>
      <c r="H133" s="776"/>
      <c r="I133" s="776"/>
      <c r="J133" s="802"/>
      <c r="K133" s="776"/>
      <c r="L133" s="764"/>
      <c r="M133" s="787"/>
      <c r="N133" s="764"/>
      <c r="O133" s="764"/>
      <c r="P133" s="814"/>
      <c r="Q133" s="749"/>
      <c r="R133" s="776"/>
      <c r="S133" s="878"/>
      <c r="T133" s="776"/>
      <c r="U133" s="878"/>
      <c r="V133" s="776"/>
      <c r="W133" s="878"/>
      <c r="X133" s="817"/>
      <c r="Y133" s="878"/>
      <c r="Z133" s="878"/>
      <c r="AA133" s="787"/>
      <c r="AB133" s="315">
        <v>6</v>
      </c>
      <c r="AC133" s="482"/>
      <c r="AD133" s="483"/>
      <c r="AE133" s="313"/>
      <c r="AF133" s="316" t="s">
        <v>974</v>
      </c>
      <c r="AG133" s="317"/>
      <c r="AH133" s="314" t="s">
        <v>974</v>
      </c>
      <c r="AI133" s="317"/>
      <c r="AJ133" s="314" t="s">
        <v>974</v>
      </c>
      <c r="AK133" s="318" t="s">
        <v>974</v>
      </c>
      <c r="AL133" s="319" t="s">
        <v>974</v>
      </c>
      <c r="AM133" s="319" t="s">
        <v>974</v>
      </c>
      <c r="AN133" s="320"/>
      <c r="AO133" s="320"/>
      <c r="AP133" s="320"/>
      <c r="AQ133" s="776"/>
      <c r="AR133" s="802"/>
      <c r="AS133" s="802"/>
      <c r="AT133" s="787"/>
      <c r="AU133" s="802"/>
      <c r="AV133" s="802"/>
      <c r="AW133" s="787"/>
      <c r="AX133" s="787"/>
      <c r="AY133" s="787"/>
      <c r="AZ133" s="776"/>
      <c r="BA133" s="321"/>
      <c r="BB133" s="323"/>
      <c r="BC133" s="326" t="s">
        <v>974</v>
      </c>
      <c r="BD133" s="313"/>
      <c r="BE133" s="313"/>
      <c r="BF133" s="313"/>
      <c r="BG133" s="313"/>
      <c r="BH133" s="323"/>
      <c r="BI133" s="323"/>
      <c r="BJ133" s="323"/>
      <c r="BK133" s="323"/>
      <c r="BL133" s="324"/>
      <c r="BM133" s="324"/>
      <c r="BN133" s="324"/>
      <c r="BO133" s="324"/>
      <c r="BP133" s="325" t="s">
        <v>974</v>
      </c>
      <c r="BQ133" s="333" t="s">
        <v>974</v>
      </c>
      <c r="BR133" s="749"/>
      <c r="BS133" s="764"/>
      <c r="BT133" s="764"/>
      <c r="BU133" s="767"/>
    </row>
    <row r="134" spans="1:73" ht="70.5" x14ac:dyDescent="0.25">
      <c r="A134" s="819"/>
      <c r="B134" s="822"/>
      <c r="C134" s="825"/>
      <c r="D134" s="998" t="s">
        <v>1387</v>
      </c>
      <c r="E134" s="830" t="s">
        <v>231</v>
      </c>
      <c r="F134" s="833">
        <v>12</v>
      </c>
      <c r="G134" s="762" t="s">
        <v>1571</v>
      </c>
      <c r="H134" s="774" t="s">
        <v>1390</v>
      </c>
      <c r="I134" s="774" t="s">
        <v>1406</v>
      </c>
      <c r="J134" s="800" t="s">
        <v>1573</v>
      </c>
      <c r="K134" s="774" t="s">
        <v>201</v>
      </c>
      <c r="L134" s="762" t="s">
        <v>675</v>
      </c>
      <c r="M134" s="785" t="s">
        <v>1282</v>
      </c>
      <c r="N134" s="762" t="s">
        <v>1569</v>
      </c>
      <c r="O134" s="762" t="s">
        <v>1570</v>
      </c>
      <c r="P134" s="812" t="s">
        <v>1395</v>
      </c>
      <c r="Q134" s="747" t="s">
        <v>1395</v>
      </c>
      <c r="R134" s="774" t="s">
        <v>173</v>
      </c>
      <c r="S134" s="876">
        <v>0.6</v>
      </c>
      <c r="T134" s="774" t="s">
        <v>263</v>
      </c>
      <c r="U134" s="876">
        <v>0.2</v>
      </c>
      <c r="V134" s="774" t="s">
        <v>220</v>
      </c>
      <c r="W134" s="876">
        <v>0.4</v>
      </c>
      <c r="X134" s="815" t="s">
        <v>220</v>
      </c>
      <c r="Y134" s="876">
        <v>0.4</v>
      </c>
      <c r="Z134" s="876" t="s">
        <v>975</v>
      </c>
      <c r="AA134" s="785" t="s">
        <v>174</v>
      </c>
      <c r="AB134" s="49">
        <v>1</v>
      </c>
      <c r="AC134" s="213" t="s">
        <v>1434</v>
      </c>
      <c r="AD134" s="214" t="s">
        <v>1439</v>
      </c>
      <c r="AE134" s="9" t="s">
        <v>1404</v>
      </c>
      <c r="AF134" s="16" t="s">
        <v>507</v>
      </c>
      <c r="AG134" s="10" t="s">
        <v>177</v>
      </c>
      <c r="AH134" s="18">
        <v>0.25</v>
      </c>
      <c r="AI134" s="10" t="s">
        <v>806</v>
      </c>
      <c r="AJ134" s="18">
        <v>0.25</v>
      </c>
      <c r="AK134" s="19">
        <v>0.5</v>
      </c>
      <c r="AL134" s="20">
        <v>0.3</v>
      </c>
      <c r="AM134" s="20">
        <v>0.4</v>
      </c>
      <c r="AN134" s="11" t="s">
        <v>179</v>
      </c>
      <c r="AO134" s="11" t="s">
        <v>180</v>
      </c>
      <c r="AP134" s="11" t="s">
        <v>181</v>
      </c>
      <c r="AQ134" s="774" t="s">
        <v>1428</v>
      </c>
      <c r="AR134" s="768">
        <v>0.6</v>
      </c>
      <c r="AS134" s="768">
        <v>0.126</v>
      </c>
      <c r="AT134" s="785" t="s">
        <v>535</v>
      </c>
      <c r="AU134" s="768">
        <v>0.4</v>
      </c>
      <c r="AV134" s="768">
        <v>0.30000000000000004</v>
      </c>
      <c r="AW134" s="785" t="s">
        <v>220</v>
      </c>
      <c r="AX134" s="785" t="s">
        <v>174</v>
      </c>
      <c r="AY134" s="785" t="s">
        <v>1397</v>
      </c>
      <c r="AZ134" s="774" t="s">
        <v>224</v>
      </c>
      <c r="BA134" s="97" t="s">
        <v>1395</v>
      </c>
      <c r="BB134" s="91" t="s">
        <v>1395</v>
      </c>
      <c r="BC134" s="94" t="s">
        <v>974</v>
      </c>
      <c r="BD134" s="9"/>
      <c r="BE134" s="9"/>
      <c r="BF134" s="9"/>
      <c r="BG134" s="9"/>
      <c r="BH134" s="91"/>
      <c r="BI134" s="91"/>
      <c r="BJ134" s="91"/>
      <c r="BK134" s="91"/>
      <c r="BL134" s="93"/>
      <c r="BM134" s="93"/>
      <c r="BN134" s="93"/>
      <c r="BO134" s="93"/>
      <c r="BP134" s="95" t="s">
        <v>974</v>
      </c>
      <c r="BQ134" s="96" t="s">
        <v>974</v>
      </c>
      <c r="BR134" s="747"/>
      <c r="BS134" s="762"/>
      <c r="BT134" s="762"/>
      <c r="BU134" s="765"/>
    </row>
    <row r="135" spans="1:73" ht="70.5" x14ac:dyDescent="0.25">
      <c r="A135" s="819"/>
      <c r="B135" s="822"/>
      <c r="C135" s="825"/>
      <c r="D135" s="999"/>
      <c r="E135" s="831"/>
      <c r="F135" s="834"/>
      <c r="G135" s="763"/>
      <c r="H135" s="775"/>
      <c r="I135" s="775"/>
      <c r="J135" s="801"/>
      <c r="K135" s="775"/>
      <c r="L135" s="763"/>
      <c r="M135" s="786"/>
      <c r="N135" s="763"/>
      <c r="O135" s="763"/>
      <c r="P135" s="813"/>
      <c r="Q135" s="748"/>
      <c r="R135" s="775"/>
      <c r="S135" s="877"/>
      <c r="T135" s="775"/>
      <c r="U135" s="877"/>
      <c r="V135" s="775"/>
      <c r="W135" s="877"/>
      <c r="X135" s="816"/>
      <c r="Y135" s="877"/>
      <c r="Z135" s="877"/>
      <c r="AA135" s="786"/>
      <c r="AB135" s="297">
        <v>2</v>
      </c>
      <c r="AC135" s="480" t="s">
        <v>1440</v>
      </c>
      <c r="AD135" s="481" t="s">
        <v>1439</v>
      </c>
      <c r="AE135" s="295" t="s">
        <v>1404</v>
      </c>
      <c r="AF135" s="298" t="s">
        <v>830</v>
      </c>
      <c r="AG135" s="299" t="s">
        <v>282</v>
      </c>
      <c r="AH135" s="296">
        <v>0.1</v>
      </c>
      <c r="AI135" s="299" t="s">
        <v>178</v>
      </c>
      <c r="AJ135" s="296">
        <v>0.15</v>
      </c>
      <c r="AK135" s="300">
        <v>0.25</v>
      </c>
      <c r="AL135" s="301">
        <v>0.3</v>
      </c>
      <c r="AM135" s="301">
        <v>0.30000000000000004</v>
      </c>
      <c r="AN135" s="302" t="s">
        <v>179</v>
      </c>
      <c r="AO135" s="302" t="s">
        <v>180</v>
      </c>
      <c r="AP135" s="302" t="s">
        <v>181</v>
      </c>
      <c r="AQ135" s="775"/>
      <c r="AR135" s="801"/>
      <c r="AS135" s="801"/>
      <c r="AT135" s="786"/>
      <c r="AU135" s="801"/>
      <c r="AV135" s="801"/>
      <c r="AW135" s="786"/>
      <c r="AX135" s="786"/>
      <c r="AY135" s="786"/>
      <c r="AZ135" s="775"/>
      <c r="BA135" s="303"/>
      <c r="BB135" s="305"/>
      <c r="BC135" s="308" t="s">
        <v>974</v>
      </c>
      <c r="BD135" s="295"/>
      <c r="BE135" s="295"/>
      <c r="BF135" s="295"/>
      <c r="BG135" s="295"/>
      <c r="BH135" s="305"/>
      <c r="BI135" s="305"/>
      <c r="BJ135" s="305"/>
      <c r="BK135" s="305"/>
      <c r="BL135" s="306"/>
      <c r="BM135" s="306"/>
      <c r="BN135" s="306"/>
      <c r="BO135" s="306"/>
      <c r="BP135" s="307" t="s">
        <v>974</v>
      </c>
      <c r="BQ135" s="330" t="s">
        <v>974</v>
      </c>
      <c r="BR135" s="748"/>
      <c r="BS135" s="763"/>
      <c r="BT135" s="763"/>
      <c r="BU135" s="766"/>
    </row>
    <row r="136" spans="1:73" ht="102" x14ac:dyDescent="0.25">
      <c r="A136" s="819"/>
      <c r="B136" s="822"/>
      <c r="C136" s="825"/>
      <c r="D136" s="999"/>
      <c r="E136" s="831"/>
      <c r="F136" s="834"/>
      <c r="G136" s="763"/>
      <c r="H136" s="775"/>
      <c r="I136" s="775"/>
      <c r="J136" s="801"/>
      <c r="K136" s="775"/>
      <c r="L136" s="763"/>
      <c r="M136" s="786"/>
      <c r="N136" s="763"/>
      <c r="O136" s="763"/>
      <c r="P136" s="813"/>
      <c r="Q136" s="748"/>
      <c r="R136" s="775"/>
      <c r="S136" s="877"/>
      <c r="T136" s="775"/>
      <c r="U136" s="877"/>
      <c r="V136" s="775"/>
      <c r="W136" s="877"/>
      <c r="X136" s="816"/>
      <c r="Y136" s="877"/>
      <c r="Z136" s="877"/>
      <c r="AA136" s="786"/>
      <c r="AB136" s="297">
        <v>3</v>
      </c>
      <c r="AC136" s="480" t="s">
        <v>1441</v>
      </c>
      <c r="AD136" s="481" t="s">
        <v>1399</v>
      </c>
      <c r="AE136" s="295" t="s">
        <v>1442</v>
      </c>
      <c r="AF136" s="298" t="s">
        <v>507</v>
      </c>
      <c r="AG136" s="299" t="s">
        <v>177</v>
      </c>
      <c r="AH136" s="296">
        <v>0.25</v>
      </c>
      <c r="AI136" s="299" t="s">
        <v>178</v>
      </c>
      <c r="AJ136" s="296">
        <v>0.15</v>
      </c>
      <c r="AK136" s="300">
        <v>0.4</v>
      </c>
      <c r="AL136" s="301">
        <v>0.18</v>
      </c>
      <c r="AM136" s="301">
        <v>0.30000000000000004</v>
      </c>
      <c r="AN136" s="302" t="s">
        <v>179</v>
      </c>
      <c r="AO136" s="302" t="s">
        <v>180</v>
      </c>
      <c r="AP136" s="302" t="s">
        <v>181</v>
      </c>
      <c r="AQ136" s="775"/>
      <c r="AR136" s="801"/>
      <c r="AS136" s="801"/>
      <c r="AT136" s="786"/>
      <c r="AU136" s="801"/>
      <c r="AV136" s="801"/>
      <c r="AW136" s="786"/>
      <c r="AX136" s="786"/>
      <c r="AY136" s="786"/>
      <c r="AZ136" s="775"/>
      <c r="BA136" s="303"/>
      <c r="BB136" s="305"/>
      <c r="BC136" s="308" t="s">
        <v>974</v>
      </c>
      <c r="BD136" s="295"/>
      <c r="BE136" s="295"/>
      <c r="BF136" s="295"/>
      <c r="BG136" s="295"/>
      <c r="BH136" s="305"/>
      <c r="BI136" s="305"/>
      <c r="BJ136" s="305"/>
      <c r="BK136" s="305"/>
      <c r="BL136" s="306"/>
      <c r="BM136" s="306"/>
      <c r="BN136" s="306"/>
      <c r="BO136" s="306"/>
      <c r="BP136" s="307" t="s">
        <v>974</v>
      </c>
      <c r="BQ136" s="330" t="s">
        <v>974</v>
      </c>
      <c r="BR136" s="748"/>
      <c r="BS136" s="763"/>
      <c r="BT136" s="763"/>
      <c r="BU136" s="766"/>
    </row>
    <row r="137" spans="1:73" ht="114.75" x14ac:dyDescent="0.25">
      <c r="A137" s="819"/>
      <c r="B137" s="822"/>
      <c r="C137" s="825"/>
      <c r="D137" s="999"/>
      <c r="E137" s="831"/>
      <c r="F137" s="834"/>
      <c r="G137" s="763"/>
      <c r="H137" s="775"/>
      <c r="I137" s="775"/>
      <c r="J137" s="801"/>
      <c r="K137" s="775"/>
      <c r="L137" s="763"/>
      <c r="M137" s="786"/>
      <c r="N137" s="763"/>
      <c r="O137" s="763"/>
      <c r="P137" s="813"/>
      <c r="Q137" s="748"/>
      <c r="R137" s="775"/>
      <c r="S137" s="877"/>
      <c r="T137" s="775"/>
      <c r="U137" s="877"/>
      <c r="V137" s="775"/>
      <c r="W137" s="877"/>
      <c r="X137" s="816"/>
      <c r="Y137" s="877"/>
      <c r="Z137" s="877"/>
      <c r="AA137" s="786"/>
      <c r="AB137" s="297">
        <v>4</v>
      </c>
      <c r="AC137" s="480" t="s">
        <v>1431</v>
      </c>
      <c r="AD137" s="481" t="s">
        <v>1432</v>
      </c>
      <c r="AE137" s="295" t="s">
        <v>1426</v>
      </c>
      <c r="AF137" s="298" t="s">
        <v>507</v>
      </c>
      <c r="AG137" s="299" t="s">
        <v>335</v>
      </c>
      <c r="AH137" s="296">
        <v>0.15</v>
      </c>
      <c r="AI137" s="299" t="s">
        <v>178</v>
      </c>
      <c r="AJ137" s="296">
        <v>0.15</v>
      </c>
      <c r="AK137" s="300">
        <v>0.3</v>
      </c>
      <c r="AL137" s="301">
        <v>0.126</v>
      </c>
      <c r="AM137" s="301">
        <v>0.30000000000000004</v>
      </c>
      <c r="AN137" s="302" t="s">
        <v>179</v>
      </c>
      <c r="AO137" s="302" t="s">
        <v>180</v>
      </c>
      <c r="AP137" s="302" t="s">
        <v>181</v>
      </c>
      <c r="AQ137" s="775"/>
      <c r="AR137" s="801"/>
      <c r="AS137" s="801"/>
      <c r="AT137" s="786"/>
      <c r="AU137" s="801"/>
      <c r="AV137" s="801"/>
      <c r="AW137" s="786"/>
      <c r="AX137" s="786"/>
      <c r="AY137" s="786"/>
      <c r="AZ137" s="775"/>
      <c r="BA137" s="303"/>
      <c r="BB137" s="305"/>
      <c r="BC137" s="308" t="s">
        <v>974</v>
      </c>
      <c r="BD137" s="295"/>
      <c r="BE137" s="295"/>
      <c r="BF137" s="295"/>
      <c r="BG137" s="295"/>
      <c r="BH137" s="305"/>
      <c r="BI137" s="305"/>
      <c r="BJ137" s="305"/>
      <c r="BK137" s="305"/>
      <c r="BL137" s="306"/>
      <c r="BM137" s="306"/>
      <c r="BN137" s="306"/>
      <c r="BO137" s="306"/>
      <c r="BP137" s="307" t="s">
        <v>974</v>
      </c>
      <c r="BQ137" s="330" t="s">
        <v>974</v>
      </c>
      <c r="BR137" s="748"/>
      <c r="BS137" s="763"/>
      <c r="BT137" s="763"/>
      <c r="BU137" s="766"/>
    </row>
    <row r="138" spans="1:73" x14ac:dyDescent="0.25">
      <c r="A138" s="819"/>
      <c r="B138" s="822"/>
      <c r="C138" s="825"/>
      <c r="D138" s="999"/>
      <c r="E138" s="831"/>
      <c r="F138" s="834"/>
      <c r="G138" s="763"/>
      <c r="H138" s="775"/>
      <c r="I138" s="775"/>
      <c r="J138" s="801"/>
      <c r="K138" s="775"/>
      <c r="L138" s="763"/>
      <c r="M138" s="786"/>
      <c r="N138" s="763"/>
      <c r="O138" s="763"/>
      <c r="P138" s="813"/>
      <c r="Q138" s="748"/>
      <c r="R138" s="775"/>
      <c r="S138" s="877"/>
      <c r="T138" s="775"/>
      <c r="U138" s="877"/>
      <c r="V138" s="775"/>
      <c r="W138" s="877"/>
      <c r="X138" s="816"/>
      <c r="Y138" s="877"/>
      <c r="Z138" s="877"/>
      <c r="AA138" s="786"/>
      <c r="AB138" s="297">
        <v>5</v>
      </c>
      <c r="AC138" s="480"/>
      <c r="AD138" s="481"/>
      <c r="AE138" s="295"/>
      <c r="AF138" s="298" t="s">
        <v>974</v>
      </c>
      <c r="AG138" s="299"/>
      <c r="AH138" s="296" t="s">
        <v>974</v>
      </c>
      <c r="AI138" s="299"/>
      <c r="AJ138" s="296" t="s">
        <v>974</v>
      </c>
      <c r="AK138" s="300" t="s">
        <v>974</v>
      </c>
      <c r="AL138" s="301" t="s">
        <v>974</v>
      </c>
      <c r="AM138" s="301" t="s">
        <v>974</v>
      </c>
      <c r="AN138" s="302"/>
      <c r="AO138" s="302"/>
      <c r="AP138" s="302"/>
      <c r="AQ138" s="775"/>
      <c r="AR138" s="801"/>
      <c r="AS138" s="801"/>
      <c r="AT138" s="786"/>
      <c r="AU138" s="801"/>
      <c r="AV138" s="801"/>
      <c r="AW138" s="786"/>
      <c r="AX138" s="786"/>
      <c r="AY138" s="786"/>
      <c r="AZ138" s="775"/>
      <c r="BA138" s="303"/>
      <c r="BB138" s="305"/>
      <c r="BC138" s="308" t="s">
        <v>974</v>
      </c>
      <c r="BD138" s="295"/>
      <c r="BE138" s="295"/>
      <c r="BF138" s="295"/>
      <c r="BG138" s="295"/>
      <c r="BH138" s="305"/>
      <c r="BI138" s="305"/>
      <c r="BJ138" s="305"/>
      <c r="BK138" s="305"/>
      <c r="BL138" s="306"/>
      <c r="BM138" s="306"/>
      <c r="BN138" s="306"/>
      <c r="BO138" s="306"/>
      <c r="BP138" s="307" t="s">
        <v>974</v>
      </c>
      <c r="BQ138" s="330" t="s">
        <v>974</v>
      </c>
      <c r="BR138" s="748"/>
      <c r="BS138" s="763"/>
      <c r="BT138" s="763"/>
      <c r="BU138" s="766"/>
    </row>
    <row r="139" spans="1:73" ht="15.75" thickBot="1" x14ac:dyDescent="0.3">
      <c r="A139" s="819"/>
      <c r="B139" s="822"/>
      <c r="C139" s="825"/>
      <c r="D139" s="1000"/>
      <c r="E139" s="832"/>
      <c r="F139" s="835"/>
      <c r="G139" s="764"/>
      <c r="H139" s="776"/>
      <c r="I139" s="776"/>
      <c r="J139" s="802"/>
      <c r="K139" s="776"/>
      <c r="L139" s="764"/>
      <c r="M139" s="787"/>
      <c r="N139" s="764"/>
      <c r="O139" s="764"/>
      <c r="P139" s="814"/>
      <c r="Q139" s="749"/>
      <c r="R139" s="776"/>
      <c r="S139" s="878"/>
      <c r="T139" s="776"/>
      <c r="U139" s="878"/>
      <c r="V139" s="776"/>
      <c r="W139" s="878"/>
      <c r="X139" s="817"/>
      <c r="Y139" s="878"/>
      <c r="Z139" s="878"/>
      <c r="AA139" s="787"/>
      <c r="AB139" s="315">
        <v>6</v>
      </c>
      <c r="AC139" s="482"/>
      <c r="AD139" s="483"/>
      <c r="AE139" s="313"/>
      <c r="AF139" s="316" t="s">
        <v>974</v>
      </c>
      <c r="AG139" s="317"/>
      <c r="AH139" s="314" t="s">
        <v>974</v>
      </c>
      <c r="AI139" s="317"/>
      <c r="AJ139" s="314" t="s">
        <v>974</v>
      </c>
      <c r="AK139" s="318" t="s">
        <v>974</v>
      </c>
      <c r="AL139" s="319" t="s">
        <v>974</v>
      </c>
      <c r="AM139" s="319" t="s">
        <v>974</v>
      </c>
      <c r="AN139" s="320"/>
      <c r="AO139" s="320"/>
      <c r="AP139" s="320"/>
      <c r="AQ139" s="776"/>
      <c r="AR139" s="802"/>
      <c r="AS139" s="802"/>
      <c r="AT139" s="787"/>
      <c r="AU139" s="802"/>
      <c r="AV139" s="802"/>
      <c r="AW139" s="787"/>
      <c r="AX139" s="787"/>
      <c r="AY139" s="787"/>
      <c r="AZ139" s="776"/>
      <c r="BA139" s="321"/>
      <c r="BB139" s="323"/>
      <c r="BC139" s="326" t="s">
        <v>974</v>
      </c>
      <c r="BD139" s="313"/>
      <c r="BE139" s="313"/>
      <c r="BF139" s="313"/>
      <c r="BG139" s="313"/>
      <c r="BH139" s="323"/>
      <c r="BI139" s="323"/>
      <c r="BJ139" s="323"/>
      <c r="BK139" s="323"/>
      <c r="BL139" s="324"/>
      <c r="BM139" s="324"/>
      <c r="BN139" s="324"/>
      <c r="BO139" s="324"/>
      <c r="BP139" s="325" t="s">
        <v>974</v>
      </c>
      <c r="BQ139" s="333" t="s">
        <v>974</v>
      </c>
      <c r="BR139" s="749"/>
      <c r="BS139" s="764"/>
      <c r="BT139" s="764"/>
      <c r="BU139" s="767"/>
    </row>
    <row r="140" spans="1:73" ht="89.25" x14ac:dyDescent="0.25">
      <c r="A140" s="819"/>
      <c r="B140" s="822"/>
      <c r="C140" s="825"/>
      <c r="D140" s="998" t="s">
        <v>1387</v>
      </c>
      <c r="E140" s="830" t="s">
        <v>231</v>
      </c>
      <c r="F140" s="833">
        <v>13</v>
      </c>
      <c r="G140" s="762" t="s">
        <v>1574</v>
      </c>
      <c r="H140" s="774" t="s">
        <v>1575</v>
      </c>
      <c r="I140" s="774" t="s">
        <v>1391</v>
      </c>
      <c r="J140" s="800" t="s">
        <v>1576</v>
      </c>
      <c r="K140" s="774" t="s">
        <v>201</v>
      </c>
      <c r="L140" s="762" t="s">
        <v>675</v>
      </c>
      <c r="M140" s="785" t="s">
        <v>1282</v>
      </c>
      <c r="N140" s="762" t="s">
        <v>1577</v>
      </c>
      <c r="O140" s="762" t="s">
        <v>1578</v>
      </c>
      <c r="P140" s="812" t="s">
        <v>1395</v>
      </c>
      <c r="Q140" s="747" t="s">
        <v>1395</v>
      </c>
      <c r="R140" s="774" t="s">
        <v>289</v>
      </c>
      <c r="S140" s="876">
        <v>0.8</v>
      </c>
      <c r="T140" s="774" t="s">
        <v>174</v>
      </c>
      <c r="U140" s="876">
        <v>0.6</v>
      </c>
      <c r="V140" s="774" t="s">
        <v>263</v>
      </c>
      <c r="W140" s="876">
        <v>0.2</v>
      </c>
      <c r="X140" s="815" t="s">
        <v>174</v>
      </c>
      <c r="Y140" s="876">
        <v>0.6</v>
      </c>
      <c r="Z140" s="876" t="s">
        <v>1579</v>
      </c>
      <c r="AA140" s="785" t="s">
        <v>1580</v>
      </c>
      <c r="AB140" s="49">
        <v>1</v>
      </c>
      <c r="AC140" s="213" t="s">
        <v>1581</v>
      </c>
      <c r="AD140" s="214">
        <v>1</v>
      </c>
      <c r="AE140" s="9" t="s">
        <v>1468</v>
      </c>
      <c r="AF140" s="16" t="s">
        <v>507</v>
      </c>
      <c r="AG140" s="10" t="s">
        <v>335</v>
      </c>
      <c r="AH140" s="18">
        <v>0.15</v>
      </c>
      <c r="AI140" s="10" t="s">
        <v>806</v>
      </c>
      <c r="AJ140" s="18">
        <v>0.25</v>
      </c>
      <c r="AK140" s="19">
        <v>0.4</v>
      </c>
      <c r="AL140" s="20">
        <v>0.48</v>
      </c>
      <c r="AM140" s="20">
        <v>0.6</v>
      </c>
      <c r="AN140" s="11" t="s">
        <v>179</v>
      </c>
      <c r="AO140" s="11" t="s">
        <v>180</v>
      </c>
      <c r="AP140" s="11" t="s">
        <v>181</v>
      </c>
      <c r="AQ140" s="774" t="s">
        <v>1582</v>
      </c>
      <c r="AR140" s="768">
        <v>0.8</v>
      </c>
      <c r="AS140" s="768">
        <v>0.20159999999999997</v>
      </c>
      <c r="AT140" s="785" t="s">
        <v>219</v>
      </c>
      <c r="AU140" s="768">
        <v>0.6</v>
      </c>
      <c r="AV140" s="768">
        <v>0.44999999999999996</v>
      </c>
      <c r="AW140" s="785" t="s">
        <v>174</v>
      </c>
      <c r="AX140" s="785" t="s">
        <v>1580</v>
      </c>
      <c r="AY140" s="785" t="s">
        <v>174</v>
      </c>
      <c r="AZ140" s="774" t="s">
        <v>183</v>
      </c>
      <c r="BA140" s="97" t="s">
        <v>1583</v>
      </c>
      <c r="BB140" s="91" t="s">
        <v>1508</v>
      </c>
      <c r="BC140" s="94">
        <v>2</v>
      </c>
      <c r="BD140" s="9"/>
      <c r="BE140" s="9">
        <v>1</v>
      </c>
      <c r="BF140" s="9"/>
      <c r="BG140" s="9">
        <v>1</v>
      </c>
      <c r="BH140" s="91" t="s">
        <v>1213</v>
      </c>
      <c r="BI140" s="91" t="s">
        <v>1509</v>
      </c>
      <c r="BJ140" s="91"/>
      <c r="BK140" s="91"/>
      <c r="BL140" s="93"/>
      <c r="BM140" s="93"/>
      <c r="BN140" s="93"/>
      <c r="BO140" s="93"/>
      <c r="BP140" s="95" t="s">
        <v>974</v>
      </c>
      <c r="BQ140" s="96" t="s">
        <v>974</v>
      </c>
      <c r="BR140" s="747"/>
      <c r="BS140" s="762"/>
      <c r="BT140" s="762"/>
      <c r="BU140" s="765"/>
    </row>
    <row r="141" spans="1:73" ht="76.5" x14ac:dyDescent="0.25">
      <c r="A141" s="819"/>
      <c r="B141" s="822"/>
      <c r="C141" s="825"/>
      <c r="D141" s="999"/>
      <c r="E141" s="831"/>
      <c r="F141" s="834"/>
      <c r="G141" s="763"/>
      <c r="H141" s="775"/>
      <c r="I141" s="775"/>
      <c r="J141" s="801"/>
      <c r="K141" s="775"/>
      <c r="L141" s="763"/>
      <c r="M141" s="786"/>
      <c r="N141" s="763"/>
      <c r="O141" s="763"/>
      <c r="P141" s="813"/>
      <c r="Q141" s="748"/>
      <c r="R141" s="775"/>
      <c r="S141" s="877"/>
      <c r="T141" s="775"/>
      <c r="U141" s="877"/>
      <c r="V141" s="775"/>
      <c r="W141" s="877"/>
      <c r="X141" s="816"/>
      <c r="Y141" s="877"/>
      <c r="Z141" s="877"/>
      <c r="AA141" s="786"/>
      <c r="AB141" s="297">
        <v>2</v>
      </c>
      <c r="AC141" s="480" t="s">
        <v>1584</v>
      </c>
      <c r="AD141" s="481">
        <v>1</v>
      </c>
      <c r="AE141" s="295" t="s">
        <v>1468</v>
      </c>
      <c r="AF141" s="298" t="s">
        <v>507</v>
      </c>
      <c r="AG141" s="299" t="s">
        <v>335</v>
      </c>
      <c r="AH141" s="296">
        <v>0.15</v>
      </c>
      <c r="AI141" s="299" t="s">
        <v>178</v>
      </c>
      <c r="AJ141" s="296">
        <v>0.15</v>
      </c>
      <c r="AK141" s="300">
        <v>0.3</v>
      </c>
      <c r="AL141" s="301">
        <v>0.33599999999999997</v>
      </c>
      <c r="AM141" s="301">
        <v>0.6</v>
      </c>
      <c r="AN141" s="302" t="s">
        <v>179</v>
      </c>
      <c r="AO141" s="302" t="s">
        <v>180</v>
      </c>
      <c r="AP141" s="302" t="s">
        <v>181</v>
      </c>
      <c r="AQ141" s="775"/>
      <c r="AR141" s="801"/>
      <c r="AS141" s="801"/>
      <c r="AT141" s="786"/>
      <c r="AU141" s="801"/>
      <c r="AV141" s="801"/>
      <c r="AW141" s="786"/>
      <c r="AX141" s="786"/>
      <c r="AY141" s="786"/>
      <c r="AZ141" s="775"/>
      <c r="BA141" s="303"/>
      <c r="BB141" s="305"/>
      <c r="BC141" s="308" t="s">
        <v>974</v>
      </c>
      <c r="BD141" s="295"/>
      <c r="BE141" s="295"/>
      <c r="BF141" s="295"/>
      <c r="BG141" s="295"/>
      <c r="BH141" s="305"/>
      <c r="BI141" s="305"/>
      <c r="BJ141" s="305"/>
      <c r="BK141" s="305"/>
      <c r="BL141" s="306"/>
      <c r="BM141" s="306"/>
      <c r="BN141" s="306"/>
      <c r="BO141" s="306"/>
      <c r="BP141" s="307" t="s">
        <v>974</v>
      </c>
      <c r="BQ141" s="330" t="s">
        <v>974</v>
      </c>
      <c r="BR141" s="748"/>
      <c r="BS141" s="763"/>
      <c r="BT141" s="763"/>
      <c r="BU141" s="766"/>
    </row>
    <row r="142" spans="1:73" ht="114.75" x14ac:dyDescent="0.25">
      <c r="A142" s="819"/>
      <c r="B142" s="822"/>
      <c r="C142" s="825"/>
      <c r="D142" s="999"/>
      <c r="E142" s="831"/>
      <c r="F142" s="834"/>
      <c r="G142" s="763"/>
      <c r="H142" s="775"/>
      <c r="I142" s="775"/>
      <c r="J142" s="801"/>
      <c r="K142" s="775"/>
      <c r="L142" s="763"/>
      <c r="M142" s="786"/>
      <c r="N142" s="763"/>
      <c r="O142" s="763"/>
      <c r="P142" s="813"/>
      <c r="Q142" s="748"/>
      <c r="R142" s="775"/>
      <c r="S142" s="877"/>
      <c r="T142" s="775"/>
      <c r="U142" s="877"/>
      <c r="V142" s="775"/>
      <c r="W142" s="877"/>
      <c r="X142" s="816"/>
      <c r="Y142" s="877"/>
      <c r="Z142" s="877"/>
      <c r="AA142" s="786"/>
      <c r="AB142" s="297">
        <v>3</v>
      </c>
      <c r="AC142" s="480" t="s">
        <v>1431</v>
      </c>
      <c r="AD142" s="481" t="s">
        <v>1518</v>
      </c>
      <c r="AE142" s="295" t="s">
        <v>1505</v>
      </c>
      <c r="AF142" s="298" t="s">
        <v>830</v>
      </c>
      <c r="AG142" s="299" t="s">
        <v>282</v>
      </c>
      <c r="AH142" s="296">
        <v>0.1</v>
      </c>
      <c r="AI142" s="299" t="s">
        <v>178</v>
      </c>
      <c r="AJ142" s="296">
        <v>0.15</v>
      </c>
      <c r="AK142" s="300">
        <v>0.25</v>
      </c>
      <c r="AL142" s="301">
        <v>0.33599999999999997</v>
      </c>
      <c r="AM142" s="301">
        <v>0.44999999999999996</v>
      </c>
      <c r="AN142" s="302" t="s">
        <v>179</v>
      </c>
      <c r="AO142" s="302" t="s">
        <v>180</v>
      </c>
      <c r="AP142" s="302" t="s">
        <v>181</v>
      </c>
      <c r="AQ142" s="775"/>
      <c r="AR142" s="801"/>
      <c r="AS142" s="801"/>
      <c r="AT142" s="786"/>
      <c r="AU142" s="801"/>
      <c r="AV142" s="801"/>
      <c r="AW142" s="786"/>
      <c r="AX142" s="786"/>
      <c r="AY142" s="786"/>
      <c r="AZ142" s="775"/>
      <c r="BA142" s="303"/>
      <c r="BB142" s="305"/>
      <c r="BC142" s="308" t="s">
        <v>974</v>
      </c>
      <c r="BD142" s="295"/>
      <c r="BE142" s="295"/>
      <c r="BF142" s="295"/>
      <c r="BG142" s="295"/>
      <c r="BH142" s="305"/>
      <c r="BI142" s="305"/>
      <c r="BJ142" s="305"/>
      <c r="BK142" s="305"/>
      <c r="BL142" s="306"/>
      <c r="BM142" s="306"/>
      <c r="BN142" s="306"/>
      <c r="BO142" s="306"/>
      <c r="BP142" s="307" t="s">
        <v>974</v>
      </c>
      <c r="BQ142" s="330" t="s">
        <v>974</v>
      </c>
      <c r="BR142" s="748"/>
      <c r="BS142" s="763"/>
      <c r="BT142" s="763"/>
      <c r="BU142" s="766"/>
    </row>
    <row r="143" spans="1:73" ht="114.75" x14ac:dyDescent="0.25">
      <c r="A143" s="819"/>
      <c r="B143" s="822"/>
      <c r="C143" s="825"/>
      <c r="D143" s="999"/>
      <c r="E143" s="831"/>
      <c r="F143" s="834"/>
      <c r="G143" s="763"/>
      <c r="H143" s="775"/>
      <c r="I143" s="775"/>
      <c r="J143" s="801"/>
      <c r="K143" s="775"/>
      <c r="L143" s="763"/>
      <c r="M143" s="786"/>
      <c r="N143" s="763"/>
      <c r="O143" s="763"/>
      <c r="P143" s="813"/>
      <c r="Q143" s="748"/>
      <c r="R143" s="775"/>
      <c r="S143" s="877"/>
      <c r="T143" s="775"/>
      <c r="U143" s="877"/>
      <c r="V143" s="775"/>
      <c r="W143" s="877"/>
      <c r="X143" s="816"/>
      <c r="Y143" s="877"/>
      <c r="Z143" s="877"/>
      <c r="AA143" s="786"/>
      <c r="AB143" s="297">
        <v>4</v>
      </c>
      <c r="AC143" s="480" t="s">
        <v>1585</v>
      </c>
      <c r="AD143" s="481">
        <v>3</v>
      </c>
      <c r="AE143" s="295" t="s">
        <v>1404</v>
      </c>
      <c r="AF143" s="298" t="s">
        <v>507</v>
      </c>
      <c r="AG143" s="299" t="s">
        <v>177</v>
      </c>
      <c r="AH143" s="296">
        <v>0.25</v>
      </c>
      <c r="AI143" s="299" t="s">
        <v>178</v>
      </c>
      <c r="AJ143" s="296">
        <v>0.15</v>
      </c>
      <c r="AK143" s="300">
        <v>0.4</v>
      </c>
      <c r="AL143" s="301">
        <v>0.20159999999999997</v>
      </c>
      <c r="AM143" s="301">
        <v>0.44999999999999996</v>
      </c>
      <c r="AN143" s="302" t="s">
        <v>179</v>
      </c>
      <c r="AO143" s="302" t="s">
        <v>180</v>
      </c>
      <c r="AP143" s="302" t="s">
        <v>181</v>
      </c>
      <c r="AQ143" s="775"/>
      <c r="AR143" s="801"/>
      <c r="AS143" s="801"/>
      <c r="AT143" s="786"/>
      <c r="AU143" s="801"/>
      <c r="AV143" s="801"/>
      <c r="AW143" s="786"/>
      <c r="AX143" s="786"/>
      <c r="AY143" s="786"/>
      <c r="AZ143" s="775"/>
      <c r="BA143" s="303"/>
      <c r="BB143" s="305"/>
      <c r="BC143" s="308" t="s">
        <v>974</v>
      </c>
      <c r="BD143" s="295"/>
      <c r="BE143" s="295"/>
      <c r="BF143" s="295"/>
      <c r="BG143" s="295"/>
      <c r="BH143" s="305"/>
      <c r="BI143" s="305"/>
      <c r="BJ143" s="305"/>
      <c r="BK143" s="305"/>
      <c r="BL143" s="306"/>
      <c r="BM143" s="306"/>
      <c r="BN143" s="306"/>
      <c r="BO143" s="306"/>
      <c r="BP143" s="307" t="s">
        <v>974</v>
      </c>
      <c r="BQ143" s="330" t="s">
        <v>974</v>
      </c>
      <c r="BR143" s="748"/>
      <c r="BS143" s="763"/>
      <c r="BT143" s="763"/>
      <c r="BU143" s="766"/>
    </row>
    <row r="144" spans="1:73" x14ac:dyDescent="0.25">
      <c r="A144" s="819"/>
      <c r="B144" s="822"/>
      <c r="C144" s="825"/>
      <c r="D144" s="999"/>
      <c r="E144" s="831"/>
      <c r="F144" s="834"/>
      <c r="G144" s="763"/>
      <c r="H144" s="775"/>
      <c r="I144" s="775"/>
      <c r="J144" s="801"/>
      <c r="K144" s="775"/>
      <c r="L144" s="763"/>
      <c r="M144" s="786"/>
      <c r="N144" s="763"/>
      <c r="O144" s="763"/>
      <c r="P144" s="813"/>
      <c r="Q144" s="748"/>
      <c r="R144" s="775"/>
      <c r="S144" s="877"/>
      <c r="T144" s="775"/>
      <c r="U144" s="877"/>
      <c r="V144" s="775"/>
      <c r="W144" s="877"/>
      <c r="X144" s="816"/>
      <c r="Y144" s="877"/>
      <c r="Z144" s="877"/>
      <c r="AA144" s="786"/>
      <c r="AB144" s="297">
        <v>5</v>
      </c>
      <c r="AC144" s="480"/>
      <c r="AD144" s="481"/>
      <c r="AE144" s="295"/>
      <c r="AF144" s="298" t="s">
        <v>974</v>
      </c>
      <c r="AG144" s="299"/>
      <c r="AH144" s="296" t="s">
        <v>974</v>
      </c>
      <c r="AI144" s="299"/>
      <c r="AJ144" s="296" t="s">
        <v>974</v>
      </c>
      <c r="AK144" s="300" t="s">
        <v>974</v>
      </c>
      <c r="AL144" s="301" t="s">
        <v>974</v>
      </c>
      <c r="AM144" s="301" t="s">
        <v>974</v>
      </c>
      <c r="AN144" s="302"/>
      <c r="AO144" s="302"/>
      <c r="AP144" s="302"/>
      <c r="AQ144" s="775"/>
      <c r="AR144" s="801"/>
      <c r="AS144" s="801"/>
      <c r="AT144" s="786"/>
      <c r="AU144" s="801"/>
      <c r="AV144" s="801"/>
      <c r="AW144" s="786"/>
      <c r="AX144" s="786"/>
      <c r="AY144" s="786"/>
      <c r="AZ144" s="775"/>
      <c r="BA144" s="303"/>
      <c r="BB144" s="305"/>
      <c r="BC144" s="308" t="s">
        <v>974</v>
      </c>
      <c r="BD144" s="295"/>
      <c r="BE144" s="295"/>
      <c r="BF144" s="295"/>
      <c r="BG144" s="295"/>
      <c r="BH144" s="305"/>
      <c r="BI144" s="305"/>
      <c r="BJ144" s="305"/>
      <c r="BK144" s="305"/>
      <c r="BL144" s="306"/>
      <c r="BM144" s="306"/>
      <c r="BN144" s="306"/>
      <c r="BO144" s="306"/>
      <c r="BP144" s="307" t="s">
        <v>974</v>
      </c>
      <c r="BQ144" s="330" t="s">
        <v>974</v>
      </c>
      <c r="BR144" s="748"/>
      <c r="BS144" s="763"/>
      <c r="BT144" s="763"/>
      <c r="BU144" s="766"/>
    </row>
    <row r="145" spans="1:73" ht="15.75" thickBot="1" x14ac:dyDescent="0.3">
      <c r="A145" s="819"/>
      <c r="B145" s="822"/>
      <c r="C145" s="825"/>
      <c r="D145" s="1000"/>
      <c r="E145" s="832"/>
      <c r="F145" s="835"/>
      <c r="G145" s="764"/>
      <c r="H145" s="776"/>
      <c r="I145" s="776"/>
      <c r="J145" s="802"/>
      <c r="K145" s="776"/>
      <c r="L145" s="764"/>
      <c r="M145" s="787"/>
      <c r="N145" s="764"/>
      <c r="O145" s="764"/>
      <c r="P145" s="814"/>
      <c r="Q145" s="749"/>
      <c r="R145" s="776"/>
      <c r="S145" s="878"/>
      <c r="T145" s="776"/>
      <c r="U145" s="878"/>
      <c r="V145" s="776"/>
      <c r="W145" s="878"/>
      <c r="X145" s="817"/>
      <c r="Y145" s="878"/>
      <c r="Z145" s="878"/>
      <c r="AA145" s="787"/>
      <c r="AB145" s="315">
        <v>6</v>
      </c>
      <c r="AC145" s="482"/>
      <c r="AD145" s="483"/>
      <c r="AE145" s="313"/>
      <c r="AF145" s="316" t="s">
        <v>974</v>
      </c>
      <c r="AG145" s="317"/>
      <c r="AH145" s="314" t="s">
        <v>974</v>
      </c>
      <c r="AI145" s="317"/>
      <c r="AJ145" s="314" t="s">
        <v>974</v>
      </c>
      <c r="AK145" s="318" t="s">
        <v>974</v>
      </c>
      <c r="AL145" s="319" t="s">
        <v>974</v>
      </c>
      <c r="AM145" s="319" t="s">
        <v>974</v>
      </c>
      <c r="AN145" s="320"/>
      <c r="AO145" s="320"/>
      <c r="AP145" s="320"/>
      <c r="AQ145" s="776"/>
      <c r="AR145" s="802"/>
      <c r="AS145" s="802"/>
      <c r="AT145" s="787"/>
      <c r="AU145" s="802"/>
      <c r="AV145" s="802"/>
      <c r="AW145" s="787"/>
      <c r="AX145" s="787"/>
      <c r="AY145" s="787"/>
      <c r="AZ145" s="776"/>
      <c r="BA145" s="321"/>
      <c r="BB145" s="323"/>
      <c r="BC145" s="326" t="s">
        <v>974</v>
      </c>
      <c r="BD145" s="313"/>
      <c r="BE145" s="313"/>
      <c r="BF145" s="313"/>
      <c r="BG145" s="313"/>
      <c r="BH145" s="323"/>
      <c r="BI145" s="323"/>
      <c r="BJ145" s="323"/>
      <c r="BK145" s="323"/>
      <c r="BL145" s="324"/>
      <c r="BM145" s="324"/>
      <c r="BN145" s="324"/>
      <c r="BO145" s="324"/>
      <c r="BP145" s="325" t="s">
        <v>974</v>
      </c>
      <c r="BQ145" s="333" t="s">
        <v>974</v>
      </c>
      <c r="BR145" s="749"/>
      <c r="BS145" s="764"/>
      <c r="BT145" s="764"/>
      <c r="BU145" s="767"/>
    </row>
    <row r="146" spans="1:73" ht="114.75" x14ac:dyDescent="0.25">
      <c r="A146" s="819"/>
      <c r="B146" s="822"/>
      <c r="C146" s="825"/>
      <c r="D146" s="998" t="s">
        <v>1387</v>
      </c>
      <c r="E146" s="830" t="s">
        <v>231</v>
      </c>
      <c r="F146" s="833">
        <v>14</v>
      </c>
      <c r="G146" s="762" t="s">
        <v>1586</v>
      </c>
      <c r="H146" s="774" t="s">
        <v>1575</v>
      </c>
      <c r="I146" s="774" t="s">
        <v>1406</v>
      </c>
      <c r="J146" s="800" t="s">
        <v>1587</v>
      </c>
      <c r="K146" s="774" t="s">
        <v>201</v>
      </c>
      <c r="L146" s="762" t="s">
        <v>675</v>
      </c>
      <c r="M146" s="785" t="s">
        <v>1282</v>
      </c>
      <c r="N146" s="762" t="s">
        <v>1588</v>
      </c>
      <c r="O146" s="762" t="s">
        <v>1589</v>
      </c>
      <c r="P146" s="812" t="s">
        <v>1395</v>
      </c>
      <c r="Q146" s="747" t="s">
        <v>1395</v>
      </c>
      <c r="R146" s="774" t="s">
        <v>289</v>
      </c>
      <c r="S146" s="876">
        <v>0.8</v>
      </c>
      <c r="T146" s="774" t="s">
        <v>174</v>
      </c>
      <c r="U146" s="876">
        <v>0.6</v>
      </c>
      <c r="V146" s="774" t="s">
        <v>220</v>
      </c>
      <c r="W146" s="876">
        <v>0.4</v>
      </c>
      <c r="X146" s="815" t="s">
        <v>174</v>
      </c>
      <c r="Y146" s="876">
        <v>0.6</v>
      </c>
      <c r="Z146" s="876" t="s">
        <v>1579</v>
      </c>
      <c r="AA146" s="785" t="s">
        <v>1580</v>
      </c>
      <c r="AB146" s="49">
        <v>1</v>
      </c>
      <c r="AC146" s="213" t="s">
        <v>1431</v>
      </c>
      <c r="AD146" s="214">
        <v>3</v>
      </c>
      <c r="AE146" s="9" t="s">
        <v>1505</v>
      </c>
      <c r="AF146" s="16" t="s">
        <v>507</v>
      </c>
      <c r="AG146" s="10" t="s">
        <v>335</v>
      </c>
      <c r="AH146" s="18">
        <v>0.15</v>
      </c>
      <c r="AI146" s="10" t="s">
        <v>178</v>
      </c>
      <c r="AJ146" s="18">
        <v>0.15</v>
      </c>
      <c r="AK146" s="19">
        <v>0.3</v>
      </c>
      <c r="AL146" s="20">
        <v>0.56000000000000005</v>
      </c>
      <c r="AM146" s="20">
        <v>0.6</v>
      </c>
      <c r="AN146" s="11" t="s">
        <v>179</v>
      </c>
      <c r="AO146" s="11" t="s">
        <v>180</v>
      </c>
      <c r="AP146" s="11" t="s">
        <v>181</v>
      </c>
      <c r="AQ146" s="774" t="s">
        <v>1590</v>
      </c>
      <c r="AR146" s="768">
        <v>0.8</v>
      </c>
      <c r="AS146" s="768">
        <v>8.4672000000000011E-2</v>
      </c>
      <c r="AT146" s="785" t="s">
        <v>535</v>
      </c>
      <c r="AU146" s="768">
        <v>0.6</v>
      </c>
      <c r="AV146" s="768">
        <v>0.6</v>
      </c>
      <c r="AW146" s="785" t="s">
        <v>174</v>
      </c>
      <c r="AX146" s="785" t="s">
        <v>1580</v>
      </c>
      <c r="AY146" s="785" t="s">
        <v>174</v>
      </c>
      <c r="AZ146" s="774" t="s">
        <v>183</v>
      </c>
      <c r="BA146" s="97" t="s">
        <v>1591</v>
      </c>
      <c r="BB146" s="91" t="s">
        <v>1592</v>
      </c>
      <c r="BC146" s="94">
        <v>4</v>
      </c>
      <c r="BD146" s="9">
        <v>1</v>
      </c>
      <c r="BE146" s="9">
        <v>1</v>
      </c>
      <c r="BF146" s="9">
        <v>1</v>
      </c>
      <c r="BG146" s="9">
        <v>1</v>
      </c>
      <c r="BH146" s="91" t="s">
        <v>1213</v>
      </c>
      <c r="BI146" s="91" t="s">
        <v>1509</v>
      </c>
      <c r="BJ146" s="91"/>
      <c r="BK146" s="91"/>
      <c r="BL146" s="93"/>
      <c r="BM146" s="93"/>
      <c r="BN146" s="93"/>
      <c r="BO146" s="93"/>
      <c r="BP146" s="95" t="s">
        <v>974</v>
      </c>
      <c r="BQ146" s="96" t="s">
        <v>974</v>
      </c>
      <c r="BR146" s="747"/>
      <c r="BS146" s="762"/>
      <c r="BT146" s="762"/>
      <c r="BU146" s="765"/>
    </row>
    <row r="147" spans="1:73" ht="89.25" x14ac:dyDescent="0.25">
      <c r="A147" s="819"/>
      <c r="B147" s="822"/>
      <c r="C147" s="825"/>
      <c r="D147" s="999"/>
      <c r="E147" s="831"/>
      <c r="F147" s="834"/>
      <c r="G147" s="763"/>
      <c r="H147" s="775"/>
      <c r="I147" s="775"/>
      <c r="J147" s="801"/>
      <c r="K147" s="775"/>
      <c r="L147" s="763"/>
      <c r="M147" s="786"/>
      <c r="N147" s="763"/>
      <c r="O147" s="763"/>
      <c r="P147" s="813"/>
      <c r="Q147" s="748"/>
      <c r="R147" s="775"/>
      <c r="S147" s="877"/>
      <c r="T147" s="775"/>
      <c r="U147" s="877"/>
      <c r="V147" s="775"/>
      <c r="W147" s="877"/>
      <c r="X147" s="816"/>
      <c r="Y147" s="877"/>
      <c r="Z147" s="877"/>
      <c r="AA147" s="786"/>
      <c r="AB147" s="297">
        <v>2</v>
      </c>
      <c r="AC147" s="480" t="s">
        <v>1581</v>
      </c>
      <c r="AD147" s="481">
        <v>4</v>
      </c>
      <c r="AE147" s="295" t="s">
        <v>1468</v>
      </c>
      <c r="AF147" s="298" t="s">
        <v>507</v>
      </c>
      <c r="AG147" s="299" t="s">
        <v>335</v>
      </c>
      <c r="AH147" s="296">
        <v>0.15</v>
      </c>
      <c r="AI147" s="299" t="s">
        <v>806</v>
      </c>
      <c r="AJ147" s="296">
        <v>0.25</v>
      </c>
      <c r="AK147" s="300">
        <v>0.4</v>
      </c>
      <c r="AL147" s="301">
        <v>0.33600000000000002</v>
      </c>
      <c r="AM147" s="301">
        <v>0.6</v>
      </c>
      <c r="AN147" s="302" t="s">
        <v>179</v>
      </c>
      <c r="AO147" s="302" t="s">
        <v>180</v>
      </c>
      <c r="AP147" s="302" t="s">
        <v>181</v>
      </c>
      <c r="AQ147" s="775"/>
      <c r="AR147" s="801"/>
      <c r="AS147" s="801"/>
      <c r="AT147" s="786"/>
      <c r="AU147" s="801"/>
      <c r="AV147" s="801"/>
      <c r="AW147" s="786"/>
      <c r="AX147" s="786"/>
      <c r="AY147" s="786"/>
      <c r="AZ147" s="775"/>
      <c r="BA147" s="303"/>
      <c r="BB147" s="305"/>
      <c r="BC147" s="308" t="s">
        <v>974</v>
      </c>
      <c r="BD147" s="295"/>
      <c r="BE147" s="295"/>
      <c r="BF147" s="295"/>
      <c r="BG147" s="295"/>
      <c r="BH147" s="305"/>
      <c r="BI147" s="305"/>
      <c r="BJ147" s="305"/>
      <c r="BK147" s="305"/>
      <c r="BL147" s="306"/>
      <c r="BM147" s="306"/>
      <c r="BN147" s="306"/>
      <c r="BO147" s="306"/>
      <c r="BP147" s="307" t="s">
        <v>974</v>
      </c>
      <c r="BQ147" s="330" t="s">
        <v>974</v>
      </c>
      <c r="BR147" s="748"/>
      <c r="BS147" s="763"/>
      <c r="BT147" s="763"/>
      <c r="BU147" s="766"/>
    </row>
    <row r="148" spans="1:73" ht="76.5" x14ac:dyDescent="0.25">
      <c r="A148" s="819"/>
      <c r="B148" s="822"/>
      <c r="C148" s="825"/>
      <c r="D148" s="999"/>
      <c r="E148" s="831"/>
      <c r="F148" s="834"/>
      <c r="G148" s="763"/>
      <c r="H148" s="775"/>
      <c r="I148" s="775"/>
      <c r="J148" s="801"/>
      <c r="K148" s="775"/>
      <c r="L148" s="763"/>
      <c r="M148" s="786"/>
      <c r="N148" s="763"/>
      <c r="O148" s="763"/>
      <c r="P148" s="813"/>
      <c r="Q148" s="748"/>
      <c r="R148" s="775"/>
      <c r="S148" s="877"/>
      <c r="T148" s="775"/>
      <c r="U148" s="877"/>
      <c r="V148" s="775"/>
      <c r="W148" s="877"/>
      <c r="X148" s="816"/>
      <c r="Y148" s="877"/>
      <c r="Z148" s="877"/>
      <c r="AA148" s="786"/>
      <c r="AB148" s="297">
        <v>3</v>
      </c>
      <c r="AC148" s="480" t="s">
        <v>1593</v>
      </c>
      <c r="AD148" s="481">
        <v>3</v>
      </c>
      <c r="AE148" s="295" t="s">
        <v>1404</v>
      </c>
      <c r="AF148" s="298" t="s">
        <v>507</v>
      </c>
      <c r="AG148" s="299" t="s">
        <v>335</v>
      </c>
      <c r="AH148" s="296">
        <v>0.15</v>
      </c>
      <c r="AI148" s="299" t="s">
        <v>178</v>
      </c>
      <c r="AJ148" s="296">
        <v>0.15</v>
      </c>
      <c r="AK148" s="300">
        <v>0.3</v>
      </c>
      <c r="AL148" s="301">
        <v>0.23520000000000002</v>
      </c>
      <c r="AM148" s="301">
        <v>0.6</v>
      </c>
      <c r="AN148" s="302" t="s">
        <v>179</v>
      </c>
      <c r="AO148" s="302" t="s">
        <v>180</v>
      </c>
      <c r="AP148" s="302" t="s">
        <v>181</v>
      </c>
      <c r="AQ148" s="775"/>
      <c r="AR148" s="801"/>
      <c r="AS148" s="801"/>
      <c r="AT148" s="786"/>
      <c r="AU148" s="801"/>
      <c r="AV148" s="801"/>
      <c r="AW148" s="786"/>
      <c r="AX148" s="786"/>
      <c r="AY148" s="786"/>
      <c r="AZ148" s="775"/>
      <c r="BA148" s="303"/>
      <c r="BB148" s="305"/>
      <c r="BC148" s="308" t="s">
        <v>974</v>
      </c>
      <c r="BD148" s="295"/>
      <c r="BE148" s="295"/>
      <c r="BF148" s="295"/>
      <c r="BG148" s="295"/>
      <c r="BH148" s="305"/>
      <c r="BI148" s="305"/>
      <c r="BJ148" s="305"/>
      <c r="BK148" s="305"/>
      <c r="BL148" s="306"/>
      <c r="BM148" s="306"/>
      <c r="BN148" s="306"/>
      <c r="BO148" s="306"/>
      <c r="BP148" s="307" t="s">
        <v>974</v>
      </c>
      <c r="BQ148" s="330" t="s">
        <v>974</v>
      </c>
      <c r="BR148" s="748"/>
      <c r="BS148" s="763"/>
      <c r="BT148" s="763"/>
      <c r="BU148" s="766"/>
    </row>
    <row r="149" spans="1:73" ht="122.45" customHeight="1" x14ac:dyDescent="0.25">
      <c r="A149" s="819"/>
      <c r="B149" s="822"/>
      <c r="C149" s="825"/>
      <c r="D149" s="999"/>
      <c r="E149" s="831"/>
      <c r="F149" s="834"/>
      <c r="G149" s="763"/>
      <c r="H149" s="775"/>
      <c r="I149" s="775"/>
      <c r="J149" s="801"/>
      <c r="K149" s="775"/>
      <c r="L149" s="763"/>
      <c r="M149" s="786"/>
      <c r="N149" s="763"/>
      <c r="O149" s="763"/>
      <c r="P149" s="813"/>
      <c r="Q149" s="748"/>
      <c r="R149" s="775"/>
      <c r="S149" s="877"/>
      <c r="T149" s="775"/>
      <c r="U149" s="877"/>
      <c r="V149" s="775"/>
      <c r="W149" s="877"/>
      <c r="X149" s="816"/>
      <c r="Y149" s="877"/>
      <c r="Z149" s="877"/>
      <c r="AA149" s="786"/>
      <c r="AB149" s="297">
        <v>4</v>
      </c>
      <c r="AC149" s="480" t="s">
        <v>1594</v>
      </c>
      <c r="AD149" s="481" t="s">
        <v>1595</v>
      </c>
      <c r="AE149" s="295" t="s">
        <v>1404</v>
      </c>
      <c r="AF149" s="298" t="s">
        <v>507</v>
      </c>
      <c r="AG149" s="299" t="s">
        <v>177</v>
      </c>
      <c r="AH149" s="296">
        <v>0.25</v>
      </c>
      <c r="AI149" s="299" t="s">
        <v>178</v>
      </c>
      <c r="AJ149" s="296">
        <v>0.15</v>
      </c>
      <c r="AK149" s="300">
        <v>0.4</v>
      </c>
      <c r="AL149" s="301">
        <v>0.14112000000000002</v>
      </c>
      <c r="AM149" s="301">
        <v>0.6</v>
      </c>
      <c r="AN149" s="302" t="s">
        <v>179</v>
      </c>
      <c r="AO149" s="302" t="s">
        <v>180</v>
      </c>
      <c r="AP149" s="302" t="s">
        <v>181</v>
      </c>
      <c r="AQ149" s="775"/>
      <c r="AR149" s="801"/>
      <c r="AS149" s="801"/>
      <c r="AT149" s="786"/>
      <c r="AU149" s="801"/>
      <c r="AV149" s="801"/>
      <c r="AW149" s="786"/>
      <c r="AX149" s="786"/>
      <c r="AY149" s="786"/>
      <c r="AZ149" s="775"/>
      <c r="BA149" s="303"/>
      <c r="BB149" s="305"/>
      <c r="BC149" s="308" t="s">
        <v>974</v>
      </c>
      <c r="BD149" s="295"/>
      <c r="BE149" s="295"/>
      <c r="BF149" s="295"/>
      <c r="BG149" s="295"/>
      <c r="BH149" s="305"/>
      <c r="BI149" s="305"/>
      <c r="BJ149" s="305"/>
      <c r="BK149" s="305"/>
      <c r="BL149" s="306"/>
      <c r="BM149" s="306"/>
      <c r="BN149" s="306"/>
      <c r="BO149" s="306"/>
      <c r="BP149" s="307" t="s">
        <v>974</v>
      </c>
      <c r="BQ149" s="330" t="s">
        <v>974</v>
      </c>
      <c r="BR149" s="748"/>
      <c r="BS149" s="763"/>
      <c r="BT149" s="763"/>
      <c r="BU149" s="766"/>
    </row>
    <row r="150" spans="1:73" ht="70.5" x14ac:dyDescent="0.25">
      <c r="A150" s="819"/>
      <c r="B150" s="822"/>
      <c r="C150" s="825"/>
      <c r="D150" s="999"/>
      <c r="E150" s="831"/>
      <c r="F150" s="834"/>
      <c r="G150" s="763"/>
      <c r="H150" s="775"/>
      <c r="I150" s="775"/>
      <c r="J150" s="801"/>
      <c r="K150" s="775"/>
      <c r="L150" s="763"/>
      <c r="M150" s="786"/>
      <c r="N150" s="763"/>
      <c r="O150" s="763"/>
      <c r="P150" s="813"/>
      <c r="Q150" s="748"/>
      <c r="R150" s="775"/>
      <c r="S150" s="877"/>
      <c r="T150" s="775"/>
      <c r="U150" s="877"/>
      <c r="V150" s="775"/>
      <c r="W150" s="877"/>
      <c r="X150" s="816"/>
      <c r="Y150" s="877"/>
      <c r="Z150" s="877"/>
      <c r="AA150" s="786"/>
      <c r="AB150" s="297">
        <v>5</v>
      </c>
      <c r="AC150" s="480" t="s">
        <v>1596</v>
      </c>
      <c r="AD150" s="481">
        <v>5</v>
      </c>
      <c r="AE150" s="295" t="s">
        <v>1597</v>
      </c>
      <c r="AF150" s="298" t="s">
        <v>507</v>
      </c>
      <c r="AG150" s="299" t="s">
        <v>177</v>
      </c>
      <c r="AH150" s="296">
        <v>0.25</v>
      </c>
      <c r="AI150" s="299" t="s">
        <v>178</v>
      </c>
      <c r="AJ150" s="296">
        <v>0.15</v>
      </c>
      <c r="AK150" s="300">
        <v>0.4</v>
      </c>
      <c r="AL150" s="301">
        <v>8.4672000000000011E-2</v>
      </c>
      <c r="AM150" s="301">
        <v>0.6</v>
      </c>
      <c r="AN150" s="302" t="s">
        <v>179</v>
      </c>
      <c r="AO150" s="302" t="s">
        <v>1477</v>
      </c>
      <c r="AP150" s="302" t="s">
        <v>181</v>
      </c>
      <c r="AQ150" s="775"/>
      <c r="AR150" s="801"/>
      <c r="AS150" s="801"/>
      <c r="AT150" s="786"/>
      <c r="AU150" s="801"/>
      <c r="AV150" s="801"/>
      <c r="AW150" s="786"/>
      <c r="AX150" s="786"/>
      <c r="AY150" s="786"/>
      <c r="AZ150" s="775"/>
      <c r="BA150" s="303"/>
      <c r="BB150" s="305"/>
      <c r="BC150" s="308" t="s">
        <v>974</v>
      </c>
      <c r="BD150" s="295"/>
      <c r="BE150" s="295"/>
      <c r="BF150" s="295"/>
      <c r="BG150" s="295"/>
      <c r="BH150" s="305"/>
      <c r="BI150" s="305"/>
      <c r="BJ150" s="305"/>
      <c r="BK150" s="305"/>
      <c r="BL150" s="306"/>
      <c r="BM150" s="306"/>
      <c r="BN150" s="306"/>
      <c r="BO150" s="306"/>
      <c r="BP150" s="307" t="s">
        <v>974</v>
      </c>
      <c r="BQ150" s="330" t="s">
        <v>974</v>
      </c>
      <c r="BR150" s="748"/>
      <c r="BS150" s="763"/>
      <c r="BT150" s="763"/>
      <c r="BU150" s="766"/>
    </row>
    <row r="151" spans="1:73" ht="15.75" thickBot="1" x14ac:dyDescent="0.3">
      <c r="A151" s="819"/>
      <c r="B151" s="822"/>
      <c r="C151" s="825"/>
      <c r="D151" s="1000"/>
      <c r="E151" s="832"/>
      <c r="F151" s="835"/>
      <c r="G151" s="764"/>
      <c r="H151" s="776"/>
      <c r="I151" s="776"/>
      <c r="J151" s="802"/>
      <c r="K151" s="776"/>
      <c r="L151" s="764"/>
      <c r="M151" s="787"/>
      <c r="N151" s="764"/>
      <c r="O151" s="764"/>
      <c r="P151" s="814"/>
      <c r="Q151" s="749"/>
      <c r="R151" s="776"/>
      <c r="S151" s="878"/>
      <c r="T151" s="776"/>
      <c r="U151" s="878"/>
      <c r="V151" s="776"/>
      <c r="W151" s="878"/>
      <c r="X151" s="817"/>
      <c r="Y151" s="878"/>
      <c r="Z151" s="878"/>
      <c r="AA151" s="787"/>
      <c r="AB151" s="315">
        <v>6</v>
      </c>
      <c r="AC151" s="482"/>
      <c r="AD151" s="483"/>
      <c r="AE151" s="313"/>
      <c r="AF151" s="316" t="s">
        <v>974</v>
      </c>
      <c r="AG151" s="317"/>
      <c r="AH151" s="314" t="s">
        <v>974</v>
      </c>
      <c r="AI151" s="317"/>
      <c r="AJ151" s="314" t="s">
        <v>974</v>
      </c>
      <c r="AK151" s="318" t="s">
        <v>974</v>
      </c>
      <c r="AL151" s="319" t="s">
        <v>974</v>
      </c>
      <c r="AM151" s="319" t="s">
        <v>974</v>
      </c>
      <c r="AN151" s="320"/>
      <c r="AO151" s="320"/>
      <c r="AP151" s="320"/>
      <c r="AQ151" s="776"/>
      <c r="AR151" s="802"/>
      <c r="AS151" s="802"/>
      <c r="AT151" s="787"/>
      <c r="AU151" s="802"/>
      <c r="AV151" s="802"/>
      <c r="AW151" s="787"/>
      <c r="AX151" s="787"/>
      <c r="AY151" s="787"/>
      <c r="AZ151" s="776"/>
      <c r="BA151" s="321"/>
      <c r="BB151" s="323"/>
      <c r="BC151" s="326" t="s">
        <v>974</v>
      </c>
      <c r="BD151" s="313"/>
      <c r="BE151" s="313"/>
      <c r="BF151" s="313"/>
      <c r="BG151" s="313"/>
      <c r="BH151" s="323"/>
      <c r="BI151" s="323"/>
      <c r="BJ151" s="323"/>
      <c r="BK151" s="323"/>
      <c r="BL151" s="324"/>
      <c r="BM151" s="324"/>
      <c r="BN151" s="324"/>
      <c r="BO151" s="324"/>
      <c r="BP151" s="325" t="s">
        <v>974</v>
      </c>
      <c r="BQ151" s="333" t="s">
        <v>974</v>
      </c>
      <c r="BR151" s="749"/>
      <c r="BS151" s="764"/>
      <c r="BT151" s="764"/>
      <c r="BU151" s="767"/>
    </row>
    <row r="152" spans="1:73" ht="70.5" x14ac:dyDescent="0.25">
      <c r="A152" s="819"/>
      <c r="B152" s="822"/>
      <c r="C152" s="825"/>
      <c r="D152" s="998" t="s">
        <v>1387</v>
      </c>
      <c r="E152" s="830" t="s">
        <v>231</v>
      </c>
      <c r="F152" s="833">
        <v>15</v>
      </c>
      <c r="G152" s="762" t="s">
        <v>1598</v>
      </c>
      <c r="H152" s="774" t="s">
        <v>1444</v>
      </c>
      <c r="I152" s="774" t="s">
        <v>1406</v>
      </c>
      <c r="J152" s="800" t="s">
        <v>1599</v>
      </c>
      <c r="K152" s="774" t="s">
        <v>201</v>
      </c>
      <c r="L152" s="762" t="s">
        <v>260</v>
      </c>
      <c r="M152" s="785" t="s">
        <v>1282</v>
      </c>
      <c r="N152" s="762" t="s">
        <v>1600</v>
      </c>
      <c r="O152" s="762" t="s">
        <v>1601</v>
      </c>
      <c r="P152" s="812" t="s">
        <v>1395</v>
      </c>
      <c r="Q152" s="747" t="s">
        <v>1395</v>
      </c>
      <c r="R152" s="774" t="s">
        <v>219</v>
      </c>
      <c r="S152" s="876">
        <v>0.4</v>
      </c>
      <c r="T152" s="774" t="s">
        <v>220</v>
      </c>
      <c r="U152" s="876">
        <v>0.4</v>
      </c>
      <c r="V152" s="774" t="s">
        <v>174</v>
      </c>
      <c r="W152" s="876">
        <v>0.6</v>
      </c>
      <c r="X152" s="815" t="s">
        <v>174</v>
      </c>
      <c r="Y152" s="876">
        <v>0.6</v>
      </c>
      <c r="Z152" s="876" t="s">
        <v>1602</v>
      </c>
      <c r="AA152" s="785" t="s">
        <v>174</v>
      </c>
      <c r="AB152" s="49">
        <v>1</v>
      </c>
      <c r="AC152" s="213" t="s">
        <v>1603</v>
      </c>
      <c r="AD152" s="214">
        <v>1</v>
      </c>
      <c r="AE152" s="9" t="s">
        <v>1597</v>
      </c>
      <c r="AF152" s="16" t="s">
        <v>507</v>
      </c>
      <c r="AG152" s="10" t="s">
        <v>335</v>
      </c>
      <c r="AH152" s="18">
        <v>0.15</v>
      </c>
      <c r="AI152" s="10" t="s">
        <v>178</v>
      </c>
      <c r="AJ152" s="18">
        <v>0.15</v>
      </c>
      <c r="AK152" s="19">
        <v>0.3</v>
      </c>
      <c r="AL152" s="20">
        <v>0.28000000000000003</v>
      </c>
      <c r="AM152" s="20">
        <v>0.6</v>
      </c>
      <c r="AN152" s="11" t="s">
        <v>179</v>
      </c>
      <c r="AO152" s="11" t="s">
        <v>180</v>
      </c>
      <c r="AP152" s="11" t="s">
        <v>181</v>
      </c>
      <c r="AQ152" s="774" t="s">
        <v>1604</v>
      </c>
      <c r="AR152" s="768">
        <v>0.4</v>
      </c>
      <c r="AS152" s="768">
        <v>0.1176</v>
      </c>
      <c r="AT152" s="785" t="s">
        <v>535</v>
      </c>
      <c r="AU152" s="768">
        <v>0.6</v>
      </c>
      <c r="AV152" s="768">
        <v>0.6</v>
      </c>
      <c r="AW152" s="785" t="s">
        <v>174</v>
      </c>
      <c r="AX152" s="785" t="s">
        <v>174</v>
      </c>
      <c r="AY152" s="785" t="s">
        <v>174</v>
      </c>
      <c r="AZ152" s="774" t="s">
        <v>183</v>
      </c>
      <c r="BA152" s="97" t="s">
        <v>1605</v>
      </c>
      <c r="BB152" s="91" t="s">
        <v>1606</v>
      </c>
      <c r="BC152" s="94">
        <v>1</v>
      </c>
      <c r="BD152" s="9">
        <v>1</v>
      </c>
      <c r="BE152" s="9"/>
      <c r="BF152" s="9"/>
      <c r="BG152" s="9"/>
      <c r="BH152" s="91" t="s">
        <v>1444</v>
      </c>
      <c r="BI152" s="91" t="s">
        <v>1509</v>
      </c>
      <c r="BJ152" s="91"/>
      <c r="BK152" s="91"/>
      <c r="BL152" s="93"/>
      <c r="BM152" s="93"/>
      <c r="BN152" s="93"/>
      <c r="BO152" s="93"/>
      <c r="BP152" s="95" t="s">
        <v>974</v>
      </c>
      <c r="BQ152" s="96" t="s">
        <v>974</v>
      </c>
      <c r="BR152" s="747"/>
      <c r="BS152" s="762"/>
      <c r="BT152" s="762"/>
      <c r="BU152" s="765"/>
    </row>
    <row r="153" spans="1:73" ht="89.25" x14ac:dyDescent="0.25">
      <c r="A153" s="819"/>
      <c r="B153" s="822"/>
      <c r="C153" s="825"/>
      <c r="D153" s="999"/>
      <c r="E153" s="831"/>
      <c r="F153" s="834"/>
      <c r="G153" s="763"/>
      <c r="H153" s="775"/>
      <c r="I153" s="775"/>
      <c r="J153" s="801"/>
      <c r="K153" s="775"/>
      <c r="L153" s="763"/>
      <c r="M153" s="786"/>
      <c r="N153" s="763"/>
      <c r="O153" s="763"/>
      <c r="P153" s="813"/>
      <c r="Q153" s="748"/>
      <c r="R153" s="775"/>
      <c r="S153" s="877"/>
      <c r="T153" s="775"/>
      <c r="U153" s="877"/>
      <c r="V153" s="775"/>
      <c r="W153" s="877"/>
      <c r="X153" s="816"/>
      <c r="Y153" s="877"/>
      <c r="Z153" s="877"/>
      <c r="AA153" s="786"/>
      <c r="AB153" s="297">
        <v>2</v>
      </c>
      <c r="AC153" s="480" t="s">
        <v>1607</v>
      </c>
      <c r="AD153" s="481">
        <v>1</v>
      </c>
      <c r="AE153" s="295" t="s">
        <v>1608</v>
      </c>
      <c r="AF153" s="298" t="s">
        <v>507</v>
      </c>
      <c r="AG153" s="299" t="s">
        <v>335</v>
      </c>
      <c r="AH153" s="296">
        <v>0.15</v>
      </c>
      <c r="AI153" s="299" t="s">
        <v>178</v>
      </c>
      <c r="AJ153" s="296">
        <v>0.15</v>
      </c>
      <c r="AK153" s="300">
        <v>0.3</v>
      </c>
      <c r="AL153" s="301">
        <v>0.19600000000000001</v>
      </c>
      <c r="AM153" s="301">
        <v>0.6</v>
      </c>
      <c r="AN153" s="302" t="s">
        <v>179</v>
      </c>
      <c r="AO153" s="302" t="s">
        <v>180</v>
      </c>
      <c r="AP153" s="302" t="s">
        <v>181</v>
      </c>
      <c r="AQ153" s="775"/>
      <c r="AR153" s="801"/>
      <c r="AS153" s="801"/>
      <c r="AT153" s="786"/>
      <c r="AU153" s="801"/>
      <c r="AV153" s="801"/>
      <c r="AW153" s="786"/>
      <c r="AX153" s="786"/>
      <c r="AY153" s="786"/>
      <c r="AZ153" s="775"/>
      <c r="BA153" s="303"/>
      <c r="BB153" s="305"/>
      <c r="BC153" s="308" t="s">
        <v>974</v>
      </c>
      <c r="BD153" s="295"/>
      <c r="BE153" s="295"/>
      <c r="BF153" s="295"/>
      <c r="BG153" s="295"/>
      <c r="BH153" s="305"/>
      <c r="BI153" s="305"/>
      <c r="BJ153" s="305"/>
      <c r="BK153" s="305"/>
      <c r="BL153" s="306"/>
      <c r="BM153" s="306"/>
      <c r="BN153" s="306"/>
      <c r="BO153" s="306"/>
      <c r="BP153" s="307" t="s">
        <v>974</v>
      </c>
      <c r="BQ153" s="330" t="s">
        <v>974</v>
      </c>
      <c r="BR153" s="748"/>
      <c r="BS153" s="763"/>
      <c r="BT153" s="763"/>
      <c r="BU153" s="766"/>
    </row>
    <row r="154" spans="1:73" ht="70.5" x14ac:dyDescent="0.25">
      <c r="A154" s="819"/>
      <c r="B154" s="822"/>
      <c r="C154" s="825"/>
      <c r="D154" s="999"/>
      <c r="E154" s="831"/>
      <c r="F154" s="834"/>
      <c r="G154" s="763"/>
      <c r="H154" s="775"/>
      <c r="I154" s="775"/>
      <c r="J154" s="801"/>
      <c r="K154" s="775"/>
      <c r="L154" s="763"/>
      <c r="M154" s="786"/>
      <c r="N154" s="763"/>
      <c r="O154" s="763"/>
      <c r="P154" s="813"/>
      <c r="Q154" s="748"/>
      <c r="R154" s="775"/>
      <c r="S154" s="877"/>
      <c r="T154" s="775"/>
      <c r="U154" s="877"/>
      <c r="V154" s="775"/>
      <c r="W154" s="877"/>
      <c r="X154" s="816"/>
      <c r="Y154" s="877"/>
      <c r="Z154" s="877"/>
      <c r="AA154" s="786"/>
      <c r="AB154" s="297">
        <v>3</v>
      </c>
      <c r="AC154" s="480" t="s">
        <v>1609</v>
      </c>
      <c r="AD154" s="481">
        <v>1</v>
      </c>
      <c r="AE154" s="295" t="s">
        <v>1608</v>
      </c>
      <c r="AF154" s="298" t="s">
        <v>507</v>
      </c>
      <c r="AG154" s="299" t="s">
        <v>177</v>
      </c>
      <c r="AH154" s="296">
        <v>0.25</v>
      </c>
      <c r="AI154" s="299" t="s">
        <v>178</v>
      </c>
      <c r="AJ154" s="296">
        <v>0.15</v>
      </c>
      <c r="AK154" s="300">
        <v>0.4</v>
      </c>
      <c r="AL154" s="301">
        <v>0.1176</v>
      </c>
      <c r="AM154" s="301">
        <v>0.6</v>
      </c>
      <c r="AN154" s="302" t="s">
        <v>179</v>
      </c>
      <c r="AO154" s="302" t="s">
        <v>180</v>
      </c>
      <c r="AP154" s="302" t="s">
        <v>181</v>
      </c>
      <c r="AQ154" s="775"/>
      <c r="AR154" s="801"/>
      <c r="AS154" s="801"/>
      <c r="AT154" s="786"/>
      <c r="AU154" s="801"/>
      <c r="AV154" s="801"/>
      <c r="AW154" s="786"/>
      <c r="AX154" s="786"/>
      <c r="AY154" s="786"/>
      <c r="AZ154" s="775"/>
      <c r="BA154" s="303"/>
      <c r="BB154" s="305"/>
      <c r="BC154" s="308" t="s">
        <v>974</v>
      </c>
      <c r="BD154" s="295"/>
      <c r="BE154" s="295"/>
      <c r="BF154" s="295"/>
      <c r="BG154" s="295"/>
      <c r="BH154" s="305"/>
      <c r="BI154" s="305"/>
      <c r="BJ154" s="305"/>
      <c r="BK154" s="305"/>
      <c r="BL154" s="306"/>
      <c r="BM154" s="306"/>
      <c r="BN154" s="306"/>
      <c r="BO154" s="306"/>
      <c r="BP154" s="307" t="s">
        <v>974</v>
      </c>
      <c r="BQ154" s="330" t="s">
        <v>974</v>
      </c>
      <c r="BR154" s="748"/>
      <c r="BS154" s="763"/>
      <c r="BT154" s="763"/>
      <c r="BU154" s="766"/>
    </row>
    <row r="155" spans="1:73" x14ac:dyDescent="0.25">
      <c r="A155" s="819"/>
      <c r="B155" s="822"/>
      <c r="C155" s="825"/>
      <c r="D155" s="999"/>
      <c r="E155" s="831"/>
      <c r="F155" s="834"/>
      <c r="G155" s="763"/>
      <c r="H155" s="775"/>
      <c r="I155" s="775"/>
      <c r="J155" s="801"/>
      <c r="K155" s="775"/>
      <c r="L155" s="763"/>
      <c r="M155" s="786"/>
      <c r="N155" s="763"/>
      <c r="O155" s="763"/>
      <c r="P155" s="813"/>
      <c r="Q155" s="748"/>
      <c r="R155" s="775"/>
      <c r="S155" s="877"/>
      <c r="T155" s="775"/>
      <c r="U155" s="877"/>
      <c r="V155" s="775"/>
      <c r="W155" s="877"/>
      <c r="X155" s="816"/>
      <c r="Y155" s="877"/>
      <c r="Z155" s="877"/>
      <c r="AA155" s="786"/>
      <c r="AB155" s="297">
        <v>4</v>
      </c>
      <c r="AC155" s="480"/>
      <c r="AD155" s="481"/>
      <c r="AE155" s="295"/>
      <c r="AF155" s="298" t="s">
        <v>974</v>
      </c>
      <c r="AG155" s="299"/>
      <c r="AH155" s="296" t="s">
        <v>974</v>
      </c>
      <c r="AI155" s="299"/>
      <c r="AJ155" s="296" t="s">
        <v>974</v>
      </c>
      <c r="AK155" s="300" t="s">
        <v>974</v>
      </c>
      <c r="AL155" s="301" t="s">
        <v>974</v>
      </c>
      <c r="AM155" s="301" t="s">
        <v>974</v>
      </c>
      <c r="AN155" s="302"/>
      <c r="AO155" s="302"/>
      <c r="AP155" s="302"/>
      <c r="AQ155" s="775"/>
      <c r="AR155" s="801"/>
      <c r="AS155" s="801"/>
      <c r="AT155" s="786"/>
      <c r="AU155" s="801"/>
      <c r="AV155" s="801"/>
      <c r="AW155" s="786"/>
      <c r="AX155" s="786"/>
      <c r="AY155" s="786"/>
      <c r="AZ155" s="775"/>
      <c r="BA155" s="303"/>
      <c r="BB155" s="305"/>
      <c r="BC155" s="308" t="s">
        <v>974</v>
      </c>
      <c r="BD155" s="295"/>
      <c r="BE155" s="295"/>
      <c r="BF155" s="295"/>
      <c r="BG155" s="295"/>
      <c r="BH155" s="305"/>
      <c r="BI155" s="305"/>
      <c r="BJ155" s="305"/>
      <c r="BK155" s="305"/>
      <c r="BL155" s="306"/>
      <c r="BM155" s="306"/>
      <c r="BN155" s="306"/>
      <c r="BO155" s="306"/>
      <c r="BP155" s="307" t="s">
        <v>974</v>
      </c>
      <c r="BQ155" s="330" t="s">
        <v>974</v>
      </c>
      <c r="BR155" s="748"/>
      <c r="BS155" s="763"/>
      <c r="BT155" s="763"/>
      <c r="BU155" s="766"/>
    </row>
    <row r="156" spans="1:73" x14ac:dyDescent="0.25">
      <c r="A156" s="819"/>
      <c r="B156" s="822"/>
      <c r="C156" s="825"/>
      <c r="D156" s="999"/>
      <c r="E156" s="831"/>
      <c r="F156" s="834"/>
      <c r="G156" s="763"/>
      <c r="H156" s="775"/>
      <c r="I156" s="775"/>
      <c r="J156" s="801"/>
      <c r="K156" s="775"/>
      <c r="L156" s="763"/>
      <c r="M156" s="786"/>
      <c r="N156" s="763"/>
      <c r="O156" s="763"/>
      <c r="P156" s="813"/>
      <c r="Q156" s="748"/>
      <c r="R156" s="775"/>
      <c r="S156" s="877"/>
      <c r="T156" s="775"/>
      <c r="U156" s="877"/>
      <c r="V156" s="775"/>
      <c r="W156" s="877"/>
      <c r="X156" s="816"/>
      <c r="Y156" s="877"/>
      <c r="Z156" s="877"/>
      <c r="AA156" s="786"/>
      <c r="AB156" s="297">
        <v>5</v>
      </c>
      <c r="AC156" s="480"/>
      <c r="AD156" s="481"/>
      <c r="AE156" s="295"/>
      <c r="AF156" s="298" t="s">
        <v>974</v>
      </c>
      <c r="AG156" s="299"/>
      <c r="AH156" s="296" t="s">
        <v>974</v>
      </c>
      <c r="AI156" s="299"/>
      <c r="AJ156" s="296" t="s">
        <v>974</v>
      </c>
      <c r="AK156" s="300" t="s">
        <v>974</v>
      </c>
      <c r="AL156" s="301" t="s">
        <v>974</v>
      </c>
      <c r="AM156" s="301" t="s">
        <v>974</v>
      </c>
      <c r="AN156" s="302"/>
      <c r="AO156" s="302"/>
      <c r="AP156" s="302"/>
      <c r="AQ156" s="775"/>
      <c r="AR156" s="801"/>
      <c r="AS156" s="801"/>
      <c r="AT156" s="786"/>
      <c r="AU156" s="801"/>
      <c r="AV156" s="801"/>
      <c r="AW156" s="786"/>
      <c r="AX156" s="786"/>
      <c r="AY156" s="786"/>
      <c r="AZ156" s="775"/>
      <c r="BA156" s="303"/>
      <c r="BB156" s="305"/>
      <c r="BC156" s="308" t="s">
        <v>974</v>
      </c>
      <c r="BD156" s="295"/>
      <c r="BE156" s="295"/>
      <c r="BF156" s="295"/>
      <c r="BG156" s="295"/>
      <c r="BH156" s="305"/>
      <c r="BI156" s="305"/>
      <c r="BJ156" s="305"/>
      <c r="BK156" s="305"/>
      <c r="BL156" s="306"/>
      <c r="BM156" s="306"/>
      <c r="BN156" s="306"/>
      <c r="BO156" s="306"/>
      <c r="BP156" s="307" t="s">
        <v>974</v>
      </c>
      <c r="BQ156" s="330" t="s">
        <v>974</v>
      </c>
      <c r="BR156" s="748"/>
      <c r="BS156" s="763"/>
      <c r="BT156" s="763"/>
      <c r="BU156" s="766"/>
    </row>
    <row r="157" spans="1:73" ht="15.75" thickBot="1" x14ac:dyDescent="0.3">
      <c r="A157" s="819"/>
      <c r="B157" s="822"/>
      <c r="C157" s="825"/>
      <c r="D157" s="1000"/>
      <c r="E157" s="832"/>
      <c r="F157" s="835"/>
      <c r="G157" s="764"/>
      <c r="H157" s="776"/>
      <c r="I157" s="776"/>
      <c r="J157" s="802"/>
      <c r="K157" s="776"/>
      <c r="L157" s="764"/>
      <c r="M157" s="787"/>
      <c r="N157" s="764"/>
      <c r="O157" s="764"/>
      <c r="P157" s="814"/>
      <c r="Q157" s="749"/>
      <c r="R157" s="776"/>
      <c r="S157" s="878"/>
      <c r="T157" s="776"/>
      <c r="U157" s="878"/>
      <c r="V157" s="776"/>
      <c r="W157" s="878"/>
      <c r="X157" s="817"/>
      <c r="Y157" s="878"/>
      <c r="Z157" s="878"/>
      <c r="AA157" s="787"/>
      <c r="AB157" s="315">
        <v>6</v>
      </c>
      <c r="AC157" s="482"/>
      <c r="AD157" s="483"/>
      <c r="AE157" s="313"/>
      <c r="AF157" s="316" t="s">
        <v>974</v>
      </c>
      <c r="AG157" s="317"/>
      <c r="AH157" s="314" t="s">
        <v>974</v>
      </c>
      <c r="AI157" s="317"/>
      <c r="AJ157" s="314" t="s">
        <v>974</v>
      </c>
      <c r="AK157" s="318" t="s">
        <v>974</v>
      </c>
      <c r="AL157" s="319" t="s">
        <v>974</v>
      </c>
      <c r="AM157" s="319" t="s">
        <v>974</v>
      </c>
      <c r="AN157" s="320"/>
      <c r="AO157" s="320"/>
      <c r="AP157" s="320"/>
      <c r="AQ157" s="776"/>
      <c r="AR157" s="802"/>
      <c r="AS157" s="802"/>
      <c r="AT157" s="787"/>
      <c r="AU157" s="802"/>
      <c r="AV157" s="802"/>
      <c r="AW157" s="787"/>
      <c r="AX157" s="787"/>
      <c r="AY157" s="787"/>
      <c r="AZ157" s="776"/>
      <c r="BA157" s="321"/>
      <c r="BB157" s="323"/>
      <c r="BC157" s="326" t="s">
        <v>974</v>
      </c>
      <c r="BD157" s="313"/>
      <c r="BE157" s="313"/>
      <c r="BF157" s="313"/>
      <c r="BG157" s="313"/>
      <c r="BH157" s="323"/>
      <c r="BI157" s="323"/>
      <c r="BJ157" s="323"/>
      <c r="BK157" s="323"/>
      <c r="BL157" s="324"/>
      <c r="BM157" s="324"/>
      <c r="BN157" s="324"/>
      <c r="BO157" s="324"/>
      <c r="BP157" s="325" t="s">
        <v>974</v>
      </c>
      <c r="BQ157" s="333" t="s">
        <v>974</v>
      </c>
      <c r="BR157" s="749"/>
      <c r="BS157" s="764"/>
      <c r="BT157" s="764"/>
      <c r="BU157" s="767"/>
    </row>
    <row r="158" spans="1:73" ht="174.6" customHeight="1" x14ac:dyDescent="0.25">
      <c r="A158" s="819"/>
      <c r="B158" s="822"/>
      <c r="C158" s="825"/>
      <c r="D158" s="998" t="s">
        <v>1387</v>
      </c>
      <c r="E158" s="830" t="s">
        <v>231</v>
      </c>
      <c r="F158" s="833">
        <v>16</v>
      </c>
      <c r="G158" s="762" t="s">
        <v>1598</v>
      </c>
      <c r="H158" s="774" t="s">
        <v>1444</v>
      </c>
      <c r="I158" s="774" t="s">
        <v>1445</v>
      </c>
      <c r="J158" s="800" t="s">
        <v>1610</v>
      </c>
      <c r="K158" s="774" t="s">
        <v>201</v>
      </c>
      <c r="L158" s="762" t="s">
        <v>260</v>
      </c>
      <c r="M158" s="785" t="s">
        <v>1282</v>
      </c>
      <c r="N158" s="762" t="s">
        <v>1611</v>
      </c>
      <c r="O158" s="762" t="s">
        <v>1612</v>
      </c>
      <c r="P158" s="812" t="s">
        <v>1395</v>
      </c>
      <c r="Q158" s="812" t="s">
        <v>1395</v>
      </c>
      <c r="R158" s="774" t="s">
        <v>535</v>
      </c>
      <c r="S158" s="876">
        <v>0.2</v>
      </c>
      <c r="T158" s="774" t="s">
        <v>263</v>
      </c>
      <c r="U158" s="876">
        <v>0.2</v>
      </c>
      <c r="V158" s="774" t="s">
        <v>263</v>
      </c>
      <c r="W158" s="876">
        <v>0.2</v>
      </c>
      <c r="X158" s="815" t="s">
        <v>263</v>
      </c>
      <c r="Y158" s="876">
        <v>0.2</v>
      </c>
      <c r="Z158" s="876" t="s">
        <v>1613</v>
      </c>
      <c r="AA158" s="785" t="s">
        <v>1397</v>
      </c>
      <c r="AB158" s="49">
        <v>1</v>
      </c>
      <c r="AC158" s="213" t="s">
        <v>1607</v>
      </c>
      <c r="AD158" s="214" t="s">
        <v>542</v>
      </c>
      <c r="AE158" s="9" t="s">
        <v>1608</v>
      </c>
      <c r="AF158" s="16" t="s">
        <v>507</v>
      </c>
      <c r="AG158" s="10" t="s">
        <v>177</v>
      </c>
      <c r="AH158" s="18">
        <v>0.25</v>
      </c>
      <c r="AI158" s="10" t="s">
        <v>178</v>
      </c>
      <c r="AJ158" s="18">
        <v>0.15</v>
      </c>
      <c r="AK158" s="19">
        <v>0.4</v>
      </c>
      <c r="AL158" s="20">
        <v>0.12</v>
      </c>
      <c r="AM158" s="20">
        <v>0.2</v>
      </c>
      <c r="AN158" s="11" t="s">
        <v>179</v>
      </c>
      <c r="AO158" s="11" t="s">
        <v>180</v>
      </c>
      <c r="AP158" s="11" t="s">
        <v>181</v>
      </c>
      <c r="AQ158" s="774" t="s">
        <v>1604</v>
      </c>
      <c r="AR158" s="768">
        <v>0.2</v>
      </c>
      <c r="AS158" s="768">
        <v>0.12</v>
      </c>
      <c r="AT158" s="785" t="s">
        <v>535</v>
      </c>
      <c r="AU158" s="768">
        <v>0.2</v>
      </c>
      <c r="AV158" s="768">
        <v>0.2</v>
      </c>
      <c r="AW158" s="785" t="s">
        <v>263</v>
      </c>
      <c r="AX158" s="785" t="s">
        <v>1397</v>
      </c>
      <c r="AY158" s="785" t="s">
        <v>1397</v>
      </c>
      <c r="AZ158" s="774" t="s">
        <v>224</v>
      </c>
      <c r="BA158" s="97" t="s">
        <v>1395</v>
      </c>
      <c r="BB158" s="91" t="s">
        <v>1395</v>
      </c>
      <c r="BC158" s="94" t="s">
        <v>974</v>
      </c>
      <c r="BD158" s="9"/>
      <c r="BE158" s="9"/>
      <c r="BF158" s="9"/>
      <c r="BG158" s="9"/>
      <c r="BH158" s="91"/>
      <c r="BI158" s="91"/>
      <c r="BJ158" s="91"/>
      <c r="BK158" s="91"/>
      <c r="BL158" s="93"/>
      <c r="BM158" s="93"/>
      <c r="BN158" s="93"/>
      <c r="BO158" s="93"/>
      <c r="BP158" s="95" t="s">
        <v>974</v>
      </c>
      <c r="BQ158" s="96" t="s">
        <v>974</v>
      </c>
      <c r="BR158" s="747"/>
      <c r="BS158" s="762"/>
      <c r="BT158" s="762"/>
      <c r="BU158" s="765"/>
    </row>
    <row r="159" spans="1:73" x14ac:dyDescent="0.25">
      <c r="A159" s="819"/>
      <c r="B159" s="822"/>
      <c r="C159" s="825"/>
      <c r="D159" s="999"/>
      <c r="E159" s="831"/>
      <c r="F159" s="834"/>
      <c r="G159" s="763"/>
      <c r="H159" s="775"/>
      <c r="I159" s="775"/>
      <c r="J159" s="801"/>
      <c r="K159" s="775"/>
      <c r="L159" s="763"/>
      <c r="M159" s="786"/>
      <c r="N159" s="763"/>
      <c r="O159" s="763"/>
      <c r="P159" s="813"/>
      <c r="Q159" s="813"/>
      <c r="R159" s="775"/>
      <c r="S159" s="877"/>
      <c r="T159" s="775"/>
      <c r="U159" s="877"/>
      <c r="V159" s="775"/>
      <c r="W159" s="877"/>
      <c r="X159" s="816"/>
      <c r="Y159" s="877"/>
      <c r="Z159" s="877"/>
      <c r="AA159" s="786"/>
      <c r="AB159" s="297">
        <v>2</v>
      </c>
      <c r="AC159" s="480"/>
      <c r="AD159" s="481"/>
      <c r="AE159" s="295"/>
      <c r="AF159" s="298" t="s">
        <v>974</v>
      </c>
      <c r="AG159" s="299"/>
      <c r="AH159" s="296" t="s">
        <v>974</v>
      </c>
      <c r="AI159" s="299"/>
      <c r="AJ159" s="296" t="s">
        <v>974</v>
      </c>
      <c r="AK159" s="300" t="s">
        <v>974</v>
      </c>
      <c r="AL159" s="301" t="s">
        <v>974</v>
      </c>
      <c r="AM159" s="301" t="s">
        <v>974</v>
      </c>
      <c r="AN159" s="302"/>
      <c r="AO159" s="302"/>
      <c r="AP159" s="302"/>
      <c r="AQ159" s="775"/>
      <c r="AR159" s="801"/>
      <c r="AS159" s="801"/>
      <c r="AT159" s="786"/>
      <c r="AU159" s="801"/>
      <c r="AV159" s="801"/>
      <c r="AW159" s="786"/>
      <c r="AX159" s="786"/>
      <c r="AY159" s="786"/>
      <c r="AZ159" s="775"/>
      <c r="BA159" s="303"/>
      <c r="BB159" s="305"/>
      <c r="BC159" s="308" t="s">
        <v>974</v>
      </c>
      <c r="BD159" s="295"/>
      <c r="BE159" s="295"/>
      <c r="BF159" s="295"/>
      <c r="BG159" s="295"/>
      <c r="BH159" s="305"/>
      <c r="BI159" s="305"/>
      <c r="BJ159" s="305"/>
      <c r="BK159" s="305"/>
      <c r="BL159" s="306"/>
      <c r="BM159" s="306"/>
      <c r="BN159" s="306"/>
      <c r="BO159" s="306"/>
      <c r="BP159" s="307" t="s">
        <v>974</v>
      </c>
      <c r="BQ159" s="330" t="s">
        <v>974</v>
      </c>
      <c r="BR159" s="748"/>
      <c r="BS159" s="763"/>
      <c r="BT159" s="763"/>
      <c r="BU159" s="766"/>
    </row>
    <row r="160" spans="1:73" x14ac:dyDescent="0.25">
      <c r="A160" s="819"/>
      <c r="B160" s="822"/>
      <c r="C160" s="825"/>
      <c r="D160" s="999"/>
      <c r="E160" s="831"/>
      <c r="F160" s="834"/>
      <c r="G160" s="763"/>
      <c r="H160" s="775"/>
      <c r="I160" s="775"/>
      <c r="J160" s="801"/>
      <c r="K160" s="775"/>
      <c r="L160" s="763"/>
      <c r="M160" s="786"/>
      <c r="N160" s="763"/>
      <c r="O160" s="763"/>
      <c r="P160" s="813"/>
      <c r="Q160" s="813"/>
      <c r="R160" s="775"/>
      <c r="S160" s="877"/>
      <c r="T160" s="775"/>
      <c r="U160" s="877"/>
      <c r="V160" s="775"/>
      <c r="W160" s="877"/>
      <c r="X160" s="816"/>
      <c r="Y160" s="877"/>
      <c r="Z160" s="877"/>
      <c r="AA160" s="786"/>
      <c r="AB160" s="297">
        <v>3</v>
      </c>
      <c r="AC160" s="480"/>
      <c r="AD160" s="481"/>
      <c r="AE160" s="295"/>
      <c r="AF160" s="298" t="s">
        <v>974</v>
      </c>
      <c r="AG160" s="299"/>
      <c r="AH160" s="296" t="s">
        <v>974</v>
      </c>
      <c r="AI160" s="299"/>
      <c r="AJ160" s="296" t="s">
        <v>974</v>
      </c>
      <c r="AK160" s="300" t="s">
        <v>974</v>
      </c>
      <c r="AL160" s="301" t="s">
        <v>974</v>
      </c>
      <c r="AM160" s="301" t="s">
        <v>974</v>
      </c>
      <c r="AN160" s="302"/>
      <c r="AO160" s="302"/>
      <c r="AP160" s="302"/>
      <c r="AQ160" s="775"/>
      <c r="AR160" s="801"/>
      <c r="AS160" s="801"/>
      <c r="AT160" s="786"/>
      <c r="AU160" s="801"/>
      <c r="AV160" s="801"/>
      <c r="AW160" s="786"/>
      <c r="AX160" s="786"/>
      <c r="AY160" s="786"/>
      <c r="AZ160" s="775"/>
      <c r="BA160" s="303"/>
      <c r="BB160" s="305"/>
      <c r="BC160" s="308" t="s">
        <v>974</v>
      </c>
      <c r="BD160" s="295"/>
      <c r="BE160" s="295"/>
      <c r="BF160" s="295"/>
      <c r="BG160" s="295"/>
      <c r="BH160" s="305"/>
      <c r="BI160" s="305"/>
      <c r="BJ160" s="305"/>
      <c r="BK160" s="305"/>
      <c r="BL160" s="306"/>
      <c r="BM160" s="306"/>
      <c r="BN160" s="306"/>
      <c r="BO160" s="306"/>
      <c r="BP160" s="307" t="s">
        <v>974</v>
      </c>
      <c r="BQ160" s="330" t="s">
        <v>974</v>
      </c>
      <c r="BR160" s="748"/>
      <c r="BS160" s="763"/>
      <c r="BT160" s="763"/>
      <c r="BU160" s="766"/>
    </row>
    <row r="161" spans="1:73" x14ac:dyDescent="0.25">
      <c r="A161" s="819"/>
      <c r="B161" s="822"/>
      <c r="C161" s="825"/>
      <c r="D161" s="999"/>
      <c r="E161" s="831"/>
      <c r="F161" s="834"/>
      <c r="G161" s="763"/>
      <c r="H161" s="775"/>
      <c r="I161" s="775"/>
      <c r="J161" s="801"/>
      <c r="K161" s="775"/>
      <c r="L161" s="763"/>
      <c r="M161" s="786"/>
      <c r="N161" s="763"/>
      <c r="O161" s="763"/>
      <c r="P161" s="813"/>
      <c r="Q161" s="813"/>
      <c r="R161" s="775"/>
      <c r="S161" s="877"/>
      <c r="T161" s="775"/>
      <c r="U161" s="877"/>
      <c r="V161" s="775"/>
      <c r="W161" s="877"/>
      <c r="X161" s="816"/>
      <c r="Y161" s="877"/>
      <c r="Z161" s="877"/>
      <c r="AA161" s="786"/>
      <c r="AB161" s="297">
        <v>4</v>
      </c>
      <c r="AC161" s="480"/>
      <c r="AD161" s="481"/>
      <c r="AE161" s="295"/>
      <c r="AF161" s="298" t="s">
        <v>974</v>
      </c>
      <c r="AG161" s="299"/>
      <c r="AH161" s="296" t="s">
        <v>974</v>
      </c>
      <c r="AI161" s="299"/>
      <c r="AJ161" s="296" t="s">
        <v>974</v>
      </c>
      <c r="AK161" s="300" t="s">
        <v>974</v>
      </c>
      <c r="AL161" s="301" t="s">
        <v>974</v>
      </c>
      <c r="AM161" s="301" t="s">
        <v>974</v>
      </c>
      <c r="AN161" s="302"/>
      <c r="AO161" s="302"/>
      <c r="AP161" s="302"/>
      <c r="AQ161" s="775"/>
      <c r="AR161" s="801"/>
      <c r="AS161" s="801"/>
      <c r="AT161" s="786"/>
      <c r="AU161" s="801"/>
      <c r="AV161" s="801"/>
      <c r="AW161" s="786"/>
      <c r="AX161" s="786"/>
      <c r="AY161" s="786"/>
      <c r="AZ161" s="775"/>
      <c r="BA161" s="303"/>
      <c r="BB161" s="305"/>
      <c r="BC161" s="308" t="s">
        <v>974</v>
      </c>
      <c r="BD161" s="295"/>
      <c r="BE161" s="295"/>
      <c r="BF161" s="295"/>
      <c r="BG161" s="295"/>
      <c r="BH161" s="305"/>
      <c r="BI161" s="305"/>
      <c r="BJ161" s="305"/>
      <c r="BK161" s="305"/>
      <c r="BL161" s="306"/>
      <c r="BM161" s="306"/>
      <c r="BN161" s="306"/>
      <c r="BO161" s="306"/>
      <c r="BP161" s="307" t="s">
        <v>974</v>
      </c>
      <c r="BQ161" s="330" t="s">
        <v>974</v>
      </c>
      <c r="BR161" s="748"/>
      <c r="BS161" s="763"/>
      <c r="BT161" s="763"/>
      <c r="BU161" s="766"/>
    </row>
    <row r="162" spans="1:73" x14ac:dyDescent="0.25">
      <c r="A162" s="819"/>
      <c r="B162" s="822"/>
      <c r="C162" s="825"/>
      <c r="D162" s="999"/>
      <c r="E162" s="831"/>
      <c r="F162" s="834"/>
      <c r="G162" s="763"/>
      <c r="H162" s="775"/>
      <c r="I162" s="775"/>
      <c r="J162" s="801"/>
      <c r="K162" s="775"/>
      <c r="L162" s="763"/>
      <c r="M162" s="786"/>
      <c r="N162" s="763"/>
      <c r="O162" s="763"/>
      <c r="P162" s="813"/>
      <c r="Q162" s="813"/>
      <c r="R162" s="775"/>
      <c r="S162" s="877"/>
      <c r="T162" s="775"/>
      <c r="U162" s="877"/>
      <c r="V162" s="775"/>
      <c r="W162" s="877"/>
      <c r="X162" s="816"/>
      <c r="Y162" s="877"/>
      <c r="Z162" s="877"/>
      <c r="AA162" s="786"/>
      <c r="AB162" s="297">
        <v>5</v>
      </c>
      <c r="AC162" s="480"/>
      <c r="AD162" s="481"/>
      <c r="AE162" s="295"/>
      <c r="AF162" s="298" t="s">
        <v>974</v>
      </c>
      <c r="AG162" s="299"/>
      <c r="AH162" s="296" t="s">
        <v>974</v>
      </c>
      <c r="AI162" s="299"/>
      <c r="AJ162" s="296" t="s">
        <v>974</v>
      </c>
      <c r="AK162" s="300" t="s">
        <v>974</v>
      </c>
      <c r="AL162" s="301" t="s">
        <v>974</v>
      </c>
      <c r="AM162" s="301" t="s">
        <v>974</v>
      </c>
      <c r="AN162" s="302"/>
      <c r="AO162" s="302"/>
      <c r="AP162" s="302"/>
      <c r="AQ162" s="775"/>
      <c r="AR162" s="801"/>
      <c r="AS162" s="801"/>
      <c r="AT162" s="786"/>
      <c r="AU162" s="801"/>
      <c r="AV162" s="801"/>
      <c r="AW162" s="786"/>
      <c r="AX162" s="786"/>
      <c r="AY162" s="786"/>
      <c r="AZ162" s="775"/>
      <c r="BA162" s="303"/>
      <c r="BB162" s="305"/>
      <c r="BC162" s="308" t="s">
        <v>974</v>
      </c>
      <c r="BD162" s="295"/>
      <c r="BE162" s="295"/>
      <c r="BF162" s="295"/>
      <c r="BG162" s="295"/>
      <c r="BH162" s="305"/>
      <c r="BI162" s="305"/>
      <c r="BJ162" s="305"/>
      <c r="BK162" s="305"/>
      <c r="BL162" s="306"/>
      <c r="BM162" s="306"/>
      <c r="BN162" s="306"/>
      <c r="BO162" s="306"/>
      <c r="BP162" s="307" t="s">
        <v>974</v>
      </c>
      <c r="BQ162" s="330" t="s">
        <v>974</v>
      </c>
      <c r="BR162" s="748"/>
      <c r="BS162" s="763"/>
      <c r="BT162" s="763"/>
      <c r="BU162" s="766"/>
    </row>
    <row r="163" spans="1:73" ht="15.75" thickBot="1" x14ac:dyDescent="0.3">
      <c r="A163" s="820"/>
      <c r="B163" s="823"/>
      <c r="C163" s="826"/>
      <c r="D163" s="1000"/>
      <c r="E163" s="832"/>
      <c r="F163" s="835"/>
      <c r="G163" s="764"/>
      <c r="H163" s="776"/>
      <c r="I163" s="776"/>
      <c r="J163" s="802"/>
      <c r="K163" s="776"/>
      <c r="L163" s="764"/>
      <c r="M163" s="787"/>
      <c r="N163" s="764"/>
      <c r="O163" s="764"/>
      <c r="P163" s="814"/>
      <c r="Q163" s="814"/>
      <c r="R163" s="776"/>
      <c r="S163" s="878"/>
      <c r="T163" s="776"/>
      <c r="U163" s="878"/>
      <c r="V163" s="776"/>
      <c r="W163" s="878"/>
      <c r="X163" s="817"/>
      <c r="Y163" s="878"/>
      <c r="Z163" s="878"/>
      <c r="AA163" s="787"/>
      <c r="AB163" s="315">
        <v>6</v>
      </c>
      <c r="AC163" s="482"/>
      <c r="AD163" s="483"/>
      <c r="AE163" s="313"/>
      <c r="AF163" s="316" t="s">
        <v>974</v>
      </c>
      <c r="AG163" s="317"/>
      <c r="AH163" s="314" t="s">
        <v>974</v>
      </c>
      <c r="AI163" s="317"/>
      <c r="AJ163" s="314" t="s">
        <v>974</v>
      </c>
      <c r="AK163" s="318" t="s">
        <v>974</v>
      </c>
      <c r="AL163" s="319" t="s">
        <v>974</v>
      </c>
      <c r="AM163" s="319" t="s">
        <v>974</v>
      </c>
      <c r="AN163" s="320"/>
      <c r="AO163" s="320"/>
      <c r="AP163" s="320"/>
      <c r="AQ163" s="776"/>
      <c r="AR163" s="802"/>
      <c r="AS163" s="802"/>
      <c r="AT163" s="787"/>
      <c r="AU163" s="802"/>
      <c r="AV163" s="802"/>
      <c r="AW163" s="787"/>
      <c r="AX163" s="787"/>
      <c r="AY163" s="787"/>
      <c r="AZ163" s="776"/>
      <c r="BA163" s="321"/>
      <c r="BB163" s="323"/>
      <c r="BC163" s="326" t="s">
        <v>974</v>
      </c>
      <c r="BD163" s="313"/>
      <c r="BE163" s="313"/>
      <c r="BF163" s="313"/>
      <c r="BG163" s="313"/>
      <c r="BH163" s="323"/>
      <c r="BI163" s="323"/>
      <c r="BJ163" s="323"/>
      <c r="BK163" s="323"/>
      <c r="BL163" s="324"/>
      <c r="BM163" s="324"/>
      <c r="BN163" s="324"/>
      <c r="BO163" s="324"/>
      <c r="BP163" s="325" t="s">
        <v>974</v>
      </c>
      <c r="BQ163" s="333" t="s">
        <v>974</v>
      </c>
      <c r="BR163" s="749"/>
      <c r="BS163" s="764"/>
      <c r="BT163" s="764"/>
      <c r="BU163" s="767"/>
    </row>
    <row r="164" spans="1:73" ht="78.75" x14ac:dyDescent="0.25">
      <c r="A164" s="818" t="s">
        <v>355</v>
      </c>
      <c r="B164" s="821" t="s">
        <v>356</v>
      </c>
      <c r="C164" s="824" t="s">
        <v>357</v>
      </c>
      <c r="D164" s="998" t="s">
        <v>1387</v>
      </c>
      <c r="E164" s="830" t="s">
        <v>358</v>
      </c>
      <c r="F164" s="833">
        <v>1</v>
      </c>
      <c r="G164" s="812" t="s">
        <v>1614</v>
      </c>
      <c r="H164" s="774" t="s">
        <v>1390</v>
      </c>
      <c r="I164" s="774" t="s">
        <v>1391</v>
      </c>
      <c r="J164" s="800" t="s">
        <v>1615</v>
      </c>
      <c r="K164" s="774" t="s">
        <v>201</v>
      </c>
      <c r="L164" s="762" t="s">
        <v>327</v>
      </c>
      <c r="M164" s="815" t="s">
        <v>1282</v>
      </c>
      <c r="N164" s="762" t="s">
        <v>1616</v>
      </c>
      <c r="O164" s="762" t="s">
        <v>1617</v>
      </c>
      <c r="P164" s="812" t="s">
        <v>1395</v>
      </c>
      <c r="Q164" s="747" t="s">
        <v>1395</v>
      </c>
      <c r="R164" s="774" t="s">
        <v>173</v>
      </c>
      <c r="S164" s="876">
        <v>0.6</v>
      </c>
      <c r="T164" s="774"/>
      <c r="U164" s="876" t="s">
        <v>974</v>
      </c>
      <c r="V164" s="774" t="s">
        <v>174</v>
      </c>
      <c r="W164" s="876">
        <v>0.6</v>
      </c>
      <c r="X164" s="815" t="s">
        <v>174</v>
      </c>
      <c r="Y164" s="876">
        <v>0.6</v>
      </c>
      <c r="Z164" s="876" t="s">
        <v>993</v>
      </c>
      <c r="AA164" s="785" t="s">
        <v>174</v>
      </c>
      <c r="AB164" s="49">
        <v>1</v>
      </c>
      <c r="AC164" s="213" t="s">
        <v>1618</v>
      </c>
      <c r="AD164" s="214" t="s">
        <v>1619</v>
      </c>
      <c r="AE164" s="9" t="s">
        <v>1620</v>
      </c>
      <c r="AF164" s="298" t="s">
        <v>507</v>
      </c>
      <c r="AG164" s="10" t="s">
        <v>177</v>
      </c>
      <c r="AH164" s="296">
        <v>0.25</v>
      </c>
      <c r="AI164" s="10" t="s">
        <v>178</v>
      </c>
      <c r="AJ164" s="296">
        <v>0.15</v>
      </c>
      <c r="AK164" s="300">
        <v>0.4</v>
      </c>
      <c r="AL164" s="20">
        <v>0.36</v>
      </c>
      <c r="AM164" s="20">
        <v>0.6</v>
      </c>
      <c r="AN164" s="11" t="s">
        <v>1621</v>
      </c>
      <c r="AO164" s="11" t="s">
        <v>1477</v>
      </c>
      <c r="AP164" s="11" t="s">
        <v>181</v>
      </c>
      <c r="AQ164" s="784" t="s">
        <v>1622</v>
      </c>
      <c r="AR164" s="768">
        <v>0.6</v>
      </c>
      <c r="AS164" s="768">
        <v>0.12959999999999999</v>
      </c>
      <c r="AT164" s="785" t="s">
        <v>535</v>
      </c>
      <c r="AU164" s="768">
        <v>0.6</v>
      </c>
      <c r="AV164" s="768">
        <v>0.44999999999999996</v>
      </c>
      <c r="AW164" s="785" t="s">
        <v>174</v>
      </c>
      <c r="AX164" s="785" t="s">
        <v>174</v>
      </c>
      <c r="AY164" s="785" t="s">
        <v>174</v>
      </c>
      <c r="AZ164" s="774" t="s">
        <v>183</v>
      </c>
      <c r="BA164" s="97" t="s">
        <v>1623</v>
      </c>
      <c r="BB164" s="97" t="s">
        <v>1624</v>
      </c>
      <c r="BC164" s="110">
        <v>12</v>
      </c>
      <c r="BD164" s="111">
        <v>3</v>
      </c>
      <c r="BE164" s="111">
        <v>3</v>
      </c>
      <c r="BF164" s="111">
        <v>3</v>
      </c>
      <c r="BG164" s="111">
        <v>3</v>
      </c>
      <c r="BH164" s="91" t="s">
        <v>1213</v>
      </c>
      <c r="BI164" s="91" t="s">
        <v>1085</v>
      </c>
      <c r="BJ164" s="91"/>
      <c r="BK164" s="91"/>
      <c r="BL164" s="93"/>
      <c r="BM164" s="93"/>
      <c r="BN164" s="93"/>
      <c r="BO164" s="93"/>
      <c r="BP164" s="95" t="s">
        <v>974</v>
      </c>
      <c r="BQ164" s="96" t="s">
        <v>974</v>
      </c>
      <c r="BR164" s="747"/>
      <c r="BS164" s="812"/>
      <c r="BT164" s="812"/>
      <c r="BU164" s="1387"/>
    </row>
    <row r="165" spans="1:73" ht="75" x14ac:dyDescent="0.25">
      <c r="A165" s="819"/>
      <c r="B165" s="822"/>
      <c r="C165" s="825"/>
      <c r="D165" s="999"/>
      <c r="E165" s="831"/>
      <c r="F165" s="834"/>
      <c r="G165" s="813"/>
      <c r="H165" s="775"/>
      <c r="I165" s="775"/>
      <c r="J165" s="801"/>
      <c r="K165" s="775"/>
      <c r="L165" s="763"/>
      <c r="M165" s="816"/>
      <c r="N165" s="763"/>
      <c r="O165" s="763"/>
      <c r="P165" s="813"/>
      <c r="Q165" s="748"/>
      <c r="R165" s="775"/>
      <c r="S165" s="877"/>
      <c r="T165" s="775"/>
      <c r="U165" s="877"/>
      <c r="V165" s="775"/>
      <c r="W165" s="877"/>
      <c r="X165" s="816"/>
      <c r="Y165" s="877"/>
      <c r="Z165" s="877"/>
      <c r="AA165" s="786"/>
      <c r="AB165" s="297">
        <v>2</v>
      </c>
      <c r="AC165" s="480" t="s">
        <v>1625</v>
      </c>
      <c r="AD165" s="481" t="s">
        <v>1626</v>
      </c>
      <c r="AE165" s="295" t="s">
        <v>1404</v>
      </c>
      <c r="AF165" s="298" t="s">
        <v>507</v>
      </c>
      <c r="AG165" s="299" t="s">
        <v>177</v>
      </c>
      <c r="AH165" s="296">
        <v>0.25</v>
      </c>
      <c r="AI165" s="299" t="s">
        <v>178</v>
      </c>
      <c r="AJ165" s="296">
        <v>0.15</v>
      </c>
      <c r="AK165" s="300">
        <v>0.4</v>
      </c>
      <c r="AL165" s="301">
        <v>0.216</v>
      </c>
      <c r="AM165" s="301">
        <v>0.6</v>
      </c>
      <c r="AN165" s="302" t="s">
        <v>179</v>
      </c>
      <c r="AO165" s="302" t="s">
        <v>180</v>
      </c>
      <c r="AP165" s="302" t="s">
        <v>181</v>
      </c>
      <c r="AQ165" s="775"/>
      <c r="AR165" s="801"/>
      <c r="AS165" s="801"/>
      <c r="AT165" s="786"/>
      <c r="AU165" s="801"/>
      <c r="AV165" s="801"/>
      <c r="AW165" s="786"/>
      <c r="AX165" s="786"/>
      <c r="AY165" s="786"/>
      <c r="AZ165" s="775"/>
      <c r="BA165" s="303" t="s">
        <v>1627</v>
      </c>
      <c r="BB165" s="303" t="s">
        <v>1628</v>
      </c>
      <c r="BC165" s="294">
        <v>4</v>
      </c>
      <c r="BD165" s="304">
        <v>1</v>
      </c>
      <c r="BE165" s="304">
        <v>1</v>
      </c>
      <c r="BF165" s="304">
        <v>1</v>
      </c>
      <c r="BG165" s="304">
        <v>1</v>
      </c>
      <c r="BH165" s="305" t="s">
        <v>1213</v>
      </c>
      <c r="BI165" s="305" t="s">
        <v>1085</v>
      </c>
      <c r="BJ165" s="305"/>
      <c r="BK165" s="305"/>
      <c r="BL165" s="306"/>
      <c r="BM165" s="306"/>
      <c r="BN165" s="306"/>
      <c r="BO165" s="306"/>
      <c r="BP165" s="307" t="s">
        <v>974</v>
      </c>
      <c r="BQ165" s="308" t="s">
        <v>974</v>
      </c>
      <c r="BR165" s="748"/>
      <c r="BS165" s="813"/>
      <c r="BT165" s="813"/>
      <c r="BU165" s="1388"/>
    </row>
    <row r="166" spans="1:73" ht="70.5" x14ac:dyDescent="0.25">
      <c r="A166" s="819"/>
      <c r="B166" s="822"/>
      <c r="C166" s="825"/>
      <c r="D166" s="999"/>
      <c r="E166" s="831"/>
      <c r="F166" s="834"/>
      <c r="G166" s="813"/>
      <c r="H166" s="775"/>
      <c r="I166" s="775"/>
      <c r="J166" s="801"/>
      <c r="K166" s="775"/>
      <c r="L166" s="763"/>
      <c r="M166" s="816"/>
      <c r="N166" s="763"/>
      <c r="O166" s="763"/>
      <c r="P166" s="813"/>
      <c r="Q166" s="748"/>
      <c r="R166" s="775"/>
      <c r="S166" s="877"/>
      <c r="T166" s="775"/>
      <c r="U166" s="877"/>
      <c r="V166" s="775"/>
      <c r="W166" s="877"/>
      <c r="X166" s="816"/>
      <c r="Y166" s="877"/>
      <c r="Z166" s="877"/>
      <c r="AA166" s="786"/>
      <c r="AB166" s="297">
        <v>3</v>
      </c>
      <c r="AC166" s="480" t="s">
        <v>1629</v>
      </c>
      <c r="AD166" s="481" t="s">
        <v>1619</v>
      </c>
      <c r="AE166" s="293" t="s">
        <v>1630</v>
      </c>
      <c r="AF166" s="298" t="s">
        <v>830</v>
      </c>
      <c r="AG166" s="299" t="s">
        <v>282</v>
      </c>
      <c r="AH166" s="296">
        <v>0.1</v>
      </c>
      <c r="AI166" s="299" t="s">
        <v>178</v>
      </c>
      <c r="AJ166" s="296">
        <v>0.15</v>
      </c>
      <c r="AK166" s="300">
        <v>0.25</v>
      </c>
      <c r="AL166" s="301">
        <v>0.216</v>
      </c>
      <c r="AM166" s="301">
        <v>0.44999999999999996</v>
      </c>
      <c r="AN166" s="302" t="s">
        <v>179</v>
      </c>
      <c r="AO166" s="302" t="s">
        <v>1477</v>
      </c>
      <c r="AP166" s="302" t="s">
        <v>181</v>
      </c>
      <c r="AQ166" s="775"/>
      <c r="AR166" s="801"/>
      <c r="AS166" s="801"/>
      <c r="AT166" s="786"/>
      <c r="AU166" s="801"/>
      <c r="AV166" s="801"/>
      <c r="AW166" s="786"/>
      <c r="AX166" s="786"/>
      <c r="AY166" s="786"/>
      <c r="AZ166" s="775"/>
      <c r="BA166" s="303"/>
      <c r="BB166" s="303"/>
      <c r="BC166" s="294" t="s">
        <v>974</v>
      </c>
      <c r="BD166" s="304"/>
      <c r="BE166" s="304"/>
      <c r="BF166" s="304"/>
      <c r="BG166" s="304"/>
      <c r="BH166" s="305"/>
      <c r="BI166" s="305"/>
      <c r="BJ166" s="305"/>
      <c r="BK166" s="305"/>
      <c r="BL166" s="306"/>
      <c r="BM166" s="306"/>
      <c r="BN166" s="306"/>
      <c r="BO166" s="306"/>
      <c r="BP166" s="307" t="s">
        <v>974</v>
      </c>
      <c r="BQ166" s="308" t="s">
        <v>974</v>
      </c>
      <c r="BR166" s="748"/>
      <c r="BS166" s="813"/>
      <c r="BT166" s="813"/>
      <c r="BU166" s="1388"/>
    </row>
    <row r="167" spans="1:73" ht="114.75" x14ac:dyDescent="0.25">
      <c r="A167" s="819"/>
      <c r="B167" s="822"/>
      <c r="C167" s="825"/>
      <c r="D167" s="999"/>
      <c r="E167" s="831"/>
      <c r="F167" s="834"/>
      <c r="G167" s="813"/>
      <c r="H167" s="775"/>
      <c r="I167" s="775"/>
      <c r="J167" s="801"/>
      <c r="K167" s="775"/>
      <c r="L167" s="763"/>
      <c r="M167" s="816"/>
      <c r="N167" s="763"/>
      <c r="O167" s="763"/>
      <c r="P167" s="813"/>
      <c r="Q167" s="748"/>
      <c r="R167" s="775"/>
      <c r="S167" s="877"/>
      <c r="T167" s="775"/>
      <c r="U167" s="877"/>
      <c r="V167" s="775"/>
      <c r="W167" s="877"/>
      <c r="X167" s="816"/>
      <c r="Y167" s="877"/>
      <c r="Z167" s="877"/>
      <c r="AA167" s="786"/>
      <c r="AB167" s="297">
        <v>4</v>
      </c>
      <c r="AC167" s="480" t="s">
        <v>1431</v>
      </c>
      <c r="AD167" s="481">
        <v>3</v>
      </c>
      <c r="AE167" s="295" t="s">
        <v>1631</v>
      </c>
      <c r="AF167" s="298" t="s">
        <v>507</v>
      </c>
      <c r="AG167" s="299" t="s">
        <v>177</v>
      </c>
      <c r="AH167" s="296">
        <v>0.25</v>
      </c>
      <c r="AI167" s="299" t="s">
        <v>178</v>
      </c>
      <c r="AJ167" s="296">
        <v>0.15</v>
      </c>
      <c r="AK167" s="300">
        <v>0.4</v>
      </c>
      <c r="AL167" s="301">
        <v>0.12959999999999999</v>
      </c>
      <c r="AM167" s="301">
        <v>0.44999999999999996</v>
      </c>
      <c r="AN167" s="302" t="s">
        <v>179</v>
      </c>
      <c r="AO167" s="302" t="s">
        <v>180</v>
      </c>
      <c r="AP167" s="302" t="s">
        <v>181</v>
      </c>
      <c r="AQ167" s="775"/>
      <c r="AR167" s="801"/>
      <c r="AS167" s="801"/>
      <c r="AT167" s="786"/>
      <c r="AU167" s="801"/>
      <c r="AV167" s="801"/>
      <c r="AW167" s="786"/>
      <c r="AX167" s="786"/>
      <c r="AY167" s="786"/>
      <c r="AZ167" s="775"/>
      <c r="BA167" s="303"/>
      <c r="BB167" s="303"/>
      <c r="BC167" s="294" t="s">
        <v>974</v>
      </c>
      <c r="BD167" s="304"/>
      <c r="BE167" s="304"/>
      <c r="BF167" s="304"/>
      <c r="BG167" s="304"/>
      <c r="BH167" s="305"/>
      <c r="BI167" s="305"/>
      <c r="BJ167" s="305"/>
      <c r="BK167" s="305"/>
      <c r="BL167" s="306"/>
      <c r="BM167" s="306"/>
      <c r="BN167" s="306"/>
      <c r="BO167" s="306"/>
      <c r="BP167" s="307" t="s">
        <v>974</v>
      </c>
      <c r="BQ167" s="308" t="s">
        <v>974</v>
      </c>
      <c r="BR167" s="748"/>
      <c r="BS167" s="813"/>
      <c r="BT167" s="813"/>
      <c r="BU167" s="1388"/>
    </row>
    <row r="168" spans="1:73" x14ac:dyDescent="0.25">
      <c r="A168" s="819"/>
      <c r="B168" s="822"/>
      <c r="C168" s="825"/>
      <c r="D168" s="999"/>
      <c r="E168" s="831"/>
      <c r="F168" s="834"/>
      <c r="G168" s="813"/>
      <c r="H168" s="775"/>
      <c r="I168" s="775"/>
      <c r="J168" s="801"/>
      <c r="K168" s="775"/>
      <c r="L168" s="763"/>
      <c r="M168" s="816"/>
      <c r="N168" s="763"/>
      <c r="O168" s="763"/>
      <c r="P168" s="813"/>
      <c r="Q168" s="748"/>
      <c r="R168" s="775"/>
      <c r="S168" s="877"/>
      <c r="T168" s="775"/>
      <c r="U168" s="877"/>
      <c r="V168" s="775"/>
      <c r="W168" s="877"/>
      <c r="X168" s="816"/>
      <c r="Y168" s="877"/>
      <c r="Z168" s="877"/>
      <c r="AA168" s="786"/>
      <c r="AB168" s="297">
        <v>5</v>
      </c>
      <c r="AC168" s="480"/>
      <c r="AD168" s="481"/>
      <c r="AE168" s="295"/>
      <c r="AF168" s="298" t="s">
        <v>974</v>
      </c>
      <c r="AG168" s="299"/>
      <c r="AH168" s="296" t="s">
        <v>974</v>
      </c>
      <c r="AI168" s="299"/>
      <c r="AJ168" s="296" t="s">
        <v>974</v>
      </c>
      <c r="AK168" s="300" t="s">
        <v>974</v>
      </c>
      <c r="AL168" s="301" t="s">
        <v>974</v>
      </c>
      <c r="AM168" s="301" t="s">
        <v>974</v>
      </c>
      <c r="AN168" s="302"/>
      <c r="AO168" s="302"/>
      <c r="AP168" s="302"/>
      <c r="AQ168" s="775"/>
      <c r="AR168" s="801"/>
      <c r="AS168" s="801"/>
      <c r="AT168" s="786"/>
      <c r="AU168" s="801"/>
      <c r="AV168" s="801"/>
      <c r="AW168" s="786"/>
      <c r="AX168" s="786"/>
      <c r="AY168" s="786"/>
      <c r="AZ168" s="775"/>
      <c r="BA168" s="303"/>
      <c r="BB168" s="303"/>
      <c r="BC168" s="294" t="s">
        <v>974</v>
      </c>
      <c r="BD168" s="304"/>
      <c r="BE168" s="304"/>
      <c r="BF168" s="304"/>
      <c r="BG168" s="304"/>
      <c r="BH168" s="305"/>
      <c r="BI168" s="305"/>
      <c r="BJ168" s="305"/>
      <c r="BK168" s="305"/>
      <c r="BL168" s="306"/>
      <c r="BM168" s="306"/>
      <c r="BN168" s="306"/>
      <c r="BO168" s="306"/>
      <c r="BP168" s="307" t="s">
        <v>974</v>
      </c>
      <c r="BQ168" s="308" t="s">
        <v>974</v>
      </c>
      <c r="BR168" s="748"/>
      <c r="BS168" s="813"/>
      <c r="BT168" s="813"/>
      <c r="BU168" s="1388"/>
    </row>
    <row r="169" spans="1:73" ht="15.75" thickBot="1" x14ac:dyDescent="0.3">
      <c r="A169" s="819"/>
      <c r="B169" s="822"/>
      <c r="C169" s="825"/>
      <c r="D169" s="1000"/>
      <c r="E169" s="832"/>
      <c r="F169" s="835"/>
      <c r="G169" s="814"/>
      <c r="H169" s="776"/>
      <c r="I169" s="776"/>
      <c r="J169" s="802"/>
      <c r="K169" s="776"/>
      <c r="L169" s="764"/>
      <c r="M169" s="817"/>
      <c r="N169" s="764"/>
      <c r="O169" s="764"/>
      <c r="P169" s="814"/>
      <c r="Q169" s="749"/>
      <c r="R169" s="776"/>
      <c r="S169" s="878"/>
      <c r="T169" s="776"/>
      <c r="U169" s="878"/>
      <c r="V169" s="776"/>
      <c r="W169" s="878"/>
      <c r="X169" s="817"/>
      <c r="Y169" s="878"/>
      <c r="Z169" s="878"/>
      <c r="AA169" s="787"/>
      <c r="AB169" s="315">
        <v>6</v>
      </c>
      <c r="AC169" s="482"/>
      <c r="AD169" s="483"/>
      <c r="AE169" s="313"/>
      <c r="AF169" s="547" t="s">
        <v>974</v>
      </c>
      <c r="AG169" s="317"/>
      <c r="AH169" s="314" t="s">
        <v>974</v>
      </c>
      <c r="AI169" s="317"/>
      <c r="AJ169" s="314" t="s">
        <v>974</v>
      </c>
      <c r="AK169" s="318" t="s">
        <v>974</v>
      </c>
      <c r="AL169" s="301" t="s">
        <v>974</v>
      </c>
      <c r="AM169" s="301" t="s">
        <v>974</v>
      </c>
      <c r="AN169" s="320"/>
      <c r="AO169" s="320"/>
      <c r="AP169" s="320"/>
      <c r="AQ169" s="776"/>
      <c r="AR169" s="802"/>
      <c r="AS169" s="802"/>
      <c r="AT169" s="787"/>
      <c r="AU169" s="802"/>
      <c r="AV169" s="802"/>
      <c r="AW169" s="787"/>
      <c r="AX169" s="787"/>
      <c r="AY169" s="787"/>
      <c r="AZ169" s="776"/>
      <c r="BA169" s="321"/>
      <c r="BB169" s="321"/>
      <c r="BC169" s="312" t="s">
        <v>974</v>
      </c>
      <c r="BD169" s="322"/>
      <c r="BE169" s="322"/>
      <c r="BF169" s="322"/>
      <c r="BG169" s="322"/>
      <c r="BH169" s="323"/>
      <c r="BI169" s="323"/>
      <c r="BJ169" s="323"/>
      <c r="BK169" s="323"/>
      <c r="BL169" s="324"/>
      <c r="BM169" s="324"/>
      <c r="BN169" s="324"/>
      <c r="BO169" s="324"/>
      <c r="BP169" s="325" t="s">
        <v>974</v>
      </c>
      <c r="BQ169" s="326" t="s">
        <v>974</v>
      </c>
      <c r="BR169" s="749"/>
      <c r="BS169" s="814"/>
      <c r="BT169" s="814"/>
      <c r="BU169" s="1389"/>
    </row>
    <row r="170" spans="1:73" ht="70.5" x14ac:dyDescent="0.25">
      <c r="A170" s="819"/>
      <c r="B170" s="822"/>
      <c r="C170" s="825"/>
      <c r="D170" s="998" t="s">
        <v>1387</v>
      </c>
      <c r="E170" s="830" t="s">
        <v>358</v>
      </c>
      <c r="F170" s="833">
        <v>2</v>
      </c>
      <c r="G170" s="762" t="s">
        <v>1632</v>
      </c>
      <c r="H170" s="774" t="s">
        <v>1390</v>
      </c>
      <c r="I170" s="774" t="s">
        <v>1406</v>
      </c>
      <c r="J170" s="800" t="s">
        <v>1633</v>
      </c>
      <c r="K170" s="774" t="s">
        <v>201</v>
      </c>
      <c r="L170" s="762" t="s">
        <v>327</v>
      </c>
      <c r="M170" s="815" t="s">
        <v>1282</v>
      </c>
      <c r="N170" s="762" t="s">
        <v>1634</v>
      </c>
      <c r="O170" s="762" t="s">
        <v>1635</v>
      </c>
      <c r="P170" s="812" t="s">
        <v>1395</v>
      </c>
      <c r="Q170" s="747" t="s">
        <v>1395</v>
      </c>
      <c r="R170" s="774" t="s">
        <v>535</v>
      </c>
      <c r="S170" s="876">
        <v>0.2</v>
      </c>
      <c r="T170" s="774"/>
      <c r="U170" s="876" t="s">
        <v>974</v>
      </c>
      <c r="V170" s="774" t="s">
        <v>363</v>
      </c>
      <c r="W170" s="876">
        <v>0.8</v>
      </c>
      <c r="X170" s="815" t="s">
        <v>363</v>
      </c>
      <c r="Y170" s="876">
        <v>0.8</v>
      </c>
      <c r="Z170" s="876" t="s">
        <v>1636</v>
      </c>
      <c r="AA170" s="785" t="s">
        <v>1580</v>
      </c>
      <c r="AB170" s="49">
        <v>1</v>
      </c>
      <c r="AC170" s="215" t="s">
        <v>1637</v>
      </c>
      <c r="AD170" s="216" t="s">
        <v>1626</v>
      </c>
      <c r="AE170" s="14" t="s">
        <v>1404</v>
      </c>
      <c r="AF170" s="16" t="s">
        <v>507</v>
      </c>
      <c r="AG170" s="10" t="s">
        <v>177</v>
      </c>
      <c r="AH170" s="18">
        <v>0.25</v>
      </c>
      <c r="AI170" s="10" t="s">
        <v>178</v>
      </c>
      <c r="AJ170" s="18">
        <v>0.15</v>
      </c>
      <c r="AK170" s="19">
        <v>0.4</v>
      </c>
      <c r="AL170" s="20">
        <v>0.12</v>
      </c>
      <c r="AM170" s="20">
        <v>0.8</v>
      </c>
      <c r="AN170" s="11" t="s">
        <v>179</v>
      </c>
      <c r="AO170" s="11" t="s">
        <v>180</v>
      </c>
      <c r="AP170" s="11" t="s">
        <v>181</v>
      </c>
      <c r="AQ170" s="774" t="s">
        <v>1638</v>
      </c>
      <c r="AR170" s="768">
        <v>0.2</v>
      </c>
      <c r="AS170" s="768">
        <v>3.5999999999999997E-2</v>
      </c>
      <c r="AT170" s="785" t="s">
        <v>535</v>
      </c>
      <c r="AU170" s="768">
        <v>0.8</v>
      </c>
      <c r="AV170" s="768">
        <v>0.8</v>
      </c>
      <c r="AW170" s="785" t="s">
        <v>363</v>
      </c>
      <c r="AX170" s="785" t="s">
        <v>1580</v>
      </c>
      <c r="AY170" s="785" t="s">
        <v>1580</v>
      </c>
      <c r="AZ170" s="774" t="s">
        <v>183</v>
      </c>
      <c r="BA170" s="97" t="s">
        <v>1623</v>
      </c>
      <c r="BB170" s="91" t="s">
        <v>1624</v>
      </c>
      <c r="BC170" s="94">
        <v>12</v>
      </c>
      <c r="BD170" s="9">
        <v>3</v>
      </c>
      <c r="BE170" s="9">
        <v>3</v>
      </c>
      <c r="BF170" s="9">
        <v>3</v>
      </c>
      <c r="BG170" s="9">
        <v>3</v>
      </c>
      <c r="BH170" s="91" t="s">
        <v>1213</v>
      </c>
      <c r="BI170" s="91" t="s">
        <v>1085</v>
      </c>
      <c r="BJ170" s="91"/>
      <c r="BK170" s="91"/>
      <c r="BL170" s="93"/>
      <c r="BM170" s="93"/>
      <c r="BN170" s="93"/>
      <c r="BO170" s="93"/>
      <c r="BP170" s="95" t="s">
        <v>974</v>
      </c>
      <c r="BQ170" s="96" t="s">
        <v>974</v>
      </c>
      <c r="BR170" s="747"/>
      <c r="BS170" s="762"/>
      <c r="BT170" s="762"/>
      <c r="BU170" s="765"/>
    </row>
    <row r="171" spans="1:73" ht="89.25" x14ac:dyDescent="0.25">
      <c r="A171" s="819"/>
      <c r="B171" s="822"/>
      <c r="C171" s="825"/>
      <c r="D171" s="999"/>
      <c r="E171" s="831"/>
      <c r="F171" s="834"/>
      <c r="G171" s="763"/>
      <c r="H171" s="775"/>
      <c r="I171" s="775"/>
      <c r="J171" s="801"/>
      <c r="K171" s="775"/>
      <c r="L171" s="763"/>
      <c r="M171" s="816"/>
      <c r="N171" s="763"/>
      <c r="O171" s="763"/>
      <c r="P171" s="813"/>
      <c r="Q171" s="748"/>
      <c r="R171" s="775"/>
      <c r="S171" s="877"/>
      <c r="T171" s="775"/>
      <c r="U171" s="877"/>
      <c r="V171" s="775"/>
      <c r="W171" s="877"/>
      <c r="X171" s="816"/>
      <c r="Y171" s="877"/>
      <c r="Z171" s="877"/>
      <c r="AA171" s="786"/>
      <c r="AB171" s="297">
        <v>2</v>
      </c>
      <c r="AC171" s="480" t="s">
        <v>1639</v>
      </c>
      <c r="AD171" s="481">
        <v>3</v>
      </c>
      <c r="AE171" s="295" t="s">
        <v>1640</v>
      </c>
      <c r="AF171" s="328" t="s">
        <v>507</v>
      </c>
      <c r="AG171" s="302" t="s">
        <v>177</v>
      </c>
      <c r="AH171" s="296">
        <v>0.25</v>
      </c>
      <c r="AI171" s="302" t="s">
        <v>806</v>
      </c>
      <c r="AJ171" s="296">
        <v>0.25</v>
      </c>
      <c r="AK171" s="300">
        <v>0.5</v>
      </c>
      <c r="AL171" s="329">
        <v>0.06</v>
      </c>
      <c r="AM171" s="329">
        <v>0.8</v>
      </c>
      <c r="AN171" s="302" t="s">
        <v>179</v>
      </c>
      <c r="AO171" s="302" t="s">
        <v>180</v>
      </c>
      <c r="AP171" s="302" t="s">
        <v>181</v>
      </c>
      <c r="AQ171" s="775"/>
      <c r="AR171" s="801"/>
      <c r="AS171" s="801"/>
      <c r="AT171" s="786"/>
      <c r="AU171" s="801"/>
      <c r="AV171" s="801"/>
      <c r="AW171" s="786"/>
      <c r="AX171" s="786"/>
      <c r="AY171" s="786"/>
      <c r="AZ171" s="775"/>
      <c r="BA171" s="303" t="s">
        <v>1641</v>
      </c>
      <c r="BB171" s="305" t="s">
        <v>1642</v>
      </c>
      <c r="BC171" s="308">
        <v>12</v>
      </c>
      <c r="BD171" s="295">
        <v>3</v>
      </c>
      <c r="BE171" s="295">
        <v>3</v>
      </c>
      <c r="BF171" s="295">
        <v>3</v>
      </c>
      <c r="BG171" s="295">
        <v>3</v>
      </c>
      <c r="BH171" s="305" t="s">
        <v>1213</v>
      </c>
      <c r="BI171" s="305" t="s">
        <v>1085</v>
      </c>
      <c r="BJ171" s="305"/>
      <c r="BK171" s="305"/>
      <c r="BL171" s="306"/>
      <c r="BM171" s="306"/>
      <c r="BN171" s="306"/>
      <c r="BO171" s="306"/>
      <c r="BP171" s="307" t="s">
        <v>974</v>
      </c>
      <c r="BQ171" s="330" t="s">
        <v>974</v>
      </c>
      <c r="BR171" s="748"/>
      <c r="BS171" s="763"/>
      <c r="BT171" s="763"/>
      <c r="BU171" s="766"/>
    </row>
    <row r="172" spans="1:73" ht="70.5" x14ac:dyDescent="0.25">
      <c r="A172" s="819"/>
      <c r="B172" s="822"/>
      <c r="C172" s="825"/>
      <c r="D172" s="999"/>
      <c r="E172" s="831"/>
      <c r="F172" s="834"/>
      <c r="G172" s="763"/>
      <c r="H172" s="775"/>
      <c r="I172" s="775"/>
      <c r="J172" s="801"/>
      <c r="K172" s="775"/>
      <c r="L172" s="763"/>
      <c r="M172" s="816"/>
      <c r="N172" s="763"/>
      <c r="O172" s="763"/>
      <c r="P172" s="813"/>
      <c r="Q172" s="748"/>
      <c r="R172" s="775"/>
      <c r="S172" s="877"/>
      <c r="T172" s="775"/>
      <c r="U172" s="877"/>
      <c r="V172" s="775"/>
      <c r="W172" s="877"/>
      <c r="X172" s="816"/>
      <c r="Y172" s="877"/>
      <c r="Z172" s="877"/>
      <c r="AA172" s="786"/>
      <c r="AB172" s="297">
        <v>3</v>
      </c>
      <c r="AC172" s="480" t="s">
        <v>1643</v>
      </c>
      <c r="AD172" s="481">
        <v>3</v>
      </c>
      <c r="AE172" s="295" t="s">
        <v>1640</v>
      </c>
      <c r="AF172" s="298" t="s">
        <v>507</v>
      </c>
      <c r="AG172" s="299" t="s">
        <v>177</v>
      </c>
      <c r="AH172" s="296">
        <v>0.25</v>
      </c>
      <c r="AI172" s="299" t="s">
        <v>178</v>
      </c>
      <c r="AJ172" s="296">
        <v>0.15</v>
      </c>
      <c r="AK172" s="300">
        <v>0.4</v>
      </c>
      <c r="AL172" s="301">
        <v>3.5999999999999997E-2</v>
      </c>
      <c r="AM172" s="301">
        <v>0.8</v>
      </c>
      <c r="AN172" s="302" t="s">
        <v>179</v>
      </c>
      <c r="AO172" s="302" t="s">
        <v>180</v>
      </c>
      <c r="AP172" s="302" t="s">
        <v>181</v>
      </c>
      <c r="AQ172" s="775"/>
      <c r="AR172" s="801"/>
      <c r="AS172" s="801"/>
      <c r="AT172" s="786"/>
      <c r="AU172" s="801"/>
      <c r="AV172" s="801"/>
      <c r="AW172" s="786"/>
      <c r="AX172" s="786"/>
      <c r="AY172" s="786"/>
      <c r="AZ172" s="775"/>
      <c r="BA172" s="303"/>
      <c r="BB172" s="305"/>
      <c r="BC172" s="308" t="s">
        <v>974</v>
      </c>
      <c r="BD172" s="295"/>
      <c r="BE172" s="295"/>
      <c r="BF172" s="295"/>
      <c r="BG172" s="295"/>
      <c r="BH172" s="305"/>
      <c r="BI172" s="305"/>
      <c r="BJ172" s="305"/>
      <c r="BK172" s="305"/>
      <c r="BL172" s="306"/>
      <c r="BM172" s="306"/>
      <c r="BN172" s="306"/>
      <c r="BO172" s="306"/>
      <c r="BP172" s="307" t="s">
        <v>974</v>
      </c>
      <c r="BQ172" s="330" t="s">
        <v>974</v>
      </c>
      <c r="BR172" s="748"/>
      <c r="BS172" s="763"/>
      <c r="BT172" s="763"/>
      <c r="BU172" s="766"/>
    </row>
    <row r="173" spans="1:73" x14ac:dyDescent="0.25">
      <c r="A173" s="819"/>
      <c r="B173" s="822"/>
      <c r="C173" s="825"/>
      <c r="D173" s="999"/>
      <c r="E173" s="831"/>
      <c r="F173" s="834"/>
      <c r="G173" s="763"/>
      <c r="H173" s="775"/>
      <c r="I173" s="775"/>
      <c r="J173" s="801"/>
      <c r="K173" s="775"/>
      <c r="L173" s="763"/>
      <c r="M173" s="816"/>
      <c r="N173" s="763"/>
      <c r="O173" s="763"/>
      <c r="P173" s="813"/>
      <c r="Q173" s="748"/>
      <c r="R173" s="775"/>
      <c r="S173" s="877"/>
      <c r="T173" s="775"/>
      <c r="U173" s="877"/>
      <c r="V173" s="775"/>
      <c r="W173" s="877"/>
      <c r="X173" s="816"/>
      <c r="Y173" s="877"/>
      <c r="Z173" s="877"/>
      <c r="AA173" s="786"/>
      <c r="AB173" s="297">
        <v>4</v>
      </c>
      <c r="AC173" s="480"/>
      <c r="AD173" s="481"/>
      <c r="AE173" s="295"/>
      <c r="AF173" s="298" t="s">
        <v>974</v>
      </c>
      <c r="AG173" s="299"/>
      <c r="AH173" s="296" t="s">
        <v>974</v>
      </c>
      <c r="AI173" s="299"/>
      <c r="AJ173" s="296" t="s">
        <v>974</v>
      </c>
      <c r="AK173" s="300" t="s">
        <v>974</v>
      </c>
      <c r="AL173" s="301" t="s">
        <v>974</v>
      </c>
      <c r="AM173" s="301" t="s">
        <v>974</v>
      </c>
      <c r="AN173" s="302"/>
      <c r="AO173" s="302"/>
      <c r="AP173" s="302"/>
      <c r="AQ173" s="775"/>
      <c r="AR173" s="801"/>
      <c r="AS173" s="801"/>
      <c r="AT173" s="786"/>
      <c r="AU173" s="801"/>
      <c r="AV173" s="801"/>
      <c r="AW173" s="786"/>
      <c r="AX173" s="786"/>
      <c r="AY173" s="786"/>
      <c r="AZ173" s="775"/>
      <c r="BA173" s="303"/>
      <c r="BB173" s="305"/>
      <c r="BC173" s="308" t="s">
        <v>974</v>
      </c>
      <c r="BD173" s="295"/>
      <c r="BE173" s="295"/>
      <c r="BF173" s="295"/>
      <c r="BG173" s="295"/>
      <c r="BH173" s="305"/>
      <c r="BI173" s="305"/>
      <c r="BJ173" s="305"/>
      <c r="BK173" s="305"/>
      <c r="BL173" s="306"/>
      <c r="BM173" s="306"/>
      <c r="BN173" s="306"/>
      <c r="BO173" s="306"/>
      <c r="BP173" s="307" t="s">
        <v>974</v>
      </c>
      <c r="BQ173" s="330" t="s">
        <v>974</v>
      </c>
      <c r="BR173" s="748"/>
      <c r="BS173" s="763"/>
      <c r="BT173" s="763"/>
      <c r="BU173" s="766"/>
    </row>
    <row r="174" spans="1:73" x14ac:dyDescent="0.25">
      <c r="A174" s="819"/>
      <c r="B174" s="822"/>
      <c r="C174" s="825"/>
      <c r="D174" s="999"/>
      <c r="E174" s="831"/>
      <c r="F174" s="834"/>
      <c r="G174" s="763"/>
      <c r="H174" s="775"/>
      <c r="I174" s="775"/>
      <c r="J174" s="801"/>
      <c r="K174" s="775"/>
      <c r="L174" s="763"/>
      <c r="M174" s="816"/>
      <c r="N174" s="763"/>
      <c r="O174" s="763"/>
      <c r="P174" s="813"/>
      <c r="Q174" s="748"/>
      <c r="R174" s="775"/>
      <c r="S174" s="877"/>
      <c r="T174" s="775"/>
      <c r="U174" s="877"/>
      <c r="V174" s="775"/>
      <c r="W174" s="877"/>
      <c r="X174" s="816"/>
      <c r="Y174" s="877"/>
      <c r="Z174" s="877"/>
      <c r="AA174" s="786"/>
      <c r="AB174" s="297">
        <v>5</v>
      </c>
      <c r="AC174" s="480"/>
      <c r="AD174" s="481"/>
      <c r="AE174" s="295"/>
      <c r="AF174" s="298" t="s">
        <v>974</v>
      </c>
      <c r="AG174" s="299"/>
      <c r="AH174" s="296" t="s">
        <v>974</v>
      </c>
      <c r="AI174" s="299"/>
      <c r="AJ174" s="296" t="s">
        <v>974</v>
      </c>
      <c r="AK174" s="300" t="s">
        <v>974</v>
      </c>
      <c r="AL174" s="301" t="s">
        <v>974</v>
      </c>
      <c r="AM174" s="301" t="s">
        <v>974</v>
      </c>
      <c r="AN174" s="302"/>
      <c r="AO174" s="302"/>
      <c r="AP174" s="302"/>
      <c r="AQ174" s="775"/>
      <c r="AR174" s="801"/>
      <c r="AS174" s="801"/>
      <c r="AT174" s="786"/>
      <c r="AU174" s="801"/>
      <c r="AV174" s="801"/>
      <c r="AW174" s="786"/>
      <c r="AX174" s="786"/>
      <c r="AY174" s="786"/>
      <c r="AZ174" s="775"/>
      <c r="BA174" s="303"/>
      <c r="BB174" s="305"/>
      <c r="BC174" s="308" t="s">
        <v>974</v>
      </c>
      <c r="BD174" s="295"/>
      <c r="BE174" s="295"/>
      <c r="BF174" s="295"/>
      <c r="BG174" s="295"/>
      <c r="BH174" s="305"/>
      <c r="BI174" s="305"/>
      <c r="BJ174" s="305"/>
      <c r="BK174" s="305"/>
      <c r="BL174" s="306"/>
      <c r="BM174" s="306"/>
      <c r="BN174" s="306"/>
      <c r="BO174" s="306"/>
      <c r="BP174" s="307" t="s">
        <v>974</v>
      </c>
      <c r="BQ174" s="330" t="s">
        <v>974</v>
      </c>
      <c r="BR174" s="748"/>
      <c r="BS174" s="763"/>
      <c r="BT174" s="763"/>
      <c r="BU174" s="766"/>
    </row>
    <row r="175" spans="1:73" ht="15.75" thickBot="1" x14ac:dyDescent="0.3">
      <c r="A175" s="819"/>
      <c r="B175" s="822"/>
      <c r="C175" s="825"/>
      <c r="D175" s="1000"/>
      <c r="E175" s="832"/>
      <c r="F175" s="835"/>
      <c r="G175" s="764"/>
      <c r="H175" s="776"/>
      <c r="I175" s="776"/>
      <c r="J175" s="802"/>
      <c r="K175" s="776"/>
      <c r="L175" s="764"/>
      <c r="M175" s="817"/>
      <c r="N175" s="764"/>
      <c r="O175" s="764"/>
      <c r="P175" s="814"/>
      <c r="Q175" s="749"/>
      <c r="R175" s="776"/>
      <c r="S175" s="878"/>
      <c r="T175" s="776"/>
      <c r="U175" s="878"/>
      <c r="V175" s="776"/>
      <c r="W175" s="878"/>
      <c r="X175" s="817"/>
      <c r="Y175" s="878"/>
      <c r="Z175" s="878"/>
      <c r="AA175" s="787"/>
      <c r="AB175" s="315">
        <v>6</v>
      </c>
      <c r="AC175" s="482"/>
      <c r="AD175" s="483"/>
      <c r="AE175" s="313"/>
      <c r="AF175" s="316" t="s">
        <v>974</v>
      </c>
      <c r="AG175" s="317"/>
      <c r="AH175" s="314" t="s">
        <v>974</v>
      </c>
      <c r="AI175" s="317"/>
      <c r="AJ175" s="314" t="s">
        <v>974</v>
      </c>
      <c r="AK175" s="318" t="s">
        <v>974</v>
      </c>
      <c r="AL175" s="301" t="s">
        <v>974</v>
      </c>
      <c r="AM175" s="301" t="s">
        <v>974</v>
      </c>
      <c r="AN175" s="320"/>
      <c r="AO175" s="320"/>
      <c r="AP175" s="320"/>
      <c r="AQ175" s="776"/>
      <c r="AR175" s="802"/>
      <c r="AS175" s="802"/>
      <c r="AT175" s="787"/>
      <c r="AU175" s="802"/>
      <c r="AV175" s="802"/>
      <c r="AW175" s="787"/>
      <c r="AX175" s="787"/>
      <c r="AY175" s="787"/>
      <c r="AZ175" s="776"/>
      <c r="BA175" s="321"/>
      <c r="BB175" s="323"/>
      <c r="BC175" s="326" t="s">
        <v>974</v>
      </c>
      <c r="BD175" s="313"/>
      <c r="BE175" s="313"/>
      <c r="BF175" s="313"/>
      <c r="BG175" s="313"/>
      <c r="BH175" s="323"/>
      <c r="BI175" s="323"/>
      <c r="BJ175" s="323"/>
      <c r="BK175" s="323"/>
      <c r="BL175" s="324"/>
      <c r="BM175" s="324"/>
      <c r="BN175" s="324"/>
      <c r="BO175" s="324"/>
      <c r="BP175" s="325" t="s">
        <v>974</v>
      </c>
      <c r="BQ175" s="333" t="s">
        <v>974</v>
      </c>
      <c r="BR175" s="749"/>
      <c r="BS175" s="764"/>
      <c r="BT175" s="764"/>
      <c r="BU175" s="767"/>
    </row>
    <row r="176" spans="1:73" ht="89.25" x14ac:dyDescent="0.25">
      <c r="A176" s="819"/>
      <c r="B176" s="822"/>
      <c r="C176" s="825"/>
      <c r="D176" s="998" t="s">
        <v>1387</v>
      </c>
      <c r="E176" s="830" t="s">
        <v>358</v>
      </c>
      <c r="F176" s="833">
        <v>3</v>
      </c>
      <c r="G176" s="762" t="s">
        <v>1644</v>
      </c>
      <c r="H176" s="774" t="s">
        <v>1390</v>
      </c>
      <c r="I176" s="774" t="s">
        <v>1391</v>
      </c>
      <c r="J176" s="800" t="s">
        <v>1645</v>
      </c>
      <c r="K176" s="774" t="s">
        <v>201</v>
      </c>
      <c r="L176" s="762" t="s">
        <v>260</v>
      </c>
      <c r="M176" s="815" t="s">
        <v>1282</v>
      </c>
      <c r="N176" s="762" t="s">
        <v>1646</v>
      </c>
      <c r="O176" s="762" t="s">
        <v>1647</v>
      </c>
      <c r="P176" s="812" t="s">
        <v>1395</v>
      </c>
      <c r="Q176" s="747" t="s">
        <v>1395</v>
      </c>
      <c r="R176" s="774" t="s">
        <v>535</v>
      </c>
      <c r="S176" s="876">
        <v>0.2</v>
      </c>
      <c r="T176" s="774"/>
      <c r="U176" s="876" t="s">
        <v>974</v>
      </c>
      <c r="V176" s="774" t="s">
        <v>263</v>
      </c>
      <c r="W176" s="876">
        <v>0.2</v>
      </c>
      <c r="X176" s="815" t="s">
        <v>263</v>
      </c>
      <c r="Y176" s="876">
        <v>0.2</v>
      </c>
      <c r="Z176" s="876" t="s">
        <v>1613</v>
      </c>
      <c r="AA176" s="785" t="s">
        <v>1397</v>
      </c>
      <c r="AB176" s="49">
        <v>1</v>
      </c>
      <c r="AC176" s="480" t="s">
        <v>1648</v>
      </c>
      <c r="AD176" s="128" t="s">
        <v>1649</v>
      </c>
      <c r="AE176" s="14" t="s">
        <v>1650</v>
      </c>
      <c r="AF176" s="16" t="s">
        <v>507</v>
      </c>
      <c r="AG176" s="10" t="s">
        <v>177</v>
      </c>
      <c r="AH176" s="18">
        <v>0.25</v>
      </c>
      <c r="AI176" s="10" t="s">
        <v>178</v>
      </c>
      <c r="AJ176" s="18">
        <v>0.15</v>
      </c>
      <c r="AK176" s="19">
        <v>0.4</v>
      </c>
      <c r="AL176" s="20">
        <v>0.12</v>
      </c>
      <c r="AM176" s="20">
        <v>0.2</v>
      </c>
      <c r="AN176" s="11" t="s">
        <v>1621</v>
      </c>
      <c r="AO176" s="11" t="s">
        <v>180</v>
      </c>
      <c r="AP176" s="11" t="s">
        <v>181</v>
      </c>
      <c r="AQ176" s="774" t="s">
        <v>1651</v>
      </c>
      <c r="AR176" s="768">
        <v>0.2</v>
      </c>
      <c r="AS176" s="768">
        <v>4.3199999999999995E-2</v>
      </c>
      <c r="AT176" s="785" t="s">
        <v>535</v>
      </c>
      <c r="AU176" s="768">
        <v>0.2</v>
      </c>
      <c r="AV176" s="768">
        <v>0.2</v>
      </c>
      <c r="AW176" s="785" t="s">
        <v>263</v>
      </c>
      <c r="AX176" s="785" t="s">
        <v>1397</v>
      </c>
      <c r="AY176" s="785" t="s">
        <v>1397</v>
      </c>
      <c r="AZ176" s="774" t="s">
        <v>224</v>
      </c>
      <c r="BA176" s="97" t="s">
        <v>1395</v>
      </c>
      <c r="BB176" s="91" t="s">
        <v>1395</v>
      </c>
      <c r="BC176" s="94" t="s">
        <v>974</v>
      </c>
      <c r="BD176" s="9"/>
      <c r="BE176" s="9"/>
      <c r="BF176" s="9"/>
      <c r="BG176" s="9"/>
      <c r="BH176" s="91"/>
      <c r="BI176" s="91"/>
      <c r="BJ176" s="91"/>
      <c r="BK176" s="91"/>
      <c r="BL176" s="93"/>
      <c r="BM176" s="93"/>
      <c r="BN176" s="93"/>
      <c r="BO176" s="93"/>
      <c r="BP176" s="95" t="s">
        <v>974</v>
      </c>
      <c r="BQ176" s="96" t="s">
        <v>974</v>
      </c>
      <c r="BR176" s="747"/>
      <c r="BS176" s="762"/>
      <c r="BT176" s="762"/>
      <c r="BU176" s="765"/>
    </row>
    <row r="177" spans="1:73" ht="78.75" x14ac:dyDescent="0.25">
      <c r="A177" s="819"/>
      <c r="B177" s="822"/>
      <c r="C177" s="825"/>
      <c r="D177" s="999"/>
      <c r="E177" s="831"/>
      <c r="F177" s="834"/>
      <c r="G177" s="763"/>
      <c r="H177" s="775"/>
      <c r="I177" s="775"/>
      <c r="J177" s="801"/>
      <c r="K177" s="775"/>
      <c r="L177" s="763"/>
      <c r="M177" s="816"/>
      <c r="N177" s="763"/>
      <c r="O177" s="763"/>
      <c r="P177" s="813"/>
      <c r="Q177" s="748"/>
      <c r="R177" s="775"/>
      <c r="S177" s="877"/>
      <c r="T177" s="775"/>
      <c r="U177" s="877"/>
      <c r="V177" s="775"/>
      <c r="W177" s="877"/>
      <c r="X177" s="816"/>
      <c r="Y177" s="877"/>
      <c r="Z177" s="877"/>
      <c r="AA177" s="786"/>
      <c r="AB177" s="297">
        <v>2</v>
      </c>
      <c r="AC177" s="480" t="s">
        <v>1652</v>
      </c>
      <c r="AD177" s="481" t="s">
        <v>1649</v>
      </c>
      <c r="AE177" s="295" t="s">
        <v>1650</v>
      </c>
      <c r="AF177" s="298" t="s">
        <v>507</v>
      </c>
      <c r="AG177" s="299" t="s">
        <v>177</v>
      </c>
      <c r="AH177" s="296">
        <v>0.25</v>
      </c>
      <c r="AI177" s="299" t="s">
        <v>178</v>
      </c>
      <c r="AJ177" s="296">
        <v>0.15</v>
      </c>
      <c r="AK177" s="300">
        <v>0.4</v>
      </c>
      <c r="AL177" s="301">
        <v>7.1999999999999995E-2</v>
      </c>
      <c r="AM177" s="301">
        <v>0.2</v>
      </c>
      <c r="AN177" s="302" t="s">
        <v>1621</v>
      </c>
      <c r="AO177" s="302" t="s">
        <v>180</v>
      </c>
      <c r="AP177" s="302" t="s">
        <v>181</v>
      </c>
      <c r="AQ177" s="775"/>
      <c r="AR177" s="801"/>
      <c r="AS177" s="801"/>
      <c r="AT177" s="786"/>
      <c r="AU177" s="801"/>
      <c r="AV177" s="801"/>
      <c r="AW177" s="786"/>
      <c r="AX177" s="786"/>
      <c r="AY177" s="786"/>
      <c r="AZ177" s="775"/>
      <c r="BA177" s="303"/>
      <c r="BB177" s="305"/>
      <c r="BC177" s="308" t="s">
        <v>974</v>
      </c>
      <c r="BD177" s="295"/>
      <c r="BE177" s="295"/>
      <c r="BF177" s="295"/>
      <c r="BG177" s="295"/>
      <c r="BH177" s="305"/>
      <c r="BI177" s="305"/>
      <c r="BJ177" s="305"/>
      <c r="BK177" s="305"/>
      <c r="BL177" s="306"/>
      <c r="BM177" s="306"/>
      <c r="BN177" s="306"/>
      <c r="BO177" s="306"/>
      <c r="BP177" s="307" t="s">
        <v>974</v>
      </c>
      <c r="BQ177" s="330" t="s">
        <v>974</v>
      </c>
      <c r="BR177" s="748"/>
      <c r="BS177" s="763"/>
      <c r="BT177" s="763"/>
      <c r="BU177" s="766"/>
    </row>
    <row r="178" spans="1:73" ht="70.5" x14ac:dyDescent="0.25">
      <c r="A178" s="819"/>
      <c r="B178" s="822"/>
      <c r="C178" s="825"/>
      <c r="D178" s="999"/>
      <c r="E178" s="831"/>
      <c r="F178" s="834"/>
      <c r="G178" s="763"/>
      <c r="H178" s="775"/>
      <c r="I178" s="775"/>
      <c r="J178" s="801"/>
      <c r="K178" s="775"/>
      <c r="L178" s="763"/>
      <c r="M178" s="816"/>
      <c r="N178" s="763"/>
      <c r="O178" s="763"/>
      <c r="P178" s="813"/>
      <c r="Q178" s="748"/>
      <c r="R178" s="775"/>
      <c r="S178" s="877"/>
      <c r="T178" s="775"/>
      <c r="U178" s="877"/>
      <c r="V178" s="775"/>
      <c r="W178" s="877"/>
      <c r="X178" s="816"/>
      <c r="Y178" s="877"/>
      <c r="Z178" s="877"/>
      <c r="AA178" s="786"/>
      <c r="AB178" s="297">
        <v>3</v>
      </c>
      <c r="AC178" s="480" t="s">
        <v>1653</v>
      </c>
      <c r="AD178" s="481">
        <v>3</v>
      </c>
      <c r="AE178" s="295" t="s">
        <v>1654</v>
      </c>
      <c r="AF178" s="298" t="s">
        <v>507</v>
      </c>
      <c r="AG178" s="299" t="s">
        <v>177</v>
      </c>
      <c r="AH178" s="296">
        <v>0.25</v>
      </c>
      <c r="AI178" s="299" t="s">
        <v>178</v>
      </c>
      <c r="AJ178" s="296">
        <v>0.15</v>
      </c>
      <c r="AK178" s="300">
        <v>0.4</v>
      </c>
      <c r="AL178" s="301">
        <v>4.3199999999999995E-2</v>
      </c>
      <c r="AM178" s="301">
        <v>0.2</v>
      </c>
      <c r="AN178" s="302" t="s">
        <v>179</v>
      </c>
      <c r="AO178" s="302" t="s">
        <v>180</v>
      </c>
      <c r="AP178" s="302" t="s">
        <v>181</v>
      </c>
      <c r="AQ178" s="775"/>
      <c r="AR178" s="801"/>
      <c r="AS178" s="801"/>
      <c r="AT178" s="786"/>
      <c r="AU178" s="801"/>
      <c r="AV178" s="801"/>
      <c r="AW178" s="786"/>
      <c r="AX178" s="786"/>
      <c r="AY178" s="786"/>
      <c r="AZ178" s="775"/>
      <c r="BA178" s="303"/>
      <c r="BB178" s="305"/>
      <c r="BC178" s="308" t="s">
        <v>974</v>
      </c>
      <c r="BD178" s="295"/>
      <c r="BE178" s="295"/>
      <c r="BF178" s="295"/>
      <c r="BG178" s="295"/>
      <c r="BH178" s="305"/>
      <c r="BI178" s="305"/>
      <c r="BJ178" s="305"/>
      <c r="BK178" s="305"/>
      <c r="BL178" s="306"/>
      <c r="BM178" s="306"/>
      <c r="BN178" s="306"/>
      <c r="BO178" s="306"/>
      <c r="BP178" s="307" t="s">
        <v>974</v>
      </c>
      <c r="BQ178" s="330" t="s">
        <v>974</v>
      </c>
      <c r="BR178" s="748"/>
      <c r="BS178" s="763"/>
      <c r="BT178" s="763"/>
      <c r="BU178" s="766"/>
    </row>
    <row r="179" spans="1:73" x14ac:dyDescent="0.25">
      <c r="A179" s="819"/>
      <c r="B179" s="822"/>
      <c r="C179" s="825"/>
      <c r="D179" s="999"/>
      <c r="E179" s="831"/>
      <c r="F179" s="834"/>
      <c r="G179" s="763"/>
      <c r="H179" s="775"/>
      <c r="I179" s="775"/>
      <c r="J179" s="801"/>
      <c r="K179" s="775"/>
      <c r="L179" s="763"/>
      <c r="M179" s="816"/>
      <c r="N179" s="763"/>
      <c r="O179" s="763"/>
      <c r="P179" s="813"/>
      <c r="Q179" s="748"/>
      <c r="R179" s="775"/>
      <c r="S179" s="877"/>
      <c r="T179" s="775"/>
      <c r="U179" s="877"/>
      <c r="V179" s="775"/>
      <c r="W179" s="877"/>
      <c r="X179" s="816"/>
      <c r="Y179" s="877"/>
      <c r="Z179" s="877"/>
      <c r="AA179" s="786"/>
      <c r="AB179" s="297">
        <v>4</v>
      </c>
      <c r="AC179" s="480"/>
      <c r="AD179" s="481"/>
      <c r="AE179" s="295"/>
      <c r="AF179" s="298" t="s">
        <v>974</v>
      </c>
      <c r="AG179" s="299"/>
      <c r="AH179" s="296" t="s">
        <v>974</v>
      </c>
      <c r="AI179" s="299"/>
      <c r="AJ179" s="296" t="s">
        <v>974</v>
      </c>
      <c r="AK179" s="300" t="s">
        <v>974</v>
      </c>
      <c r="AL179" s="301" t="s">
        <v>974</v>
      </c>
      <c r="AM179" s="301" t="s">
        <v>974</v>
      </c>
      <c r="AN179" s="302"/>
      <c r="AO179" s="302"/>
      <c r="AP179" s="302"/>
      <c r="AQ179" s="775"/>
      <c r="AR179" s="801"/>
      <c r="AS179" s="801"/>
      <c r="AT179" s="786"/>
      <c r="AU179" s="801"/>
      <c r="AV179" s="801"/>
      <c r="AW179" s="786"/>
      <c r="AX179" s="786"/>
      <c r="AY179" s="786"/>
      <c r="AZ179" s="775"/>
      <c r="BA179" s="303"/>
      <c r="BB179" s="305"/>
      <c r="BC179" s="308" t="s">
        <v>974</v>
      </c>
      <c r="BD179" s="295"/>
      <c r="BE179" s="295"/>
      <c r="BF179" s="295"/>
      <c r="BG179" s="295"/>
      <c r="BH179" s="305"/>
      <c r="BI179" s="305"/>
      <c r="BJ179" s="305"/>
      <c r="BK179" s="305"/>
      <c r="BL179" s="306"/>
      <c r="BM179" s="306"/>
      <c r="BN179" s="306"/>
      <c r="BO179" s="306"/>
      <c r="BP179" s="307" t="s">
        <v>974</v>
      </c>
      <c r="BQ179" s="330" t="s">
        <v>974</v>
      </c>
      <c r="BR179" s="748"/>
      <c r="BS179" s="763"/>
      <c r="BT179" s="763"/>
      <c r="BU179" s="766"/>
    </row>
    <row r="180" spans="1:73" x14ac:dyDescent="0.25">
      <c r="A180" s="819"/>
      <c r="B180" s="822"/>
      <c r="C180" s="825"/>
      <c r="D180" s="999"/>
      <c r="E180" s="831"/>
      <c r="F180" s="834"/>
      <c r="G180" s="763"/>
      <c r="H180" s="775"/>
      <c r="I180" s="775"/>
      <c r="J180" s="801"/>
      <c r="K180" s="775"/>
      <c r="L180" s="763"/>
      <c r="M180" s="816"/>
      <c r="N180" s="763"/>
      <c r="O180" s="763"/>
      <c r="P180" s="813"/>
      <c r="Q180" s="748"/>
      <c r="R180" s="775"/>
      <c r="S180" s="877"/>
      <c r="T180" s="775"/>
      <c r="U180" s="877"/>
      <c r="V180" s="775"/>
      <c r="W180" s="877"/>
      <c r="X180" s="816"/>
      <c r="Y180" s="877"/>
      <c r="Z180" s="877"/>
      <c r="AA180" s="786"/>
      <c r="AB180" s="297">
        <v>5</v>
      </c>
      <c r="AC180" s="480"/>
      <c r="AD180" s="481"/>
      <c r="AE180" s="51"/>
      <c r="AF180" s="298" t="s">
        <v>974</v>
      </c>
      <c r="AG180" s="299"/>
      <c r="AH180" s="296" t="s">
        <v>974</v>
      </c>
      <c r="AI180" s="299"/>
      <c r="AJ180" s="296" t="s">
        <v>974</v>
      </c>
      <c r="AK180" s="300" t="s">
        <v>974</v>
      </c>
      <c r="AL180" s="301" t="s">
        <v>974</v>
      </c>
      <c r="AM180" s="301" t="s">
        <v>974</v>
      </c>
      <c r="AN180" s="302"/>
      <c r="AO180" s="302"/>
      <c r="AP180" s="302"/>
      <c r="AQ180" s="775"/>
      <c r="AR180" s="801"/>
      <c r="AS180" s="801"/>
      <c r="AT180" s="786"/>
      <c r="AU180" s="801"/>
      <c r="AV180" s="801"/>
      <c r="AW180" s="786"/>
      <c r="AX180" s="786"/>
      <c r="AY180" s="786"/>
      <c r="AZ180" s="775"/>
      <c r="BA180" s="303"/>
      <c r="BB180" s="305"/>
      <c r="BC180" s="308" t="s">
        <v>974</v>
      </c>
      <c r="BD180" s="295"/>
      <c r="BE180" s="295"/>
      <c r="BF180" s="295"/>
      <c r="BG180" s="295"/>
      <c r="BH180" s="305"/>
      <c r="BI180" s="305"/>
      <c r="BJ180" s="305"/>
      <c r="BK180" s="305"/>
      <c r="BL180" s="306"/>
      <c r="BM180" s="306"/>
      <c r="BN180" s="306"/>
      <c r="BO180" s="306"/>
      <c r="BP180" s="307" t="s">
        <v>974</v>
      </c>
      <c r="BQ180" s="330" t="s">
        <v>974</v>
      </c>
      <c r="BR180" s="748"/>
      <c r="BS180" s="763"/>
      <c r="BT180" s="763"/>
      <c r="BU180" s="766"/>
    </row>
    <row r="181" spans="1:73" ht="15.75" thickBot="1" x14ac:dyDescent="0.3">
      <c r="A181" s="819"/>
      <c r="B181" s="822"/>
      <c r="C181" s="825"/>
      <c r="D181" s="1000"/>
      <c r="E181" s="832"/>
      <c r="F181" s="835"/>
      <c r="G181" s="764"/>
      <c r="H181" s="776"/>
      <c r="I181" s="776"/>
      <c r="J181" s="802"/>
      <c r="K181" s="776"/>
      <c r="L181" s="764"/>
      <c r="M181" s="817"/>
      <c r="N181" s="764"/>
      <c r="O181" s="764"/>
      <c r="P181" s="814"/>
      <c r="Q181" s="749"/>
      <c r="R181" s="776"/>
      <c r="S181" s="878"/>
      <c r="T181" s="776"/>
      <c r="U181" s="878"/>
      <c r="V181" s="776"/>
      <c r="W181" s="878"/>
      <c r="X181" s="817"/>
      <c r="Y181" s="878"/>
      <c r="Z181" s="878"/>
      <c r="AA181" s="787"/>
      <c r="AB181" s="315">
        <v>6</v>
      </c>
      <c r="AC181" s="482"/>
      <c r="AD181" s="483"/>
      <c r="AE181" s="313"/>
      <c r="AF181" s="316" t="s">
        <v>974</v>
      </c>
      <c r="AG181" s="317"/>
      <c r="AH181" s="314" t="s">
        <v>974</v>
      </c>
      <c r="AI181" s="317"/>
      <c r="AJ181" s="314" t="s">
        <v>974</v>
      </c>
      <c r="AK181" s="318" t="s">
        <v>974</v>
      </c>
      <c r="AL181" s="301" t="s">
        <v>974</v>
      </c>
      <c r="AM181" s="301" t="s">
        <v>974</v>
      </c>
      <c r="AN181" s="320"/>
      <c r="AO181" s="320"/>
      <c r="AP181" s="320"/>
      <c r="AQ181" s="776"/>
      <c r="AR181" s="802"/>
      <c r="AS181" s="802"/>
      <c r="AT181" s="787"/>
      <c r="AU181" s="802"/>
      <c r="AV181" s="802"/>
      <c r="AW181" s="787"/>
      <c r="AX181" s="787"/>
      <c r="AY181" s="787"/>
      <c r="AZ181" s="776"/>
      <c r="BA181" s="321"/>
      <c r="BB181" s="323"/>
      <c r="BC181" s="326" t="s">
        <v>974</v>
      </c>
      <c r="BD181" s="313"/>
      <c r="BE181" s="313"/>
      <c r="BF181" s="313"/>
      <c r="BG181" s="313"/>
      <c r="BH181" s="323"/>
      <c r="BI181" s="323"/>
      <c r="BJ181" s="323"/>
      <c r="BK181" s="323"/>
      <c r="BL181" s="324"/>
      <c r="BM181" s="324"/>
      <c r="BN181" s="324"/>
      <c r="BO181" s="324"/>
      <c r="BP181" s="325" t="s">
        <v>974</v>
      </c>
      <c r="BQ181" s="333" t="s">
        <v>974</v>
      </c>
      <c r="BR181" s="749"/>
      <c r="BS181" s="764"/>
      <c r="BT181" s="764"/>
      <c r="BU181" s="767"/>
    </row>
    <row r="182" spans="1:73" ht="70.5" x14ac:dyDescent="0.25">
      <c r="A182" s="819"/>
      <c r="B182" s="822"/>
      <c r="C182" s="825"/>
      <c r="D182" s="998" t="s">
        <v>1387</v>
      </c>
      <c r="E182" s="830" t="s">
        <v>358</v>
      </c>
      <c r="F182" s="833">
        <v>4</v>
      </c>
      <c r="G182" s="762" t="s">
        <v>1644</v>
      </c>
      <c r="H182" s="774" t="s">
        <v>1390</v>
      </c>
      <c r="I182" s="774" t="s">
        <v>1406</v>
      </c>
      <c r="J182" s="800" t="s">
        <v>1655</v>
      </c>
      <c r="K182" s="774" t="s">
        <v>201</v>
      </c>
      <c r="L182" s="762" t="s">
        <v>260</v>
      </c>
      <c r="M182" s="815" t="s">
        <v>1282</v>
      </c>
      <c r="N182" s="762" t="s">
        <v>1656</v>
      </c>
      <c r="O182" s="762" t="s">
        <v>1657</v>
      </c>
      <c r="P182" s="812" t="s">
        <v>1395</v>
      </c>
      <c r="Q182" s="809" t="s">
        <v>1395</v>
      </c>
      <c r="R182" s="774" t="s">
        <v>219</v>
      </c>
      <c r="S182" s="876">
        <v>0.4</v>
      </c>
      <c r="T182" s="774"/>
      <c r="U182" s="876" t="s">
        <v>974</v>
      </c>
      <c r="V182" s="774" t="s">
        <v>220</v>
      </c>
      <c r="W182" s="876">
        <v>0.4</v>
      </c>
      <c r="X182" s="815" t="s">
        <v>220</v>
      </c>
      <c r="Y182" s="876">
        <v>0.4</v>
      </c>
      <c r="Z182" s="876" t="s">
        <v>1526</v>
      </c>
      <c r="AA182" s="785" t="s">
        <v>174</v>
      </c>
      <c r="AB182" s="49">
        <v>1</v>
      </c>
      <c r="AC182" s="213" t="s">
        <v>1658</v>
      </c>
      <c r="AD182" s="214" t="s">
        <v>1659</v>
      </c>
      <c r="AE182" s="9" t="s">
        <v>1654</v>
      </c>
      <c r="AF182" s="16" t="s">
        <v>507</v>
      </c>
      <c r="AG182" s="10" t="s">
        <v>177</v>
      </c>
      <c r="AH182" s="18">
        <v>0.25</v>
      </c>
      <c r="AI182" s="10" t="s">
        <v>178</v>
      </c>
      <c r="AJ182" s="18">
        <v>0.15</v>
      </c>
      <c r="AK182" s="19">
        <v>0.4</v>
      </c>
      <c r="AL182" s="20">
        <v>0.24</v>
      </c>
      <c r="AM182" s="20">
        <v>0.4</v>
      </c>
      <c r="AN182" s="11" t="s">
        <v>179</v>
      </c>
      <c r="AO182" s="11" t="s">
        <v>1477</v>
      </c>
      <c r="AP182" s="11" t="s">
        <v>181</v>
      </c>
      <c r="AQ182" s="774" t="s">
        <v>1660</v>
      </c>
      <c r="AR182" s="768">
        <v>0.4</v>
      </c>
      <c r="AS182" s="768">
        <v>0.14399999999999999</v>
      </c>
      <c r="AT182" s="785" t="s">
        <v>535</v>
      </c>
      <c r="AU182" s="768">
        <v>0.4</v>
      </c>
      <c r="AV182" s="768">
        <v>0.4</v>
      </c>
      <c r="AW182" s="785" t="s">
        <v>220</v>
      </c>
      <c r="AX182" s="785" t="s">
        <v>174</v>
      </c>
      <c r="AY182" s="785" t="s">
        <v>1397</v>
      </c>
      <c r="AZ182" s="774" t="s">
        <v>224</v>
      </c>
      <c r="BA182" s="97" t="s">
        <v>1395</v>
      </c>
      <c r="BB182" s="91" t="s">
        <v>1395</v>
      </c>
      <c r="BC182" s="94" t="s">
        <v>974</v>
      </c>
      <c r="BD182" s="9"/>
      <c r="BE182" s="9"/>
      <c r="BF182" s="9"/>
      <c r="BG182" s="9"/>
      <c r="BH182" s="91"/>
      <c r="BI182" s="91"/>
      <c r="BJ182" s="91"/>
      <c r="BK182" s="91"/>
      <c r="BL182" s="93"/>
      <c r="BM182" s="93"/>
      <c r="BN182" s="93"/>
      <c r="BO182" s="93"/>
      <c r="BP182" s="95" t="s">
        <v>974</v>
      </c>
      <c r="BQ182" s="96" t="s">
        <v>974</v>
      </c>
      <c r="BR182" s="747"/>
      <c r="BS182" s="762"/>
      <c r="BT182" s="762"/>
      <c r="BU182" s="765"/>
    </row>
    <row r="183" spans="1:73" ht="89.25" x14ac:dyDescent="0.25">
      <c r="A183" s="819"/>
      <c r="B183" s="822"/>
      <c r="C183" s="825"/>
      <c r="D183" s="999"/>
      <c r="E183" s="831"/>
      <c r="F183" s="834"/>
      <c r="G183" s="763"/>
      <c r="H183" s="775"/>
      <c r="I183" s="775"/>
      <c r="J183" s="801"/>
      <c r="K183" s="775"/>
      <c r="L183" s="763"/>
      <c r="M183" s="816"/>
      <c r="N183" s="763"/>
      <c r="O183" s="763"/>
      <c r="P183" s="813"/>
      <c r="Q183" s="810"/>
      <c r="R183" s="775"/>
      <c r="S183" s="877"/>
      <c r="T183" s="775"/>
      <c r="U183" s="877"/>
      <c r="V183" s="775"/>
      <c r="W183" s="877"/>
      <c r="X183" s="816"/>
      <c r="Y183" s="877"/>
      <c r="Z183" s="877"/>
      <c r="AA183" s="786"/>
      <c r="AB183" s="297">
        <v>2</v>
      </c>
      <c r="AC183" s="480" t="s">
        <v>1661</v>
      </c>
      <c r="AD183" s="481" t="s">
        <v>1659</v>
      </c>
      <c r="AE183" s="295" t="s">
        <v>1662</v>
      </c>
      <c r="AF183" s="298" t="s">
        <v>507</v>
      </c>
      <c r="AG183" s="299" t="s">
        <v>177</v>
      </c>
      <c r="AH183" s="296">
        <v>0.25</v>
      </c>
      <c r="AI183" s="299" t="s">
        <v>178</v>
      </c>
      <c r="AJ183" s="296">
        <v>0.15</v>
      </c>
      <c r="AK183" s="300">
        <v>0.4</v>
      </c>
      <c r="AL183" s="301">
        <v>0.14399999999999999</v>
      </c>
      <c r="AM183" s="301">
        <v>0.4</v>
      </c>
      <c r="AN183" s="302" t="s">
        <v>1621</v>
      </c>
      <c r="AO183" s="302" t="s">
        <v>180</v>
      </c>
      <c r="AP183" s="302" t="s">
        <v>1427</v>
      </c>
      <c r="AQ183" s="775"/>
      <c r="AR183" s="801"/>
      <c r="AS183" s="801"/>
      <c r="AT183" s="786"/>
      <c r="AU183" s="801"/>
      <c r="AV183" s="801"/>
      <c r="AW183" s="786"/>
      <c r="AX183" s="786"/>
      <c r="AY183" s="786"/>
      <c r="AZ183" s="775"/>
      <c r="BA183" s="303" t="s">
        <v>1395</v>
      </c>
      <c r="BB183" s="305" t="s">
        <v>1395</v>
      </c>
      <c r="BC183" s="308" t="s">
        <v>974</v>
      </c>
      <c r="BD183" s="295"/>
      <c r="BE183" s="295"/>
      <c r="BF183" s="295"/>
      <c r="BG183" s="295"/>
      <c r="BH183" s="305"/>
      <c r="BI183" s="305"/>
      <c r="BJ183" s="305"/>
      <c r="BK183" s="305"/>
      <c r="BL183" s="306"/>
      <c r="BM183" s="306"/>
      <c r="BN183" s="306"/>
      <c r="BO183" s="306"/>
      <c r="BP183" s="307" t="s">
        <v>974</v>
      </c>
      <c r="BQ183" s="330" t="s">
        <v>974</v>
      </c>
      <c r="BR183" s="748"/>
      <c r="BS183" s="763"/>
      <c r="BT183" s="763"/>
      <c r="BU183" s="766"/>
    </row>
    <row r="184" spans="1:73" x14ac:dyDescent="0.25">
      <c r="A184" s="819"/>
      <c r="B184" s="822"/>
      <c r="C184" s="825"/>
      <c r="D184" s="999"/>
      <c r="E184" s="831"/>
      <c r="F184" s="834"/>
      <c r="G184" s="763"/>
      <c r="H184" s="775"/>
      <c r="I184" s="775"/>
      <c r="J184" s="801"/>
      <c r="K184" s="775"/>
      <c r="L184" s="763"/>
      <c r="M184" s="816"/>
      <c r="N184" s="763"/>
      <c r="O184" s="763"/>
      <c r="P184" s="813"/>
      <c r="Q184" s="810"/>
      <c r="R184" s="775"/>
      <c r="S184" s="877"/>
      <c r="T184" s="775"/>
      <c r="U184" s="877"/>
      <c r="V184" s="775"/>
      <c r="W184" s="877"/>
      <c r="X184" s="816"/>
      <c r="Y184" s="877"/>
      <c r="Z184" s="877"/>
      <c r="AA184" s="786"/>
      <c r="AB184" s="297">
        <v>3</v>
      </c>
      <c r="AC184" s="480"/>
      <c r="AD184" s="481"/>
      <c r="AE184" s="295"/>
      <c r="AF184" s="298" t="s">
        <v>974</v>
      </c>
      <c r="AG184" s="299"/>
      <c r="AH184" s="296" t="s">
        <v>974</v>
      </c>
      <c r="AI184" s="299"/>
      <c r="AJ184" s="296" t="s">
        <v>974</v>
      </c>
      <c r="AK184" s="300" t="s">
        <v>974</v>
      </c>
      <c r="AL184" s="301" t="s">
        <v>974</v>
      </c>
      <c r="AM184" s="301" t="s">
        <v>974</v>
      </c>
      <c r="AN184" s="302"/>
      <c r="AO184" s="302"/>
      <c r="AP184" s="302"/>
      <c r="AQ184" s="775"/>
      <c r="AR184" s="801"/>
      <c r="AS184" s="801"/>
      <c r="AT184" s="786"/>
      <c r="AU184" s="801"/>
      <c r="AV184" s="801"/>
      <c r="AW184" s="786"/>
      <c r="AX184" s="786"/>
      <c r="AY184" s="786"/>
      <c r="AZ184" s="775"/>
      <c r="BA184" s="303"/>
      <c r="BB184" s="305"/>
      <c r="BC184" s="308" t="s">
        <v>974</v>
      </c>
      <c r="BD184" s="295"/>
      <c r="BE184" s="295"/>
      <c r="BF184" s="295"/>
      <c r="BG184" s="295"/>
      <c r="BH184" s="305"/>
      <c r="BI184" s="305"/>
      <c r="BJ184" s="305"/>
      <c r="BK184" s="305"/>
      <c r="BL184" s="306"/>
      <c r="BM184" s="306"/>
      <c r="BN184" s="306"/>
      <c r="BO184" s="306"/>
      <c r="BP184" s="307" t="s">
        <v>974</v>
      </c>
      <c r="BQ184" s="330" t="s">
        <v>974</v>
      </c>
      <c r="BR184" s="748"/>
      <c r="BS184" s="763"/>
      <c r="BT184" s="763"/>
      <c r="BU184" s="766"/>
    </row>
    <row r="185" spans="1:73" x14ac:dyDescent="0.25">
      <c r="A185" s="819"/>
      <c r="B185" s="822"/>
      <c r="C185" s="825"/>
      <c r="D185" s="999"/>
      <c r="E185" s="831"/>
      <c r="F185" s="834"/>
      <c r="G185" s="763"/>
      <c r="H185" s="775"/>
      <c r="I185" s="775"/>
      <c r="J185" s="801"/>
      <c r="K185" s="775"/>
      <c r="L185" s="763"/>
      <c r="M185" s="816"/>
      <c r="N185" s="763"/>
      <c r="O185" s="763"/>
      <c r="P185" s="813"/>
      <c r="Q185" s="810"/>
      <c r="R185" s="775"/>
      <c r="S185" s="877"/>
      <c r="T185" s="775"/>
      <c r="U185" s="877"/>
      <c r="V185" s="775"/>
      <c r="W185" s="877"/>
      <c r="X185" s="816"/>
      <c r="Y185" s="877"/>
      <c r="Z185" s="877"/>
      <c r="AA185" s="786"/>
      <c r="AB185" s="297">
        <v>4</v>
      </c>
      <c r="AC185" s="480"/>
      <c r="AD185" s="481"/>
      <c r="AE185" s="295"/>
      <c r="AF185" s="298" t="s">
        <v>974</v>
      </c>
      <c r="AG185" s="299"/>
      <c r="AH185" s="296" t="s">
        <v>974</v>
      </c>
      <c r="AI185" s="299"/>
      <c r="AJ185" s="296" t="s">
        <v>974</v>
      </c>
      <c r="AK185" s="300" t="s">
        <v>974</v>
      </c>
      <c r="AL185" s="301" t="s">
        <v>974</v>
      </c>
      <c r="AM185" s="301" t="s">
        <v>974</v>
      </c>
      <c r="AN185" s="302"/>
      <c r="AO185" s="302"/>
      <c r="AP185" s="302"/>
      <c r="AQ185" s="775"/>
      <c r="AR185" s="801"/>
      <c r="AS185" s="801"/>
      <c r="AT185" s="786"/>
      <c r="AU185" s="801"/>
      <c r="AV185" s="801"/>
      <c r="AW185" s="786"/>
      <c r="AX185" s="786"/>
      <c r="AY185" s="786"/>
      <c r="AZ185" s="775"/>
      <c r="BA185" s="303"/>
      <c r="BB185" s="305"/>
      <c r="BC185" s="308" t="s">
        <v>974</v>
      </c>
      <c r="BD185" s="295"/>
      <c r="BE185" s="295"/>
      <c r="BF185" s="295"/>
      <c r="BG185" s="295"/>
      <c r="BH185" s="305"/>
      <c r="BI185" s="305"/>
      <c r="BJ185" s="305"/>
      <c r="BK185" s="305"/>
      <c r="BL185" s="306"/>
      <c r="BM185" s="306"/>
      <c r="BN185" s="306"/>
      <c r="BO185" s="306"/>
      <c r="BP185" s="307" t="s">
        <v>974</v>
      </c>
      <c r="BQ185" s="330" t="s">
        <v>974</v>
      </c>
      <c r="BR185" s="748"/>
      <c r="BS185" s="763"/>
      <c r="BT185" s="763"/>
      <c r="BU185" s="766"/>
    </row>
    <row r="186" spans="1:73" x14ac:dyDescent="0.25">
      <c r="A186" s="819"/>
      <c r="B186" s="822"/>
      <c r="C186" s="825"/>
      <c r="D186" s="999"/>
      <c r="E186" s="831"/>
      <c r="F186" s="834"/>
      <c r="G186" s="763"/>
      <c r="H186" s="775"/>
      <c r="I186" s="775"/>
      <c r="J186" s="801"/>
      <c r="K186" s="775"/>
      <c r="L186" s="763"/>
      <c r="M186" s="816"/>
      <c r="N186" s="763"/>
      <c r="O186" s="763"/>
      <c r="P186" s="813"/>
      <c r="Q186" s="810"/>
      <c r="R186" s="775"/>
      <c r="S186" s="877"/>
      <c r="T186" s="775"/>
      <c r="U186" s="877"/>
      <c r="V186" s="775"/>
      <c r="W186" s="877"/>
      <c r="X186" s="816"/>
      <c r="Y186" s="877"/>
      <c r="Z186" s="877"/>
      <c r="AA186" s="786"/>
      <c r="AB186" s="297">
        <v>5</v>
      </c>
      <c r="AC186" s="480"/>
      <c r="AD186" s="481"/>
      <c r="AE186" s="295"/>
      <c r="AF186" s="298" t="s">
        <v>974</v>
      </c>
      <c r="AG186" s="299"/>
      <c r="AH186" s="296" t="s">
        <v>974</v>
      </c>
      <c r="AI186" s="299"/>
      <c r="AJ186" s="296" t="s">
        <v>974</v>
      </c>
      <c r="AK186" s="300" t="s">
        <v>974</v>
      </c>
      <c r="AL186" s="301" t="s">
        <v>974</v>
      </c>
      <c r="AM186" s="301" t="s">
        <v>974</v>
      </c>
      <c r="AN186" s="302"/>
      <c r="AO186" s="302"/>
      <c r="AP186" s="302"/>
      <c r="AQ186" s="775"/>
      <c r="AR186" s="801"/>
      <c r="AS186" s="801"/>
      <c r="AT186" s="786"/>
      <c r="AU186" s="801"/>
      <c r="AV186" s="801"/>
      <c r="AW186" s="786"/>
      <c r="AX186" s="786"/>
      <c r="AY186" s="786"/>
      <c r="AZ186" s="775"/>
      <c r="BA186" s="303"/>
      <c r="BB186" s="305"/>
      <c r="BC186" s="308" t="s">
        <v>974</v>
      </c>
      <c r="BD186" s="295"/>
      <c r="BE186" s="295"/>
      <c r="BF186" s="295"/>
      <c r="BG186" s="295"/>
      <c r="BH186" s="305"/>
      <c r="BI186" s="305"/>
      <c r="BJ186" s="305"/>
      <c r="BK186" s="305"/>
      <c r="BL186" s="306"/>
      <c r="BM186" s="306"/>
      <c r="BN186" s="306"/>
      <c r="BO186" s="306"/>
      <c r="BP186" s="307" t="s">
        <v>974</v>
      </c>
      <c r="BQ186" s="330" t="s">
        <v>974</v>
      </c>
      <c r="BR186" s="748"/>
      <c r="BS186" s="763"/>
      <c r="BT186" s="763"/>
      <c r="BU186" s="766"/>
    </row>
    <row r="187" spans="1:73" ht="15.75" thickBot="1" x14ac:dyDescent="0.3">
      <c r="A187" s="819"/>
      <c r="B187" s="822"/>
      <c r="C187" s="825"/>
      <c r="D187" s="1000"/>
      <c r="E187" s="832"/>
      <c r="F187" s="835"/>
      <c r="G187" s="764"/>
      <c r="H187" s="776"/>
      <c r="I187" s="776"/>
      <c r="J187" s="802"/>
      <c r="K187" s="776"/>
      <c r="L187" s="764"/>
      <c r="M187" s="817"/>
      <c r="N187" s="764"/>
      <c r="O187" s="764"/>
      <c r="P187" s="814"/>
      <c r="Q187" s="811"/>
      <c r="R187" s="776"/>
      <c r="S187" s="878"/>
      <c r="T187" s="776"/>
      <c r="U187" s="878"/>
      <c r="V187" s="776"/>
      <c r="W187" s="878"/>
      <c r="X187" s="817"/>
      <c r="Y187" s="878"/>
      <c r="Z187" s="878"/>
      <c r="AA187" s="787"/>
      <c r="AB187" s="315">
        <v>6</v>
      </c>
      <c r="AC187" s="482"/>
      <c r="AD187" s="483"/>
      <c r="AE187" s="313"/>
      <c r="AF187" s="316" t="s">
        <v>974</v>
      </c>
      <c r="AG187" s="317"/>
      <c r="AH187" s="314" t="s">
        <v>974</v>
      </c>
      <c r="AI187" s="317"/>
      <c r="AJ187" s="314" t="s">
        <v>974</v>
      </c>
      <c r="AK187" s="318" t="s">
        <v>974</v>
      </c>
      <c r="AL187" s="301" t="s">
        <v>974</v>
      </c>
      <c r="AM187" s="301" t="s">
        <v>974</v>
      </c>
      <c r="AN187" s="320"/>
      <c r="AO187" s="320"/>
      <c r="AP187" s="320"/>
      <c r="AQ187" s="776"/>
      <c r="AR187" s="802"/>
      <c r="AS187" s="802"/>
      <c r="AT187" s="787"/>
      <c r="AU187" s="802"/>
      <c r="AV187" s="802"/>
      <c r="AW187" s="787"/>
      <c r="AX187" s="787"/>
      <c r="AY187" s="787"/>
      <c r="AZ187" s="776"/>
      <c r="BA187" s="321"/>
      <c r="BB187" s="323"/>
      <c r="BC187" s="326" t="s">
        <v>974</v>
      </c>
      <c r="BD187" s="313"/>
      <c r="BE187" s="313"/>
      <c r="BF187" s="313"/>
      <c r="BG187" s="313"/>
      <c r="BH187" s="323"/>
      <c r="BI187" s="323"/>
      <c r="BJ187" s="323"/>
      <c r="BK187" s="323"/>
      <c r="BL187" s="324"/>
      <c r="BM187" s="324"/>
      <c r="BN187" s="324"/>
      <c r="BO187" s="324"/>
      <c r="BP187" s="325" t="s">
        <v>974</v>
      </c>
      <c r="BQ187" s="333" t="s">
        <v>974</v>
      </c>
      <c r="BR187" s="749"/>
      <c r="BS187" s="764"/>
      <c r="BT187" s="764"/>
      <c r="BU187" s="767"/>
    </row>
    <row r="188" spans="1:73" ht="89.25" x14ac:dyDescent="0.25">
      <c r="A188" s="819"/>
      <c r="B188" s="822"/>
      <c r="C188" s="825"/>
      <c r="D188" s="998" t="s">
        <v>1387</v>
      </c>
      <c r="E188" s="830" t="s">
        <v>358</v>
      </c>
      <c r="F188" s="833">
        <v>5</v>
      </c>
      <c r="G188" s="762" t="s">
        <v>1663</v>
      </c>
      <c r="H188" s="774" t="s">
        <v>1390</v>
      </c>
      <c r="I188" s="774" t="s">
        <v>1391</v>
      </c>
      <c r="J188" s="800" t="s">
        <v>1664</v>
      </c>
      <c r="K188" s="774" t="s">
        <v>201</v>
      </c>
      <c r="L188" s="762" t="s">
        <v>675</v>
      </c>
      <c r="M188" s="785" t="s">
        <v>1282</v>
      </c>
      <c r="N188" s="762" t="s">
        <v>1665</v>
      </c>
      <c r="O188" s="762" t="s">
        <v>1666</v>
      </c>
      <c r="P188" s="806" t="s">
        <v>1395</v>
      </c>
      <c r="Q188" s="809" t="s">
        <v>1395</v>
      </c>
      <c r="R188" s="774" t="s">
        <v>289</v>
      </c>
      <c r="S188" s="876">
        <v>0.8</v>
      </c>
      <c r="T188" s="774" t="s">
        <v>263</v>
      </c>
      <c r="U188" s="876">
        <v>0.2</v>
      </c>
      <c r="V188" s="774" t="s">
        <v>174</v>
      </c>
      <c r="W188" s="876">
        <v>0.6</v>
      </c>
      <c r="X188" s="815" t="s">
        <v>174</v>
      </c>
      <c r="Y188" s="876">
        <v>0.6</v>
      </c>
      <c r="Z188" s="876" t="s">
        <v>1579</v>
      </c>
      <c r="AA188" s="785" t="s">
        <v>1580</v>
      </c>
      <c r="AB188" s="49">
        <v>1</v>
      </c>
      <c r="AC188" s="213" t="s">
        <v>1667</v>
      </c>
      <c r="AD188" s="214" t="s">
        <v>1649</v>
      </c>
      <c r="AE188" s="9" t="s">
        <v>1668</v>
      </c>
      <c r="AF188" s="17" t="s">
        <v>507</v>
      </c>
      <c r="AG188" s="10" t="s">
        <v>177</v>
      </c>
      <c r="AH188" s="18">
        <v>0.25</v>
      </c>
      <c r="AI188" s="10" t="s">
        <v>178</v>
      </c>
      <c r="AJ188" s="18">
        <v>0.15</v>
      </c>
      <c r="AK188" s="19">
        <v>0.4</v>
      </c>
      <c r="AL188" s="20">
        <v>0.48</v>
      </c>
      <c r="AM188" s="20">
        <v>0.6</v>
      </c>
      <c r="AN188" s="11" t="s">
        <v>179</v>
      </c>
      <c r="AO188" s="11" t="s">
        <v>180</v>
      </c>
      <c r="AP188" s="11" t="s">
        <v>181</v>
      </c>
      <c r="AQ188" s="774" t="s">
        <v>1669</v>
      </c>
      <c r="AR188" s="768">
        <v>0.8</v>
      </c>
      <c r="AS188" s="768">
        <v>0.17279999999999998</v>
      </c>
      <c r="AT188" s="785" t="s">
        <v>535</v>
      </c>
      <c r="AU188" s="768">
        <v>0.6</v>
      </c>
      <c r="AV188" s="768">
        <v>0.33749999999999997</v>
      </c>
      <c r="AW188" s="785" t="s">
        <v>220</v>
      </c>
      <c r="AX188" s="785" t="s">
        <v>1580</v>
      </c>
      <c r="AY188" s="785" t="s">
        <v>1397</v>
      </c>
      <c r="AZ188" s="774" t="s">
        <v>224</v>
      </c>
      <c r="BA188" s="97" t="s">
        <v>1395</v>
      </c>
      <c r="BB188" s="91" t="s">
        <v>1395</v>
      </c>
      <c r="BC188" s="94" t="s">
        <v>974</v>
      </c>
      <c r="BD188" s="9"/>
      <c r="BE188" s="9"/>
      <c r="BF188" s="9"/>
      <c r="BG188" s="9"/>
      <c r="BH188" s="91"/>
      <c r="BI188" s="91"/>
      <c r="BJ188" s="91"/>
      <c r="BK188" s="91"/>
      <c r="BL188" s="93"/>
      <c r="BM188" s="93"/>
      <c r="BN188" s="93"/>
      <c r="BO188" s="93"/>
      <c r="BP188" s="95" t="s">
        <v>974</v>
      </c>
      <c r="BQ188" s="96" t="s">
        <v>974</v>
      </c>
      <c r="BR188" s="747"/>
      <c r="BS188" s="762"/>
      <c r="BT188" s="762"/>
      <c r="BU188" s="765"/>
    </row>
    <row r="189" spans="1:73" ht="70.5" x14ac:dyDescent="0.25">
      <c r="A189" s="819"/>
      <c r="B189" s="822"/>
      <c r="C189" s="825"/>
      <c r="D189" s="999"/>
      <c r="E189" s="831"/>
      <c r="F189" s="834"/>
      <c r="G189" s="763"/>
      <c r="H189" s="775"/>
      <c r="I189" s="775"/>
      <c r="J189" s="801"/>
      <c r="K189" s="775"/>
      <c r="L189" s="763"/>
      <c r="M189" s="786"/>
      <c r="N189" s="763"/>
      <c r="O189" s="763"/>
      <c r="P189" s="807"/>
      <c r="Q189" s="810"/>
      <c r="R189" s="775"/>
      <c r="S189" s="877"/>
      <c r="T189" s="775"/>
      <c r="U189" s="877"/>
      <c r="V189" s="775"/>
      <c r="W189" s="877"/>
      <c r="X189" s="816"/>
      <c r="Y189" s="877"/>
      <c r="Z189" s="877"/>
      <c r="AA189" s="786"/>
      <c r="AB189" s="297">
        <v>2</v>
      </c>
      <c r="AC189" s="480" t="s">
        <v>1670</v>
      </c>
      <c r="AD189" s="481" t="s">
        <v>1649</v>
      </c>
      <c r="AE189" s="295" t="s">
        <v>1671</v>
      </c>
      <c r="AF189" s="298" t="s">
        <v>830</v>
      </c>
      <c r="AG189" s="299" t="s">
        <v>282</v>
      </c>
      <c r="AH189" s="296">
        <v>0.1</v>
      </c>
      <c r="AI189" s="299" t="s">
        <v>178</v>
      </c>
      <c r="AJ189" s="296">
        <v>0.15</v>
      </c>
      <c r="AK189" s="300">
        <v>0.25</v>
      </c>
      <c r="AL189" s="301">
        <v>0.48</v>
      </c>
      <c r="AM189" s="301">
        <v>0.44999999999999996</v>
      </c>
      <c r="AN189" s="302" t="s">
        <v>179</v>
      </c>
      <c r="AO189" s="302" t="s">
        <v>180</v>
      </c>
      <c r="AP189" s="302" t="s">
        <v>181</v>
      </c>
      <c r="AQ189" s="775"/>
      <c r="AR189" s="801"/>
      <c r="AS189" s="801"/>
      <c r="AT189" s="786"/>
      <c r="AU189" s="801"/>
      <c r="AV189" s="801"/>
      <c r="AW189" s="786"/>
      <c r="AX189" s="786"/>
      <c r="AY189" s="786"/>
      <c r="AZ189" s="775"/>
      <c r="BA189" s="303"/>
      <c r="BB189" s="305"/>
      <c r="BC189" s="308" t="s">
        <v>974</v>
      </c>
      <c r="BD189" s="295"/>
      <c r="BE189" s="295"/>
      <c r="BF189" s="295"/>
      <c r="BG189" s="295"/>
      <c r="BH189" s="305"/>
      <c r="BI189" s="305"/>
      <c r="BJ189" s="305"/>
      <c r="BK189" s="305"/>
      <c r="BL189" s="306"/>
      <c r="BM189" s="306"/>
      <c r="BN189" s="306"/>
      <c r="BO189" s="306"/>
      <c r="BP189" s="307" t="s">
        <v>974</v>
      </c>
      <c r="BQ189" s="330" t="s">
        <v>974</v>
      </c>
      <c r="BR189" s="748"/>
      <c r="BS189" s="763"/>
      <c r="BT189" s="763"/>
      <c r="BU189" s="766"/>
    </row>
    <row r="190" spans="1:73" ht="114.75" x14ac:dyDescent="0.25">
      <c r="A190" s="819"/>
      <c r="B190" s="822"/>
      <c r="C190" s="825"/>
      <c r="D190" s="999"/>
      <c r="E190" s="831"/>
      <c r="F190" s="834"/>
      <c r="G190" s="763"/>
      <c r="H190" s="775"/>
      <c r="I190" s="775"/>
      <c r="J190" s="801"/>
      <c r="K190" s="775"/>
      <c r="L190" s="763"/>
      <c r="M190" s="786"/>
      <c r="N190" s="763"/>
      <c r="O190" s="763"/>
      <c r="P190" s="807"/>
      <c r="Q190" s="810"/>
      <c r="R190" s="775"/>
      <c r="S190" s="877"/>
      <c r="T190" s="775"/>
      <c r="U190" s="877"/>
      <c r="V190" s="775"/>
      <c r="W190" s="877"/>
      <c r="X190" s="816"/>
      <c r="Y190" s="877"/>
      <c r="Z190" s="877"/>
      <c r="AA190" s="786"/>
      <c r="AB190" s="297">
        <v>3</v>
      </c>
      <c r="AC190" s="480" t="s">
        <v>1431</v>
      </c>
      <c r="AD190" s="481" t="s">
        <v>1649</v>
      </c>
      <c r="AE190" s="295" t="s">
        <v>1505</v>
      </c>
      <c r="AF190" s="298" t="s">
        <v>507</v>
      </c>
      <c r="AG190" s="299" t="s">
        <v>177</v>
      </c>
      <c r="AH190" s="296">
        <v>0.25</v>
      </c>
      <c r="AI190" s="299" t="s">
        <v>178</v>
      </c>
      <c r="AJ190" s="296">
        <v>0.15</v>
      </c>
      <c r="AK190" s="300">
        <v>0.4</v>
      </c>
      <c r="AL190" s="301">
        <v>0.28799999999999998</v>
      </c>
      <c r="AM190" s="301">
        <v>0.44999999999999996</v>
      </c>
      <c r="AN190" s="302" t="s">
        <v>179</v>
      </c>
      <c r="AO190" s="302" t="s">
        <v>180</v>
      </c>
      <c r="AP190" s="302" t="s">
        <v>181</v>
      </c>
      <c r="AQ190" s="775"/>
      <c r="AR190" s="801"/>
      <c r="AS190" s="801"/>
      <c r="AT190" s="786"/>
      <c r="AU190" s="801"/>
      <c r="AV190" s="801"/>
      <c r="AW190" s="786"/>
      <c r="AX190" s="786"/>
      <c r="AY190" s="786"/>
      <c r="AZ190" s="775"/>
      <c r="BA190" s="303"/>
      <c r="BB190" s="305"/>
      <c r="BC190" s="308" t="s">
        <v>974</v>
      </c>
      <c r="BD190" s="295"/>
      <c r="BE190" s="295"/>
      <c r="BF190" s="295"/>
      <c r="BG190" s="295"/>
      <c r="BH190" s="305"/>
      <c r="BI190" s="305"/>
      <c r="BJ190" s="305"/>
      <c r="BK190" s="305"/>
      <c r="BL190" s="306"/>
      <c r="BM190" s="306"/>
      <c r="BN190" s="306"/>
      <c r="BO190" s="306"/>
      <c r="BP190" s="307" t="s">
        <v>974</v>
      </c>
      <c r="BQ190" s="330" t="s">
        <v>974</v>
      </c>
      <c r="BR190" s="748"/>
      <c r="BS190" s="763"/>
      <c r="BT190" s="763"/>
      <c r="BU190" s="766"/>
    </row>
    <row r="191" spans="1:73" ht="89.25" x14ac:dyDescent="0.25">
      <c r="A191" s="819"/>
      <c r="B191" s="822"/>
      <c r="C191" s="825"/>
      <c r="D191" s="999"/>
      <c r="E191" s="831"/>
      <c r="F191" s="834"/>
      <c r="G191" s="763"/>
      <c r="H191" s="775"/>
      <c r="I191" s="775"/>
      <c r="J191" s="801"/>
      <c r="K191" s="775"/>
      <c r="L191" s="763"/>
      <c r="M191" s="786"/>
      <c r="N191" s="763"/>
      <c r="O191" s="763"/>
      <c r="P191" s="807"/>
      <c r="Q191" s="810"/>
      <c r="R191" s="775"/>
      <c r="S191" s="877"/>
      <c r="T191" s="775"/>
      <c r="U191" s="877"/>
      <c r="V191" s="775"/>
      <c r="W191" s="877"/>
      <c r="X191" s="816"/>
      <c r="Y191" s="877"/>
      <c r="Z191" s="877"/>
      <c r="AA191" s="786"/>
      <c r="AB191" s="297">
        <v>4</v>
      </c>
      <c r="AC191" s="480" t="s">
        <v>1672</v>
      </c>
      <c r="AD191" s="481" t="s">
        <v>1649</v>
      </c>
      <c r="AE191" s="295" t="s">
        <v>1404</v>
      </c>
      <c r="AF191" s="298" t="s">
        <v>507</v>
      </c>
      <c r="AG191" s="299" t="s">
        <v>177</v>
      </c>
      <c r="AH191" s="296">
        <v>0.25</v>
      </c>
      <c r="AI191" s="299" t="s">
        <v>178</v>
      </c>
      <c r="AJ191" s="296">
        <v>0.15</v>
      </c>
      <c r="AK191" s="300">
        <v>0.4</v>
      </c>
      <c r="AL191" s="301">
        <v>0.17279999999999998</v>
      </c>
      <c r="AM191" s="301">
        <v>0.44999999999999996</v>
      </c>
      <c r="AN191" s="302" t="s">
        <v>179</v>
      </c>
      <c r="AO191" s="302" t="s">
        <v>180</v>
      </c>
      <c r="AP191" s="302" t="s">
        <v>181</v>
      </c>
      <c r="AQ191" s="775"/>
      <c r="AR191" s="801"/>
      <c r="AS191" s="801"/>
      <c r="AT191" s="786"/>
      <c r="AU191" s="801"/>
      <c r="AV191" s="801"/>
      <c r="AW191" s="786"/>
      <c r="AX191" s="786"/>
      <c r="AY191" s="786"/>
      <c r="AZ191" s="775"/>
      <c r="BA191" s="303"/>
      <c r="BB191" s="305"/>
      <c r="BC191" s="308" t="s">
        <v>974</v>
      </c>
      <c r="BD191" s="295"/>
      <c r="BE191" s="295"/>
      <c r="BF191" s="295"/>
      <c r="BG191" s="295"/>
      <c r="BH191" s="305"/>
      <c r="BI191" s="305"/>
      <c r="BJ191" s="305"/>
      <c r="BK191" s="305"/>
      <c r="BL191" s="306"/>
      <c r="BM191" s="306"/>
      <c r="BN191" s="306"/>
      <c r="BO191" s="306"/>
      <c r="BP191" s="307" t="s">
        <v>974</v>
      </c>
      <c r="BQ191" s="330" t="s">
        <v>974</v>
      </c>
      <c r="BR191" s="748"/>
      <c r="BS191" s="763"/>
      <c r="BT191" s="763"/>
      <c r="BU191" s="766"/>
    </row>
    <row r="192" spans="1:73" ht="89.25" x14ac:dyDescent="0.25">
      <c r="A192" s="819"/>
      <c r="B192" s="822"/>
      <c r="C192" s="825"/>
      <c r="D192" s="999"/>
      <c r="E192" s="831"/>
      <c r="F192" s="834"/>
      <c r="G192" s="763"/>
      <c r="H192" s="775"/>
      <c r="I192" s="775"/>
      <c r="J192" s="801"/>
      <c r="K192" s="775"/>
      <c r="L192" s="763"/>
      <c r="M192" s="786"/>
      <c r="N192" s="763"/>
      <c r="O192" s="763"/>
      <c r="P192" s="807"/>
      <c r="Q192" s="810"/>
      <c r="R192" s="775"/>
      <c r="S192" s="877"/>
      <c r="T192" s="775"/>
      <c r="U192" s="877"/>
      <c r="V192" s="775"/>
      <c r="W192" s="877"/>
      <c r="X192" s="816"/>
      <c r="Y192" s="877"/>
      <c r="Z192" s="877"/>
      <c r="AA192" s="786"/>
      <c r="AB192" s="297">
        <v>5</v>
      </c>
      <c r="AC192" s="480" t="s">
        <v>1429</v>
      </c>
      <c r="AD192" s="481">
        <v>2</v>
      </c>
      <c r="AE192" s="295" t="s">
        <v>1640</v>
      </c>
      <c r="AF192" s="298" t="s">
        <v>830</v>
      </c>
      <c r="AG192" s="299" t="s">
        <v>282</v>
      </c>
      <c r="AH192" s="296">
        <v>0.1</v>
      </c>
      <c r="AI192" s="299" t="s">
        <v>178</v>
      </c>
      <c r="AJ192" s="296">
        <v>0.15</v>
      </c>
      <c r="AK192" s="300">
        <v>0.25</v>
      </c>
      <c r="AL192" s="301">
        <v>0.17279999999999998</v>
      </c>
      <c r="AM192" s="301">
        <v>0.33749999999999997</v>
      </c>
      <c r="AN192" s="302" t="s">
        <v>179</v>
      </c>
      <c r="AO192" s="302" t="s">
        <v>180</v>
      </c>
      <c r="AP192" s="302" t="s">
        <v>181</v>
      </c>
      <c r="AQ192" s="775"/>
      <c r="AR192" s="801"/>
      <c r="AS192" s="801"/>
      <c r="AT192" s="786"/>
      <c r="AU192" s="801"/>
      <c r="AV192" s="801"/>
      <c r="AW192" s="786"/>
      <c r="AX192" s="786"/>
      <c r="AY192" s="786"/>
      <c r="AZ192" s="775"/>
      <c r="BA192" s="303"/>
      <c r="BB192" s="305"/>
      <c r="BC192" s="308" t="s">
        <v>974</v>
      </c>
      <c r="BD192" s="295"/>
      <c r="BE192" s="295"/>
      <c r="BF192" s="295"/>
      <c r="BG192" s="295"/>
      <c r="BH192" s="305"/>
      <c r="BI192" s="305"/>
      <c r="BJ192" s="305"/>
      <c r="BK192" s="305"/>
      <c r="BL192" s="306"/>
      <c r="BM192" s="306"/>
      <c r="BN192" s="306"/>
      <c r="BO192" s="306"/>
      <c r="BP192" s="307" t="s">
        <v>974</v>
      </c>
      <c r="BQ192" s="330" t="s">
        <v>974</v>
      </c>
      <c r="BR192" s="748"/>
      <c r="BS192" s="763"/>
      <c r="BT192" s="763"/>
      <c r="BU192" s="766"/>
    </row>
    <row r="193" spans="1:73" ht="15.75" thickBot="1" x14ac:dyDescent="0.3">
      <c r="A193" s="819"/>
      <c r="B193" s="822"/>
      <c r="C193" s="825"/>
      <c r="D193" s="1000"/>
      <c r="E193" s="832"/>
      <c r="F193" s="835"/>
      <c r="G193" s="764"/>
      <c r="H193" s="776"/>
      <c r="I193" s="776"/>
      <c r="J193" s="802"/>
      <c r="K193" s="776"/>
      <c r="L193" s="764"/>
      <c r="M193" s="787"/>
      <c r="N193" s="764"/>
      <c r="O193" s="764"/>
      <c r="P193" s="808"/>
      <c r="Q193" s="811"/>
      <c r="R193" s="776"/>
      <c r="S193" s="878"/>
      <c r="T193" s="776"/>
      <c r="U193" s="878"/>
      <c r="V193" s="776"/>
      <c r="W193" s="878"/>
      <c r="X193" s="817"/>
      <c r="Y193" s="878"/>
      <c r="Z193" s="878"/>
      <c r="AA193" s="787"/>
      <c r="AB193" s="315">
        <v>6</v>
      </c>
      <c r="AC193" s="482"/>
      <c r="AD193" s="483"/>
      <c r="AE193" s="313"/>
      <c r="AF193" s="547" t="s">
        <v>974</v>
      </c>
      <c r="AG193" s="548"/>
      <c r="AH193" s="314" t="s">
        <v>974</v>
      </c>
      <c r="AI193" s="548"/>
      <c r="AJ193" s="314" t="s">
        <v>974</v>
      </c>
      <c r="AK193" s="318" t="s">
        <v>974</v>
      </c>
      <c r="AL193" s="301" t="s">
        <v>974</v>
      </c>
      <c r="AM193" s="301" t="s">
        <v>974</v>
      </c>
      <c r="AN193" s="320"/>
      <c r="AO193" s="320"/>
      <c r="AP193" s="320"/>
      <c r="AQ193" s="776"/>
      <c r="AR193" s="802"/>
      <c r="AS193" s="802"/>
      <c r="AT193" s="787"/>
      <c r="AU193" s="802"/>
      <c r="AV193" s="802"/>
      <c r="AW193" s="787"/>
      <c r="AX193" s="787"/>
      <c r="AY193" s="787"/>
      <c r="AZ193" s="776"/>
      <c r="BA193" s="321"/>
      <c r="BB193" s="323"/>
      <c r="BC193" s="326" t="s">
        <v>974</v>
      </c>
      <c r="BD193" s="313"/>
      <c r="BE193" s="313"/>
      <c r="BF193" s="313"/>
      <c r="BG193" s="313"/>
      <c r="BH193" s="323"/>
      <c r="BI193" s="323"/>
      <c r="BJ193" s="323"/>
      <c r="BK193" s="323"/>
      <c r="BL193" s="324"/>
      <c r="BM193" s="324"/>
      <c r="BN193" s="324"/>
      <c r="BO193" s="324"/>
      <c r="BP193" s="325" t="s">
        <v>974</v>
      </c>
      <c r="BQ193" s="333" t="s">
        <v>974</v>
      </c>
      <c r="BR193" s="749"/>
      <c r="BS193" s="764"/>
      <c r="BT193" s="764"/>
      <c r="BU193" s="767"/>
    </row>
    <row r="194" spans="1:73" ht="89.25" x14ac:dyDescent="0.25">
      <c r="A194" s="819"/>
      <c r="B194" s="822"/>
      <c r="C194" s="825"/>
      <c r="D194" s="998" t="s">
        <v>1387</v>
      </c>
      <c r="E194" s="830" t="s">
        <v>358</v>
      </c>
      <c r="F194" s="833">
        <v>6</v>
      </c>
      <c r="G194" s="762" t="s">
        <v>1663</v>
      </c>
      <c r="H194" s="774" t="s">
        <v>1390</v>
      </c>
      <c r="I194" s="774" t="s">
        <v>1406</v>
      </c>
      <c r="J194" s="800" t="s">
        <v>1673</v>
      </c>
      <c r="K194" s="774" t="s">
        <v>201</v>
      </c>
      <c r="L194" s="762" t="s">
        <v>675</v>
      </c>
      <c r="M194" s="785" t="s">
        <v>1282</v>
      </c>
      <c r="N194" s="762" t="s">
        <v>1674</v>
      </c>
      <c r="O194" s="762" t="s">
        <v>1675</v>
      </c>
      <c r="P194" s="812" t="s">
        <v>1395</v>
      </c>
      <c r="Q194" s="747" t="s">
        <v>1395</v>
      </c>
      <c r="R194" s="774" t="s">
        <v>289</v>
      </c>
      <c r="S194" s="876">
        <v>0.8</v>
      </c>
      <c r="T194" s="774" t="s">
        <v>263</v>
      </c>
      <c r="U194" s="876">
        <v>0.2</v>
      </c>
      <c r="V194" s="774" t="s">
        <v>174</v>
      </c>
      <c r="W194" s="876">
        <v>0.6</v>
      </c>
      <c r="X194" s="815" t="s">
        <v>174</v>
      </c>
      <c r="Y194" s="876">
        <v>0.6</v>
      </c>
      <c r="Z194" s="876" t="s">
        <v>1579</v>
      </c>
      <c r="AA194" s="785" t="s">
        <v>1580</v>
      </c>
      <c r="AB194" s="49">
        <v>1</v>
      </c>
      <c r="AC194" s="213" t="s">
        <v>1667</v>
      </c>
      <c r="AD194" s="214" t="s">
        <v>1676</v>
      </c>
      <c r="AE194" s="9" t="s">
        <v>1668</v>
      </c>
      <c r="AF194" s="16" t="s">
        <v>507</v>
      </c>
      <c r="AG194" s="10" t="s">
        <v>177</v>
      </c>
      <c r="AH194" s="18">
        <v>0.25</v>
      </c>
      <c r="AI194" s="10" t="s">
        <v>178</v>
      </c>
      <c r="AJ194" s="18">
        <v>0.15</v>
      </c>
      <c r="AK194" s="19">
        <v>0.4</v>
      </c>
      <c r="AL194" s="20">
        <v>0.48</v>
      </c>
      <c r="AM194" s="20">
        <v>0.6</v>
      </c>
      <c r="AN194" s="11" t="s">
        <v>179</v>
      </c>
      <c r="AO194" s="11" t="s">
        <v>180</v>
      </c>
      <c r="AP194" s="11" t="s">
        <v>181</v>
      </c>
      <c r="AQ194" s="774" t="s">
        <v>1677</v>
      </c>
      <c r="AR194" s="768">
        <v>0.8</v>
      </c>
      <c r="AS194" s="768">
        <v>0.10367999999999998</v>
      </c>
      <c r="AT194" s="785" t="s">
        <v>535</v>
      </c>
      <c r="AU194" s="768">
        <v>0.6</v>
      </c>
      <c r="AV194" s="768">
        <v>0.33749999999999997</v>
      </c>
      <c r="AW194" s="785" t="s">
        <v>220</v>
      </c>
      <c r="AX194" s="785" t="s">
        <v>1580</v>
      </c>
      <c r="AY194" s="785" t="s">
        <v>1397</v>
      </c>
      <c r="AZ194" s="774" t="s">
        <v>224</v>
      </c>
      <c r="BA194" s="97" t="s">
        <v>1395</v>
      </c>
      <c r="BB194" s="91" t="s">
        <v>1395</v>
      </c>
      <c r="BC194" s="94" t="s">
        <v>974</v>
      </c>
      <c r="BD194" s="9"/>
      <c r="BE194" s="9"/>
      <c r="BF194" s="9"/>
      <c r="BG194" s="9"/>
      <c r="BH194" s="91"/>
      <c r="BI194" s="91"/>
      <c r="BJ194" s="91"/>
      <c r="BK194" s="91"/>
      <c r="BL194" s="93"/>
      <c r="BM194" s="93"/>
      <c r="BN194" s="93"/>
      <c r="BO194" s="93"/>
      <c r="BP194" s="95" t="s">
        <v>974</v>
      </c>
      <c r="BQ194" s="96" t="s">
        <v>974</v>
      </c>
      <c r="BR194" s="747"/>
      <c r="BS194" s="762"/>
      <c r="BT194" s="762"/>
      <c r="BU194" s="765"/>
    </row>
    <row r="195" spans="1:73" ht="70.5" x14ac:dyDescent="0.25">
      <c r="A195" s="819"/>
      <c r="B195" s="822"/>
      <c r="C195" s="825"/>
      <c r="D195" s="999"/>
      <c r="E195" s="831"/>
      <c r="F195" s="834"/>
      <c r="G195" s="763"/>
      <c r="H195" s="775"/>
      <c r="I195" s="775"/>
      <c r="J195" s="801"/>
      <c r="K195" s="775"/>
      <c r="L195" s="763"/>
      <c r="M195" s="786"/>
      <c r="N195" s="763"/>
      <c r="O195" s="763"/>
      <c r="P195" s="813"/>
      <c r="Q195" s="748"/>
      <c r="R195" s="775"/>
      <c r="S195" s="877"/>
      <c r="T195" s="775"/>
      <c r="U195" s="877"/>
      <c r="V195" s="775"/>
      <c r="W195" s="877"/>
      <c r="X195" s="816"/>
      <c r="Y195" s="877"/>
      <c r="Z195" s="877"/>
      <c r="AA195" s="786"/>
      <c r="AB195" s="297">
        <v>2</v>
      </c>
      <c r="AC195" s="480" t="s">
        <v>1678</v>
      </c>
      <c r="AD195" s="481" t="s">
        <v>1679</v>
      </c>
      <c r="AE195" s="295" t="s">
        <v>1680</v>
      </c>
      <c r="AF195" s="298" t="s">
        <v>830</v>
      </c>
      <c r="AG195" s="299" t="s">
        <v>282</v>
      </c>
      <c r="AH195" s="296">
        <v>0.1</v>
      </c>
      <c r="AI195" s="299" t="s">
        <v>178</v>
      </c>
      <c r="AJ195" s="296">
        <v>0.15</v>
      </c>
      <c r="AK195" s="300">
        <v>0.25</v>
      </c>
      <c r="AL195" s="301">
        <v>0.48</v>
      </c>
      <c r="AM195" s="301">
        <v>0.44999999999999996</v>
      </c>
      <c r="AN195" s="302" t="s">
        <v>179</v>
      </c>
      <c r="AO195" s="302" t="s">
        <v>180</v>
      </c>
      <c r="AP195" s="302" t="s">
        <v>181</v>
      </c>
      <c r="AQ195" s="775"/>
      <c r="AR195" s="801"/>
      <c r="AS195" s="801"/>
      <c r="AT195" s="786"/>
      <c r="AU195" s="801"/>
      <c r="AV195" s="801"/>
      <c r="AW195" s="786"/>
      <c r="AX195" s="786"/>
      <c r="AY195" s="786"/>
      <c r="AZ195" s="775"/>
      <c r="BA195" s="303"/>
      <c r="BB195" s="305"/>
      <c r="BC195" s="308" t="s">
        <v>974</v>
      </c>
      <c r="BD195" s="295"/>
      <c r="BE195" s="295"/>
      <c r="BF195" s="295"/>
      <c r="BG195" s="295"/>
      <c r="BH195" s="305"/>
      <c r="BI195" s="305"/>
      <c r="BJ195" s="305"/>
      <c r="BK195" s="305"/>
      <c r="BL195" s="306"/>
      <c r="BM195" s="306"/>
      <c r="BN195" s="306"/>
      <c r="BO195" s="306"/>
      <c r="BP195" s="307" t="s">
        <v>974</v>
      </c>
      <c r="BQ195" s="330" t="s">
        <v>974</v>
      </c>
      <c r="BR195" s="748"/>
      <c r="BS195" s="763"/>
      <c r="BT195" s="763"/>
      <c r="BU195" s="766"/>
    </row>
    <row r="196" spans="1:73" ht="114.75" x14ac:dyDescent="0.25">
      <c r="A196" s="819"/>
      <c r="B196" s="822"/>
      <c r="C196" s="825"/>
      <c r="D196" s="999"/>
      <c r="E196" s="831"/>
      <c r="F196" s="834"/>
      <c r="G196" s="763"/>
      <c r="H196" s="775"/>
      <c r="I196" s="775"/>
      <c r="J196" s="801"/>
      <c r="K196" s="775"/>
      <c r="L196" s="763"/>
      <c r="M196" s="786"/>
      <c r="N196" s="763"/>
      <c r="O196" s="763"/>
      <c r="P196" s="813"/>
      <c r="Q196" s="748"/>
      <c r="R196" s="775"/>
      <c r="S196" s="877"/>
      <c r="T196" s="775"/>
      <c r="U196" s="877"/>
      <c r="V196" s="775"/>
      <c r="W196" s="877"/>
      <c r="X196" s="816"/>
      <c r="Y196" s="877"/>
      <c r="Z196" s="877"/>
      <c r="AA196" s="786"/>
      <c r="AB196" s="297">
        <v>3</v>
      </c>
      <c r="AC196" s="480" t="s">
        <v>1431</v>
      </c>
      <c r="AD196" s="481" t="s">
        <v>1681</v>
      </c>
      <c r="AE196" s="295" t="s">
        <v>1505</v>
      </c>
      <c r="AF196" s="298" t="s">
        <v>507</v>
      </c>
      <c r="AG196" s="299" t="s">
        <v>177</v>
      </c>
      <c r="AH196" s="296">
        <v>0.25</v>
      </c>
      <c r="AI196" s="299" t="s">
        <v>178</v>
      </c>
      <c r="AJ196" s="296">
        <v>0.15</v>
      </c>
      <c r="AK196" s="300">
        <v>0.4</v>
      </c>
      <c r="AL196" s="301">
        <v>0.28799999999999998</v>
      </c>
      <c r="AM196" s="301">
        <v>0.44999999999999996</v>
      </c>
      <c r="AN196" s="302" t="s">
        <v>179</v>
      </c>
      <c r="AO196" s="302" t="s">
        <v>180</v>
      </c>
      <c r="AP196" s="302" t="s">
        <v>181</v>
      </c>
      <c r="AQ196" s="775"/>
      <c r="AR196" s="801"/>
      <c r="AS196" s="801"/>
      <c r="AT196" s="786"/>
      <c r="AU196" s="801"/>
      <c r="AV196" s="801"/>
      <c r="AW196" s="786"/>
      <c r="AX196" s="786"/>
      <c r="AY196" s="786"/>
      <c r="AZ196" s="775"/>
      <c r="BA196" s="303"/>
      <c r="BB196" s="305"/>
      <c r="BC196" s="308" t="s">
        <v>974</v>
      </c>
      <c r="BD196" s="295"/>
      <c r="BE196" s="295"/>
      <c r="BF196" s="295"/>
      <c r="BG196" s="295"/>
      <c r="BH196" s="305"/>
      <c r="BI196" s="305"/>
      <c r="BJ196" s="305"/>
      <c r="BK196" s="305"/>
      <c r="BL196" s="306"/>
      <c r="BM196" s="306"/>
      <c r="BN196" s="306"/>
      <c r="BO196" s="306"/>
      <c r="BP196" s="307" t="s">
        <v>974</v>
      </c>
      <c r="BQ196" s="330" t="s">
        <v>974</v>
      </c>
      <c r="BR196" s="748"/>
      <c r="BS196" s="763"/>
      <c r="BT196" s="763"/>
      <c r="BU196" s="766"/>
    </row>
    <row r="197" spans="1:73" ht="70.5" x14ac:dyDescent="0.25">
      <c r="A197" s="819"/>
      <c r="B197" s="822"/>
      <c r="C197" s="825"/>
      <c r="D197" s="999"/>
      <c r="E197" s="831"/>
      <c r="F197" s="834"/>
      <c r="G197" s="763"/>
      <c r="H197" s="775"/>
      <c r="I197" s="775"/>
      <c r="J197" s="801"/>
      <c r="K197" s="775"/>
      <c r="L197" s="763"/>
      <c r="M197" s="786"/>
      <c r="N197" s="763"/>
      <c r="O197" s="763"/>
      <c r="P197" s="813"/>
      <c r="Q197" s="748"/>
      <c r="R197" s="775"/>
      <c r="S197" s="877"/>
      <c r="T197" s="775"/>
      <c r="U197" s="877"/>
      <c r="V197" s="775"/>
      <c r="W197" s="877"/>
      <c r="X197" s="816"/>
      <c r="Y197" s="877"/>
      <c r="Z197" s="877"/>
      <c r="AA197" s="786"/>
      <c r="AB197" s="297">
        <v>4</v>
      </c>
      <c r="AC197" s="480" t="s">
        <v>1682</v>
      </c>
      <c r="AD197" s="481" t="s">
        <v>1679</v>
      </c>
      <c r="AE197" s="295" t="s">
        <v>1683</v>
      </c>
      <c r="AF197" s="298" t="s">
        <v>507</v>
      </c>
      <c r="AG197" s="299" t="s">
        <v>177</v>
      </c>
      <c r="AH197" s="296">
        <v>0.25</v>
      </c>
      <c r="AI197" s="299" t="s">
        <v>178</v>
      </c>
      <c r="AJ197" s="296">
        <v>0.15</v>
      </c>
      <c r="AK197" s="300">
        <v>0.4</v>
      </c>
      <c r="AL197" s="301">
        <v>0.17279999999999998</v>
      </c>
      <c r="AM197" s="301">
        <v>0.44999999999999996</v>
      </c>
      <c r="AN197" s="302" t="s">
        <v>179</v>
      </c>
      <c r="AO197" s="302" t="s">
        <v>180</v>
      </c>
      <c r="AP197" s="302" t="s">
        <v>181</v>
      </c>
      <c r="AQ197" s="775"/>
      <c r="AR197" s="801"/>
      <c r="AS197" s="801"/>
      <c r="AT197" s="786"/>
      <c r="AU197" s="801"/>
      <c r="AV197" s="801"/>
      <c r="AW197" s="786"/>
      <c r="AX197" s="786"/>
      <c r="AY197" s="786"/>
      <c r="AZ197" s="775"/>
      <c r="BA197" s="303"/>
      <c r="BB197" s="305"/>
      <c r="BC197" s="308" t="s">
        <v>974</v>
      </c>
      <c r="BD197" s="295"/>
      <c r="BE197" s="295"/>
      <c r="BF197" s="295"/>
      <c r="BG197" s="295"/>
      <c r="BH197" s="305"/>
      <c r="BI197" s="305"/>
      <c r="BJ197" s="305"/>
      <c r="BK197" s="305"/>
      <c r="BL197" s="306"/>
      <c r="BM197" s="306"/>
      <c r="BN197" s="306"/>
      <c r="BO197" s="306"/>
      <c r="BP197" s="307" t="s">
        <v>974</v>
      </c>
      <c r="BQ197" s="330" t="s">
        <v>974</v>
      </c>
      <c r="BR197" s="748"/>
      <c r="BS197" s="763"/>
      <c r="BT197" s="763"/>
      <c r="BU197" s="766"/>
    </row>
    <row r="198" spans="1:73" ht="89.25" x14ac:dyDescent="0.25">
      <c r="A198" s="819"/>
      <c r="B198" s="822"/>
      <c r="C198" s="825"/>
      <c r="D198" s="999"/>
      <c r="E198" s="831"/>
      <c r="F198" s="834"/>
      <c r="G198" s="763"/>
      <c r="H198" s="775"/>
      <c r="I198" s="775"/>
      <c r="J198" s="801"/>
      <c r="K198" s="775"/>
      <c r="L198" s="763"/>
      <c r="M198" s="786"/>
      <c r="N198" s="763"/>
      <c r="O198" s="763"/>
      <c r="P198" s="813"/>
      <c r="Q198" s="748"/>
      <c r="R198" s="775"/>
      <c r="S198" s="877"/>
      <c r="T198" s="775"/>
      <c r="U198" s="877"/>
      <c r="V198" s="775"/>
      <c r="W198" s="877"/>
      <c r="X198" s="816"/>
      <c r="Y198" s="877"/>
      <c r="Z198" s="877"/>
      <c r="AA198" s="786"/>
      <c r="AB198" s="297">
        <v>5</v>
      </c>
      <c r="AC198" s="480" t="s">
        <v>1672</v>
      </c>
      <c r="AD198" s="481" t="s">
        <v>1684</v>
      </c>
      <c r="AE198" s="295" t="s">
        <v>1404</v>
      </c>
      <c r="AF198" s="298" t="s">
        <v>507</v>
      </c>
      <c r="AG198" s="299" t="s">
        <v>177</v>
      </c>
      <c r="AH198" s="296">
        <v>0.25</v>
      </c>
      <c r="AI198" s="299" t="s">
        <v>178</v>
      </c>
      <c r="AJ198" s="296">
        <v>0.15</v>
      </c>
      <c r="AK198" s="300">
        <v>0.4</v>
      </c>
      <c r="AL198" s="301">
        <v>0.10367999999999998</v>
      </c>
      <c r="AM198" s="301">
        <v>0.44999999999999996</v>
      </c>
      <c r="AN198" s="302" t="s">
        <v>179</v>
      </c>
      <c r="AO198" s="302" t="s">
        <v>180</v>
      </c>
      <c r="AP198" s="302" t="s">
        <v>181</v>
      </c>
      <c r="AQ198" s="775"/>
      <c r="AR198" s="801"/>
      <c r="AS198" s="801"/>
      <c r="AT198" s="786"/>
      <c r="AU198" s="801"/>
      <c r="AV198" s="801"/>
      <c r="AW198" s="786"/>
      <c r="AX198" s="786"/>
      <c r="AY198" s="786"/>
      <c r="AZ198" s="775"/>
      <c r="BA198" s="303"/>
      <c r="BB198" s="305"/>
      <c r="BC198" s="308" t="s">
        <v>974</v>
      </c>
      <c r="BD198" s="295"/>
      <c r="BE198" s="295"/>
      <c r="BF198" s="295"/>
      <c r="BG198" s="295"/>
      <c r="BH198" s="305"/>
      <c r="BI198" s="305"/>
      <c r="BJ198" s="305"/>
      <c r="BK198" s="305"/>
      <c r="BL198" s="306"/>
      <c r="BM198" s="306"/>
      <c r="BN198" s="306"/>
      <c r="BO198" s="306"/>
      <c r="BP198" s="307" t="s">
        <v>974</v>
      </c>
      <c r="BQ198" s="330" t="s">
        <v>974</v>
      </c>
      <c r="BR198" s="748"/>
      <c r="BS198" s="763"/>
      <c r="BT198" s="763"/>
      <c r="BU198" s="766"/>
    </row>
    <row r="199" spans="1:73" ht="71.25" thickBot="1" x14ac:dyDescent="0.3">
      <c r="A199" s="819"/>
      <c r="B199" s="822"/>
      <c r="C199" s="825"/>
      <c r="D199" s="1000"/>
      <c r="E199" s="832"/>
      <c r="F199" s="835"/>
      <c r="G199" s="764"/>
      <c r="H199" s="776"/>
      <c r="I199" s="776"/>
      <c r="J199" s="802"/>
      <c r="K199" s="776"/>
      <c r="L199" s="764"/>
      <c r="M199" s="787"/>
      <c r="N199" s="764"/>
      <c r="O199" s="764"/>
      <c r="P199" s="814"/>
      <c r="Q199" s="749"/>
      <c r="R199" s="776"/>
      <c r="S199" s="878"/>
      <c r="T199" s="776"/>
      <c r="U199" s="878"/>
      <c r="V199" s="776"/>
      <c r="W199" s="878"/>
      <c r="X199" s="817"/>
      <c r="Y199" s="878"/>
      <c r="Z199" s="878"/>
      <c r="AA199" s="787"/>
      <c r="AB199" s="315">
        <v>6</v>
      </c>
      <c r="AC199" s="482" t="s">
        <v>1685</v>
      </c>
      <c r="AD199" s="483" t="s">
        <v>1684</v>
      </c>
      <c r="AE199" s="313" t="s">
        <v>1404</v>
      </c>
      <c r="AF199" s="316" t="s">
        <v>830</v>
      </c>
      <c r="AG199" s="317" t="s">
        <v>282</v>
      </c>
      <c r="AH199" s="314">
        <v>0.1</v>
      </c>
      <c r="AI199" s="317" t="s">
        <v>178</v>
      </c>
      <c r="AJ199" s="314">
        <v>0.15</v>
      </c>
      <c r="AK199" s="318">
        <v>0.25</v>
      </c>
      <c r="AL199" s="301">
        <v>0.10367999999999998</v>
      </c>
      <c r="AM199" s="301">
        <v>0.33749999999999997</v>
      </c>
      <c r="AN199" s="320" t="s">
        <v>179</v>
      </c>
      <c r="AO199" s="320" t="s">
        <v>1477</v>
      </c>
      <c r="AP199" s="320" t="s">
        <v>181</v>
      </c>
      <c r="AQ199" s="776"/>
      <c r="AR199" s="802"/>
      <c r="AS199" s="802"/>
      <c r="AT199" s="787"/>
      <c r="AU199" s="802"/>
      <c r="AV199" s="802"/>
      <c r="AW199" s="787"/>
      <c r="AX199" s="787"/>
      <c r="AY199" s="787"/>
      <c r="AZ199" s="776"/>
      <c r="BA199" s="321"/>
      <c r="BB199" s="323"/>
      <c r="BC199" s="326" t="s">
        <v>974</v>
      </c>
      <c r="BD199" s="313"/>
      <c r="BE199" s="313"/>
      <c r="BF199" s="313"/>
      <c r="BG199" s="313"/>
      <c r="BH199" s="323"/>
      <c r="BI199" s="323"/>
      <c r="BJ199" s="323"/>
      <c r="BK199" s="323"/>
      <c r="BL199" s="324"/>
      <c r="BM199" s="324"/>
      <c r="BN199" s="324"/>
      <c r="BO199" s="324"/>
      <c r="BP199" s="325" t="s">
        <v>974</v>
      </c>
      <c r="BQ199" s="333" t="s">
        <v>974</v>
      </c>
      <c r="BR199" s="749"/>
      <c r="BS199" s="764"/>
      <c r="BT199" s="764"/>
      <c r="BU199" s="767"/>
    </row>
    <row r="200" spans="1:73" ht="70.5" x14ac:dyDescent="0.25">
      <c r="A200" s="819"/>
      <c r="B200" s="822"/>
      <c r="C200" s="825"/>
      <c r="D200" s="998" t="s">
        <v>1387</v>
      </c>
      <c r="E200" s="830" t="s">
        <v>358</v>
      </c>
      <c r="F200" s="833">
        <v>7</v>
      </c>
      <c r="G200" s="762" t="s">
        <v>1686</v>
      </c>
      <c r="H200" s="774" t="s">
        <v>1390</v>
      </c>
      <c r="I200" s="774" t="s">
        <v>1391</v>
      </c>
      <c r="J200" s="800" t="s">
        <v>1687</v>
      </c>
      <c r="K200" s="774" t="s">
        <v>201</v>
      </c>
      <c r="L200" s="762" t="s">
        <v>675</v>
      </c>
      <c r="M200" s="785" t="s">
        <v>1282</v>
      </c>
      <c r="N200" s="762" t="s">
        <v>1422</v>
      </c>
      <c r="O200" s="762" t="s">
        <v>1423</v>
      </c>
      <c r="P200" s="812" t="s">
        <v>1395</v>
      </c>
      <c r="Q200" s="747" t="s">
        <v>1395</v>
      </c>
      <c r="R200" s="774" t="s">
        <v>173</v>
      </c>
      <c r="S200" s="876">
        <v>0.6</v>
      </c>
      <c r="T200" s="774" t="s">
        <v>263</v>
      </c>
      <c r="U200" s="876">
        <v>0.2</v>
      </c>
      <c r="V200" s="774" t="s">
        <v>220</v>
      </c>
      <c r="W200" s="876">
        <v>0.4</v>
      </c>
      <c r="X200" s="815" t="s">
        <v>220</v>
      </c>
      <c r="Y200" s="876">
        <v>0.4</v>
      </c>
      <c r="Z200" s="876" t="s">
        <v>975</v>
      </c>
      <c r="AA200" s="785" t="s">
        <v>174</v>
      </c>
      <c r="AB200" s="49">
        <v>1</v>
      </c>
      <c r="AC200" s="213" t="s">
        <v>1424</v>
      </c>
      <c r="AD200" s="214" t="s">
        <v>1425</v>
      </c>
      <c r="AE200" s="9" t="s">
        <v>1426</v>
      </c>
      <c r="AF200" s="17" t="s">
        <v>507</v>
      </c>
      <c r="AG200" s="15" t="s">
        <v>177</v>
      </c>
      <c r="AH200" s="18">
        <v>0.25</v>
      </c>
      <c r="AI200" s="15" t="s">
        <v>178</v>
      </c>
      <c r="AJ200" s="18">
        <v>0.15</v>
      </c>
      <c r="AK200" s="19">
        <v>0.4</v>
      </c>
      <c r="AL200" s="20">
        <v>0.36</v>
      </c>
      <c r="AM200" s="20">
        <v>0.4</v>
      </c>
      <c r="AN200" s="11" t="s">
        <v>179</v>
      </c>
      <c r="AO200" s="11" t="s">
        <v>180</v>
      </c>
      <c r="AP200" s="11" t="s">
        <v>1427</v>
      </c>
      <c r="AQ200" s="774" t="s">
        <v>1428</v>
      </c>
      <c r="AR200" s="768">
        <v>0.6</v>
      </c>
      <c r="AS200" s="768">
        <v>0.126</v>
      </c>
      <c r="AT200" s="785" t="s">
        <v>535</v>
      </c>
      <c r="AU200" s="768">
        <v>0.4</v>
      </c>
      <c r="AV200" s="768">
        <v>0.22500000000000003</v>
      </c>
      <c r="AW200" s="785" t="s">
        <v>220</v>
      </c>
      <c r="AX200" s="785" t="s">
        <v>174</v>
      </c>
      <c r="AY200" s="785" t="s">
        <v>1397</v>
      </c>
      <c r="AZ200" s="774" t="s">
        <v>224</v>
      </c>
      <c r="BA200" s="97" t="s">
        <v>1395</v>
      </c>
      <c r="BB200" s="91" t="s">
        <v>1395</v>
      </c>
      <c r="BC200" s="94" t="s">
        <v>974</v>
      </c>
      <c r="BD200" s="9"/>
      <c r="BE200" s="9"/>
      <c r="BF200" s="9"/>
      <c r="BG200" s="9"/>
      <c r="BH200" s="91"/>
      <c r="BI200" s="91"/>
      <c r="BJ200" s="91"/>
      <c r="BK200" s="91"/>
      <c r="BL200" s="93"/>
      <c r="BM200" s="93"/>
      <c r="BN200" s="93"/>
      <c r="BO200" s="93"/>
      <c r="BP200" s="95" t="s">
        <v>974</v>
      </c>
      <c r="BQ200" s="96" t="s">
        <v>974</v>
      </c>
      <c r="BR200" s="747"/>
      <c r="BS200" s="762"/>
      <c r="BT200" s="762"/>
      <c r="BU200" s="765"/>
    </row>
    <row r="201" spans="1:73" ht="89.25" x14ac:dyDescent="0.25">
      <c r="A201" s="819"/>
      <c r="B201" s="822"/>
      <c r="C201" s="825"/>
      <c r="D201" s="999"/>
      <c r="E201" s="831"/>
      <c r="F201" s="834"/>
      <c r="G201" s="763"/>
      <c r="H201" s="775"/>
      <c r="I201" s="775"/>
      <c r="J201" s="801"/>
      <c r="K201" s="775"/>
      <c r="L201" s="763"/>
      <c r="M201" s="786"/>
      <c r="N201" s="763"/>
      <c r="O201" s="763"/>
      <c r="P201" s="813"/>
      <c r="Q201" s="748"/>
      <c r="R201" s="775"/>
      <c r="S201" s="877"/>
      <c r="T201" s="775"/>
      <c r="U201" s="877"/>
      <c r="V201" s="775"/>
      <c r="W201" s="877"/>
      <c r="X201" s="816"/>
      <c r="Y201" s="877"/>
      <c r="Z201" s="877"/>
      <c r="AA201" s="786"/>
      <c r="AB201" s="297">
        <v>2</v>
      </c>
      <c r="AC201" s="480" t="s">
        <v>1429</v>
      </c>
      <c r="AD201" s="481" t="s">
        <v>1399</v>
      </c>
      <c r="AE201" s="295" t="s">
        <v>1430</v>
      </c>
      <c r="AF201" s="298" t="s">
        <v>830</v>
      </c>
      <c r="AG201" s="299" t="s">
        <v>282</v>
      </c>
      <c r="AH201" s="296">
        <v>0.1</v>
      </c>
      <c r="AI201" s="299" t="s">
        <v>178</v>
      </c>
      <c r="AJ201" s="296">
        <v>0.15</v>
      </c>
      <c r="AK201" s="300">
        <v>0.25</v>
      </c>
      <c r="AL201" s="301">
        <v>0.36</v>
      </c>
      <c r="AM201" s="301">
        <v>0.30000000000000004</v>
      </c>
      <c r="AN201" s="302" t="s">
        <v>179</v>
      </c>
      <c r="AO201" s="302" t="s">
        <v>180</v>
      </c>
      <c r="AP201" s="302" t="s">
        <v>181</v>
      </c>
      <c r="AQ201" s="775"/>
      <c r="AR201" s="801"/>
      <c r="AS201" s="801"/>
      <c r="AT201" s="786"/>
      <c r="AU201" s="801"/>
      <c r="AV201" s="801"/>
      <c r="AW201" s="786"/>
      <c r="AX201" s="786"/>
      <c r="AY201" s="786"/>
      <c r="AZ201" s="775"/>
      <c r="BA201" s="303"/>
      <c r="BB201" s="305"/>
      <c r="BC201" s="308" t="s">
        <v>974</v>
      </c>
      <c r="BD201" s="295"/>
      <c r="BE201" s="295"/>
      <c r="BF201" s="295"/>
      <c r="BG201" s="295"/>
      <c r="BH201" s="305"/>
      <c r="BI201" s="305"/>
      <c r="BJ201" s="305"/>
      <c r="BK201" s="305"/>
      <c r="BL201" s="306"/>
      <c r="BM201" s="306"/>
      <c r="BN201" s="306"/>
      <c r="BO201" s="306"/>
      <c r="BP201" s="307" t="s">
        <v>974</v>
      </c>
      <c r="BQ201" s="330" t="s">
        <v>974</v>
      </c>
      <c r="BR201" s="748"/>
      <c r="BS201" s="763"/>
      <c r="BT201" s="763"/>
      <c r="BU201" s="766"/>
    </row>
    <row r="202" spans="1:73" ht="136.15" customHeight="1" x14ac:dyDescent="0.25">
      <c r="A202" s="819"/>
      <c r="B202" s="822"/>
      <c r="C202" s="825"/>
      <c r="D202" s="999"/>
      <c r="E202" s="831"/>
      <c r="F202" s="834"/>
      <c r="G202" s="763"/>
      <c r="H202" s="775"/>
      <c r="I202" s="775"/>
      <c r="J202" s="801"/>
      <c r="K202" s="775"/>
      <c r="L202" s="763"/>
      <c r="M202" s="786"/>
      <c r="N202" s="763"/>
      <c r="O202" s="763"/>
      <c r="P202" s="813"/>
      <c r="Q202" s="748"/>
      <c r="R202" s="775"/>
      <c r="S202" s="877"/>
      <c r="T202" s="775"/>
      <c r="U202" s="877"/>
      <c r="V202" s="775"/>
      <c r="W202" s="877"/>
      <c r="X202" s="816"/>
      <c r="Y202" s="877"/>
      <c r="Z202" s="877"/>
      <c r="AA202" s="786"/>
      <c r="AB202" s="297">
        <v>3</v>
      </c>
      <c r="AC202" s="480" t="s">
        <v>1431</v>
      </c>
      <c r="AD202" s="481" t="s">
        <v>1432</v>
      </c>
      <c r="AE202" s="295" t="s">
        <v>1433</v>
      </c>
      <c r="AF202" s="298" t="s">
        <v>507</v>
      </c>
      <c r="AG202" s="299" t="s">
        <v>335</v>
      </c>
      <c r="AH202" s="296">
        <v>0.15</v>
      </c>
      <c r="AI202" s="299" t="s">
        <v>178</v>
      </c>
      <c r="AJ202" s="296">
        <v>0.15</v>
      </c>
      <c r="AK202" s="300">
        <v>0.3</v>
      </c>
      <c r="AL202" s="301">
        <v>0.252</v>
      </c>
      <c r="AM202" s="301">
        <v>0.30000000000000004</v>
      </c>
      <c r="AN202" s="302" t="s">
        <v>179</v>
      </c>
      <c r="AO202" s="302" t="s">
        <v>180</v>
      </c>
      <c r="AP202" s="302" t="s">
        <v>181</v>
      </c>
      <c r="AQ202" s="775"/>
      <c r="AR202" s="801"/>
      <c r="AS202" s="801"/>
      <c r="AT202" s="786"/>
      <c r="AU202" s="801"/>
      <c r="AV202" s="801"/>
      <c r="AW202" s="786"/>
      <c r="AX202" s="786"/>
      <c r="AY202" s="786"/>
      <c r="AZ202" s="775"/>
      <c r="BA202" s="303"/>
      <c r="BB202" s="305"/>
      <c r="BC202" s="308" t="s">
        <v>974</v>
      </c>
      <c r="BD202" s="295"/>
      <c r="BE202" s="295"/>
      <c r="BF202" s="295"/>
      <c r="BG202" s="295"/>
      <c r="BH202" s="305"/>
      <c r="BI202" s="305"/>
      <c r="BJ202" s="305"/>
      <c r="BK202" s="305"/>
      <c r="BL202" s="306"/>
      <c r="BM202" s="306"/>
      <c r="BN202" s="306"/>
      <c r="BO202" s="306"/>
      <c r="BP202" s="307" t="s">
        <v>974</v>
      </c>
      <c r="BQ202" s="330" t="s">
        <v>974</v>
      </c>
      <c r="BR202" s="748"/>
      <c r="BS202" s="763"/>
      <c r="BT202" s="763"/>
      <c r="BU202" s="766"/>
    </row>
    <row r="203" spans="1:73" ht="51" customHeight="1" x14ac:dyDescent="0.25">
      <c r="A203" s="819"/>
      <c r="B203" s="822"/>
      <c r="C203" s="825"/>
      <c r="D203" s="999"/>
      <c r="E203" s="831"/>
      <c r="F203" s="834"/>
      <c r="G203" s="763"/>
      <c r="H203" s="775"/>
      <c r="I203" s="775"/>
      <c r="J203" s="801"/>
      <c r="K203" s="775"/>
      <c r="L203" s="763"/>
      <c r="M203" s="786"/>
      <c r="N203" s="763"/>
      <c r="O203" s="763"/>
      <c r="P203" s="813"/>
      <c r="Q203" s="748"/>
      <c r="R203" s="775"/>
      <c r="S203" s="877"/>
      <c r="T203" s="775"/>
      <c r="U203" s="877"/>
      <c r="V203" s="775"/>
      <c r="W203" s="877"/>
      <c r="X203" s="816"/>
      <c r="Y203" s="877"/>
      <c r="Z203" s="877"/>
      <c r="AA203" s="786"/>
      <c r="AB203" s="297">
        <v>4</v>
      </c>
      <c r="AC203" s="480" t="s">
        <v>1434</v>
      </c>
      <c r="AD203" s="481" t="s">
        <v>1399</v>
      </c>
      <c r="AE203" s="295" t="s">
        <v>1404</v>
      </c>
      <c r="AF203" s="298" t="s">
        <v>507</v>
      </c>
      <c r="AG203" s="299" t="s">
        <v>177</v>
      </c>
      <c r="AH203" s="296">
        <v>0.25</v>
      </c>
      <c r="AI203" s="299" t="s">
        <v>806</v>
      </c>
      <c r="AJ203" s="296">
        <v>0.25</v>
      </c>
      <c r="AK203" s="300">
        <v>0.5</v>
      </c>
      <c r="AL203" s="301">
        <v>0.126</v>
      </c>
      <c r="AM203" s="301">
        <v>0.30000000000000004</v>
      </c>
      <c r="AN203" s="302" t="s">
        <v>179</v>
      </c>
      <c r="AO203" s="302" t="s">
        <v>180</v>
      </c>
      <c r="AP203" s="302" t="s">
        <v>181</v>
      </c>
      <c r="AQ203" s="775"/>
      <c r="AR203" s="801"/>
      <c r="AS203" s="801"/>
      <c r="AT203" s="786"/>
      <c r="AU203" s="801"/>
      <c r="AV203" s="801"/>
      <c r="AW203" s="786"/>
      <c r="AX203" s="786"/>
      <c r="AY203" s="786"/>
      <c r="AZ203" s="775"/>
      <c r="BA203" s="303"/>
      <c r="BB203" s="305"/>
      <c r="BC203" s="308" t="s">
        <v>974</v>
      </c>
      <c r="BD203" s="295"/>
      <c r="BE203" s="295"/>
      <c r="BF203" s="295"/>
      <c r="BG203" s="295"/>
      <c r="BH203" s="305"/>
      <c r="BI203" s="305"/>
      <c r="BJ203" s="305"/>
      <c r="BK203" s="305"/>
      <c r="BL203" s="306"/>
      <c r="BM203" s="306"/>
      <c r="BN203" s="306"/>
      <c r="BO203" s="306"/>
      <c r="BP203" s="307" t="s">
        <v>974</v>
      </c>
      <c r="BQ203" s="330" t="s">
        <v>974</v>
      </c>
      <c r="BR203" s="748"/>
      <c r="BS203" s="763"/>
      <c r="BT203" s="763"/>
      <c r="BU203" s="766"/>
    </row>
    <row r="204" spans="1:73" ht="70.5" x14ac:dyDescent="0.25">
      <c r="A204" s="819"/>
      <c r="B204" s="822"/>
      <c r="C204" s="825"/>
      <c r="D204" s="999"/>
      <c r="E204" s="831"/>
      <c r="F204" s="834"/>
      <c r="G204" s="763"/>
      <c r="H204" s="775"/>
      <c r="I204" s="775"/>
      <c r="J204" s="801"/>
      <c r="K204" s="775"/>
      <c r="L204" s="763"/>
      <c r="M204" s="786"/>
      <c r="N204" s="763"/>
      <c r="O204" s="763"/>
      <c r="P204" s="813"/>
      <c r="Q204" s="748"/>
      <c r="R204" s="775"/>
      <c r="S204" s="877"/>
      <c r="T204" s="775"/>
      <c r="U204" s="877"/>
      <c r="V204" s="775"/>
      <c r="W204" s="877"/>
      <c r="X204" s="816"/>
      <c r="Y204" s="877"/>
      <c r="Z204" s="877"/>
      <c r="AA204" s="786"/>
      <c r="AB204" s="297">
        <v>5</v>
      </c>
      <c r="AC204" s="480" t="s">
        <v>1435</v>
      </c>
      <c r="AD204" s="481" t="s">
        <v>1399</v>
      </c>
      <c r="AE204" s="295" t="s">
        <v>1404</v>
      </c>
      <c r="AF204" s="298" t="s">
        <v>830</v>
      </c>
      <c r="AG204" s="299" t="s">
        <v>282</v>
      </c>
      <c r="AH204" s="296">
        <v>0.1</v>
      </c>
      <c r="AI204" s="299" t="s">
        <v>178</v>
      </c>
      <c r="AJ204" s="296">
        <v>0.15</v>
      </c>
      <c r="AK204" s="300">
        <v>0.25</v>
      </c>
      <c r="AL204" s="301">
        <v>0.126</v>
      </c>
      <c r="AM204" s="301">
        <v>0.22500000000000003</v>
      </c>
      <c r="AN204" s="302" t="s">
        <v>179</v>
      </c>
      <c r="AO204" s="302" t="s">
        <v>180</v>
      </c>
      <c r="AP204" s="302" t="s">
        <v>181</v>
      </c>
      <c r="AQ204" s="775"/>
      <c r="AR204" s="801"/>
      <c r="AS204" s="801"/>
      <c r="AT204" s="786"/>
      <c r="AU204" s="801"/>
      <c r="AV204" s="801"/>
      <c r="AW204" s="786"/>
      <c r="AX204" s="786"/>
      <c r="AY204" s="786"/>
      <c r="AZ204" s="775"/>
      <c r="BA204" s="303"/>
      <c r="BB204" s="305"/>
      <c r="BC204" s="308" t="s">
        <v>974</v>
      </c>
      <c r="BD204" s="295"/>
      <c r="BE204" s="295"/>
      <c r="BF204" s="295"/>
      <c r="BG204" s="295"/>
      <c r="BH204" s="305"/>
      <c r="BI204" s="305"/>
      <c r="BJ204" s="305"/>
      <c r="BK204" s="305"/>
      <c r="BL204" s="306"/>
      <c r="BM204" s="306"/>
      <c r="BN204" s="306"/>
      <c r="BO204" s="306"/>
      <c r="BP204" s="307" t="s">
        <v>974</v>
      </c>
      <c r="BQ204" s="330" t="s">
        <v>974</v>
      </c>
      <c r="BR204" s="748"/>
      <c r="BS204" s="763"/>
      <c r="BT204" s="763"/>
      <c r="BU204" s="766"/>
    </row>
    <row r="205" spans="1:73" ht="15.75" thickBot="1" x14ac:dyDescent="0.3">
      <c r="A205" s="819"/>
      <c r="B205" s="822"/>
      <c r="C205" s="825"/>
      <c r="D205" s="1000"/>
      <c r="E205" s="832"/>
      <c r="F205" s="835"/>
      <c r="G205" s="764"/>
      <c r="H205" s="776"/>
      <c r="I205" s="776"/>
      <c r="J205" s="802"/>
      <c r="K205" s="776"/>
      <c r="L205" s="764"/>
      <c r="M205" s="787"/>
      <c r="N205" s="764"/>
      <c r="O205" s="764"/>
      <c r="P205" s="814"/>
      <c r="Q205" s="749"/>
      <c r="R205" s="776"/>
      <c r="S205" s="878"/>
      <c r="T205" s="776"/>
      <c r="U205" s="878"/>
      <c r="V205" s="776"/>
      <c r="W205" s="878"/>
      <c r="X205" s="817"/>
      <c r="Y205" s="878"/>
      <c r="Z205" s="878"/>
      <c r="AA205" s="787"/>
      <c r="AB205" s="315">
        <v>6</v>
      </c>
      <c r="AC205" s="482"/>
      <c r="AD205" s="483"/>
      <c r="AE205" s="313"/>
      <c r="AF205" s="547" t="s">
        <v>974</v>
      </c>
      <c r="AG205" s="548"/>
      <c r="AH205" s="314" t="s">
        <v>974</v>
      </c>
      <c r="AI205" s="548"/>
      <c r="AJ205" s="314" t="s">
        <v>974</v>
      </c>
      <c r="AK205" s="318" t="s">
        <v>974</v>
      </c>
      <c r="AL205" s="301" t="s">
        <v>974</v>
      </c>
      <c r="AM205" s="301" t="s">
        <v>974</v>
      </c>
      <c r="AN205" s="320"/>
      <c r="AO205" s="320"/>
      <c r="AP205" s="320"/>
      <c r="AQ205" s="776"/>
      <c r="AR205" s="802"/>
      <c r="AS205" s="802"/>
      <c r="AT205" s="787"/>
      <c r="AU205" s="802"/>
      <c r="AV205" s="802"/>
      <c r="AW205" s="787"/>
      <c r="AX205" s="787"/>
      <c r="AY205" s="787"/>
      <c r="AZ205" s="776"/>
      <c r="BA205" s="321"/>
      <c r="BB205" s="323"/>
      <c r="BC205" s="326" t="s">
        <v>974</v>
      </c>
      <c r="BD205" s="313"/>
      <c r="BE205" s="313"/>
      <c r="BF205" s="313"/>
      <c r="BG205" s="313"/>
      <c r="BH205" s="323"/>
      <c r="BI205" s="323"/>
      <c r="BJ205" s="323"/>
      <c r="BK205" s="323"/>
      <c r="BL205" s="324"/>
      <c r="BM205" s="324"/>
      <c r="BN205" s="324"/>
      <c r="BO205" s="324"/>
      <c r="BP205" s="325" t="s">
        <v>974</v>
      </c>
      <c r="BQ205" s="333" t="s">
        <v>974</v>
      </c>
      <c r="BR205" s="749"/>
      <c r="BS205" s="764"/>
      <c r="BT205" s="764"/>
      <c r="BU205" s="767"/>
    </row>
    <row r="206" spans="1:73" ht="70.5" x14ac:dyDescent="0.25">
      <c r="A206" s="819"/>
      <c r="B206" s="822"/>
      <c r="C206" s="825"/>
      <c r="D206" s="998" t="s">
        <v>1387</v>
      </c>
      <c r="E206" s="830" t="s">
        <v>358</v>
      </c>
      <c r="F206" s="833">
        <v>8</v>
      </c>
      <c r="G206" s="762" t="s">
        <v>1686</v>
      </c>
      <c r="H206" s="774" t="s">
        <v>1390</v>
      </c>
      <c r="I206" s="774" t="s">
        <v>1406</v>
      </c>
      <c r="J206" s="800" t="s">
        <v>1688</v>
      </c>
      <c r="K206" s="774" t="s">
        <v>201</v>
      </c>
      <c r="L206" s="762" t="s">
        <v>675</v>
      </c>
      <c r="M206" s="785" t="s">
        <v>1282</v>
      </c>
      <c r="N206" s="762" t="s">
        <v>1569</v>
      </c>
      <c r="O206" s="762" t="s">
        <v>1570</v>
      </c>
      <c r="P206" s="812" t="s">
        <v>1395</v>
      </c>
      <c r="Q206" s="747" t="s">
        <v>1395</v>
      </c>
      <c r="R206" s="774" t="s">
        <v>173</v>
      </c>
      <c r="S206" s="876">
        <v>0.6</v>
      </c>
      <c r="T206" s="774" t="s">
        <v>263</v>
      </c>
      <c r="U206" s="876">
        <v>0.2</v>
      </c>
      <c r="V206" s="774" t="s">
        <v>220</v>
      </c>
      <c r="W206" s="876">
        <v>0.4</v>
      </c>
      <c r="X206" s="815" t="s">
        <v>220</v>
      </c>
      <c r="Y206" s="876">
        <v>0.4</v>
      </c>
      <c r="Z206" s="876" t="s">
        <v>975</v>
      </c>
      <c r="AA206" s="785" t="s">
        <v>174</v>
      </c>
      <c r="AB206" s="49">
        <v>1</v>
      </c>
      <c r="AC206" s="213" t="s">
        <v>1434</v>
      </c>
      <c r="AD206" s="214">
        <v>3</v>
      </c>
      <c r="AE206" s="9" t="s">
        <v>1404</v>
      </c>
      <c r="AF206" s="16" t="s">
        <v>507</v>
      </c>
      <c r="AG206" s="10" t="s">
        <v>177</v>
      </c>
      <c r="AH206" s="18">
        <v>0.25</v>
      </c>
      <c r="AI206" s="10" t="s">
        <v>806</v>
      </c>
      <c r="AJ206" s="18">
        <v>0.25</v>
      </c>
      <c r="AK206" s="19">
        <v>0.5</v>
      </c>
      <c r="AL206" s="20">
        <v>0.3</v>
      </c>
      <c r="AM206" s="20">
        <v>0.4</v>
      </c>
      <c r="AN206" s="11" t="s">
        <v>179</v>
      </c>
      <c r="AO206" s="11" t="s">
        <v>180</v>
      </c>
      <c r="AP206" s="11" t="s">
        <v>181</v>
      </c>
      <c r="AQ206" s="774" t="s">
        <v>1428</v>
      </c>
      <c r="AR206" s="768">
        <v>0.6</v>
      </c>
      <c r="AS206" s="768">
        <v>0.126</v>
      </c>
      <c r="AT206" s="785" t="s">
        <v>535</v>
      </c>
      <c r="AU206" s="768">
        <v>0.4</v>
      </c>
      <c r="AV206" s="768">
        <v>0.30000000000000004</v>
      </c>
      <c r="AW206" s="785" t="s">
        <v>220</v>
      </c>
      <c r="AX206" s="785" t="s">
        <v>174</v>
      </c>
      <c r="AY206" s="785" t="s">
        <v>1397</v>
      </c>
      <c r="AZ206" s="774" t="s">
        <v>224</v>
      </c>
      <c r="BA206" s="97" t="s">
        <v>1395</v>
      </c>
      <c r="BB206" s="91" t="s">
        <v>1395</v>
      </c>
      <c r="BC206" s="94" t="s">
        <v>974</v>
      </c>
      <c r="BD206" s="9"/>
      <c r="BE206" s="9"/>
      <c r="BF206" s="9"/>
      <c r="BG206" s="9"/>
      <c r="BH206" s="91"/>
      <c r="BI206" s="91"/>
      <c r="BJ206" s="91"/>
      <c r="BK206" s="91"/>
      <c r="BL206" s="93"/>
      <c r="BM206" s="93"/>
      <c r="BN206" s="93"/>
      <c r="BO206" s="93"/>
      <c r="BP206" s="95" t="s">
        <v>974</v>
      </c>
      <c r="BQ206" s="96" t="s">
        <v>974</v>
      </c>
      <c r="BR206" s="747"/>
      <c r="BS206" s="762"/>
      <c r="BT206" s="762"/>
      <c r="BU206" s="765"/>
    </row>
    <row r="207" spans="1:73" ht="70.5" x14ac:dyDescent="0.25">
      <c r="A207" s="819"/>
      <c r="B207" s="822"/>
      <c r="C207" s="825"/>
      <c r="D207" s="999"/>
      <c r="E207" s="831"/>
      <c r="F207" s="834"/>
      <c r="G207" s="763"/>
      <c r="H207" s="775"/>
      <c r="I207" s="775"/>
      <c r="J207" s="801"/>
      <c r="K207" s="775"/>
      <c r="L207" s="763"/>
      <c r="M207" s="786"/>
      <c r="N207" s="763"/>
      <c r="O207" s="763"/>
      <c r="P207" s="813"/>
      <c r="Q207" s="748"/>
      <c r="R207" s="775"/>
      <c r="S207" s="877"/>
      <c r="T207" s="775"/>
      <c r="U207" s="877"/>
      <c r="V207" s="775"/>
      <c r="W207" s="877"/>
      <c r="X207" s="816"/>
      <c r="Y207" s="877"/>
      <c r="Z207" s="877"/>
      <c r="AA207" s="786"/>
      <c r="AB207" s="297">
        <v>2</v>
      </c>
      <c r="AC207" s="480" t="s">
        <v>1440</v>
      </c>
      <c r="AD207" s="481">
        <v>3</v>
      </c>
      <c r="AE207" s="295" t="s">
        <v>1404</v>
      </c>
      <c r="AF207" s="298" t="s">
        <v>830</v>
      </c>
      <c r="AG207" s="299" t="s">
        <v>282</v>
      </c>
      <c r="AH207" s="296">
        <v>0.1</v>
      </c>
      <c r="AI207" s="299" t="s">
        <v>178</v>
      </c>
      <c r="AJ207" s="296">
        <v>0.15</v>
      </c>
      <c r="AK207" s="300">
        <v>0.25</v>
      </c>
      <c r="AL207" s="301">
        <v>0.3</v>
      </c>
      <c r="AM207" s="301">
        <v>0.30000000000000004</v>
      </c>
      <c r="AN207" s="302" t="s">
        <v>179</v>
      </c>
      <c r="AO207" s="302" t="s">
        <v>180</v>
      </c>
      <c r="AP207" s="302" t="s">
        <v>181</v>
      </c>
      <c r="AQ207" s="775"/>
      <c r="AR207" s="801"/>
      <c r="AS207" s="801"/>
      <c r="AT207" s="786"/>
      <c r="AU207" s="801"/>
      <c r="AV207" s="801"/>
      <c r="AW207" s="786"/>
      <c r="AX207" s="786"/>
      <c r="AY207" s="786"/>
      <c r="AZ207" s="775"/>
      <c r="BA207" s="303"/>
      <c r="BB207" s="305"/>
      <c r="BC207" s="308" t="s">
        <v>974</v>
      </c>
      <c r="BD207" s="295"/>
      <c r="BE207" s="295"/>
      <c r="BF207" s="295"/>
      <c r="BG207" s="295"/>
      <c r="BH207" s="305"/>
      <c r="BI207" s="305"/>
      <c r="BJ207" s="305"/>
      <c r="BK207" s="305"/>
      <c r="BL207" s="306"/>
      <c r="BM207" s="306"/>
      <c r="BN207" s="306"/>
      <c r="BO207" s="306"/>
      <c r="BP207" s="307" t="s">
        <v>974</v>
      </c>
      <c r="BQ207" s="330" t="s">
        <v>974</v>
      </c>
      <c r="BR207" s="748"/>
      <c r="BS207" s="763"/>
      <c r="BT207" s="763"/>
      <c r="BU207" s="766"/>
    </row>
    <row r="208" spans="1:73" ht="102" x14ac:dyDescent="0.25">
      <c r="A208" s="819"/>
      <c r="B208" s="822"/>
      <c r="C208" s="825"/>
      <c r="D208" s="999"/>
      <c r="E208" s="831"/>
      <c r="F208" s="834"/>
      <c r="G208" s="763"/>
      <c r="H208" s="775"/>
      <c r="I208" s="775"/>
      <c r="J208" s="801"/>
      <c r="K208" s="775"/>
      <c r="L208" s="763"/>
      <c r="M208" s="786"/>
      <c r="N208" s="763"/>
      <c r="O208" s="763"/>
      <c r="P208" s="813"/>
      <c r="Q208" s="748"/>
      <c r="R208" s="775"/>
      <c r="S208" s="877"/>
      <c r="T208" s="775"/>
      <c r="U208" s="877"/>
      <c r="V208" s="775"/>
      <c r="W208" s="877"/>
      <c r="X208" s="816"/>
      <c r="Y208" s="877"/>
      <c r="Z208" s="877"/>
      <c r="AA208" s="786"/>
      <c r="AB208" s="297">
        <v>3</v>
      </c>
      <c r="AC208" s="480" t="s">
        <v>1441</v>
      </c>
      <c r="AD208" s="481">
        <v>2</v>
      </c>
      <c r="AE208" s="295" t="s">
        <v>1442</v>
      </c>
      <c r="AF208" s="298" t="s">
        <v>507</v>
      </c>
      <c r="AG208" s="299" t="s">
        <v>177</v>
      </c>
      <c r="AH208" s="296">
        <v>0.25</v>
      </c>
      <c r="AI208" s="299" t="s">
        <v>178</v>
      </c>
      <c r="AJ208" s="296">
        <v>0.15</v>
      </c>
      <c r="AK208" s="300">
        <v>0.4</v>
      </c>
      <c r="AL208" s="301">
        <v>0.18</v>
      </c>
      <c r="AM208" s="301">
        <v>0.30000000000000004</v>
      </c>
      <c r="AN208" s="302" t="s">
        <v>179</v>
      </c>
      <c r="AO208" s="302" t="s">
        <v>180</v>
      </c>
      <c r="AP208" s="302" t="s">
        <v>181</v>
      </c>
      <c r="AQ208" s="775"/>
      <c r="AR208" s="801"/>
      <c r="AS208" s="801"/>
      <c r="AT208" s="786"/>
      <c r="AU208" s="801"/>
      <c r="AV208" s="801"/>
      <c r="AW208" s="786"/>
      <c r="AX208" s="786"/>
      <c r="AY208" s="786"/>
      <c r="AZ208" s="775"/>
      <c r="BA208" s="303"/>
      <c r="BB208" s="305"/>
      <c r="BC208" s="308" t="s">
        <v>974</v>
      </c>
      <c r="BD208" s="295"/>
      <c r="BE208" s="295"/>
      <c r="BF208" s="295"/>
      <c r="BG208" s="295"/>
      <c r="BH208" s="305"/>
      <c r="BI208" s="305"/>
      <c r="BJ208" s="305"/>
      <c r="BK208" s="305"/>
      <c r="BL208" s="306"/>
      <c r="BM208" s="306"/>
      <c r="BN208" s="306"/>
      <c r="BO208" s="306"/>
      <c r="BP208" s="307" t="s">
        <v>974</v>
      </c>
      <c r="BQ208" s="330" t="s">
        <v>974</v>
      </c>
      <c r="BR208" s="748"/>
      <c r="BS208" s="763"/>
      <c r="BT208" s="763"/>
      <c r="BU208" s="766"/>
    </row>
    <row r="209" spans="1:73" ht="114.75" x14ac:dyDescent="0.25">
      <c r="A209" s="819"/>
      <c r="B209" s="822"/>
      <c r="C209" s="825"/>
      <c r="D209" s="999"/>
      <c r="E209" s="831"/>
      <c r="F209" s="834"/>
      <c r="G209" s="763"/>
      <c r="H209" s="775"/>
      <c r="I209" s="775"/>
      <c r="J209" s="801"/>
      <c r="K209" s="775"/>
      <c r="L209" s="763"/>
      <c r="M209" s="786"/>
      <c r="N209" s="763"/>
      <c r="O209" s="763"/>
      <c r="P209" s="813"/>
      <c r="Q209" s="748"/>
      <c r="R209" s="775"/>
      <c r="S209" s="877"/>
      <c r="T209" s="775"/>
      <c r="U209" s="877"/>
      <c r="V209" s="775"/>
      <c r="W209" s="877"/>
      <c r="X209" s="816"/>
      <c r="Y209" s="877"/>
      <c r="Z209" s="877"/>
      <c r="AA209" s="786"/>
      <c r="AB209" s="297">
        <v>4</v>
      </c>
      <c r="AC209" s="480" t="s">
        <v>1431</v>
      </c>
      <c r="AD209" s="481">
        <v>1</v>
      </c>
      <c r="AE209" s="295" t="s">
        <v>1426</v>
      </c>
      <c r="AF209" s="298" t="s">
        <v>507</v>
      </c>
      <c r="AG209" s="299" t="s">
        <v>335</v>
      </c>
      <c r="AH209" s="296">
        <v>0.15</v>
      </c>
      <c r="AI209" s="299" t="s">
        <v>178</v>
      </c>
      <c r="AJ209" s="296">
        <v>0.15</v>
      </c>
      <c r="AK209" s="300">
        <v>0.3</v>
      </c>
      <c r="AL209" s="301">
        <v>0.126</v>
      </c>
      <c r="AM209" s="329">
        <v>0.30000000000000004</v>
      </c>
      <c r="AN209" s="302" t="s">
        <v>179</v>
      </c>
      <c r="AO209" s="302" t="s">
        <v>180</v>
      </c>
      <c r="AP209" s="302" t="s">
        <v>181</v>
      </c>
      <c r="AQ209" s="775"/>
      <c r="AR209" s="801"/>
      <c r="AS209" s="801"/>
      <c r="AT209" s="786"/>
      <c r="AU209" s="801"/>
      <c r="AV209" s="801"/>
      <c r="AW209" s="786"/>
      <c r="AX209" s="786"/>
      <c r="AY209" s="786"/>
      <c r="AZ209" s="775"/>
      <c r="BA209" s="303"/>
      <c r="BB209" s="305"/>
      <c r="BC209" s="308" t="s">
        <v>974</v>
      </c>
      <c r="BD209" s="295"/>
      <c r="BE209" s="295"/>
      <c r="BF209" s="295"/>
      <c r="BG209" s="295"/>
      <c r="BH209" s="305"/>
      <c r="BI209" s="305"/>
      <c r="BJ209" s="305"/>
      <c r="BK209" s="305"/>
      <c r="BL209" s="306"/>
      <c r="BM209" s="306"/>
      <c r="BN209" s="306"/>
      <c r="BO209" s="306"/>
      <c r="BP209" s="307" t="s">
        <v>974</v>
      </c>
      <c r="BQ209" s="330" t="s">
        <v>974</v>
      </c>
      <c r="BR209" s="748"/>
      <c r="BS209" s="763"/>
      <c r="BT209" s="763"/>
      <c r="BU209" s="766"/>
    </row>
    <row r="210" spans="1:73" x14ac:dyDescent="0.25">
      <c r="A210" s="819"/>
      <c r="B210" s="822"/>
      <c r="C210" s="825"/>
      <c r="D210" s="999"/>
      <c r="E210" s="831"/>
      <c r="F210" s="834"/>
      <c r="G210" s="763"/>
      <c r="H210" s="775"/>
      <c r="I210" s="775"/>
      <c r="J210" s="801"/>
      <c r="K210" s="775"/>
      <c r="L210" s="763"/>
      <c r="M210" s="786"/>
      <c r="N210" s="763"/>
      <c r="O210" s="763"/>
      <c r="P210" s="813"/>
      <c r="Q210" s="748"/>
      <c r="R210" s="775"/>
      <c r="S210" s="877"/>
      <c r="T210" s="775"/>
      <c r="U210" s="877"/>
      <c r="V210" s="775"/>
      <c r="W210" s="877"/>
      <c r="X210" s="816"/>
      <c r="Y210" s="877"/>
      <c r="Z210" s="877"/>
      <c r="AA210" s="786"/>
      <c r="AB210" s="297">
        <v>5</v>
      </c>
      <c r="AC210" s="480"/>
      <c r="AD210" s="481"/>
      <c r="AE210" s="295"/>
      <c r="AF210" s="298" t="s">
        <v>974</v>
      </c>
      <c r="AG210" s="299"/>
      <c r="AH210" s="296" t="s">
        <v>974</v>
      </c>
      <c r="AI210" s="299"/>
      <c r="AJ210" s="296" t="s">
        <v>974</v>
      </c>
      <c r="AK210" s="300" t="s">
        <v>974</v>
      </c>
      <c r="AL210" s="301" t="s">
        <v>974</v>
      </c>
      <c r="AM210" s="301" t="s">
        <v>974</v>
      </c>
      <c r="AN210" s="302"/>
      <c r="AO210" s="302"/>
      <c r="AP210" s="302"/>
      <c r="AQ210" s="775"/>
      <c r="AR210" s="801"/>
      <c r="AS210" s="801"/>
      <c r="AT210" s="786"/>
      <c r="AU210" s="801"/>
      <c r="AV210" s="801"/>
      <c r="AW210" s="786"/>
      <c r="AX210" s="786"/>
      <c r="AY210" s="786"/>
      <c r="AZ210" s="775"/>
      <c r="BA210" s="303"/>
      <c r="BB210" s="305"/>
      <c r="BC210" s="308" t="s">
        <v>974</v>
      </c>
      <c r="BD210" s="295"/>
      <c r="BE210" s="295"/>
      <c r="BF210" s="295"/>
      <c r="BG210" s="295"/>
      <c r="BH210" s="305"/>
      <c r="BI210" s="305"/>
      <c r="BJ210" s="305"/>
      <c r="BK210" s="305"/>
      <c r="BL210" s="306"/>
      <c r="BM210" s="306"/>
      <c r="BN210" s="306"/>
      <c r="BO210" s="306"/>
      <c r="BP210" s="307" t="s">
        <v>974</v>
      </c>
      <c r="BQ210" s="330" t="s">
        <v>974</v>
      </c>
      <c r="BR210" s="748"/>
      <c r="BS210" s="763"/>
      <c r="BT210" s="763"/>
      <c r="BU210" s="766"/>
    </row>
    <row r="211" spans="1:73" ht="15.75" thickBot="1" x14ac:dyDescent="0.3">
      <c r="A211" s="819"/>
      <c r="B211" s="822"/>
      <c r="C211" s="825"/>
      <c r="D211" s="1000"/>
      <c r="E211" s="832"/>
      <c r="F211" s="835"/>
      <c r="G211" s="764"/>
      <c r="H211" s="776"/>
      <c r="I211" s="776"/>
      <c r="J211" s="802"/>
      <c r="K211" s="776"/>
      <c r="L211" s="764"/>
      <c r="M211" s="787"/>
      <c r="N211" s="764"/>
      <c r="O211" s="764"/>
      <c r="P211" s="814"/>
      <c r="Q211" s="749"/>
      <c r="R211" s="776"/>
      <c r="S211" s="878"/>
      <c r="T211" s="776"/>
      <c r="U211" s="878"/>
      <c r="V211" s="776"/>
      <c r="W211" s="878"/>
      <c r="X211" s="817"/>
      <c r="Y211" s="878"/>
      <c r="Z211" s="878"/>
      <c r="AA211" s="787"/>
      <c r="AB211" s="315">
        <v>6</v>
      </c>
      <c r="AC211" s="482"/>
      <c r="AD211" s="483"/>
      <c r="AE211" s="313"/>
      <c r="AF211" s="316" t="s">
        <v>974</v>
      </c>
      <c r="AG211" s="317"/>
      <c r="AH211" s="314" t="s">
        <v>974</v>
      </c>
      <c r="AI211" s="317"/>
      <c r="AJ211" s="314" t="s">
        <v>974</v>
      </c>
      <c r="AK211" s="318" t="s">
        <v>974</v>
      </c>
      <c r="AL211" s="301" t="s">
        <v>974</v>
      </c>
      <c r="AM211" s="301" t="s">
        <v>974</v>
      </c>
      <c r="AN211" s="320"/>
      <c r="AO211" s="320"/>
      <c r="AP211" s="320"/>
      <c r="AQ211" s="776"/>
      <c r="AR211" s="802"/>
      <c r="AS211" s="802"/>
      <c r="AT211" s="787"/>
      <c r="AU211" s="802"/>
      <c r="AV211" s="802"/>
      <c r="AW211" s="787"/>
      <c r="AX211" s="787"/>
      <c r="AY211" s="787"/>
      <c r="AZ211" s="776"/>
      <c r="BA211" s="321"/>
      <c r="BB211" s="323"/>
      <c r="BC211" s="326" t="s">
        <v>974</v>
      </c>
      <c r="BD211" s="313"/>
      <c r="BE211" s="313"/>
      <c r="BF211" s="313"/>
      <c r="BG211" s="313"/>
      <c r="BH211" s="323"/>
      <c r="BI211" s="323"/>
      <c r="BJ211" s="323"/>
      <c r="BK211" s="323"/>
      <c r="BL211" s="324"/>
      <c r="BM211" s="324"/>
      <c r="BN211" s="324"/>
      <c r="BO211" s="324"/>
      <c r="BP211" s="325" t="s">
        <v>974</v>
      </c>
      <c r="BQ211" s="333" t="s">
        <v>974</v>
      </c>
      <c r="BR211" s="749"/>
      <c r="BS211" s="764"/>
      <c r="BT211" s="764"/>
      <c r="BU211" s="767"/>
    </row>
    <row r="212" spans="1:73" ht="114.75" x14ac:dyDescent="0.25">
      <c r="A212" s="819"/>
      <c r="B212" s="822"/>
      <c r="C212" s="825"/>
      <c r="D212" s="998" t="s">
        <v>1387</v>
      </c>
      <c r="E212" s="830" t="s">
        <v>358</v>
      </c>
      <c r="F212" s="833">
        <v>9</v>
      </c>
      <c r="G212" s="762" t="s">
        <v>1689</v>
      </c>
      <c r="H212" s="774" t="s">
        <v>1444</v>
      </c>
      <c r="I212" s="774" t="s">
        <v>1445</v>
      </c>
      <c r="J212" s="800" t="s">
        <v>1690</v>
      </c>
      <c r="K212" s="774" t="s">
        <v>201</v>
      </c>
      <c r="L212" s="762" t="s">
        <v>260</v>
      </c>
      <c r="M212" s="785" t="s">
        <v>1282</v>
      </c>
      <c r="N212" s="762" t="s">
        <v>1691</v>
      </c>
      <c r="O212" s="762" t="s">
        <v>1692</v>
      </c>
      <c r="P212" s="812" t="s">
        <v>1395</v>
      </c>
      <c r="Q212" s="747" t="s">
        <v>1395</v>
      </c>
      <c r="R212" s="774" t="s">
        <v>219</v>
      </c>
      <c r="S212" s="876">
        <v>0.4</v>
      </c>
      <c r="T212" s="774" t="s">
        <v>263</v>
      </c>
      <c r="U212" s="876">
        <v>0.2</v>
      </c>
      <c r="V212" s="774" t="s">
        <v>220</v>
      </c>
      <c r="W212" s="876">
        <v>0.4</v>
      </c>
      <c r="X212" s="815" t="s">
        <v>220</v>
      </c>
      <c r="Y212" s="876">
        <v>0.4</v>
      </c>
      <c r="Z212" s="876" t="s">
        <v>1526</v>
      </c>
      <c r="AA212" s="785" t="s">
        <v>174</v>
      </c>
      <c r="AB212" s="49">
        <v>1</v>
      </c>
      <c r="AC212" s="213" t="s">
        <v>1431</v>
      </c>
      <c r="AD212" s="214">
        <v>1</v>
      </c>
      <c r="AE212" s="9" t="s">
        <v>1449</v>
      </c>
      <c r="AF212" s="17" t="s">
        <v>507</v>
      </c>
      <c r="AG212" s="15" t="s">
        <v>177</v>
      </c>
      <c r="AH212" s="18">
        <v>0.25</v>
      </c>
      <c r="AI212" s="15" t="s">
        <v>178</v>
      </c>
      <c r="AJ212" s="18">
        <v>0.15</v>
      </c>
      <c r="AK212" s="19">
        <v>0.4</v>
      </c>
      <c r="AL212" s="20">
        <v>0.24</v>
      </c>
      <c r="AM212" s="20">
        <v>0.4</v>
      </c>
      <c r="AN212" s="11" t="s">
        <v>179</v>
      </c>
      <c r="AO212" s="11" t="s">
        <v>180</v>
      </c>
      <c r="AP212" s="11" t="s">
        <v>181</v>
      </c>
      <c r="AQ212" s="774" t="s">
        <v>1450</v>
      </c>
      <c r="AR212" s="768">
        <v>0.4</v>
      </c>
      <c r="AS212" s="768">
        <v>0.14399999999999999</v>
      </c>
      <c r="AT212" s="785" t="s">
        <v>535</v>
      </c>
      <c r="AU212" s="768">
        <v>0.4</v>
      </c>
      <c r="AV212" s="768">
        <v>0.4</v>
      </c>
      <c r="AW212" s="785" t="s">
        <v>220</v>
      </c>
      <c r="AX212" s="785" t="s">
        <v>174</v>
      </c>
      <c r="AY212" s="785" t="s">
        <v>1397</v>
      </c>
      <c r="AZ212" s="774" t="s">
        <v>224</v>
      </c>
      <c r="BA212" s="97" t="s">
        <v>1395</v>
      </c>
      <c r="BB212" s="91" t="s">
        <v>1395</v>
      </c>
      <c r="BC212" s="94" t="s">
        <v>974</v>
      </c>
      <c r="BD212" s="9"/>
      <c r="BE212" s="9"/>
      <c r="BF212" s="9"/>
      <c r="BG212" s="9"/>
      <c r="BH212" s="91"/>
      <c r="BI212" s="91"/>
      <c r="BJ212" s="91"/>
      <c r="BK212" s="91"/>
      <c r="BL212" s="93"/>
      <c r="BM212" s="93"/>
      <c r="BN212" s="93"/>
      <c r="BO212" s="93"/>
      <c r="BP212" s="95" t="s">
        <v>974</v>
      </c>
      <c r="BQ212" s="96" t="s">
        <v>974</v>
      </c>
      <c r="BR212" s="747"/>
      <c r="BS212" s="762"/>
      <c r="BT212" s="762"/>
      <c r="BU212" s="765"/>
    </row>
    <row r="213" spans="1:73" ht="76.5" x14ac:dyDescent="0.25">
      <c r="A213" s="819"/>
      <c r="B213" s="822"/>
      <c r="C213" s="825"/>
      <c r="D213" s="999"/>
      <c r="E213" s="831"/>
      <c r="F213" s="834"/>
      <c r="G213" s="763"/>
      <c r="H213" s="775"/>
      <c r="I213" s="775"/>
      <c r="J213" s="801"/>
      <c r="K213" s="775"/>
      <c r="L213" s="763"/>
      <c r="M213" s="786"/>
      <c r="N213" s="763"/>
      <c r="O213" s="763"/>
      <c r="P213" s="813"/>
      <c r="Q213" s="748"/>
      <c r="R213" s="775"/>
      <c r="S213" s="877"/>
      <c r="T213" s="775"/>
      <c r="U213" s="877"/>
      <c r="V213" s="775"/>
      <c r="W213" s="877"/>
      <c r="X213" s="816"/>
      <c r="Y213" s="877"/>
      <c r="Z213" s="877"/>
      <c r="AA213" s="786"/>
      <c r="AB213" s="297">
        <v>2</v>
      </c>
      <c r="AC213" s="480" t="s">
        <v>1453</v>
      </c>
      <c r="AD213" s="481">
        <v>1</v>
      </c>
      <c r="AE213" s="295" t="s">
        <v>1449</v>
      </c>
      <c r="AF213" s="298" t="s">
        <v>507</v>
      </c>
      <c r="AG213" s="299" t="s">
        <v>177</v>
      </c>
      <c r="AH213" s="296">
        <v>0.25</v>
      </c>
      <c r="AI213" s="299" t="s">
        <v>178</v>
      </c>
      <c r="AJ213" s="296">
        <v>0.15</v>
      </c>
      <c r="AK213" s="300">
        <v>0.4</v>
      </c>
      <c r="AL213" s="301">
        <v>0.14399999999999999</v>
      </c>
      <c r="AM213" s="301">
        <v>0.4</v>
      </c>
      <c r="AN213" s="302" t="s">
        <v>179</v>
      </c>
      <c r="AO213" s="302" t="s">
        <v>180</v>
      </c>
      <c r="AP213" s="302" t="s">
        <v>181</v>
      </c>
      <c r="AQ213" s="775"/>
      <c r="AR213" s="801"/>
      <c r="AS213" s="801"/>
      <c r="AT213" s="786"/>
      <c r="AU213" s="801"/>
      <c r="AV213" s="801"/>
      <c r="AW213" s="786"/>
      <c r="AX213" s="786"/>
      <c r="AY213" s="786"/>
      <c r="AZ213" s="775"/>
      <c r="BA213" s="303"/>
      <c r="BB213" s="305"/>
      <c r="BC213" s="308" t="s">
        <v>974</v>
      </c>
      <c r="BD213" s="295"/>
      <c r="BE213" s="295"/>
      <c r="BF213" s="295"/>
      <c r="BG213" s="295"/>
      <c r="BH213" s="305"/>
      <c r="BI213" s="305"/>
      <c r="BJ213" s="305"/>
      <c r="BK213" s="305"/>
      <c r="BL213" s="306"/>
      <c r="BM213" s="306"/>
      <c r="BN213" s="306"/>
      <c r="BO213" s="306"/>
      <c r="BP213" s="307" t="s">
        <v>974</v>
      </c>
      <c r="BQ213" s="330" t="s">
        <v>974</v>
      </c>
      <c r="BR213" s="748"/>
      <c r="BS213" s="763"/>
      <c r="BT213" s="763"/>
      <c r="BU213" s="766"/>
    </row>
    <row r="214" spans="1:73" x14ac:dyDescent="0.25">
      <c r="A214" s="819"/>
      <c r="B214" s="822"/>
      <c r="C214" s="825"/>
      <c r="D214" s="999"/>
      <c r="E214" s="831"/>
      <c r="F214" s="834"/>
      <c r="G214" s="763"/>
      <c r="H214" s="775"/>
      <c r="I214" s="775"/>
      <c r="J214" s="801"/>
      <c r="K214" s="775"/>
      <c r="L214" s="763"/>
      <c r="M214" s="786"/>
      <c r="N214" s="763"/>
      <c r="O214" s="763"/>
      <c r="P214" s="813"/>
      <c r="Q214" s="748"/>
      <c r="R214" s="775"/>
      <c r="S214" s="877"/>
      <c r="T214" s="775"/>
      <c r="U214" s="877"/>
      <c r="V214" s="775"/>
      <c r="W214" s="877"/>
      <c r="X214" s="816"/>
      <c r="Y214" s="877"/>
      <c r="Z214" s="877"/>
      <c r="AA214" s="786"/>
      <c r="AB214" s="297">
        <v>3</v>
      </c>
      <c r="AC214" s="480"/>
      <c r="AD214" s="481"/>
      <c r="AE214" s="295"/>
      <c r="AF214" s="298" t="s">
        <v>974</v>
      </c>
      <c r="AG214" s="299"/>
      <c r="AH214" s="296" t="s">
        <v>974</v>
      </c>
      <c r="AI214" s="299"/>
      <c r="AJ214" s="296" t="s">
        <v>974</v>
      </c>
      <c r="AK214" s="300" t="s">
        <v>974</v>
      </c>
      <c r="AL214" s="301" t="s">
        <v>974</v>
      </c>
      <c r="AM214" s="301" t="s">
        <v>974</v>
      </c>
      <c r="AN214" s="302"/>
      <c r="AO214" s="302"/>
      <c r="AP214" s="302"/>
      <c r="AQ214" s="775"/>
      <c r="AR214" s="801"/>
      <c r="AS214" s="801"/>
      <c r="AT214" s="786"/>
      <c r="AU214" s="801"/>
      <c r="AV214" s="801"/>
      <c r="AW214" s="786"/>
      <c r="AX214" s="786"/>
      <c r="AY214" s="786"/>
      <c r="AZ214" s="775"/>
      <c r="BA214" s="303"/>
      <c r="BB214" s="305"/>
      <c r="BC214" s="308" t="s">
        <v>974</v>
      </c>
      <c r="BD214" s="295"/>
      <c r="BE214" s="295"/>
      <c r="BF214" s="295"/>
      <c r="BG214" s="295"/>
      <c r="BH214" s="305"/>
      <c r="BI214" s="305"/>
      <c r="BJ214" s="305"/>
      <c r="BK214" s="305"/>
      <c r="BL214" s="306"/>
      <c r="BM214" s="306"/>
      <c r="BN214" s="306"/>
      <c r="BO214" s="306"/>
      <c r="BP214" s="307" t="s">
        <v>974</v>
      </c>
      <c r="BQ214" s="330" t="s">
        <v>974</v>
      </c>
      <c r="BR214" s="748"/>
      <c r="BS214" s="763"/>
      <c r="BT214" s="763"/>
      <c r="BU214" s="766"/>
    </row>
    <row r="215" spans="1:73" x14ac:dyDescent="0.25">
      <c r="A215" s="819"/>
      <c r="B215" s="822"/>
      <c r="C215" s="825"/>
      <c r="D215" s="999"/>
      <c r="E215" s="831"/>
      <c r="F215" s="834"/>
      <c r="G215" s="763"/>
      <c r="H215" s="775"/>
      <c r="I215" s="775"/>
      <c r="J215" s="801"/>
      <c r="K215" s="775"/>
      <c r="L215" s="763"/>
      <c r="M215" s="786"/>
      <c r="N215" s="763"/>
      <c r="O215" s="763"/>
      <c r="P215" s="813"/>
      <c r="Q215" s="748"/>
      <c r="R215" s="775"/>
      <c r="S215" s="877"/>
      <c r="T215" s="775"/>
      <c r="U215" s="877"/>
      <c r="V215" s="775"/>
      <c r="W215" s="877"/>
      <c r="X215" s="816"/>
      <c r="Y215" s="877"/>
      <c r="Z215" s="877"/>
      <c r="AA215" s="786"/>
      <c r="AB215" s="297">
        <v>4</v>
      </c>
      <c r="AC215" s="480"/>
      <c r="AD215" s="481"/>
      <c r="AE215" s="295"/>
      <c r="AF215" s="298" t="s">
        <v>974</v>
      </c>
      <c r="AG215" s="299"/>
      <c r="AH215" s="296" t="s">
        <v>974</v>
      </c>
      <c r="AI215" s="299"/>
      <c r="AJ215" s="296" t="s">
        <v>974</v>
      </c>
      <c r="AK215" s="300" t="s">
        <v>974</v>
      </c>
      <c r="AL215" s="301" t="s">
        <v>974</v>
      </c>
      <c r="AM215" s="301" t="s">
        <v>974</v>
      </c>
      <c r="AN215" s="302"/>
      <c r="AO215" s="302"/>
      <c r="AP215" s="302"/>
      <c r="AQ215" s="775"/>
      <c r="AR215" s="801"/>
      <c r="AS215" s="801"/>
      <c r="AT215" s="786"/>
      <c r="AU215" s="801"/>
      <c r="AV215" s="801"/>
      <c r="AW215" s="786"/>
      <c r="AX215" s="786"/>
      <c r="AY215" s="786"/>
      <c r="AZ215" s="775"/>
      <c r="BA215" s="303"/>
      <c r="BB215" s="305"/>
      <c r="BC215" s="308" t="s">
        <v>974</v>
      </c>
      <c r="BD215" s="295"/>
      <c r="BE215" s="295"/>
      <c r="BF215" s="295"/>
      <c r="BG215" s="295"/>
      <c r="BH215" s="305"/>
      <c r="BI215" s="305"/>
      <c r="BJ215" s="305"/>
      <c r="BK215" s="305"/>
      <c r="BL215" s="306"/>
      <c r="BM215" s="306"/>
      <c r="BN215" s="306"/>
      <c r="BO215" s="306"/>
      <c r="BP215" s="307" t="s">
        <v>974</v>
      </c>
      <c r="BQ215" s="330" t="s">
        <v>974</v>
      </c>
      <c r="BR215" s="748"/>
      <c r="BS215" s="763"/>
      <c r="BT215" s="763"/>
      <c r="BU215" s="766"/>
    </row>
    <row r="216" spans="1:73" x14ac:dyDescent="0.25">
      <c r="A216" s="819"/>
      <c r="B216" s="822"/>
      <c r="C216" s="825"/>
      <c r="D216" s="999"/>
      <c r="E216" s="831"/>
      <c r="F216" s="834"/>
      <c r="G216" s="763"/>
      <c r="H216" s="775"/>
      <c r="I216" s="775"/>
      <c r="J216" s="801"/>
      <c r="K216" s="775"/>
      <c r="L216" s="763"/>
      <c r="M216" s="786"/>
      <c r="N216" s="763"/>
      <c r="O216" s="763"/>
      <c r="P216" s="813"/>
      <c r="Q216" s="748"/>
      <c r="R216" s="775"/>
      <c r="S216" s="877"/>
      <c r="T216" s="775"/>
      <c r="U216" s="877"/>
      <c r="V216" s="775"/>
      <c r="W216" s="877"/>
      <c r="X216" s="816"/>
      <c r="Y216" s="877"/>
      <c r="Z216" s="877"/>
      <c r="AA216" s="786"/>
      <c r="AB216" s="297">
        <v>5</v>
      </c>
      <c r="AC216" s="480"/>
      <c r="AD216" s="481"/>
      <c r="AE216" s="295"/>
      <c r="AF216" s="298" t="s">
        <v>974</v>
      </c>
      <c r="AG216" s="299"/>
      <c r="AH216" s="296" t="s">
        <v>974</v>
      </c>
      <c r="AI216" s="299"/>
      <c r="AJ216" s="296" t="s">
        <v>974</v>
      </c>
      <c r="AK216" s="300" t="s">
        <v>974</v>
      </c>
      <c r="AL216" s="301" t="s">
        <v>974</v>
      </c>
      <c r="AM216" s="301" t="s">
        <v>974</v>
      </c>
      <c r="AN216" s="302"/>
      <c r="AO216" s="302"/>
      <c r="AP216" s="302"/>
      <c r="AQ216" s="775"/>
      <c r="AR216" s="801"/>
      <c r="AS216" s="801"/>
      <c r="AT216" s="786"/>
      <c r="AU216" s="801"/>
      <c r="AV216" s="801"/>
      <c r="AW216" s="786"/>
      <c r="AX216" s="786"/>
      <c r="AY216" s="786"/>
      <c r="AZ216" s="775"/>
      <c r="BA216" s="303"/>
      <c r="BB216" s="305"/>
      <c r="BC216" s="308" t="s">
        <v>974</v>
      </c>
      <c r="BD216" s="295"/>
      <c r="BE216" s="295"/>
      <c r="BF216" s="295"/>
      <c r="BG216" s="295"/>
      <c r="BH216" s="305"/>
      <c r="BI216" s="305"/>
      <c r="BJ216" s="305"/>
      <c r="BK216" s="305"/>
      <c r="BL216" s="306"/>
      <c r="BM216" s="306"/>
      <c r="BN216" s="306"/>
      <c r="BO216" s="306"/>
      <c r="BP216" s="307" t="s">
        <v>974</v>
      </c>
      <c r="BQ216" s="330" t="s">
        <v>974</v>
      </c>
      <c r="BR216" s="748"/>
      <c r="BS216" s="763"/>
      <c r="BT216" s="763"/>
      <c r="BU216" s="766"/>
    </row>
    <row r="217" spans="1:73" ht="15.75" thickBot="1" x14ac:dyDescent="0.3">
      <c r="A217" s="819"/>
      <c r="B217" s="822"/>
      <c r="C217" s="825"/>
      <c r="D217" s="1000"/>
      <c r="E217" s="832"/>
      <c r="F217" s="835"/>
      <c r="G217" s="764"/>
      <c r="H217" s="776"/>
      <c r="I217" s="776"/>
      <c r="J217" s="802"/>
      <c r="K217" s="776"/>
      <c r="L217" s="764"/>
      <c r="M217" s="787"/>
      <c r="N217" s="764"/>
      <c r="O217" s="764"/>
      <c r="P217" s="814"/>
      <c r="Q217" s="749"/>
      <c r="R217" s="776"/>
      <c r="S217" s="878"/>
      <c r="T217" s="776"/>
      <c r="U217" s="878"/>
      <c r="V217" s="776"/>
      <c r="W217" s="878"/>
      <c r="X217" s="817"/>
      <c r="Y217" s="878"/>
      <c r="Z217" s="878"/>
      <c r="AA217" s="787"/>
      <c r="AB217" s="315">
        <v>6</v>
      </c>
      <c r="AC217" s="482"/>
      <c r="AD217" s="483"/>
      <c r="AE217" s="313"/>
      <c r="AF217" s="547" t="s">
        <v>974</v>
      </c>
      <c r="AG217" s="548"/>
      <c r="AH217" s="314" t="s">
        <v>974</v>
      </c>
      <c r="AI217" s="548"/>
      <c r="AJ217" s="314" t="s">
        <v>974</v>
      </c>
      <c r="AK217" s="318" t="s">
        <v>974</v>
      </c>
      <c r="AL217" s="301" t="s">
        <v>974</v>
      </c>
      <c r="AM217" s="301" t="s">
        <v>974</v>
      </c>
      <c r="AN217" s="320"/>
      <c r="AO217" s="320"/>
      <c r="AP217" s="320"/>
      <c r="AQ217" s="776"/>
      <c r="AR217" s="802"/>
      <c r="AS217" s="802"/>
      <c r="AT217" s="787"/>
      <c r="AU217" s="802"/>
      <c r="AV217" s="802"/>
      <c r="AW217" s="787"/>
      <c r="AX217" s="787"/>
      <c r="AY217" s="787"/>
      <c r="AZ217" s="776"/>
      <c r="BA217" s="321"/>
      <c r="BB217" s="323"/>
      <c r="BC217" s="326" t="s">
        <v>974</v>
      </c>
      <c r="BD217" s="313"/>
      <c r="BE217" s="313"/>
      <c r="BF217" s="313"/>
      <c r="BG217" s="313"/>
      <c r="BH217" s="323"/>
      <c r="BI217" s="323"/>
      <c r="BJ217" s="323"/>
      <c r="BK217" s="323"/>
      <c r="BL217" s="324"/>
      <c r="BM217" s="324"/>
      <c r="BN217" s="324"/>
      <c r="BO217" s="324"/>
      <c r="BP217" s="325" t="s">
        <v>974</v>
      </c>
      <c r="BQ217" s="333" t="s">
        <v>974</v>
      </c>
      <c r="BR217" s="749"/>
      <c r="BS217" s="764"/>
      <c r="BT217" s="764"/>
      <c r="BU217" s="767"/>
    </row>
    <row r="218" spans="1:73" ht="137.44999999999999" customHeight="1" x14ac:dyDescent="0.25">
      <c r="A218" s="819"/>
      <c r="B218" s="822"/>
      <c r="C218" s="825"/>
      <c r="D218" s="998" t="s">
        <v>1387</v>
      </c>
      <c r="E218" s="830" t="s">
        <v>358</v>
      </c>
      <c r="F218" s="833">
        <v>10</v>
      </c>
      <c r="G218" s="762" t="s">
        <v>1689</v>
      </c>
      <c r="H218" s="774" t="s">
        <v>1444</v>
      </c>
      <c r="I218" s="774" t="s">
        <v>1406</v>
      </c>
      <c r="J218" s="800" t="s">
        <v>1693</v>
      </c>
      <c r="K218" s="774" t="s">
        <v>201</v>
      </c>
      <c r="L218" s="762" t="s">
        <v>260</v>
      </c>
      <c r="M218" s="785" t="s">
        <v>1282</v>
      </c>
      <c r="N218" s="762" t="s">
        <v>1694</v>
      </c>
      <c r="O218" s="762" t="s">
        <v>1695</v>
      </c>
      <c r="P218" s="812" t="s">
        <v>1395</v>
      </c>
      <c r="Q218" s="747" t="s">
        <v>1395</v>
      </c>
      <c r="R218" s="774" t="s">
        <v>535</v>
      </c>
      <c r="S218" s="876">
        <v>0.2</v>
      </c>
      <c r="T218" s="774" t="s">
        <v>263</v>
      </c>
      <c r="U218" s="876">
        <v>0.2</v>
      </c>
      <c r="V218" s="774" t="s">
        <v>263</v>
      </c>
      <c r="W218" s="876">
        <v>0.2</v>
      </c>
      <c r="X218" s="815" t="s">
        <v>263</v>
      </c>
      <c r="Y218" s="876">
        <v>0.2</v>
      </c>
      <c r="Z218" s="876" t="s">
        <v>1613</v>
      </c>
      <c r="AA218" s="785" t="s">
        <v>1397</v>
      </c>
      <c r="AB218" s="49">
        <v>1</v>
      </c>
      <c r="AC218" s="213" t="s">
        <v>1431</v>
      </c>
      <c r="AD218" s="214" t="s">
        <v>1649</v>
      </c>
      <c r="AE218" s="9" t="s">
        <v>1505</v>
      </c>
      <c r="AF218" s="16" t="s">
        <v>507</v>
      </c>
      <c r="AG218" s="10" t="s">
        <v>177</v>
      </c>
      <c r="AH218" s="18">
        <v>0.25</v>
      </c>
      <c r="AI218" s="10" t="s">
        <v>178</v>
      </c>
      <c r="AJ218" s="18">
        <v>0.15</v>
      </c>
      <c r="AK218" s="19">
        <v>0.4</v>
      </c>
      <c r="AL218" s="20">
        <v>0.12</v>
      </c>
      <c r="AM218" s="20">
        <v>0.2</v>
      </c>
      <c r="AN218" s="11" t="s">
        <v>179</v>
      </c>
      <c r="AO218" s="11" t="s">
        <v>180</v>
      </c>
      <c r="AP218" s="11" t="s">
        <v>181</v>
      </c>
      <c r="AQ218" s="774" t="s">
        <v>1458</v>
      </c>
      <c r="AR218" s="768">
        <v>0.2</v>
      </c>
      <c r="AS218" s="768">
        <v>7.1999999999999995E-2</v>
      </c>
      <c r="AT218" s="785" t="s">
        <v>535</v>
      </c>
      <c r="AU218" s="768">
        <v>0.2</v>
      </c>
      <c r="AV218" s="768">
        <v>0.2</v>
      </c>
      <c r="AW218" s="785" t="s">
        <v>263</v>
      </c>
      <c r="AX218" s="785" t="s">
        <v>1397</v>
      </c>
      <c r="AY218" s="785" t="s">
        <v>1397</v>
      </c>
      <c r="AZ218" s="774" t="s">
        <v>224</v>
      </c>
      <c r="BA218" s="97" t="s">
        <v>1395</v>
      </c>
      <c r="BB218" s="91" t="s">
        <v>1395</v>
      </c>
      <c r="BC218" s="94" t="s">
        <v>974</v>
      </c>
      <c r="BD218" s="9"/>
      <c r="BE218" s="9"/>
      <c r="BF218" s="9"/>
      <c r="BG218" s="9"/>
      <c r="BH218" s="91"/>
      <c r="BI218" s="91"/>
      <c r="BJ218" s="91"/>
      <c r="BK218" s="91"/>
      <c r="BL218" s="93"/>
      <c r="BM218" s="93"/>
      <c r="BN218" s="93"/>
      <c r="BO218" s="93"/>
      <c r="BP218" s="95" t="s">
        <v>974</v>
      </c>
      <c r="BQ218" s="96" t="s">
        <v>974</v>
      </c>
      <c r="BR218" s="747"/>
      <c r="BS218" s="762"/>
      <c r="BT218" s="762"/>
      <c r="BU218" s="765"/>
    </row>
    <row r="219" spans="1:73" ht="78.75" x14ac:dyDescent="0.25">
      <c r="A219" s="819"/>
      <c r="B219" s="822"/>
      <c r="C219" s="825"/>
      <c r="D219" s="999"/>
      <c r="E219" s="831"/>
      <c r="F219" s="834"/>
      <c r="G219" s="763"/>
      <c r="H219" s="775"/>
      <c r="I219" s="775"/>
      <c r="J219" s="801"/>
      <c r="K219" s="775"/>
      <c r="L219" s="763"/>
      <c r="M219" s="786"/>
      <c r="N219" s="763"/>
      <c r="O219" s="763"/>
      <c r="P219" s="813"/>
      <c r="Q219" s="748"/>
      <c r="R219" s="775"/>
      <c r="S219" s="877"/>
      <c r="T219" s="775"/>
      <c r="U219" s="877"/>
      <c r="V219" s="775"/>
      <c r="W219" s="877"/>
      <c r="X219" s="816"/>
      <c r="Y219" s="877"/>
      <c r="Z219" s="877"/>
      <c r="AA219" s="786"/>
      <c r="AB219" s="297">
        <v>2</v>
      </c>
      <c r="AC219" s="480" t="s">
        <v>1696</v>
      </c>
      <c r="AD219" s="481">
        <v>1</v>
      </c>
      <c r="AE219" s="295" t="s">
        <v>1697</v>
      </c>
      <c r="AF219" s="298" t="s">
        <v>507</v>
      </c>
      <c r="AG219" s="299" t="s">
        <v>177</v>
      </c>
      <c r="AH219" s="296">
        <v>0.25</v>
      </c>
      <c r="AI219" s="299" t="s">
        <v>178</v>
      </c>
      <c r="AJ219" s="296">
        <v>0.15</v>
      </c>
      <c r="AK219" s="300">
        <v>0.4</v>
      </c>
      <c r="AL219" s="301">
        <v>7.1999999999999995E-2</v>
      </c>
      <c r="AM219" s="301">
        <v>0.2</v>
      </c>
      <c r="AN219" s="302" t="s">
        <v>1621</v>
      </c>
      <c r="AO219" s="302" t="s">
        <v>1477</v>
      </c>
      <c r="AP219" s="302" t="s">
        <v>1427</v>
      </c>
      <c r="AQ219" s="775"/>
      <c r="AR219" s="801"/>
      <c r="AS219" s="801"/>
      <c r="AT219" s="786"/>
      <c r="AU219" s="801"/>
      <c r="AV219" s="801"/>
      <c r="AW219" s="786"/>
      <c r="AX219" s="786"/>
      <c r="AY219" s="786"/>
      <c r="AZ219" s="775"/>
      <c r="BA219" s="303" t="s">
        <v>1395</v>
      </c>
      <c r="BB219" s="305" t="s">
        <v>1395</v>
      </c>
      <c r="BC219" s="308" t="s">
        <v>974</v>
      </c>
      <c r="BD219" s="295"/>
      <c r="BE219" s="295"/>
      <c r="BF219" s="295"/>
      <c r="BG219" s="295"/>
      <c r="BH219" s="305"/>
      <c r="BI219" s="305"/>
      <c r="BJ219" s="305"/>
      <c r="BK219" s="305"/>
      <c r="BL219" s="306"/>
      <c r="BM219" s="306"/>
      <c r="BN219" s="306"/>
      <c r="BO219" s="306"/>
      <c r="BP219" s="307" t="s">
        <v>974</v>
      </c>
      <c r="BQ219" s="330" t="s">
        <v>974</v>
      </c>
      <c r="BR219" s="748"/>
      <c r="BS219" s="763"/>
      <c r="BT219" s="763"/>
      <c r="BU219" s="766"/>
    </row>
    <row r="220" spans="1:73" x14ac:dyDescent="0.25">
      <c r="A220" s="819"/>
      <c r="B220" s="822"/>
      <c r="C220" s="825"/>
      <c r="D220" s="999"/>
      <c r="E220" s="831"/>
      <c r="F220" s="834"/>
      <c r="G220" s="763"/>
      <c r="H220" s="775"/>
      <c r="I220" s="775"/>
      <c r="J220" s="801"/>
      <c r="K220" s="775"/>
      <c r="L220" s="763"/>
      <c r="M220" s="786"/>
      <c r="N220" s="763"/>
      <c r="O220" s="763"/>
      <c r="P220" s="813"/>
      <c r="Q220" s="748"/>
      <c r="R220" s="775"/>
      <c r="S220" s="877"/>
      <c r="T220" s="775"/>
      <c r="U220" s="877"/>
      <c r="V220" s="775"/>
      <c r="W220" s="877"/>
      <c r="X220" s="816"/>
      <c r="Y220" s="877"/>
      <c r="Z220" s="877"/>
      <c r="AA220" s="786"/>
      <c r="AB220" s="297">
        <v>3</v>
      </c>
      <c r="AC220" s="480"/>
      <c r="AD220" s="481"/>
      <c r="AE220" s="295"/>
      <c r="AF220" s="298" t="s">
        <v>974</v>
      </c>
      <c r="AG220" s="299"/>
      <c r="AH220" s="296" t="s">
        <v>974</v>
      </c>
      <c r="AI220" s="299"/>
      <c r="AJ220" s="296" t="s">
        <v>974</v>
      </c>
      <c r="AK220" s="300" t="s">
        <v>974</v>
      </c>
      <c r="AL220" s="301" t="s">
        <v>974</v>
      </c>
      <c r="AM220" s="301" t="s">
        <v>974</v>
      </c>
      <c r="AN220" s="302"/>
      <c r="AO220" s="302"/>
      <c r="AP220" s="302"/>
      <c r="AQ220" s="775"/>
      <c r="AR220" s="801"/>
      <c r="AS220" s="801"/>
      <c r="AT220" s="786"/>
      <c r="AU220" s="801"/>
      <c r="AV220" s="801"/>
      <c r="AW220" s="786"/>
      <c r="AX220" s="786"/>
      <c r="AY220" s="786"/>
      <c r="AZ220" s="775"/>
      <c r="BA220" s="303"/>
      <c r="BB220" s="305"/>
      <c r="BC220" s="308" t="s">
        <v>974</v>
      </c>
      <c r="BD220" s="295"/>
      <c r="BE220" s="295"/>
      <c r="BF220" s="295"/>
      <c r="BG220" s="295"/>
      <c r="BH220" s="305"/>
      <c r="BI220" s="305"/>
      <c r="BJ220" s="305"/>
      <c r="BK220" s="305"/>
      <c r="BL220" s="306"/>
      <c r="BM220" s="306"/>
      <c r="BN220" s="306"/>
      <c r="BO220" s="306"/>
      <c r="BP220" s="307" t="s">
        <v>974</v>
      </c>
      <c r="BQ220" s="330" t="s">
        <v>974</v>
      </c>
      <c r="BR220" s="748"/>
      <c r="BS220" s="763"/>
      <c r="BT220" s="763"/>
      <c r="BU220" s="766"/>
    </row>
    <row r="221" spans="1:73" x14ac:dyDescent="0.25">
      <c r="A221" s="819"/>
      <c r="B221" s="822"/>
      <c r="C221" s="825"/>
      <c r="D221" s="999"/>
      <c r="E221" s="831"/>
      <c r="F221" s="834"/>
      <c r="G221" s="763"/>
      <c r="H221" s="775"/>
      <c r="I221" s="775"/>
      <c r="J221" s="801"/>
      <c r="K221" s="775"/>
      <c r="L221" s="763"/>
      <c r="M221" s="786"/>
      <c r="N221" s="763"/>
      <c r="O221" s="763"/>
      <c r="P221" s="813"/>
      <c r="Q221" s="748"/>
      <c r="R221" s="775"/>
      <c r="S221" s="877"/>
      <c r="T221" s="775"/>
      <c r="U221" s="877"/>
      <c r="V221" s="775"/>
      <c r="W221" s="877"/>
      <c r="X221" s="816"/>
      <c r="Y221" s="877"/>
      <c r="Z221" s="877"/>
      <c r="AA221" s="786"/>
      <c r="AB221" s="297">
        <v>4</v>
      </c>
      <c r="AC221" s="480"/>
      <c r="AD221" s="481"/>
      <c r="AE221" s="295"/>
      <c r="AF221" s="298" t="s">
        <v>974</v>
      </c>
      <c r="AG221" s="299"/>
      <c r="AH221" s="296" t="s">
        <v>974</v>
      </c>
      <c r="AI221" s="299"/>
      <c r="AJ221" s="296" t="s">
        <v>974</v>
      </c>
      <c r="AK221" s="300" t="s">
        <v>974</v>
      </c>
      <c r="AL221" s="301" t="s">
        <v>974</v>
      </c>
      <c r="AM221" s="301" t="s">
        <v>974</v>
      </c>
      <c r="AN221" s="302"/>
      <c r="AO221" s="302"/>
      <c r="AP221" s="302"/>
      <c r="AQ221" s="775"/>
      <c r="AR221" s="801"/>
      <c r="AS221" s="801"/>
      <c r="AT221" s="786"/>
      <c r="AU221" s="801"/>
      <c r="AV221" s="801"/>
      <c r="AW221" s="786"/>
      <c r="AX221" s="786"/>
      <c r="AY221" s="786"/>
      <c r="AZ221" s="775"/>
      <c r="BA221" s="303"/>
      <c r="BB221" s="305"/>
      <c r="BC221" s="308" t="s">
        <v>974</v>
      </c>
      <c r="BD221" s="295"/>
      <c r="BE221" s="295"/>
      <c r="BF221" s="295"/>
      <c r="BG221" s="295"/>
      <c r="BH221" s="305"/>
      <c r="BI221" s="305"/>
      <c r="BJ221" s="305"/>
      <c r="BK221" s="305"/>
      <c r="BL221" s="306"/>
      <c r="BM221" s="306"/>
      <c r="BN221" s="306"/>
      <c r="BO221" s="306"/>
      <c r="BP221" s="307" t="s">
        <v>974</v>
      </c>
      <c r="BQ221" s="330" t="s">
        <v>974</v>
      </c>
      <c r="BR221" s="748"/>
      <c r="BS221" s="763"/>
      <c r="BT221" s="763"/>
      <c r="BU221" s="766"/>
    </row>
    <row r="222" spans="1:73" x14ac:dyDescent="0.25">
      <c r="A222" s="819"/>
      <c r="B222" s="822"/>
      <c r="C222" s="825"/>
      <c r="D222" s="999"/>
      <c r="E222" s="831"/>
      <c r="F222" s="834"/>
      <c r="G222" s="763"/>
      <c r="H222" s="775"/>
      <c r="I222" s="775"/>
      <c r="J222" s="801"/>
      <c r="K222" s="775"/>
      <c r="L222" s="763"/>
      <c r="M222" s="786"/>
      <c r="N222" s="763"/>
      <c r="O222" s="763"/>
      <c r="P222" s="813"/>
      <c r="Q222" s="748"/>
      <c r="R222" s="775"/>
      <c r="S222" s="877"/>
      <c r="T222" s="775"/>
      <c r="U222" s="877"/>
      <c r="V222" s="775"/>
      <c r="W222" s="877"/>
      <c r="X222" s="816"/>
      <c r="Y222" s="877"/>
      <c r="Z222" s="877"/>
      <c r="AA222" s="786"/>
      <c r="AB222" s="297">
        <v>5</v>
      </c>
      <c r="AC222" s="480"/>
      <c r="AD222" s="481"/>
      <c r="AE222" s="295"/>
      <c r="AF222" s="298" t="s">
        <v>974</v>
      </c>
      <c r="AG222" s="299"/>
      <c r="AH222" s="296" t="s">
        <v>974</v>
      </c>
      <c r="AI222" s="299"/>
      <c r="AJ222" s="296" t="s">
        <v>974</v>
      </c>
      <c r="AK222" s="300" t="s">
        <v>974</v>
      </c>
      <c r="AL222" s="301" t="s">
        <v>974</v>
      </c>
      <c r="AM222" s="301" t="s">
        <v>974</v>
      </c>
      <c r="AN222" s="302"/>
      <c r="AO222" s="302"/>
      <c r="AP222" s="302"/>
      <c r="AQ222" s="775"/>
      <c r="AR222" s="801"/>
      <c r="AS222" s="801"/>
      <c r="AT222" s="786"/>
      <c r="AU222" s="801"/>
      <c r="AV222" s="801"/>
      <c r="AW222" s="786"/>
      <c r="AX222" s="786"/>
      <c r="AY222" s="786"/>
      <c r="AZ222" s="775"/>
      <c r="BA222" s="303"/>
      <c r="BB222" s="305"/>
      <c r="BC222" s="308" t="s">
        <v>974</v>
      </c>
      <c r="BD222" s="295"/>
      <c r="BE222" s="295"/>
      <c r="BF222" s="295"/>
      <c r="BG222" s="295"/>
      <c r="BH222" s="305"/>
      <c r="BI222" s="305"/>
      <c r="BJ222" s="305"/>
      <c r="BK222" s="305"/>
      <c r="BL222" s="306"/>
      <c r="BM222" s="306"/>
      <c r="BN222" s="306"/>
      <c r="BO222" s="306"/>
      <c r="BP222" s="307" t="s">
        <v>974</v>
      </c>
      <c r="BQ222" s="330" t="s">
        <v>974</v>
      </c>
      <c r="BR222" s="748"/>
      <c r="BS222" s="763"/>
      <c r="BT222" s="763"/>
      <c r="BU222" s="766"/>
    </row>
    <row r="223" spans="1:73" ht="15.75" thickBot="1" x14ac:dyDescent="0.3">
      <c r="A223" s="819"/>
      <c r="B223" s="822"/>
      <c r="C223" s="825"/>
      <c r="D223" s="1000"/>
      <c r="E223" s="832"/>
      <c r="F223" s="835"/>
      <c r="G223" s="764"/>
      <c r="H223" s="776"/>
      <c r="I223" s="776"/>
      <c r="J223" s="802"/>
      <c r="K223" s="776"/>
      <c r="L223" s="764"/>
      <c r="M223" s="787"/>
      <c r="N223" s="764"/>
      <c r="O223" s="764"/>
      <c r="P223" s="814"/>
      <c r="Q223" s="749"/>
      <c r="R223" s="776"/>
      <c r="S223" s="878"/>
      <c r="T223" s="776"/>
      <c r="U223" s="878"/>
      <c r="V223" s="776"/>
      <c r="W223" s="878"/>
      <c r="X223" s="817"/>
      <c r="Y223" s="878"/>
      <c r="Z223" s="878"/>
      <c r="AA223" s="787"/>
      <c r="AB223" s="315">
        <v>6</v>
      </c>
      <c r="AC223" s="482"/>
      <c r="AD223" s="483"/>
      <c r="AE223" s="313"/>
      <c r="AF223" s="316" t="s">
        <v>974</v>
      </c>
      <c r="AG223" s="317"/>
      <c r="AH223" s="314" t="s">
        <v>974</v>
      </c>
      <c r="AI223" s="317"/>
      <c r="AJ223" s="314" t="s">
        <v>974</v>
      </c>
      <c r="AK223" s="318" t="s">
        <v>974</v>
      </c>
      <c r="AL223" s="319" t="s">
        <v>974</v>
      </c>
      <c r="AM223" s="319" t="s">
        <v>974</v>
      </c>
      <c r="AN223" s="320"/>
      <c r="AO223" s="320"/>
      <c r="AP223" s="320"/>
      <c r="AQ223" s="776"/>
      <c r="AR223" s="802"/>
      <c r="AS223" s="802"/>
      <c r="AT223" s="787"/>
      <c r="AU223" s="802"/>
      <c r="AV223" s="802"/>
      <c r="AW223" s="787"/>
      <c r="AX223" s="787"/>
      <c r="AY223" s="787"/>
      <c r="AZ223" s="776"/>
      <c r="BA223" s="321"/>
      <c r="BB223" s="323"/>
      <c r="BC223" s="326" t="s">
        <v>974</v>
      </c>
      <c r="BD223" s="313"/>
      <c r="BE223" s="313"/>
      <c r="BF223" s="313"/>
      <c r="BG223" s="313"/>
      <c r="BH223" s="323"/>
      <c r="BI223" s="323"/>
      <c r="BJ223" s="323"/>
      <c r="BK223" s="323"/>
      <c r="BL223" s="324"/>
      <c r="BM223" s="324"/>
      <c r="BN223" s="324"/>
      <c r="BO223" s="324"/>
      <c r="BP223" s="325" t="s">
        <v>974</v>
      </c>
      <c r="BQ223" s="333" t="s">
        <v>974</v>
      </c>
      <c r="BR223" s="749"/>
      <c r="BS223" s="764"/>
      <c r="BT223" s="764"/>
      <c r="BU223" s="767"/>
    </row>
    <row r="224" spans="1:73" ht="70.5" x14ac:dyDescent="0.25">
      <c r="A224" s="819"/>
      <c r="B224" s="822"/>
      <c r="C224" s="825"/>
      <c r="D224" s="998" t="s">
        <v>1387</v>
      </c>
      <c r="E224" s="830" t="s">
        <v>358</v>
      </c>
      <c r="F224" s="833">
        <v>11</v>
      </c>
      <c r="G224" s="762" t="s">
        <v>1698</v>
      </c>
      <c r="H224" s="774" t="s">
        <v>1575</v>
      </c>
      <c r="I224" s="774" t="s">
        <v>1391</v>
      </c>
      <c r="J224" s="800" t="s">
        <v>1699</v>
      </c>
      <c r="K224" s="774" t="s">
        <v>201</v>
      </c>
      <c r="L224" s="762" t="s">
        <v>675</v>
      </c>
      <c r="M224" s="785" t="s">
        <v>1282</v>
      </c>
      <c r="N224" s="762" t="s">
        <v>1700</v>
      </c>
      <c r="O224" s="762" t="s">
        <v>1701</v>
      </c>
      <c r="P224" s="812" t="s">
        <v>1395</v>
      </c>
      <c r="Q224" s="747" t="s">
        <v>1395</v>
      </c>
      <c r="R224" s="774" t="s">
        <v>289</v>
      </c>
      <c r="S224" s="876">
        <v>0.8</v>
      </c>
      <c r="T224" s="774" t="s">
        <v>263</v>
      </c>
      <c r="U224" s="876">
        <v>0.2</v>
      </c>
      <c r="V224" s="774" t="s">
        <v>174</v>
      </c>
      <c r="W224" s="876">
        <v>0.6</v>
      </c>
      <c r="X224" s="815" t="s">
        <v>174</v>
      </c>
      <c r="Y224" s="876">
        <v>0.6</v>
      </c>
      <c r="Z224" s="876" t="s">
        <v>1579</v>
      </c>
      <c r="AA224" s="785" t="s">
        <v>1580</v>
      </c>
      <c r="AB224" s="49">
        <v>1</v>
      </c>
      <c r="AC224" s="213" t="s">
        <v>1702</v>
      </c>
      <c r="AD224" s="214" t="s">
        <v>1528</v>
      </c>
      <c r="AE224" s="9" t="s">
        <v>1703</v>
      </c>
      <c r="AF224" s="16" t="s">
        <v>507</v>
      </c>
      <c r="AG224" s="10" t="s">
        <v>1704</v>
      </c>
      <c r="AH224" s="18">
        <v>0.25</v>
      </c>
      <c r="AI224" s="10" t="s">
        <v>178</v>
      </c>
      <c r="AJ224" s="18">
        <v>0.15</v>
      </c>
      <c r="AK224" s="19">
        <v>0.4</v>
      </c>
      <c r="AL224" s="20">
        <v>0.48</v>
      </c>
      <c r="AM224" s="20">
        <v>0.6</v>
      </c>
      <c r="AN224" s="11" t="s">
        <v>179</v>
      </c>
      <c r="AO224" s="11" t="s">
        <v>180</v>
      </c>
      <c r="AP224" s="11" t="s">
        <v>181</v>
      </c>
      <c r="AQ224" s="774" t="s">
        <v>1705</v>
      </c>
      <c r="AR224" s="768">
        <v>0.8</v>
      </c>
      <c r="AS224" s="768">
        <v>0.10367999999999998</v>
      </c>
      <c r="AT224" s="785" t="s">
        <v>535</v>
      </c>
      <c r="AU224" s="768">
        <v>0.6</v>
      </c>
      <c r="AV224" s="768">
        <v>0.44999999999999996</v>
      </c>
      <c r="AW224" s="785" t="s">
        <v>174</v>
      </c>
      <c r="AX224" s="785" t="s">
        <v>1580</v>
      </c>
      <c r="AY224" s="785" t="s">
        <v>174</v>
      </c>
      <c r="AZ224" s="774" t="s">
        <v>183</v>
      </c>
      <c r="BA224" s="97" t="s">
        <v>1706</v>
      </c>
      <c r="BB224" s="91" t="s">
        <v>1707</v>
      </c>
      <c r="BC224" s="94">
        <v>2</v>
      </c>
      <c r="BD224" s="9"/>
      <c r="BE224" s="9">
        <v>1</v>
      </c>
      <c r="BF224" s="9"/>
      <c r="BG224" s="9">
        <v>1</v>
      </c>
      <c r="BH224" s="91" t="s">
        <v>1708</v>
      </c>
      <c r="BI224" s="91" t="s">
        <v>1709</v>
      </c>
      <c r="BJ224" s="91"/>
      <c r="BK224" s="91"/>
      <c r="BL224" s="93"/>
      <c r="BM224" s="93"/>
      <c r="BN224" s="93"/>
      <c r="BO224" s="93"/>
      <c r="BP224" s="95" t="s">
        <v>974</v>
      </c>
      <c r="BQ224" s="96" t="s">
        <v>974</v>
      </c>
      <c r="BR224" s="747"/>
      <c r="BS224" s="762"/>
      <c r="BT224" s="762"/>
      <c r="BU224" s="765"/>
    </row>
    <row r="225" spans="1:73" ht="90" x14ac:dyDescent="0.25">
      <c r="A225" s="819"/>
      <c r="B225" s="822"/>
      <c r="C225" s="825"/>
      <c r="D225" s="999"/>
      <c r="E225" s="831"/>
      <c r="F225" s="834"/>
      <c r="G225" s="763"/>
      <c r="H225" s="775"/>
      <c r="I225" s="775"/>
      <c r="J225" s="801"/>
      <c r="K225" s="775"/>
      <c r="L225" s="763"/>
      <c r="M225" s="786"/>
      <c r="N225" s="763"/>
      <c r="O225" s="763"/>
      <c r="P225" s="813"/>
      <c r="Q225" s="748"/>
      <c r="R225" s="775"/>
      <c r="S225" s="877"/>
      <c r="T225" s="775"/>
      <c r="U225" s="877"/>
      <c r="V225" s="775"/>
      <c r="W225" s="877"/>
      <c r="X225" s="816"/>
      <c r="Y225" s="877"/>
      <c r="Z225" s="877"/>
      <c r="AA225" s="786"/>
      <c r="AB225" s="297">
        <v>2</v>
      </c>
      <c r="AC225" s="480" t="s">
        <v>1710</v>
      </c>
      <c r="AD225" s="481">
        <v>1.2</v>
      </c>
      <c r="AE225" s="295" t="s">
        <v>1505</v>
      </c>
      <c r="AF225" s="298" t="s">
        <v>507</v>
      </c>
      <c r="AG225" s="299" t="s">
        <v>1711</v>
      </c>
      <c r="AH225" s="296">
        <v>0.15</v>
      </c>
      <c r="AI225" s="299" t="s">
        <v>806</v>
      </c>
      <c r="AJ225" s="296">
        <v>0.25</v>
      </c>
      <c r="AK225" s="300">
        <v>0.4</v>
      </c>
      <c r="AL225" s="301">
        <v>0.28799999999999998</v>
      </c>
      <c r="AM225" s="301">
        <v>0.6</v>
      </c>
      <c r="AN225" s="302" t="s">
        <v>179</v>
      </c>
      <c r="AO225" s="302" t="s">
        <v>180</v>
      </c>
      <c r="AP225" s="302" t="s">
        <v>181</v>
      </c>
      <c r="AQ225" s="775"/>
      <c r="AR225" s="801"/>
      <c r="AS225" s="801"/>
      <c r="AT225" s="786"/>
      <c r="AU225" s="801"/>
      <c r="AV225" s="801"/>
      <c r="AW225" s="786"/>
      <c r="AX225" s="786"/>
      <c r="AY225" s="786"/>
      <c r="AZ225" s="775"/>
      <c r="BA225" s="303" t="s">
        <v>1712</v>
      </c>
      <c r="BB225" s="305" t="s">
        <v>1713</v>
      </c>
      <c r="BC225" s="308">
        <v>2</v>
      </c>
      <c r="BD225" s="295"/>
      <c r="BE225" s="295">
        <v>1</v>
      </c>
      <c r="BF225" s="295"/>
      <c r="BG225" s="295">
        <v>1</v>
      </c>
      <c r="BH225" s="305" t="s">
        <v>1708</v>
      </c>
      <c r="BI225" s="305" t="s">
        <v>1714</v>
      </c>
      <c r="BJ225" s="305"/>
      <c r="BK225" s="305"/>
      <c r="BL225" s="306"/>
      <c r="BM225" s="306"/>
      <c r="BN225" s="306"/>
      <c r="BO225" s="306"/>
      <c r="BP225" s="307" t="s">
        <v>974</v>
      </c>
      <c r="BQ225" s="330" t="s">
        <v>974</v>
      </c>
      <c r="BR225" s="748"/>
      <c r="BS225" s="763"/>
      <c r="BT225" s="763"/>
      <c r="BU225" s="766"/>
    </row>
    <row r="226" spans="1:73" ht="70.5" x14ac:dyDescent="0.25">
      <c r="A226" s="819"/>
      <c r="B226" s="822"/>
      <c r="C226" s="825"/>
      <c r="D226" s="999"/>
      <c r="E226" s="831"/>
      <c r="F226" s="834"/>
      <c r="G226" s="763"/>
      <c r="H226" s="775"/>
      <c r="I226" s="775"/>
      <c r="J226" s="801"/>
      <c r="K226" s="775"/>
      <c r="L226" s="763"/>
      <c r="M226" s="786"/>
      <c r="N226" s="763"/>
      <c r="O226" s="763"/>
      <c r="P226" s="813"/>
      <c r="Q226" s="748"/>
      <c r="R226" s="775"/>
      <c r="S226" s="877"/>
      <c r="T226" s="775"/>
      <c r="U226" s="877"/>
      <c r="V226" s="775"/>
      <c r="W226" s="877"/>
      <c r="X226" s="816"/>
      <c r="Y226" s="877"/>
      <c r="Z226" s="877"/>
      <c r="AA226" s="786"/>
      <c r="AB226" s="297">
        <v>3</v>
      </c>
      <c r="AC226" s="480" t="s">
        <v>1715</v>
      </c>
      <c r="AD226" s="481">
        <v>1.2</v>
      </c>
      <c r="AE226" s="295" t="s">
        <v>1716</v>
      </c>
      <c r="AF226" s="298" t="s">
        <v>830</v>
      </c>
      <c r="AG226" s="299" t="s">
        <v>1717</v>
      </c>
      <c r="AH226" s="296">
        <v>0.1</v>
      </c>
      <c r="AI226" s="299" t="s">
        <v>178</v>
      </c>
      <c r="AJ226" s="296">
        <v>0.15</v>
      </c>
      <c r="AK226" s="300">
        <v>0.25</v>
      </c>
      <c r="AL226" s="301">
        <v>0.28799999999999998</v>
      </c>
      <c r="AM226" s="301">
        <v>0.44999999999999996</v>
      </c>
      <c r="AN226" s="302" t="s">
        <v>179</v>
      </c>
      <c r="AO226" s="302" t="s">
        <v>180</v>
      </c>
      <c r="AP226" s="302" t="s">
        <v>181</v>
      </c>
      <c r="AQ226" s="775"/>
      <c r="AR226" s="801"/>
      <c r="AS226" s="801"/>
      <c r="AT226" s="786"/>
      <c r="AU226" s="801"/>
      <c r="AV226" s="801"/>
      <c r="AW226" s="786"/>
      <c r="AX226" s="786"/>
      <c r="AY226" s="786"/>
      <c r="AZ226" s="775"/>
      <c r="BA226" s="303"/>
      <c r="BB226" s="305"/>
      <c r="BC226" s="308" t="s">
        <v>974</v>
      </c>
      <c r="BD226" s="295"/>
      <c r="BE226" s="295"/>
      <c r="BF226" s="295"/>
      <c r="BG226" s="295"/>
      <c r="BH226" s="305"/>
      <c r="BI226" s="305"/>
      <c r="BJ226" s="305"/>
      <c r="BK226" s="305"/>
      <c r="BL226" s="306"/>
      <c r="BM226" s="306"/>
      <c r="BN226" s="306"/>
      <c r="BO226" s="306"/>
      <c r="BP226" s="307" t="s">
        <v>974</v>
      </c>
      <c r="BQ226" s="330" t="s">
        <v>974</v>
      </c>
      <c r="BR226" s="748"/>
      <c r="BS226" s="763"/>
      <c r="BT226" s="763"/>
      <c r="BU226" s="766"/>
    </row>
    <row r="227" spans="1:73" ht="70.5" x14ac:dyDescent="0.25">
      <c r="A227" s="819"/>
      <c r="B227" s="822"/>
      <c r="C227" s="825"/>
      <c r="D227" s="999"/>
      <c r="E227" s="831"/>
      <c r="F227" s="834"/>
      <c r="G227" s="763"/>
      <c r="H227" s="775"/>
      <c r="I227" s="775"/>
      <c r="J227" s="801"/>
      <c r="K227" s="775"/>
      <c r="L227" s="763"/>
      <c r="M227" s="786"/>
      <c r="N227" s="763"/>
      <c r="O227" s="763"/>
      <c r="P227" s="813"/>
      <c r="Q227" s="748"/>
      <c r="R227" s="775"/>
      <c r="S227" s="877"/>
      <c r="T227" s="775"/>
      <c r="U227" s="877"/>
      <c r="V227" s="775"/>
      <c r="W227" s="877"/>
      <c r="X227" s="816"/>
      <c r="Y227" s="877"/>
      <c r="Z227" s="877"/>
      <c r="AA227" s="786"/>
      <c r="AB227" s="297">
        <v>4</v>
      </c>
      <c r="AC227" s="480" t="s">
        <v>1718</v>
      </c>
      <c r="AD227" s="481">
        <v>1.2</v>
      </c>
      <c r="AE227" s="295" t="s">
        <v>1703</v>
      </c>
      <c r="AF227" s="298" t="s">
        <v>507</v>
      </c>
      <c r="AG227" s="299" t="s">
        <v>177</v>
      </c>
      <c r="AH227" s="296">
        <v>0.25</v>
      </c>
      <c r="AI227" s="299" t="s">
        <v>178</v>
      </c>
      <c r="AJ227" s="296">
        <v>0.15</v>
      </c>
      <c r="AK227" s="300">
        <v>0.4</v>
      </c>
      <c r="AL227" s="301">
        <v>0.17279999999999998</v>
      </c>
      <c r="AM227" s="301">
        <v>0.44999999999999996</v>
      </c>
      <c r="AN227" s="302" t="s">
        <v>179</v>
      </c>
      <c r="AO227" s="302" t="s">
        <v>180</v>
      </c>
      <c r="AP227" s="302" t="s">
        <v>181</v>
      </c>
      <c r="AQ227" s="775"/>
      <c r="AR227" s="801"/>
      <c r="AS227" s="801"/>
      <c r="AT227" s="786"/>
      <c r="AU227" s="801"/>
      <c r="AV227" s="801"/>
      <c r="AW227" s="786"/>
      <c r="AX227" s="786"/>
      <c r="AY227" s="786"/>
      <c r="AZ227" s="775"/>
      <c r="BA227" s="303"/>
      <c r="BB227" s="305"/>
      <c r="BC227" s="308" t="s">
        <v>974</v>
      </c>
      <c r="BD227" s="295"/>
      <c r="BE227" s="295"/>
      <c r="BF227" s="295"/>
      <c r="BG227" s="295"/>
      <c r="BH227" s="305"/>
      <c r="BI227" s="305"/>
      <c r="BJ227" s="305"/>
      <c r="BK227" s="305"/>
      <c r="BL227" s="306"/>
      <c r="BM227" s="306"/>
      <c r="BN227" s="306"/>
      <c r="BO227" s="306"/>
      <c r="BP227" s="307" t="s">
        <v>974</v>
      </c>
      <c r="BQ227" s="330" t="s">
        <v>974</v>
      </c>
      <c r="BR227" s="748"/>
      <c r="BS227" s="763"/>
      <c r="BT227" s="763"/>
      <c r="BU227" s="766"/>
    </row>
    <row r="228" spans="1:73" ht="114.75" x14ac:dyDescent="0.25">
      <c r="A228" s="819"/>
      <c r="B228" s="822"/>
      <c r="C228" s="825"/>
      <c r="D228" s="999"/>
      <c r="E228" s="831"/>
      <c r="F228" s="834"/>
      <c r="G228" s="763"/>
      <c r="H228" s="775"/>
      <c r="I228" s="775"/>
      <c r="J228" s="801"/>
      <c r="K228" s="775"/>
      <c r="L228" s="763"/>
      <c r="M228" s="786"/>
      <c r="N228" s="763"/>
      <c r="O228" s="763"/>
      <c r="P228" s="813"/>
      <c r="Q228" s="748"/>
      <c r="R228" s="775"/>
      <c r="S228" s="877"/>
      <c r="T228" s="775"/>
      <c r="U228" s="877"/>
      <c r="V228" s="775"/>
      <c r="W228" s="877"/>
      <c r="X228" s="816"/>
      <c r="Y228" s="877"/>
      <c r="Z228" s="877"/>
      <c r="AA228" s="786"/>
      <c r="AB228" s="297">
        <v>5</v>
      </c>
      <c r="AC228" s="480" t="s">
        <v>1431</v>
      </c>
      <c r="AD228" s="481">
        <v>3</v>
      </c>
      <c r="AE228" s="295" t="s">
        <v>1505</v>
      </c>
      <c r="AF228" s="298" t="s">
        <v>507</v>
      </c>
      <c r="AG228" s="299" t="s">
        <v>177</v>
      </c>
      <c r="AH228" s="296">
        <v>0.25</v>
      </c>
      <c r="AI228" s="299" t="s">
        <v>178</v>
      </c>
      <c r="AJ228" s="296">
        <v>0.15</v>
      </c>
      <c r="AK228" s="300">
        <v>0.4</v>
      </c>
      <c r="AL228" s="301">
        <v>0.10367999999999998</v>
      </c>
      <c r="AM228" s="301">
        <v>0.44999999999999996</v>
      </c>
      <c r="AN228" s="302" t="s">
        <v>179</v>
      </c>
      <c r="AO228" s="302" t="s">
        <v>180</v>
      </c>
      <c r="AP228" s="302" t="s">
        <v>181</v>
      </c>
      <c r="AQ228" s="775"/>
      <c r="AR228" s="801"/>
      <c r="AS228" s="801"/>
      <c r="AT228" s="786"/>
      <c r="AU228" s="801"/>
      <c r="AV228" s="801"/>
      <c r="AW228" s="786"/>
      <c r="AX228" s="786"/>
      <c r="AY228" s="786"/>
      <c r="AZ228" s="775"/>
      <c r="BA228" s="303"/>
      <c r="BB228" s="305"/>
      <c r="BC228" s="308" t="s">
        <v>974</v>
      </c>
      <c r="BD228" s="295"/>
      <c r="BE228" s="295"/>
      <c r="BF228" s="295"/>
      <c r="BG228" s="295"/>
      <c r="BH228" s="305"/>
      <c r="BI228" s="305"/>
      <c r="BJ228" s="305"/>
      <c r="BK228" s="305"/>
      <c r="BL228" s="306"/>
      <c r="BM228" s="306"/>
      <c r="BN228" s="306"/>
      <c r="BO228" s="306"/>
      <c r="BP228" s="307" t="s">
        <v>974</v>
      </c>
      <c r="BQ228" s="330" t="s">
        <v>974</v>
      </c>
      <c r="BR228" s="748"/>
      <c r="BS228" s="763"/>
      <c r="BT228" s="763"/>
      <c r="BU228" s="766"/>
    </row>
    <row r="229" spans="1:73" ht="15.75" thickBot="1" x14ac:dyDescent="0.3">
      <c r="A229" s="819"/>
      <c r="B229" s="822"/>
      <c r="C229" s="825"/>
      <c r="D229" s="1000"/>
      <c r="E229" s="832"/>
      <c r="F229" s="835"/>
      <c r="G229" s="764"/>
      <c r="H229" s="776"/>
      <c r="I229" s="776"/>
      <c r="J229" s="802"/>
      <c r="K229" s="776"/>
      <c r="L229" s="764"/>
      <c r="M229" s="787"/>
      <c r="N229" s="764"/>
      <c r="O229" s="764"/>
      <c r="P229" s="814"/>
      <c r="Q229" s="749"/>
      <c r="R229" s="776"/>
      <c r="S229" s="878"/>
      <c r="T229" s="776"/>
      <c r="U229" s="878"/>
      <c r="V229" s="776"/>
      <c r="W229" s="878"/>
      <c r="X229" s="817"/>
      <c r="Y229" s="878"/>
      <c r="Z229" s="878"/>
      <c r="AA229" s="787"/>
      <c r="AB229" s="315">
        <v>6</v>
      </c>
      <c r="AC229" s="482"/>
      <c r="AD229" s="483"/>
      <c r="AE229" s="313"/>
      <c r="AF229" s="316" t="s">
        <v>974</v>
      </c>
      <c r="AG229" s="317"/>
      <c r="AH229" s="314" t="s">
        <v>974</v>
      </c>
      <c r="AI229" s="317"/>
      <c r="AJ229" s="314" t="s">
        <v>974</v>
      </c>
      <c r="AK229" s="318" t="s">
        <v>974</v>
      </c>
      <c r="AL229" s="319" t="s">
        <v>974</v>
      </c>
      <c r="AM229" s="319" t="s">
        <v>974</v>
      </c>
      <c r="AN229" s="320"/>
      <c r="AO229" s="320"/>
      <c r="AP229" s="320"/>
      <c r="AQ229" s="776"/>
      <c r="AR229" s="802"/>
      <c r="AS229" s="802"/>
      <c r="AT229" s="787"/>
      <c r="AU229" s="802"/>
      <c r="AV229" s="802"/>
      <c r="AW229" s="787"/>
      <c r="AX229" s="787"/>
      <c r="AY229" s="787"/>
      <c r="AZ229" s="776"/>
      <c r="BA229" s="321"/>
      <c r="BB229" s="323"/>
      <c r="BC229" s="326" t="s">
        <v>974</v>
      </c>
      <c r="BD229" s="313"/>
      <c r="BE229" s="313"/>
      <c r="BF229" s="313"/>
      <c r="BG229" s="313"/>
      <c r="BH229" s="323"/>
      <c r="BI229" s="323"/>
      <c r="BJ229" s="323"/>
      <c r="BK229" s="323"/>
      <c r="BL229" s="324"/>
      <c r="BM229" s="324"/>
      <c r="BN229" s="324"/>
      <c r="BO229" s="324"/>
      <c r="BP229" s="325" t="s">
        <v>974</v>
      </c>
      <c r="BQ229" s="333" t="s">
        <v>974</v>
      </c>
      <c r="BR229" s="749"/>
      <c r="BS229" s="764"/>
      <c r="BT229" s="764"/>
      <c r="BU229" s="767"/>
    </row>
    <row r="230" spans="1:73" ht="42" customHeight="1" x14ac:dyDescent="0.25">
      <c r="A230" s="819"/>
      <c r="B230" s="822"/>
      <c r="C230" s="825"/>
      <c r="D230" s="998" t="s">
        <v>1387</v>
      </c>
      <c r="E230" s="830" t="s">
        <v>358</v>
      </c>
      <c r="F230" s="833">
        <v>12</v>
      </c>
      <c r="G230" s="762" t="s">
        <v>1719</v>
      </c>
      <c r="H230" s="774" t="s">
        <v>1575</v>
      </c>
      <c r="I230" s="774" t="s">
        <v>1406</v>
      </c>
      <c r="J230" s="800" t="s">
        <v>1720</v>
      </c>
      <c r="K230" s="774" t="s">
        <v>201</v>
      </c>
      <c r="L230" s="762" t="s">
        <v>675</v>
      </c>
      <c r="M230" s="785" t="s">
        <v>1282</v>
      </c>
      <c r="N230" s="762" t="s">
        <v>1721</v>
      </c>
      <c r="O230" s="762" t="s">
        <v>1722</v>
      </c>
      <c r="P230" s="812" t="s">
        <v>1395</v>
      </c>
      <c r="Q230" s="747" t="s">
        <v>1395</v>
      </c>
      <c r="R230" s="774" t="s">
        <v>289</v>
      </c>
      <c r="S230" s="876">
        <v>0.8</v>
      </c>
      <c r="T230" s="774" t="s">
        <v>263</v>
      </c>
      <c r="U230" s="876">
        <v>0.2</v>
      </c>
      <c r="V230" s="774" t="s">
        <v>263</v>
      </c>
      <c r="W230" s="876">
        <v>0.2</v>
      </c>
      <c r="X230" s="815" t="s">
        <v>263</v>
      </c>
      <c r="Y230" s="876">
        <v>0.2</v>
      </c>
      <c r="Z230" s="876" t="s">
        <v>1723</v>
      </c>
      <c r="AA230" s="785" t="s">
        <v>174</v>
      </c>
      <c r="AB230" s="49">
        <v>1</v>
      </c>
      <c r="AC230" s="213" t="s">
        <v>1724</v>
      </c>
      <c r="AD230" s="214">
        <v>1.2</v>
      </c>
      <c r="AE230" s="9" t="s">
        <v>1725</v>
      </c>
      <c r="AF230" s="16" t="s">
        <v>507</v>
      </c>
      <c r="AG230" s="10" t="s">
        <v>1704</v>
      </c>
      <c r="AH230" s="18">
        <v>0.25</v>
      </c>
      <c r="AI230" s="10" t="s">
        <v>178</v>
      </c>
      <c r="AJ230" s="18">
        <v>0.15</v>
      </c>
      <c r="AK230" s="19">
        <v>0.4</v>
      </c>
      <c r="AL230" s="20">
        <v>0.48</v>
      </c>
      <c r="AM230" s="20">
        <v>0.2</v>
      </c>
      <c r="AN230" s="11" t="s">
        <v>179</v>
      </c>
      <c r="AO230" s="11" t="s">
        <v>180</v>
      </c>
      <c r="AP230" s="11" t="s">
        <v>181</v>
      </c>
      <c r="AQ230" s="774" t="s">
        <v>1726</v>
      </c>
      <c r="AR230" s="768">
        <v>0.8</v>
      </c>
      <c r="AS230" s="768">
        <v>0.2016</v>
      </c>
      <c r="AT230" s="785" t="s">
        <v>219</v>
      </c>
      <c r="AU230" s="768">
        <v>0.2</v>
      </c>
      <c r="AV230" s="768">
        <v>0.15000000000000002</v>
      </c>
      <c r="AW230" s="785" t="s">
        <v>263</v>
      </c>
      <c r="AX230" s="785" t="s">
        <v>174</v>
      </c>
      <c r="AY230" s="785" t="s">
        <v>1397</v>
      </c>
      <c r="AZ230" s="774" t="s">
        <v>224</v>
      </c>
      <c r="BA230" s="97" t="s">
        <v>1395</v>
      </c>
      <c r="BB230" s="91" t="s">
        <v>1395</v>
      </c>
      <c r="BC230" s="94" t="s">
        <v>974</v>
      </c>
      <c r="BD230" s="9"/>
      <c r="BE230" s="9"/>
      <c r="BF230" s="9"/>
      <c r="BG230" s="9"/>
      <c r="BH230" s="91"/>
      <c r="BI230" s="91"/>
      <c r="BJ230" s="91"/>
      <c r="BK230" s="91"/>
      <c r="BL230" s="93"/>
      <c r="BM230" s="93"/>
      <c r="BN230" s="93"/>
      <c r="BO230" s="93"/>
      <c r="BP230" s="95" t="s">
        <v>974</v>
      </c>
      <c r="BQ230" s="96" t="s">
        <v>974</v>
      </c>
      <c r="BR230" s="747"/>
      <c r="BS230" s="762"/>
      <c r="BT230" s="762"/>
      <c r="BU230" s="765"/>
    </row>
    <row r="231" spans="1:73" ht="87" customHeight="1" x14ac:dyDescent="0.25">
      <c r="A231" s="819"/>
      <c r="B231" s="822"/>
      <c r="C231" s="825"/>
      <c r="D231" s="999"/>
      <c r="E231" s="831"/>
      <c r="F231" s="834"/>
      <c r="G231" s="763"/>
      <c r="H231" s="775"/>
      <c r="I231" s="775"/>
      <c r="J231" s="801"/>
      <c r="K231" s="775"/>
      <c r="L231" s="763"/>
      <c r="M231" s="786"/>
      <c r="N231" s="763"/>
      <c r="O231" s="763"/>
      <c r="P231" s="813"/>
      <c r="Q231" s="748"/>
      <c r="R231" s="775"/>
      <c r="S231" s="877"/>
      <c r="T231" s="775"/>
      <c r="U231" s="877"/>
      <c r="V231" s="775"/>
      <c r="W231" s="877"/>
      <c r="X231" s="816"/>
      <c r="Y231" s="877"/>
      <c r="Z231" s="877"/>
      <c r="AA231" s="786"/>
      <c r="AB231" s="297">
        <v>2</v>
      </c>
      <c r="AC231" s="480" t="s">
        <v>1727</v>
      </c>
      <c r="AD231" s="481">
        <v>3.4</v>
      </c>
      <c r="AE231" s="295" t="s">
        <v>1716</v>
      </c>
      <c r="AF231" s="298" t="s">
        <v>830</v>
      </c>
      <c r="AG231" s="299" t="s">
        <v>282</v>
      </c>
      <c r="AH231" s="296">
        <v>0.1</v>
      </c>
      <c r="AI231" s="299" t="s">
        <v>178</v>
      </c>
      <c r="AJ231" s="296">
        <v>0.15</v>
      </c>
      <c r="AK231" s="300">
        <v>0.25</v>
      </c>
      <c r="AL231" s="301">
        <v>0.48</v>
      </c>
      <c r="AM231" s="301">
        <v>0.15000000000000002</v>
      </c>
      <c r="AN231" s="302" t="s">
        <v>179</v>
      </c>
      <c r="AO231" s="302" t="s">
        <v>180</v>
      </c>
      <c r="AP231" s="302" t="s">
        <v>181</v>
      </c>
      <c r="AQ231" s="775"/>
      <c r="AR231" s="801"/>
      <c r="AS231" s="801"/>
      <c r="AT231" s="786"/>
      <c r="AU231" s="801"/>
      <c r="AV231" s="801"/>
      <c r="AW231" s="786"/>
      <c r="AX231" s="786"/>
      <c r="AY231" s="786"/>
      <c r="AZ231" s="775"/>
      <c r="BA231" s="303"/>
      <c r="BB231" s="305"/>
      <c r="BC231" s="308" t="s">
        <v>974</v>
      </c>
      <c r="BD231" s="295"/>
      <c r="BE231" s="295"/>
      <c r="BF231" s="295"/>
      <c r="BG231" s="295"/>
      <c r="BH231" s="305"/>
      <c r="BI231" s="305"/>
      <c r="BJ231" s="305"/>
      <c r="BK231" s="305"/>
      <c r="BL231" s="306"/>
      <c r="BM231" s="306"/>
      <c r="BN231" s="306"/>
      <c r="BO231" s="306"/>
      <c r="BP231" s="307" t="s">
        <v>974</v>
      </c>
      <c r="BQ231" s="330" t="s">
        <v>974</v>
      </c>
      <c r="BR231" s="748"/>
      <c r="BS231" s="763"/>
      <c r="BT231" s="763"/>
      <c r="BU231" s="766"/>
    </row>
    <row r="232" spans="1:73" ht="75" customHeight="1" x14ac:dyDescent="0.25">
      <c r="A232" s="819"/>
      <c r="B232" s="822"/>
      <c r="C232" s="825"/>
      <c r="D232" s="999"/>
      <c r="E232" s="831"/>
      <c r="F232" s="834"/>
      <c r="G232" s="763"/>
      <c r="H232" s="775"/>
      <c r="I232" s="775"/>
      <c r="J232" s="801"/>
      <c r="K232" s="775"/>
      <c r="L232" s="763"/>
      <c r="M232" s="786"/>
      <c r="N232" s="763"/>
      <c r="O232" s="763"/>
      <c r="P232" s="813"/>
      <c r="Q232" s="748"/>
      <c r="R232" s="775"/>
      <c r="S232" s="877"/>
      <c r="T232" s="775"/>
      <c r="U232" s="877"/>
      <c r="V232" s="775"/>
      <c r="W232" s="877"/>
      <c r="X232" s="816"/>
      <c r="Y232" s="877"/>
      <c r="Z232" s="877"/>
      <c r="AA232" s="786"/>
      <c r="AB232" s="297">
        <v>3</v>
      </c>
      <c r="AC232" s="480" t="s">
        <v>1728</v>
      </c>
      <c r="AD232" s="481">
        <v>4</v>
      </c>
      <c r="AE232" s="295" t="s">
        <v>1716</v>
      </c>
      <c r="AF232" s="298" t="s">
        <v>507</v>
      </c>
      <c r="AG232" s="299" t="s">
        <v>177</v>
      </c>
      <c r="AH232" s="296">
        <v>0.25</v>
      </c>
      <c r="AI232" s="299" t="s">
        <v>178</v>
      </c>
      <c r="AJ232" s="296">
        <v>0.15</v>
      </c>
      <c r="AK232" s="300">
        <v>0.4</v>
      </c>
      <c r="AL232" s="301">
        <v>0.28799999999999998</v>
      </c>
      <c r="AM232" s="301">
        <v>0.15000000000000002</v>
      </c>
      <c r="AN232" s="302" t="s">
        <v>179</v>
      </c>
      <c r="AO232" s="302" t="s">
        <v>180</v>
      </c>
      <c r="AP232" s="302" t="s">
        <v>181</v>
      </c>
      <c r="AQ232" s="775"/>
      <c r="AR232" s="801"/>
      <c r="AS232" s="801"/>
      <c r="AT232" s="786"/>
      <c r="AU232" s="801"/>
      <c r="AV232" s="801"/>
      <c r="AW232" s="786"/>
      <c r="AX232" s="786"/>
      <c r="AY232" s="786"/>
      <c r="AZ232" s="775"/>
      <c r="BA232" s="303"/>
      <c r="BB232" s="305"/>
      <c r="BC232" s="308" t="s">
        <v>974</v>
      </c>
      <c r="BD232" s="295"/>
      <c r="BE232" s="295"/>
      <c r="BF232" s="295"/>
      <c r="BG232" s="295"/>
      <c r="BH232" s="305"/>
      <c r="BI232" s="305"/>
      <c r="BJ232" s="305"/>
      <c r="BK232" s="305"/>
      <c r="BL232" s="306"/>
      <c r="BM232" s="306"/>
      <c r="BN232" s="306"/>
      <c r="BO232" s="306"/>
      <c r="BP232" s="307" t="s">
        <v>974</v>
      </c>
      <c r="BQ232" s="330" t="s">
        <v>974</v>
      </c>
      <c r="BR232" s="748"/>
      <c r="BS232" s="763"/>
      <c r="BT232" s="763"/>
      <c r="BU232" s="766"/>
    </row>
    <row r="233" spans="1:73" ht="91.15" customHeight="1" x14ac:dyDescent="0.25">
      <c r="A233" s="819"/>
      <c r="B233" s="822"/>
      <c r="C233" s="825"/>
      <c r="D233" s="999"/>
      <c r="E233" s="831"/>
      <c r="F233" s="834"/>
      <c r="G233" s="763"/>
      <c r="H233" s="775"/>
      <c r="I233" s="775"/>
      <c r="J233" s="801"/>
      <c r="K233" s="775"/>
      <c r="L233" s="763"/>
      <c r="M233" s="786"/>
      <c r="N233" s="763"/>
      <c r="O233" s="763"/>
      <c r="P233" s="813"/>
      <c r="Q233" s="748"/>
      <c r="R233" s="775"/>
      <c r="S233" s="877"/>
      <c r="T233" s="775"/>
      <c r="U233" s="877"/>
      <c r="V233" s="775"/>
      <c r="W233" s="877"/>
      <c r="X233" s="816"/>
      <c r="Y233" s="877"/>
      <c r="Z233" s="877"/>
      <c r="AA233" s="786"/>
      <c r="AB233" s="297">
        <v>4</v>
      </c>
      <c r="AC233" s="480" t="s">
        <v>1729</v>
      </c>
      <c r="AD233" s="481">
        <v>4</v>
      </c>
      <c r="AE233" s="295" t="s">
        <v>1716</v>
      </c>
      <c r="AF233" s="298" t="s">
        <v>507</v>
      </c>
      <c r="AG233" s="299" t="s">
        <v>335</v>
      </c>
      <c r="AH233" s="296">
        <v>0.15</v>
      </c>
      <c r="AI233" s="299" t="s">
        <v>178</v>
      </c>
      <c r="AJ233" s="296">
        <v>0.15</v>
      </c>
      <c r="AK233" s="300">
        <v>0.3</v>
      </c>
      <c r="AL233" s="301">
        <v>0.2016</v>
      </c>
      <c r="AM233" s="301">
        <v>0.15000000000000002</v>
      </c>
      <c r="AN233" s="302" t="s">
        <v>179</v>
      </c>
      <c r="AO233" s="302" t="s">
        <v>1477</v>
      </c>
      <c r="AP233" s="302" t="s">
        <v>181</v>
      </c>
      <c r="AQ233" s="775"/>
      <c r="AR233" s="801"/>
      <c r="AS233" s="801"/>
      <c r="AT233" s="786"/>
      <c r="AU233" s="801"/>
      <c r="AV233" s="801"/>
      <c r="AW233" s="786"/>
      <c r="AX233" s="786"/>
      <c r="AY233" s="786"/>
      <c r="AZ233" s="775"/>
      <c r="BA233" s="303"/>
      <c r="BB233" s="305"/>
      <c r="BC233" s="308" t="s">
        <v>974</v>
      </c>
      <c r="BD233" s="295"/>
      <c r="BE233" s="295"/>
      <c r="BF233" s="295"/>
      <c r="BG233" s="295"/>
      <c r="BH233" s="305"/>
      <c r="BI233" s="305"/>
      <c r="BJ233" s="305"/>
      <c r="BK233" s="305"/>
      <c r="BL233" s="306"/>
      <c r="BM233" s="306"/>
      <c r="BN233" s="306"/>
      <c r="BO233" s="306"/>
      <c r="BP233" s="307" t="s">
        <v>974</v>
      </c>
      <c r="BQ233" s="330" t="s">
        <v>974</v>
      </c>
      <c r="BR233" s="748"/>
      <c r="BS233" s="763"/>
      <c r="BT233" s="763"/>
      <c r="BU233" s="766"/>
    </row>
    <row r="234" spans="1:73" x14ac:dyDescent="0.25">
      <c r="A234" s="819"/>
      <c r="B234" s="822"/>
      <c r="C234" s="825"/>
      <c r="D234" s="999"/>
      <c r="E234" s="831"/>
      <c r="F234" s="834"/>
      <c r="G234" s="763"/>
      <c r="H234" s="775"/>
      <c r="I234" s="775"/>
      <c r="J234" s="801"/>
      <c r="K234" s="775"/>
      <c r="L234" s="763"/>
      <c r="M234" s="786"/>
      <c r="N234" s="763"/>
      <c r="O234" s="763"/>
      <c r="P234" s="813"/>
      <c r="Q234" s="748"/>
      <c r="R234" s="775"/>
      <c r="S234" s="877"/>
      <c r="T234" s="775"/>
      <c r="U234" s="877"/>
      <c r="V234" s="775"/>
      <c r="W234" s="877"/>
      <c r="X234" s="816"/>
      <c r="Y234" s="877"/>
      <c r="Z234" s="877"/>
      <c r="AA234" s="786"/>
      <c r="AB234" s="297">
        <v>5</v>
      </c>
      <c r="AC234" s="480"/>
      <c r="AD234" s="481"/>
      <c r="AE234" s="295"/>
      <c r="AF234" s="298" t="s">
        <v>974</v>
      </c>
      <c r="AG234" s="299"/>
      <c r="AH234" s="296" t="s">
        <v>974</v>
      </c>
      <c r="AI234" s="299"/>
      <c r="AJ234" s="296" t="s">
        <v>974</v>
      </c>
      <c r="AK234" s="300" t="s">
        <v>974</v>
      </c>
      <c r="AL234" s="301" t="s">
        <v>974</v>
      </c>
      <c r="AM234" s="301" t="s">
        <v>974</v>
      </c>
      <c r="AN234" s="302"/>
      <c r="AO234" s="302"/>
      <c r="AP234" s="302"/>
      <c r="AQ234" s="775"/>
      <c r="AR234" s="801"/>
      <c r="AS234" s="801"/>
      <c r="AT234" s="786"/>
      <c r="AU234" s="801"/>
      <c r="AV234" s="801"/>
      <c r="AW234" s="786"/>
      <c r="AX234" s="786"/>
      <c r="AY234" s="786"/>
      <c r="AZ234" s="775"/>
      <c r="BA234" s="303"/>
      <c r="BB234" s="305"/>
      <c r="BC234" s="308" t="s">
        <v>974</v>
      </c>
      <c r="BD234" s="295"/>
      <c r="BE234" s="295"/>
      <c r="BF234" s="295"/>
      <c r="BG234" s="295"/>
      <c r="BH234" s="305"/>
      <c r="BI234" s="305"/>
      <c r="BJ234" s="305"/>
      <c r="BK234" s="305"/>
      <c r="BL234" s="306"/>
      <c r="BM234" s="306"/>
      <c r="BN234" s="306"/>
      <c r="BO234" s="306"/>
      <c r="BP234" s="307" t="s">
        <v>974</v>
      </c>
      <c r="BQ234" s="330" t="s">
        <v>974</v>
      </c>
      <c r="BR234" s="748"/>
      <c r="BS234" s="763"/>
      <c r="BT234" s="763"/>
      <c r="BU234" s="766"/>
    </row>
    <row r="235" spans="1:73" ht="15.75" thickBot="1" x14ac:dyDescent="0.3">
      <c r="A235" s="819"/>
      <c r="B235" s="822"/>
      <c r="C235" s="825"/>
      <c r="D235" s="1000"/>
      <c r="E235" s="832"/>
      <c r="F235" s="835"/>
      <c r="G235" s="764"/>
      <c r="H235" s="776"/>
      <c r="I235" s="776"/>
      <c r="J235" s="802"/>
      <c r="K235" s="776"/>
      <c r="L235" s="764"/>
      <c r="M235" s="787"/>
      <c r="N235" s="764"/>
      <c r="O235" s="764"/>
      <c r="P235" s="814"/>
      <c r="Q235" s="749"/>
      <c r="R235" s="776"/>
      <c r="S235" s="878"/>
      <c r="T235" s="776"/>
      <c r="U235" s="878"/>
      <c r="V235" s="776"/>
      <c r="W235" s="878"/>
      <c r="X235" s="817"/>
      <c r="Y235" s="878"/>
      <c r="Z235" s="878"/>
      <c r="AA235" s="787"/>
      <c r="AB235" s="315">
        <v>6</v>
      </c>
      <c r="AC235" s="482"/>
      <c r="AD235" s="483"/>
      <c r="AE235" s="313"/>
      <c r="AF235" s="316" t="s">
        <v>974</v>
      </c>
      <c r="AG235" s="317"/>
      <c r="AH235" s="314" t="s">
        <v>974</v>
      </c>
      <c r="AI235" s="317"/>
      <c r="AJ235" s="314" t="s">
        <v>974</v>
      </c>
      <c r="AK235" s="318" t="s">
        <v>974</v>
      </c>
      <c r="AL235" s="319" t="s">
        <v>974</v>
      </c>
      <c r="AM235" s="319" t="s">
        <v>974</v>
      </c>
      <c r="AN235" s="320"/>
      <c r="AO235" s="320"/>
      <c r="AP235" s="320"/>
      <c r="AQ235" s="776"/>
      <c r="AR235" s="802"/>
      <c r="AS235" s="802"/>
      <c r="AT235" s="787"/>
      <c r="AU235" s="802"/>
      <c r="AV235" s="802"/>
      <c r="AW235" s="787"/>
      <c r="AX235" s="787"/>
      <c r="AY235" s="787"/>
      <c r="AZ235" s="776"/>
      <c r="BA235" s="321"/>
      <c r="BB235" s="323"/>
      <c r="BC235" s="326" t="s">
        <v>974</v>
      </c>
      <c r="BD235" s="313"/>
      <c r="BE235" s="313"/>
      <c r="BF235" s="313"/>
      <c r="BG235" s="313"/>
      <c r="BH235" s="323"/>
      <c r="BI235" s="323"/>
      <c r="BJ235" s="323"/>
      <c r="BK235" s="323"/>
      <c r="BL235" s="324"/>
      <c r="BM235" s="324"/>
      <c r="BN235" s="324"/>
      <c r="BO235" s="324"/>
      <c r="BP235" s="325" t="s">
        <v>974</v>
      </c>
      <c r="BQ235" s="333" t="s">
        <v>974</v>
      </c>
      <c r="BR235" s="749"/>
      <c r="BS235" s="764"/>
      <c r="BT235" s="764"/>
      <c r="BU235" s="767"/>
    </row>
    <row r="236" spans="1:73" ht="76.5" x14ac:dyDescent="0.25">
      <c r="A236" s="819"/>
      <c r="B236" s="822"/>
      <c r="C236" s="825"/>
      <c r="D236" s="998" t="s">
        <v>1387</v>
      </c>
      <c r="E236" s="830" t="s">
        <v>358</v>
      </c>
      <c r="F236" s="833">
        <v>13</v>
      </c>
      <c r="G236" s="762" t="s">
        <v>1730</v>
      </c>
      <c r="H236" s="774" t="s">
        <v>1390</v>
      </c>
      <c r="I236" s="774" t="s">
        <v>1391</v>
      </c>
      <c r="J236" s="800" t="s">
        <v>1731</v>
      </c>
      <c r="K236" s="774" t="s">
        <v>201</v>
      </c>
      <c r="L236" s="762" t="s">
        <v>675</v>
      </c>
      <c r="M236" s="785" t="s">
        <v>1282</v>
      </c>
      <c r="N236" s="762" t="s">
        <v>1732</v>
      </c>
      <c r="O236" s="762" t="s">
        <v>1733</v>
      </c>
      <c r="P236" s="812" t="s">
        <v>1395</v>
      </c>
      <c r="Q236" s="747" t="s">
        <v>1395</v>
      </c>
      <c r="R236" s="774" t="s">
        <v>289</v>
      </c>
      <c r="S236" s="876">
        <v>0.8</v>
      </c>
      <c r="T236" s="774" t="s">
        <v>220</v>
      </c>
      <c r="U236" s="876">
        <v>0.4</v>
      </c>
      <c r="V236" s="774" t="s">
        <v>174</v>
      </c>
      <c r="W236" s="876">
        <v>0.6</v>
      </c>
      <c r="X236" s="815" t="s">
        <v>174</v>
      </c>
      <c r="Y236" s="876">
        <v>0.6</v>
      </c>
      <c r="Z236" s="876" t="s">
        <v>1579</v>
      </c>
      <c r="AA236" s="785" t="s">
        <v>1580</v>
      </c>
      <c r="AB236" s="49">
        <v>1</v>
      </c>
      <c r="AC236" s="213" t="s">
        <v>1734</v>
      </c>
      <c r="AD236" s="214">
        <v>2</v>
      </c>
      <c r="AE236" s="9" t="s">
        <v>1512</v>
      </c>
      <c r="AF236" s="16" t="s">
        <v>507</v>
      </c>
      <c r="AG236" s="10" t="s">
        <v>335</v>
      </c>
      <c r="AH236" s="18">
        <v>0.15</v>
      </c>
      <c r="AI236" s="10" t="s">
        <v>806</v>
      </c>
      <c r="AJ236" s="18">
        <v>0.25</v>
      </c>
      <c r="AK236" s="19">
        <v>0.4</v>
      </c>
      <c r="AL236" s="20">
        <v>0.48</v>
      </c>
      <c r="AM236" s="20">
        <v>0.6</v>
      </c>
      <c r="AN236" s="11" t="s">
        <v>1735</v>
      </c>
      <c r="AO236" s="11" t="s">
        <v>180</v>
      </c>
      <c r="AP236" s="11" t="s">
        <v>181</v>
      </c>
      <c r="AQ236" s="774" t="s">
        <v>1736</v>
      </c>
      <c r="AR236" s="768">
        <v>0.8</v>
      </c>
      <c r="AS236" s="768">
        <v>0.14111999999999997</v>
      </c>
      <c r="AT236" s="785" t="s">
        <v>535</v>
      </c>
      <c r="AU236" s="768">
        <v>0.6</v>
      </c>
      <c r="AV236" s="768">
        <v>0.44999999999999996</v>
      </c>
      <c r="AW236" s="785" t="s">
        <v>174</v>
      </c>
      <c r="AX236" s="785" t="s">
        <v>1580</v>
      </c>
      <c r="AY236" s="785" t="s">
        <v>174</v>
      </c>
      <c r="AZ236" s="774" t="s">
        <v>183</v>
      </c>
      <c r="BA236" s="97" t="s">
        <v>1737</v>
      </c>
      <c r="BB236" s="91" t="s">
        <v>1738</v>
      </c>
      <c r="BC236" s="94">
        <v>1</v>
      </c>
      <c r="BD236" s="9">
        <v>1</v>
      </c>
      <c r="BE236" s="9"/>
      <c r="BF236" s="9"/>
      <c r="BG236" s="9"/>
      <c r="BH236" s="91" t="s">
        <v>1708</v>
      </c>
      <c r="BI236" s="91" t="s">
        <v>1739</v>
      </c>
      <c r="BJ236" s="91"/>
      <c r="BK236" s="91"/>
      <c r="BL236" s="93"/>
      <c r="BM236" s="93"/>
      <c r="BN236" s="93"/>
      <c r="BO236" s="93"/>
      <c r="BP236" s="95" t="s">
        <v>974</v>
      </c>
      <c r="BQ236" s="96" t="s">
        <v>974</v>
      </c>
      <c r="BR236" s="747"/>
      <c r="BS236" s="762"/>
      <c r="BT236" s="762"/>
      <c r="BU236" s="765"/>
    </row>
    <row r="237" spans="1:73" ht="129.6" customHeight="1" x14ac:dyDescent="0.25">
      <c r="A237" s="819"/>
      <c r="B237" s="822"/>
      <c r="C237" s="825"/>
      <c r="D237" s="999"/>
      <c r="E237" s="831"/>
      <c r="F237" s="834"/>
      <c r="G237" s="763"/>
      <c r="H237" s="775"/>
      <c r="I237" s="775"/>
      <c r="J237" s="801"/>
      <c r="K237" s="775"/>
      <c r="L237" s="763"/>
      <c r="M237" s="786"/>
      <c r="N237" s="763"/>
      <c r="O237" s="763"/>
      <c r="P237" s="813"/>
      <c r="Q237" s="748"/>
      <c r="R237" s="775"/>
      <c r="S237" s="877"/>
      <c r="T237" s="775"/>
      <c r="U237" s="877"/>
      <c r="V237" s="775"/>
      <c r="W237" s="877"/>
      <c r="X237" s="816"/>
      <c r="Y237" s="877"/>
      <c r="Z237" s="877"/>
      <c r="AA237" s="786"/>
      <c r="AB237" s="297">
        <v>2</v>
      </c>
      <c r="AC237" s="480" t="s">
        <v>1431</v>
      </c>
      <c r="AD237" s="481">
        <v>1</v>
      </c>
      <c r="AE237" s="295" t="s">
        <v>1740</v>
      </c>
      <c r="AF237" s="298" t="s">
        <v>507</v>
      </c>
      <c r="AG237" s="299" t="s">
        <v>335</v>
      </c>
      <c r="AH237" s="296">
        <v>0.15</v>
      </c>
      <c r="AI237" s="299" t="s">
        <v>178</v>
      </c>
      <c r="AJ237" s="296">
        <v>0.15</v>
      </c>
      <c r="AK237" s="300">
        <v>0.3</v>
      </c>
      <c r="AL237" s="301">
        <v>0.33599999999999997</v>
      </c>
      <c r="AM237" s="301">
        <v>0.6</v>
      </c>
      <c r="AN237" s="302" t="s">
        <v>1735</v>
      </c>
      <c r="AO237" s="302" t="s">
        <v>180</v>
      </c>
      <c r="AP237" s="302" t="s">
        <v>181</v>
      </c>
      <c r="AQ237" s="775"/>
      <c r="AR237" s="801"/>
      <c r="AS237" s="801"/>
      <c r="AT237" s="786"/>
      <c r="AU237" s="801"/>
      <c r="AV237" s="801"/>
      <c r="AW237" s="786"/>
      <c r="AX237" s="786"/>
      <c r="AY237" s="786"/>
      <c r="AZ237" s="775"/>
      <c r="BA237" s="303"/>
      <c r="BB237" s="305"/>
      <c r="BC237" s="308" t="s">
        <v>974</v>
      </c>
      <c r="BD237" s="295"/>
      <c r="BE237" s="295"/>
      <c r="BF237" s="295"/>
      <c r="BG237" s="295"/>
      <c r="BH237" s="305"/>
      <c r="BI237" s="305"/>
      <c r="BJ237" s="305"/>
      <c r="BK237" s="305"/>
      <c r="BL237" s="306"/>
      <c r="BM237" s="306"/>
      <c r="BN237" s="306"/>
      <c r="BO237" s="306"/>
      <c r="BP237" s="307" t="s">
        <v>974</v>
      </c>
      <c r="BQ237" s="330" t="s">
        <v>974</v>
      </c>
      <c r="BR237" s="748"/>
      <c r="BS237" s="763"/>
      <c r="BT237" s="763"/>
      <c r="BU237" s="766"/>
    </row>
    <row r="238" spans="1:73" ht="70.5" x14ac:dyDescent="0.25">
      <c r="A238" s="819"/>
      <c r="B238" s="822"/>
      <c r="C238" s="825"/>
      <c r="D238" s="999"/>
      <c r="E238" s="831"/>
      <c r="F238" s="834"/>
      <c r="G238" s="763"/>
      <c r="H238" s="775"/>
      <c r="I238" s="775"/>
      <c r="J238" s="801"/>
      <c r="K238" s="775"/>
      <c r="L238" s="763"/>
      <c r="M238" s="786"/>
      <c r="N238" s="763"/>
      <c r="O238" s="763"/>
      <c r="P238" s="813"/>
      <c r="Q238" s="748"/>
      <c r="R238" s="775"/>
      <c r="S238" s="877"/>
      <c r="T238" s="775"/>
      <c r="U238" s="877"/>
      <c r="V238" s="775"/>
      <c r="W238" s="877"/>
      <c r="X238" s="816"/>
      <c r="Y238" s="877"/>
      <c r="Z238" s="877"/>
      <c r="AA238" s="786"/>
      <c r="AB238" s="297">
        <v>3</v>
      </c>
      <c r="AC238" s="480" t="s">
        <v>1741</v>
      </c>
      <c r="AD238" s="481">
        <v>3</v>
      </c>
      <c r="AE238" s="295" t="s">
        <v>1742</v>
      </c>
      <c r="AF238" s="298" t="s">
        <v>830</v>
      </c>
      <c r="AG238" s="299" t="s">
        <v>282</v>
      </c>
      <c r="AH238" s="296">
        <v>0.1</v>
      </c>
      <c r="AI238" s="299" t="s">
        <v>178</v>
      </c>
      <c r="AJ238" s="296">
        <v>0.15</v>
      </c>
      <c r="AK238" s="300">
        <v>0.25</v>
      </c>
      <c r="AL238" s="301">
        <v>0.33599999999999997</v>
      </c>
      <c r="AM238" s="301">
        <v>0.44999999999999996</v>
      </c>
      <c r="AN238" s="302" t="s">
        <v>179</v>
      </c>
      <c r="AO238" s="302" t="s">
        <v>180</v>
      </c>
      <c r="AP238" s="302" t="s">
        <v>181</v>
      </c>
      <c r="AQ238" s="775"/>
      <c r="AR238" s="801"/>
      <c r="AS238" s="801"/>
      <c r="AT238" s="786"/>
      <c r="AU238" s="801"/>
      <c r="AV238" s="801"/>
      <c r="AW238" s="786"/>
      <c r="AX238" s="786"/>
      <c r="AY238" s="786"/>
      <c r="AZ238" s="775"/>
      <c r="BA238" s="303"/>
      <c r="BB238" s="305"/>
      <c r="BC238" s="308" t="s">
        <v>974</v>
      </c>
      <c r="BD238" s="295"/>
      <c r="BE238" s="295"/>
      <c r="BF238" s="295"/>
      <c r="BG238" s="295"/>
      <c r="BH238" s="305"/>
      <c r="BI238" s="305"/>
      <c r="BJ238" s="305"/>
      <c r="BK238" s="305"/>
      <c r="BL238" s="306"/>
      <c r="BM238" s="306"/>
      <c r="BN238" s="306"/>
      <c r="BO238" s="306"/>
      <c r="BP238" s="307" t="s">
        <v>974</v>
      </c>
      <c r="BQ238" s="330" t="s">
        <v>974</v>
      </c>
      <c r="BR238" s="748"/>
      <c r="BS238" s="763"/>
      <c r="BT238" s="763"/>
      <c r="BU238" s="766"/>
    </row>
    <row r="239" spans="1:73" ht="76.5" x14ac:dyDescent="0.25">
      <c r="A239" s="819"/>
      <c r="B239" s="822"/>
      <c r="C239" s="825"/>
      <c r="D239" s="999"/>
      <c r="E239" s="831"/>
      <c r="F239" s="834"/>
      <c r="G239" s="763"/>
      <c r="H239" s="775"/>
      <c r="I239" s="775"/>
      <c r="J239" s="801"/>
      <c r="K239" s="775"/>
      <c r="L239" s="763"/>
      <c r="M239" s="786"/>
      <c r="N239" s="763"/>
      <c r="O239" s="763"/>
      <c r="P239" s="813"/>
      <c r="Q239" s="748"/>
      <c r="R239" s="775"/>
      <c r="S239" s="877"/>
      <c r="T239" s="775"/>
      <c r="U239" s="877"/>
      <c r="V239" s="775"/>
      <c r="W239" s="877"/>
      <c r="X239" s="816"/>
      <c r="Y239" s="877"/>
      <c r="Z239" s="877"/>
      <c r="AA239" s="786"/>
      <c r="AB239" s="297">
        <v>4</v>
      </c>
      <c r="AC239" s="480" t="s">
        <v>1743</v>
      </c>
      <c r="AD239" s="481">
        <v>1</v>
      </c>
      <c r="AE239" s="295" t="s">
        <v>1404</v>
      </c>
      <c r="AF239" s="298" t="s">
        <v>507</v>
      </c>
      <c r="AG239" s="299" t="s">
        <v>335</v>
      </c>
      <c r="AH239" s="296">
        <v>0.15</v>
      </c>
      <c r="AI239" s="299" t="s">
        <v>178</v>
      </c>
      <c r="AJ239" s="296">
        <v>0.15</v>
      </c>
      <c r="AK239" s="300">
        <v>0.3</v>
      </c>
      <c r="AL239" s="301">
        <v>0.23519999999999996</v>
      </c>
      <c r="AM239" s="301">
        <v>0.44999999999999996</v>
      </c>
      <c r="AN239" s="302" t="s">
        <v>179</v>
      </c>
      <c r="AO239" s="302" t="s">
        <v>180</v>
      </c>
      <c r="AP239" s="302" t="s">
        <v>181</v>
      </c>
      <c r="AQ239" s="775"/>
      <c r="AR239" s="801"/>
      <c r="AS239" s="801"/>
      <c r="AT239" s="786"/>
      <c r="AU239" s="801"/>
      <c r="AV239" s="801"/>
      <c r="AW239" s="786"/>
      <c r="AX239" s="786"/>
      <c r="AY239" s="786"/>
      <c r="AZ239" s="775"/>
      <c r="BA239" s="303"/>
      <c r="BB239" s="305"/>
      <c r="BC239" s="308" t="s">
        <v>974</v>
      </c>
      <c r="BD239" s="295"/>
      <c r="BE239" s="295"/>
      <c r="BF239" s="295"/>
      <c r="BG239" s="295"/>
      <c r="BH239" s="305"/>
      <c r="BI239" s="305"/>
      <c r="BJ239" s="305"/>
      <c r="BK239" s="305"/>
      <c r="BL239" s="306"/>
      <c r="BM239" s="306"/>
      <c r="BN239" s="306"/>
      <c r="BO239" s="306"/>
      <c r="BP239" s="307" t="s">
        <v>974</v>
      </c>
      <c r="BQ239" s="330" t="s">
        <v>974</v>
      </c>
      <c r="BR239" s="748"/>
      <c r="BS239" s="763"/>
      <c r="BT239" s="763"/>
      <c r="BU239" s="766"/>
    </row>
    <row r="240" spans="1:73" ht="46.9" customHeight="1" x14ac:dyDescent="0.25">
      <c r="A240" s="819"/>
      <c r="B240" s="822"/>
      <c r="C240" s="825"/>
      <c r="D240" s="999"/>
      <c r="E240" s="831"/>
      <c r="F240" s="834"/>
      <c r="G240" s="763"/>
      <c r="H240" s="775"/>
      <c r="I240" s="775"/>
      <c r="J240" s="801"/>
      <c r="K240" s="775"/>
      <c r="L240" s="763"/>
      <c r="M240" s="786"/>
      <c r="N240" s="763"/>
      <c r="O240" s="763"/>
      <c r="P240" s="813"/>
      <c r="Q240" s="748"/>
      <c r="R240" s="775"/>
      <c r="S240" s="877"/>
      <c r="T240" s="775"/>
      <c r="U240" s="877"/>
      <c r="V240" s="775"/>
      <c r="W240" s="877"/>
      <c r="X240" s="816"/>
      <c r="Y240" s="877"/>
      <c r="Z240" s="877"/>
      <c r="AA240" s="786"/>
      <c r="AB240" s="297">
        <v>5</v>
      </c>
      <c r="AC240" s="480" t="s">
        <v>1744</v>
      </c>
      <c r="AD240" s="481">
        <v>1.2</v>
      </c>
      <c r="AE240" s="295" t="s">
        <v>1745</v>
      </c>
      <c r="AF240" s="298" t="s">
        <v>507</v>
      </c>
      <c r="AG240" s="299" t="s">
        <v>177</v>
      </c>
      <c r="AH240" s="296">
        <v>0.25</v>
      </c>
      <c r="AI240" s="299" t="s">
        <v>178</v>
      </c>
      <c r="AJ240" s="296">
        <v>0.15</v>
      </c>
      <c r="AK240" s="300">
        <v>0.4</v>
      </c>
      <c r="AL240" s="301">
        <v>0.14111999999999997</v>
      </c>
      <c r="AM240" s="301">
        <v>0.44999999999999996</v>
      </c>
      <c r="AN240" s="302" t="s">
        <v>179</v>
      </c>
      <c r="AO240" s="302" t="s">
        <v>180</v>
      </c>
      <c r="AP240" s="302" t="s">
        <v>181</v>
      </c>
      <c r="AQ240" s="775"/>
      <c r="AR240" s="801"/>
      <c r="AS240" s="801"/>
      <c r="AT240" s="786"/>
      <c r="AU240" s="801"/>
      <c r="AV240" s="801"/>
      <c r="AW240" s="786"/>
      <c r="AX240" s="786"/>
      <c r="AY240" s="786"/>
      <c r="AZ240" s="775"/>
      <c r="BA240" s="303"/>
      <c r="BB240" s="305"/>
      <c r="BC240" s="308" t="s">
        <v>974</v>
      </c>
      <c r="BD240" s="295"/>
      <c r="BE240" s="295"/>
      <c r="BF240" s="295"/>
      <c r="BG240" s="295"/>
      <c r="BH240" s="305"/>
      <c r="BI240" s="305"/>
      <c r="BJ240" s="305"/>
      <c r="BK240" s="305"/>
      <c r="BL240" s="306"/>
      <c r="BM240" s="306"/>
      <c r="BN240" s="306"/>
      <c r="BO240" s="306"/>
      <c r="BP240" s="307" t="s">
        <v>974</v>
      </c>
      <c r="BQ240" s="330" t="s">
        <v>974</v>
      </c>
      <c r="BR240" s="748"/>
      <c r="BS240" s="763"/>
      <c r="BT240" s="763"/>
      <c r="BU240" s="766"/>
    </row>
    <row r="241" spans="1:73" ht="15.75" thickBot="1" x14ac:dyDescent="0.3">
      <c r="A241" s="819"/>
      <c r="B241" s="822"/>
      <c r="C241" s="825"/>
      <c r="D241" s="1000"/>
      <c r="E241" s="832"/>
      <c r="F241" s="835"/>
      <c r="G241" s="764"/>
      <c r="H241" s="776"/>
      <c r="I241" s="776"/>
      <c r="J241" s="802"/>
      <c r="K241" s="776"/>
      <c r="L241" s="764"/>
      <c r="M241" s="787"/>
      <c r="N241" s="764"/>
      <c r="O241" s="764"/>
      <c r="P241" s="814"/>
      <c r="Q241" s="749"/>
      <c r="R241" s="776"/>
      <c r="S241" s="878"/>
      <c r="T241" s="776"/>
      <c r="U241" s="878"/>
      <c r="V241" s="776"/>
      <c r="W241" s="878"/>
      <c r="X241" s="817"/>
      <c r="Y241" s="878"/>
      <c r="Z241" s="878"/>
      <c r="AA241" s="787"/>
      <c r="AB241" s="315">
        <v>6</v>
      </c>
      <c r="AC241" s="482"/>
      <c r="AD241" s="483"/>
      <c r="AE241" s="313"/>
      <c r="AF241" s="316" t="s">
        <v>974</v>
      </c>
      <c r="AG241" s="317"/>
      <c r="AH241" s="314" t="s">
        <v>974</v>
      </c>
      <c r="AI241" s="317"/>
      <c r="AJ241" s="314" t="s">
        <v>974</v>
      </c>
      <c r="AK241" s="318" t="s">
        <v>974</v>
      </c>
      <c r="AL241" s="319" t="s">
        <v>974</v>
      </c>
      <c r="AM241" s="319" t="s">
        <v>974</v>
      </c>
      <c r="AN241" s="320"/>
      <c r="AO241" s="320"/>
      <c r="AP241" s="320"/>
      <c r="AQ241" s="776"/>
      <c r="AR241" s="802"/>
      <c r="AS241" s="802"/>
      <c r="AT241" s="787"/>
      <c r="AU241" s="802"/>
      <c r="AV241" s="802"/>
      <c r="AW241" s="787"/>
      <c r="AX241" s="787"/>
      <c r="AY241" s="787"/>
      <c r="AZ241" s="776"/>
      <c r="BA241" s="321"/>
      <c r="BB241" s="323"/>
      <c r="BC241" s="326" t="s">
        <v>974</v>
      </c>
      <c r="BD241" s="313"/>
      <c r="BE241" s="313"/>
      <c r="BF241" s="313"/>
      <c r="BG241" s="313"/>
      <c r="BH241" s="323"/>
      <c r="BI241" s="323"/>
      <c r="BJ241" s="323"/>
      <c r="BK241" s="323"/>
      <c r="BL241" s="324"/>
      <c r="BM241" s="324"/>
      <c r="BN241" s="324"/>
      <c r="BO241" s="324"/>
      <c r="BP241" s="325" t="s">
        <v>974</v>
      </c>
      <c r="BQ241" s="333" t="s">
        <v>974</v>
      </c>
      <c r="BR241" s="749"/>
      <c r="BS241" s="764"/>
      <c r="BT241" s="764"/>
      <c r="BU241" s="767"/>
    </row>
    <row r="242" spans="1:73" ht="89.25" x14ac:dyDescent="0.25">
      <c r="A242" s="819"/>
      <c r="B242" s="822"/>
      <c r="C242" s="825"/>
      <c r="D242" s="998" t="s">
        <v>1387</v>
      </c>
      <c r="E242" s="830" t="s">
        <v>358</v>
      </c>
      <c r="F242" s="833">
        <v>14</v>
      </c>
      <c r="G242" s="762" t="s">
        <v>1730</v>
      </c>
      <c r="H242" s="774" t="s">
        <v>1390</v>
      </c>
      <c r="I242" s="774" t="s">
        <v>1406</v>
      </c>
      <c r="J242" s="800" t="s">
        <v>1746</v>
      </c>
      <c r="K242" s="774" t="s">
        <v>201</v>
      </c>
      <c r="L242" s="762" t="s">
        <v>675</v>
      </c>
      <c r="M242" s="785" t="s">
        <v>1282</v>
      </c>
      <c r="N242" s="762" t="s">
        <v>1747</v>
      </c>
      <c r="O242" s="762" t="s">
        <v>1748</v>
      </c>
      <c r="P242" s="812" t="s">
        <v>1395</v>
      </c>
      <c r="Q242" s="747" t="s">
        <v>1395</v>
      </c>
      <c r="R242" s="774" t="s">
        <v>289</v>
      </c>
      <c r="S242" s="876">
        <v>0.8</v>
      </c>
      <c r="T242" s="774" t="s">
        <v>220</v>
      </c>
      <c r="U242" s="876">
        <v>0.4</v>
      </c>
      <c r="V242" s="774" t="s">
        <v>174</v>
      </c>
      <c r="W242" s="876">
        <v>0.6</v>
      </c>
      <c r="X242" s="815" t="s">
        <v>174</v>
      </c>
      <c r="Y242" s="876">
        <v>0.6</v>
      </c>
      <c r="Z242" s="876" t="s">
        <v>1579</v>
      </c>
      <c r="AA242" s="785" t="s">
        <v>1580</v>
      </c>
      <c r="AB242" s="49">
        <v>1</v>
      </c>
      <c r="AC242" s="213" t="s">
        <v>1749</v>
      </c>
      <c r="AD242" s="214">
        <v>3</v>
      </c>
      <c r="AE242" s="9" t="s">
        <v>1554</v>
      </c>
      <c r="AF242" s="16" t="s">
        <v>507</v>
      </c>
      <c r="AG242" s="10" t="s">
        <v>335</v>
      </c>
      <c r="AH242" s="18">
        <v>0.15</v>
      </c>
      <c r="AI242" s="10" t="s">
        <v>178</v>
      </c>
      <c r="AJ242" s="18">
        <v>0.15</v>
      </c>
      <c r="AK242" s="19">
        <v>0.3</v>
      </c>
      <c r="AL242" s="20">
        <v>0.56000000000000005</v>
      </c>
      <c r="AM242" s="20">
        <v>0.6</v>
      </c>
      <c r="AN242" s="11" t="s">
        <v>1735</v>
      </c>
      <c r="AO242" s="11" t="s">
        <v>180</v>
      </c>
      <c r="AP242" s="11" t="s">
        <v>181</v>
      </c>
      <c r="AQ242" s="774" t="s">
        <v>1750</v>
      </c>
      <c r="AR242" s="768">
        <v>0.8</v>
      </c>
      <c r="AS242" s="768">
        <v>9.8783999999999997E-2</v>
      </c>
      <c r="AT242" s="785" t="s">
        <v>535</v>
      </c>
      <c r="AU242" s="768">
        <v>0.6</v>
      </c>
      <c r="AV242" s="768">
        <v>0.44999999999999996</v>
      </c>
      <c r="AW242" s="785" t="s">
        <v>174</v>
      </c>
      <c r="AX242" s="785" t="s">
        <v>1580</v>
      </c>
      <c r="AY242" s="785" t="s">
        <v>174</v>
      </c>
      <c r="AZ242" s="774" t="s">
        <v>183</v>
      </c>
      <c r="BA242" s="97" t="s">
        <v>1751</v>
      </c>
      <c r="BB242" s="91" t="s">
        <v>1752</v>
      </c>
      <c r="BC242" s="94">
        <v>1</v>
      </c>
      <c r="BD242" s="9">
        <v>1</v>
      </c>
      <c r="BE242" s="9"/>
      <c r="BF242" s="9"/>
      <c r="BG242" s="9"/>
      <c r="BH242" s="91" t="s">
        <v>1708</v>
      </c>
      <c r="BI242" s="91" t="s">
        <v>1739</v>
      </c>
      <c r="BJ242" s="91"/>
      <c r="BK242" s="91"/>
      <c r="BL242" s="93"/>
      <c r="BM242" s="93"/>
      <c r="BN242" s="93"/>
      <c r="BO242" s="93"/>
      <c r="BP242" s="95" t="s">
        <v>974</v>
      </c>
      <c r="BQ242" s="96" t="s">
        <v>974</v>
      </c>
      <c r="BR242" s="747"/>
      <c r="BS242" s="762"/>
      <c r="BT242" s="762"/>
      <c r="BU242" s="765"/>
    </row>
    <row r="243" spans="1:73" ht="59.45" customHeight="1" x14ac:dyDescent="0.25">
      <c r="A243" s="819"/>
      <c r="B243" s="822"/>
      <c r="C243" s="825"/>
      <c r="D243" s="999"/>
      <c r="E243" s="831"/>
      <c r="F243" s="834"/>
      <c r="G243" s="763"/>
      <c r="H243" s="775"/>
      <c r="I243" s="775"/>
      <c r="J243" s="801"/>
      <c r="K243" s="775"/>
      <c r="L243" s="763"/>
      <c r="M243" s="786"/>
      <c r="N243" s="763"/>
      <c r="O243" s="763"/>
      <c r="P243" s="813"/>
      <c r="Q243" s="748"/>
      <c r="R243" s="775"/>
      <c r="S243" s="877"/>
      <c r="T243" s="775"/>
      <c r="U243" s="877"/>
      <c r="V243" s="775"/>
      <c r="W243" s="877"/>
      <c r="X243" s="816"/>
      <c r="Y243" s="877"/>
      <c r="Z243" s="877"/>
      <c r="AA243" s="786"/>
      <c r="AB243" s="297">
        <v>2</v>
      </c>
      <c r="AC243" s="480" t="s">
        <v>1753</v>
      </c>
      <c r="AD243" s="481">
        <v>2</v>
      </c>
      <c r="AE243" s="295" t="s">
        <v>1640</v>
      </c>
      <c r="AF243" s="298" t="s">
        <v>507</v>
      </c>
      <c r="AG243" s="299" t="s">
        <v>335</v>
      </c>
      <c r="AH243" s="296">
        <v>0.15</v>
      </c>
      <c r="AI243" s="299" t="s">
        <v>178</v>
      </c>
      <c r="AJ243" s="296">
        <v>0.15</v>
      </c>
      <c r="AK243" s="300">
        <v>0.3</v>
      </c>
      <c r="AL243" s="301">
        <v>0.39200000000000002</v>
      </c>
      <c r="AM243" s="301">
        <v>0.6</v>
      </c>
      <c r="AN243" s="302" t="s">
        <v>1735</v>
      </c>
      <c r="AO243" s="302" t="s">
        <v>180</v>
      </c>
      <c r="AP243" s="302" t="s">
        <v>181</v>
      </c>
      <c r="AQ243" s="775"/>
      <c r="AR243" s="801"/>
      <c r="AS243" s="801"/>
      <c r="AT243" s="786"/>
      <c r="AU243" s="801"/>
      <c r="AV243" s="801"/>
      <c r="AW243" s="786"/>
      <c r="AX243" s="786"/>
      <c r="AY243" s="786"/>
      <c r="AZ243" s="775"/>
      <c r="BA243" s="303" t="s">
        <v>1754</v>
      </c>
      <c r="BB243" s="305" t="s">
        <v>1755</v>
      </c>
      <c r="BC243" s="308">
        <v>4</v>
      </c>
      <c r="BD243" s="295">
        <v>1</v>
      </c>
      <c r="BE243" s="295">
        <v>1</v>
      </c>
      <c r="BF243" s="295">
        <v>1</v>
      </c>
      <c r="BG243" s="295">
        <v>1</v>
      </c>
      <c r="BH243" s="305" t="s">
        <v>1708</v>
      </c>
      <c r="BI243" s="305" t="s">
        <v>1756</v>
      </c>
      <c r="BJ243" s="305"/>
      <c r="BK243" s="305"/>
      <c r="BL243" s="306"/>
      <c r="BM243" s="306"/>
      <c r="BN243" s="306"/>
      <c r="BO243" s="306"/>
      <c r="BP243" s="307" t="s">
        <v>974</v>
      </c>
      <c r="BQ243" s="330" t="s">
        <v>974</v>
      </c>
      <c r="BR243" s="748"/>
      <c r="BS243" s="763"/>
      <c r="BT243" s="763"/>
      <c r="BU243" s="766"/>
    </row>
    <row r="244" spans="1:73" ht="69.75" x14ac:dyDescent="0.25">
      <c r="A244" s="819"/>
      <c r="B244" s="822"/>
      <c r="C244" s="825"/>
      <c r="D244" s="999"/>
      <c r="E244" s="831"/>
      <c r="F244" s="834"/>
      <c r="G244" s="763"/>
      <c r="H244" s="775"/>
      <c r="I244" s="775"/>
      <c r="J244" s="801"/>
      <c r="K244" s="775"/>
      <c r="L244" s="763"/>
      <c r="M244" s="786"/>
      <c r="N244" s="763"/>
      <c r="O244" s="763"/>
      <c r="P244" s="813"/>
      <c r="Q244" s="748"/>
      <c r="R244" s="775"/>
      <c r="S244" s="877"/>
      <c r="T244" s="775"/>
      <c r="U244" s="877"/>
      <c r="V244" s="775"/>
      <c r="W244" s="877"/>
      <c r="X244" s="816"/>
      <c r="Y244" s="877"/>
      <c r="Z244" s="877"/>
      <c r="AA244" s="786"/>
      <c r="AB244" s="297">
        <v>3</v>
      </c>
      <c r="AC244" s="480" t="s">
        <v>1757</v>
      </c>
      <c r="AD244" s="481">
        <v>2</v>
      </c>
      <c r="AE244" s="295" t="s">
        <v>1758</v>
      </c>
      <c r="AF244" s="298" t="s">
        <v>507</v>
      </c>
      <c r="AG244" s="299" t="s">
        <v>177</v>
      </c>
      <c r="AH244" s="296">
        <v>0.25</v>
      </c>
      <c r="AI244" s="299" t="s">
        <v>178</v>
      </c>
      <c r="AJ244" s="296">
        <v>0.15</v>
      </c>
      <c r="AK244" s="300">
        <v>0.4</v>
      </c>
      <c r="AL244" s="301">
        <v>0.23519999999999999</v>
      </c>
      <c r="AM244" s="301">
        <v>0.6</v>
      </c>
      <c r="AN244" s="302" t="s">
        <v>1735</v>
      </c>
      <c r="AO244" s="302" t="s">
        <v>180</v>
      </c>
      <c r="AP244" s="302" t="s">
        <v>181</v>
      </c>
      <c r="AQ244" s="775"/>
      <c r="AR244" s="801"/>
      <c r="AS244" s="801"/>
      <c r="AT244" s="786"/>
      <c r="AU244" s="801"/>
      <c r="AV244" s="801"/>
      <c r="AW244" s="786"/>
      <c r="AX244" s="786"/>
      <c r="AY244" s="786"/>
      <c r="AZ244" s="775"/>
      <c r="BA244" s="303"/>
      <c r="BB244" s="305"/>
      <c r="BC244" s="308" t="s">
        <v>974</v>
      </c>
      <c r="BD244" s="295"/>
      <c r="BE244" s="295"/>
      <c r="BF244" s="295"/>
      <c r="BG244" s="295"/>
      <c r="BH244" s="305"/>
      <c r="BI244" s="305"/>
      <c r="BJ244" s="305"/>
      <c r="BK244" s="305"/>
      <c r="BL244" s="306"/>
      <c r="BM244" s="306"/>
      <c r="BN244" s="306"/>
      <c r="BO244" s="306"/>
      <c r="BP244" s="307" t="s">
        <v>974</v>
      </c>
      <c r="BQ244" s="330" t="s">
        <v>974</v>
      </c>
      <c r="BR244" s="748"/>
      <c r="BS244" s="763"/>
      <c r="BT244" s="763"/>
      <c r="BU244" s="766"/>
    </row>
    <row r="245" spans="1:73" ht="69.75" x14ac:dyDescent="0.25">
      <c r="A245" s="819"/>
      <c r="B245" s="822"/>
      <c r="C245" s="825"/>
      <c r="D245" s="999"/>
      <c r="E245" s="831"/>
      <c r="F245" s="834"/>
      <c r="G245" s="763"/>
      <c r="H245" s="775"/>
      <c r="I245" s="775"/>
      <c r="J245" s="801"/>
      <c r="K245" s="775"/>
      <c r="L245" s="763"/>
      <c r="M245" s="786"/>
      <c r="N245" s="763"/>
      <c r="O245" s="763"/>
      <c r="P245" s="813"/>
      <c r="Q245" s="748"/>
      <c r="R245" s="775"/>
      <c r="S245" s="877"/>
      <c r="T245" s="775"/>
      <c r="U245" s="877"/>
      <c r="V245" s="775"/>
      <c r="W245" s="877"/>
      <c r="X245" s="816"/>
      <c r="Y245" s="877"/>
      <c r="Z245" s="877"/>
      <c r="AA245" s="786"/>
      <c r="AB245" s="297">
        <v>4</v>
      </c>
      <c r="AC245" s="480" t="s">
        <v>1759</v>
      </c>
      <c r="AD245" s="481">
        <v>3</v>
      </c>
      <c r="AE245" s="295" t="s">
        <v>1742</v>
      </c>
      <c r="AF245" s="298" t="s">
        <v>507</v>
      </c>
      <c r="AG245" s="299" t="s">
        <v>335</v>
      </c>
      <c r="AH245" s="296">
        <v>0.15</v>
      </c>
      <c r="AI245" s="299" t="s">
        <v>178</v>
      </c>
      <c r="AJ245" s="296">
        <v>0.15</v>
      </c>
      <c r="AK245" s="300">
        <v>0.3</v>
      </c>
      <c r="AL245" s="301">
        <v>0.16464000000000001</v>
      </c>
      <c r="AM245" s="301">
        <v>0.6</v>
      </c>
      <c r="AN245" s="302" t="s">
        <v>1735</v>
      </c>
      <c r="AO245" s="302" t="s">
        <v>180</v>
      </c>
      <c r="AP245" s="302" t="s">
        <v>181</v>
      </c>
      <c r="AQ245" s="775"/>
      <c r="AR245" s="801"/>
      <c r="AS245" s="801"/>
      <c r="AT245" s="786"/>
      <c r="AU245" s="801"/>
      <c r="AV245" s="801"/>
      <c r="AW245" s="786"/>
      <c r="AX245" s="786"/>
      <c r="AY245" s="786"/>
      <c r="AZ245" s="775"/>
      <c r="BA245" s="303"/>
      <c r="BB245" s="305"/>
      <c r="BC245" s="308" t="s">
        <v>974</v>
      </c>
      <c r="BD245" s="295"/>
      <c r="BE245" s="295"/>
      <c r="BF245" s="295"/>
      <c r="BG245" s="295"/>
      <c r="BH245" s="305"/>
      <c r="BI245" s="305"/>
      <c r="BJ245" s="305"/>
      <c r="BK245" s="305"/>
      <c r="BL245" s="306"/>
      <c r="BM245" s="306"/>
      <c r="BN245" s="306"/>
      <c r="BO245" s="306"/>
      <c r="BP245" s="307" t="s">
        <v>974</v>
      </c>
      <c r="BQ245" s="330" t="s">
        <v>974</v>
      </c>
      <c r="BR245" s="748"/>
      <c r="BS245" s="763"/>
      <c r="BT245" s="763"/>
      <c r="BU245" s="766"/>
    </row>
    <row r="246" spans="1:73" ht="48" customHeight="1" x14ac:dyDescent="0.25">
      <c r="A246" s="819"/>
      <c r="B246" s="822"/>
      <c r="C246" s="825"/>
      <c r="D246" s="999"/>
      <c r="E246" s="831"/>
      <c r="F246" s="834"/>
      <c r="G246" s="763"/>
      <c r="H246" s="775"/>
      <c r="I246" s="775"/>
      <c r="J246" s="801"/>
      <c r="K246" s="775"/>
      <c r="L246" s="763"/>
      <c r="M246" s="786"/>
      <c r="N246" s="763"/>
      <c r="O246" s="763"/>
      <c r="P246" s="813"/>
      <c r="Q246" s="748"/>
      <c r="R246" s="775"/>
      <c r="S246" s="877"/>
      <c r="T246" s="775"/>
      <c r="U246" s="877"/>
      <c r="V246" s="775"/>
      <c r="W246" s="877"/>
      <c r="X246" s="816"/>
      <c r="Y246" s="877"/>
      <c r="Z246" s="877"/>
      <c r="AA246" s="786"/>
      <c r="AB246" s="297">
        <v>5</v>
      </c>
      <c r="AC246" s="480" t="s">
        <v>1728</v>
      </c>
      <c r="AD246" s="481">
        <v>3</v>
      </c>
      <c r="AE246" s="295" t="s">
        <v>1404</v>
      </c>
      <c r="AF246" s="298" t="s">
        <v>507</v>
      </c>
      <c r="AG246" s="299" t="s">
        <v>177</v>
      </c>
      <c r="AH246" s="296">
        <v>0.25</v>
      </c>
      <c r="AI246" s="299" t="s">
        <v>178</v>
      </c>
      <c r="AJ246" s="296">
        <v>0.15</v>
      </c>
      <c r="AK246" s="300">
        <v>0.4</v>
      </c>
      <c r="AL246" s="301">
        <v>9.8783999999999997E-2</v>
      </c>
      <c r="AM246" s="301">
        <v>0.6</v>
      </c>
      <c r="AN246" s="302" t="s">
        <v>179</v>
      </c>
      <c r="AO246" s="302" t="s">
        <v>180</v>
      </c>
      <c r="AP246" s="302" t="s">
        <v>181</v>
      </c>
      <c r="AQ246" s="775"/>
      <c r="AR246" s="801"/>
      <c r="AS246" s="801"/>
      <c r="AT246" s="786"/>
      <c r="AU246" s="801"/>
      <c r="AV246" s="801"/>
      <c r="AW246" s="786"/>
      <c r="AX246" s="786"/>
      <c r="AY246" s="786"/>
      <c r="AZ246" s="775"/>
      <c r="BA246" s="303"/>
      <c r="BB246" s="305"/>
      <c r="BC246" s="308" t="s">
        <v>974</v>
      </c>
      <c r="BD246" s="295"/>
      <c r="BE246" s="295"/>
      <c r="BF246" s="295"/>
      <c r="BG246" s="295"/>
      <c r="BH246" s="305"/>
      <c r="BI246" s="305"/>
      <c r="BJ246" s="305"/>
      <c r="BK246" s="305"/>
      <c r="BL246" s="306"/>
      <c r="BM246" s="306"/>
      <c r="BN246" s="306"/>
      <c r="BO246" s="306"/>
      <c r="BP246" s="307" t="s">
        <v>974</v>
      </c>
      <c r="BQ246" s="330" t="s">
        <v>974</v>
      </c>
      <c r="BR246" s="748"/>
      <c r="BS246" s="763"/>
      <c r="BT246" s="763"/>
      <c r="BU246" s="766"/>
    </row>
    <row r="247" spans="1:73" ht="55.15" customHeight="1" thickBot="1" x14ac:dyDescent="0.3">
      <c r="A247" s="819"/>
      <c r="B247" s="822"/>
      <c r="C247" s="825"/>
      <c r="D247" s="1000"/>
      <c r="E247" s="832"/>
      <c r="F247" s="835"/>
      <c r="G247" s="764"/>
      <c r="H247" s="776"/>
      <c r="I247" s="776"/>
      <c r="J247" s="802"/>
      <c r="K247" s="776"/>
      <c r="L247" s="764"/>
      <c r="M247" s="787"/>
      <c r="N247" s="764"/>
      <c r="O247" s="764"/>
      <c r="P247" s="814"/>
      <c r="Q247" s="749"/>
      <c r="R247" s="776"/>
      <c r="S247" s="878"/>
      <c r="T247" s="776"/>
      <c r="U247" s="878"/>
      <c r="V247" s="776"/>
      <c r="W247" s="878"/>
      <c r="X247" s="817"/>
      <c r="Y247" s="878"/>
      <c r="Z247" s="878"/>
      <c r="AA247" s="787"/>
      <c r="AB247" s="315">
        <v>6</v>
      </c>
      <c r="AC247" s="482" t="s">
        <v>1729</v>
      </c>
      <c r="AD247" s="483">
        <v>3</v>
      </c>
      <c r="AE247" s="313" t="s">
        <v>1404</v>
      </c>
      <c r="AF247" s="316" t="s">
        <v>830</v>
      </c>
      <c r="AG247" s="317" t="s">
        <v>282</v>
      </c>
      <c r="AH247" s="314">
        <v>0.1</v>
      </c>
      <c r="AI247" s="317" t="s">
        <v>178</v>
      </c>
      <c r="AJ247" s="314">
        <v>0.15</v>
      </c>
      <c r="AK247" s="318">
        <v>0.25</v>
      </c>
      <c r="AL247" s="319">
        <v>9.8783999999999997E-2</v>
      </c>
      <c r="AM247" s="319">
        <v>0.44999999999999996</v>
      </c>
      <c r="AN247" s="320" t="s">
        <v>179</v>
      </c>
      <c r="AO247" s="320" t="s">
        <v>180</v>
      </c>
      <c r="AP247" s="320" t="s">
        <v>181</v>
      </c>
      <c r="AQ247" s="776"/>
      <c r="AR247" s="802"/>
      <c r="AS247" s="802"/>
      <c r="AT247" s="787"/>
      <c r="AU247" s="802"/>
      <c r="AV247" s="802"/>
      <c r="AW247" s="787"/>
      <c r="AX247" s="787"/>
      <c r="AY247" s="787"/>
      <c r="AZ247" s="776"/>
      <c r="BA247" s="321"/>
      <c r="BB247" s="323"/>
      <c r="BC247" s="326" t="s">
        <v>974</v>
      </c>
      <c r="BD247" s="313"/>
      <c r="BE247" s="313"/>
      <c r="BF247" s="313"/>
      <c r="BG247" s="313"/>
      <c r="BH247" s="323"/>
      <c r="BI247" s="323"/>
      <c r="BJ247" s="323"/>
      <c r="BK247" s="323"/>
      <c r="BL247" s="324"/>
      <c r="BM247" s="324"/>
      <c r="BN247" s="324"/>
      <c r="BO247" s="324"/>
      <c r="BP247" s="325" t="s">
        <v>974</v>
      </c>
      <c r="BQ247" s="333" t="s">
        <v>974</v>
      </c>
      <c r="BR247" s="749"/>
      <c r="BS247" s="764"/>
      <c r="BT247" s="764"/>
      <c r="BU247" s="767"/>
    </row>
    <row r="248" spans="1:73" ht="70.5" x14ac:dyDescent="0.25">
      <c r="A248" s="819"/>
      <c r="B248" s="822"/>
      <c r="C248" s="825"/>
      <c r="D248" s="998" t="s">
        <v>1387</v>
      </c>
      <c r="E248" s="830" t="s">
        <v>358</v>
      </c>
      <c r="F248" s="833">
        <v>15</v>
      </c>
      <c r="G248" s="762" t="s">
        <v>1760</v>
      </c>
      <c r="H248" s="774" t="s">
        <v>1390</v>
      </c>
      <c r="I248" s="774" t="s">
        <v>1391</v>
      </c>
      <c r="J248" s="800" t="s">
        <v>1761</v>
      </c>
      <c r="K248" s="774" t="s">
        <v>201</v>
      </c>
      <c r="L248" s="762" t="s">
        <v>675</v>
      </c>
      <c r="M248" s="785" t="s">
        <v>1282</v>
      </c>
      <c r="N248" s="762" t="s">
        <v>1762</v>
      </c>
      <c r="O248" s="762" t="s">
        <v>1763</v>
      </c>
      <c r="P248" s="812" t="s">
        <v>1395</v>
      </c>
      <c r="Q248" s="747" t="s">
        <v>1395</v>
      </c>
      <c r="R248" s="774" t="s">
        <v>289</v>
      </c>
      <c r="S248" s="876">
        <v>0.8</v>
      </c>
      <c r="T248" s="774" t="s">
        <v>263</v>
      </c>
      <c r="U248" s="876">
        <v>0.2</v>
      </c>
      <c r="V248" s="774" t="s">
        <v>174</v>
      </c>
      <c r="W248" s="876">
        <v>0.6</v>
      </c>
      <c r="X248" s="815" t="s">
        <v>174</v>
      </c>
      <c r="Y248" s="876">
        <v>0.6</v>
      </c>
      <c r="Z248" s="876" t="s">
        <v>1579</v>
      </c>
      <c r="AA248" s="785" t="s">
        <v>1580</v>
      </c>
      <c r="AB248" s="49">
        <v>1</v>
      </c>
      <c r="AC248" s="213" t="s">
        <v>1764</v>
      </c>
      <c r="AD248" s="214">
        <v>2</v>
      </c>
      <c r="AE248" s="9" t="s">
        <v>1697</v>
      </c>
      <c r="AF248" s="16" t="s">
        <v>507</v>
      </c>
      <c r="AG248" s="10" t="s">
        <v>177</v>
      </c>
      <c r="AH248" s="18">
        <v>0.25</v>
      </c>
      <c r="AI248" s="10" t="s">
        <v>806</v>
      </c>
      <c r="AJ248" s="18">
        <v>0.25</v>
      </c>
      <c r="AK248" s="19">
        <v>0.5</v>
      </c>
      <c r="AL248" s="20">
        <v>0.4</v>
      </c>
      <c r="AM248" s="20">
        <v>0.6</v>
      </c>
      <c r="AN248" s="11" t="s">
        <v>179</v>
      </c>
      <c r="AO248" s="11" t="s">
        <v>180</v>
      </c>
      <c r="AP248" s="11" t="s">
        <v>181</v>
      </c>
      <c r="AQ248" s="774" t="s">
        <v>1765</v>
      </c>
      <c r="AR248" s="768">
        <v>0.8</v>
      </c>
      <c r="AS248" s="768">
        <v>0.12</v>
      </c>
      <c r="AT248" s="785" t="s">
        <v>535</v>
      </c>
      <c r="AU248" s="768">
        <v>0.6</v>
      </c>
      <c r="AV248" s="768">
        <v>0.33749999999999997</v>
      </c>
      <c r="AW248" s="785" t="s">
        <v>220</v>
      </c>
      <c r="AX248" s="785" t="s">
        <v>1580</v>
      </c>
      <c r="AY248" s="785" t="s">
        <v>1397</v>
      </c>
      <c r="AZ248" s="774" t="s">
        <v>224</v>
      </c>
      <c r="BA248" s="97" t="s">
        <v>1395</v>
      </c>
      <c r="BB248" s="91" t="s">
        <v>1395</v>
      </c>
      <c r="BC248" s="94" t="s">
        <v>974</v>
      </c>
      <c r="BD248" s="9"/>
      <c r="BE248" s="9"/>
      <c r="BF248" s="9"/>
      <c r="BG248" s="9"/>
      <c r="BH248" s="91"/>
      <c r="BI248" s="91"/>
      <c r="BJ248" s="91"/>
      <c r="BK248" s="91"/>
      <c r="BL248" s="93"/>
      <c r="BM248" s="93"/>
      <c r="BN248" s="93"/>
      <c r="BO248" s="93"/>
      <c r="BP248" s="95" t="s">
        <v>974</v>
      </c>
      <c r="BQ248" s="96" t="s">
        <v>974</v>
      </c>
      <c r="BR248" s="747"/>
      <c r="BS248" s="762"/>
      <c r="BT248" s="762"/>
      <c r="BU248" s="765"/>
    </row>
    <row r="249" spans="1:73" ht="70.5" x14ac:dyDescent="0.25">
      <c r="A249" s="819"/>
      <c r="B249" s="822"/>
      <c r="C249" s="825"/>
      <c r="D249" s="999"/>
      <c r="E249" s="831"/>
      <c r="F249" s="834"/>
      <c r="G249" s="763"/>
      <c r="H249" s="775"/>
      <c r="I249" s="775"/>
      <c r="J249" s="801"/>
      <c r="K249" s="775"/>
      <c r="L249" s="763"/>
      <c r="M249" s="786"/>
      <c r="N249" s="763"/>
      <c r="O249" s="763"/>
      <c r="P249" s="813"/>
      <c r="Q249" s="748"/>
      <c r="R249" s="775"/>
      <c r="S249" s="877"/>
      <c r="T249" s="775"/>
      <c r="U249" s="877"/>
      <c r="V249" s="775"/>
      <c r="W249" s="877"/>
      <c r="X249" s="816"/>
      <c r="Y249" s="877"/>
      <c r="Z249" s="877"/>
      <c r="AA249" s="786"/>
      <c r="AB249" s="297">
        <v>2</v>
      </c>
      <c r="AC249" s="480" t="s">
        <v>1766</v>
      </c>
      <c r="AD249" s="481" t="s">
        <v>542</v>
      </c>
      <c r="AE249" s="295" t="s">
        <v>1680</v>
      </c>
      <c r="AF249" s="298" t="s">
        <v>830</v>
      </c>
      <c r="AG249" s="299" t="s">
        <v>282</v>
      </c>
      <c r="AH249" s="296">
        <v>0.1</v>
      </c>
      <c r="AI249" s="299" t="s">
        <v>178</v>
      </c>
      <c r="AJ249" s="296">
        <v>0.15</v>
      </c>
      <c r="AK249" s="300">
        <v>0.25</v>
      </c>
      <c r="AL249" s="301">
        <v>0.4</v>
      </c>
      <c r="AM249" s="301">
        <v>0.44999999999999996</v>
      </c>
      <c r="AN249" s="302" t="s">
        <v>179</v>
      </c>
      <c r="AO249" s="302" t="s">
        <v>180</v>
      </c>
      <c r="AP249" s="302" t="s">
        <v>181</v>
      </c>
      <c r="AQ249" s="775"/>
      <c r="AR249" s="801"/>
      <c r="AS249" s="801"/>
      <c r="AT249" s="786"/>
      <c r="AU249" s="801"/>
      <c r="AV249" s="801"/>
      <c r="AW249" s="786"/>
      <c r="AX249" s="786"/>
      <c r="AY249" s="786"/>
      <c r="AZ249" s="775"/>
      <c r="BA249" s="303"/>
      <c r="BB249" s="305"/>
      <c r="BC249" s="308" t="s">
        <v>974</v>
      </c>
      <c r="BD249" s="295"/>
      <c r="BE249" s="295"/>
      <c r="BF249" s="295"/>
      <c r="BG249" s="295"/>
      <c r="BH249" s="305"/>
      <c r="BI249" s="305"/>
      <c r="BJ249" s="305"/>
      <c r="BK249" s="305"/>
      <c r="BL249" s="306"/>
      <c r="BM249" s="306"/>
      <c r="BN249" s="306"/>
      <c r="BO249" s="306"/>
      <c r="BP249" s="307" t="s">
        <v>974</v>
      </c>
      <c r="BQ249" s="330" t="s">
        <v>974</v>
      </c>
      <c r="BR249" s="748"/>
      <c r="BS249" s="763"/>
      <c r="BT249" s="763"/>
      <c r="BU249" s="766"/>
    </row>
    <row r="250" spans="1:73" ht="70.5" x14ac:dyDescent="0.25">
      <c r="A250" s="819"/>
      <c r="B250" s="822"/>
      <c r="C250" s="825"/>
      <c r="D250" s="999"/>
      <c r="E250" s="831"/>
      <c r="F250" s="834"/>
      <c r="G250" s="763"/>
      <c r="H250" s="775"/>
      <c r="I250" s="775"/>
      <c r="J250" s="801"/>
      <c r="K250" s="775"/>
      <c r="L250" s="763"/>
      <c r="M250" s="786"/>
      <c r="N250" s="763"/>
      <c r="O250" s="763"/>
      <c r="P250" s="813"/>
      <c r="Q250" s="748"/>
      <c r="R250" s="775"/>
      <c r="S250" s="877"/>
      <c r="T250" s="775"/>
      <c r="U250" s="877"/>
      <c r="V250" s="775"/>
      <c r="W250" s="877"/>
      <c r="X250" s="816"/>
      <c r="Y250" s="877"/>
      <c r="Z250" s="877"/>
      <c r="AA250" s="786"/>
      <c r="AB250" s="297">
        <v>3</v>
      </c>
      <c r="AC250" s="480" t="s">
        <v>1767</v>
      </c>
      <c r="AD250" s="481">
        <v>2.2999999999999998</v>
      </c>
      <c r="AE250" s="295" t="s">
        <v>1768</v>
      </c>
      <c r="AF250" s="298" t="s">
        <v>507</v>
      </c>
      <c r="AG250" s="299" t="s">
        <v>335</v>
      </c>
      <c r="AH250" s="296">
        <v>0.15</v>
      </c>
      <c r="AI250" s="299" t="s">
        <v>806</v>
      </c>
      <c r="AJ250" s="296">
        <v>0.25</v>
      </c>
      <c r="AK250" s="300">
        <v>0.4</v>
      </c>
      <c r="AL250" s="301">
        <v>0.24</v>
      </c>
      <c r="AM250" s="301">
        <v>0.44999999999999996</v>
      </c>
      <c r="AN250" s="302" t="s">
        <v>179</v>
      </c>
      <c r="AO250" s="302" t="s">
        <v>180</v>
      </c>
      <c r="AP250" s="302" t="s">
        <v>181</v>
      </c>
      <c r="AQ250" s="775"/>
      <c r="AR250" s="801"/>
      <c r="AS250" s="801"/>
      <c r="AT250" s="786"/>
      <c r="AU250" s="801"/>
      <c r="AV250" s="801"/>
      <c r="AW250" s="786"/>
      <c r="AX250" s="786"/>
      <c r="AY250" s="786"/>
      <c r="AZ250" s="775"/>
      <c r="BA250" s="303"/>
      <c r="BB250" s="305"/>
      <c r="BC250" s="308" t="s">
        <v>974</v>
      </c>
      <c r="BD250" s="295"/>
      <c r="BE250" s="295"/>
      <c r="BF250" s="295"/>
      <c r="BG250" s="295"/>
      <c r="BH250" s="305"/>
      <c r="BI250" s="305"/>
      <c r="BJ250" s="305"/>
      <c r="BK250" s="305"/>
      <c r="BL250" s="306"/>
      <c r="BM250" s="306"/>
      <c r="BN250" s="306"/>
      <c r="BO250" s="306"/>
      <c r="BP250" s="307" t="s">
        <v>974</v>
      </c>
      <c r="BQ250" s="330" t="s">
        <v>974</v>
      </c>
      <c r="BR250" s="748"/>
      <c r="BS250" s="763"/>
      <c r="BT250" s="763"/>
      <c r="BU250" s="766"/>
    </row>
    <row r="251" spans="1:73" ht="36.6" customHeight="1" x14ac:dyDescent="0.25">
      <c r="A251" s="819"/>
      <c r="B251" s="822"/>
      <c r="C251" s="825"/>
      <c r="D251" s="999"/>
      <c r="E251" s="831"/>
      <c r="F251" s="834"/>
      <c r="G251" s="763"/>
      <c r="H251" s="775"/>
      <c r="I251" s="775"/>
      <c r="J251" s="801"/>
      <c r="K251" s="775"/>
      <c r="L251" s="763"/>
      <c r="M251" s="786"/>
      <c r="N251" s="763"/>
      <c r="O251" s="763"/>
      <c r="P251" s="813"/>
      <c r="Q251" s="748"/>
      <c r="R251" s="775"/>
      <c r="S251" s="877"/>
      <c r="T251" s="775"/>
      <c r="U251" s="877"/>
      <c r="V251" s="775"/>
      <c r="W251" s="877"/>
      <c r="X251" s="816"/>
      <c r="Y251" s="877"/>
      <c r="Z251" s="877"/>
      <c r="AA251" s="786"/>
      <c r="AB251" s="297">
        <v>4</v>
      </c>
      <c r="AC251" s="480" t="s">
        <v>1728</v>
      </c>
      <c r="AD251" s="481">
        <v>3</v>
      </c>
      <c r="AE251" s="295" t="s">
        <v>1769</v>
      </c>
      <c r="AF251" s="298" t="s">
        <v>507</v>
      </c>
      <c r="AG251" s="299" t="s">
        <v>177</v>
      </c>
      <c r="AH251" s="296">
        <v>0.25</v>
      </c>
      <c r="AI251" s="299" t="s">
        <v>806</v>
      </c>
      <c r="AJ251" s="296">
        <v>0.25</v>
      </c>
      <c r="AK251" s="300">
        <v>0.5</v>
      </c>
      <c r="AL251" s="301">
        <v>0.12</v>
      </c>
      <c r="AM251" s="301">
        <v>0.44999999999999996</v>
      </c>
      <c r="AN251" s="302" t="s">
        <v>179</v>
      </c>
      <c r="AO251" s="302" t="s">
        <v>180</v>
      </c>
      <c r="AP251" s="302" t="s">
        <v>181</v>
      </c>
      <c r="AQ251" s="775"/>
      <c r="AR251" s="801"/>
      <c r="AS251" s="801"/>
      <c r="AT251" s="786"/>
      <c r="AU251" s="801"/>
      <c r="AV251" s="801"/>
      <c r="AW251" s="786"/>
      <c r="AX251" s="786"/>
      <c r="AY251" s="786"/>
      <c r="AZ251" s="775"/>
      <c r="BA251" s="303"/>
      <c r="BB251" s="305"/>
      <c r="BC251" s="308" t="s">
        <v>974</v>
      </c>
      <c r="BD251" s="295"/>
      <c r="BE251" s="295"/>
      <c r="BF251" s="295"/>
      <c r="BG251" s="295"/>
      <c r="BH251" s="305"/>
      <c r="BI251" s="305"/>
      <c r="BJ251" s="305"/>
      <c r="BK251" s="305"/>
      <c r="BL251" s="306"/>
      <c r="BM251" s="306"/>
      <c r="BN251" s="306"/>
      <c r="BO251" s="306"/>
      <c r="BP251" s="307" t="s">
        <v>974</v>
      </c>
      <c r="BQ251" s="330" t="s">
        <v>974</v>
      </c>
      <c r="BR251" s="748"/>
      <c r="BS251" s="763"/>
      <c r="BT251" s="763"/>
      <c r="BU251" s="766"/>
    </row>
    <row r="252" spans="1:73" ht="48.6" customHeight="1" x14ac:dyDescent="0.25">
      <c r="A252" s="819"/>
      <c r="B252" s="822"/>
      <c r="C252" s="825"/>
      <c r="D252" s="999"/>
      <c r="E252" s="831"/>
      <c r="F252" s="834"/>
      <c r="G252" s="763"/>
      <c r="H252" s="775"/>
      <c r="I252" s="775"/>
      <c r="J252" s="801"/>
      <c r="K252" s="775"/>
      <c r="L252" s="763"/>
      <c r="M252" s="786"/>
      <c r="N252" s="763"/>
      <c r="O252" s="763"/>
      <c r="P252" s="813"/>
      <c r="Q252" s="748"/>
      <c r="R252" s="775"/>
      <c r="S252" s="877"/>
      <c r="T252" s="775"/>
      <c r="U252" s="877"/>
      <c r="V252" s="775"/>
      <c r="W252" s="877"/>
      <c r="X252" s="816"/>
      <c r="Y252" s="877"/>
      <c r="Z252" s="877"/>
      <c r="AA252" s="786"/>
      <c r="AB252" s="297">
        <v>5</v>
      </c>
      <c r="AC252" s="480" t="s">
        <v>1729</v>
      </c>
      <c r="AD252" s="481">
        <v>3</v>
      </c>
      <c r="AE252" s="295" t="s">
        <v>1769</v>
      </c>
      <c r="AF252" s="298" t="s">
        <v>830</v>
      </c>
      <c r="AG252" s="299" t="s">
        <v>282</v>
      </c>
      <c r="AH252" s="296">
        <v>0.1</v>
      </c>
      <c r="AI252" s="299" t="s">
        <v>178</v>
      </c>
      <c r="AJ252" s="296">
        <v>0.15</v>
      </c>
      <c r="AK252" s="300">
        <v>0.25</v>
      </c>
      <c r="AL252" s="301">
        <v>0.12</v>
      </c>
      <c r="AM252" s="301">
        <v>0.33749999999999997</v>
      </c>
      <c r="AN252" s="302" t="s">
        <v>179</v>
      </c>
      <c r="AO252" s="302" t="s">
        <v>1477</v>
      </c>
      <c r="AP252" s="302" t="s">
        <v>181</v>
      </c>
      <c r="AQ252" s="775"/>
      <c r="AR252" s="801"/>
      <c r="AS252" s="801"/>
      <c r="AT252" s="786"/>
      <c r="AU252" s="801"/>
      <c r="AV252" s="801"/>
      <c r="AW252" s="786"/>
      <c r="AX252" s="786"/>
      <c r="AY252" s="786"/>
      <c r="AZ252" s="775"/>
      <c r="BA252" s="303"/>
      <c r="BB252" s="305"/>
      <c r="BC252" s="308" t="s">
        <v>974</v>
      </c>
      <c r="BD252" s="295"/>
      <c r="BE252" s="295"/>
      <c r="BF252" s="295"/>
      <c r="BG252" s="295"/>
      <c r="BH252" s="305"/>
      <c r="BI252" s="305"/>
      <c r="BJ252" s="305"/>
      <c r="BK252" s="305"/>
      <c r="BL252" s="306"/>
      <c r="BM252" s="306"/>
      <c r="BN252" s="306"/>
      <c r="BO252" s="306"/>
      <c r="BP252" s="307" t="s">
        <v>974</v>
      </c>
      <c r="BQ252" s="330" t="s">
        <v>974</v>
      </c>
      <c r="BR252" s="748"/>
      <c r="BS252" s="763"/>
      <c r="BT252" s="763"/>
      <c r="BU252" s="766"/>
    </row>
    <row r="253" spans="1:73" ht="15.75" thickBot="1" x14ac:dyDescent="0.3">
      <c r="A253" s="819"/>
      <c r="B253" s="822"/>
      <c r="C253" s="825"/>
      <c r="D253" s="1000"/>
      <c r="E253" s="832"/>
      <c r="F253" s="835"/>
      <c r="G253" s="764"/>
      <c r="H253" s="776"/>
      <c r="I253" s="776"/>
      <c r="J253" s="802"/>
      <c r="K253" s="776"/>
      <c r="L253" s="764"/>
      <c r="M253" s="787"/>
      <c r="N253" s="764"/>
      <c r="O253" s="764"/>
      <c r="P253" s="814"/>
      <c r="Q253" s="749"/>
      <c r="R253" s="776"/>
      <c r="S253" s="878"/>
      <c r="T253" s="776"/>
      <c r="U253" s="878"/>
      <c r="V253" s="776"/>
      <c r="W253" s="878"/>
      <c r="X253" s="817"/>
      <c r="Y253" s="878"/>
      <c r="Z253" s="878"/>
      <c r="AA253" s="787"/>
      <c r="AB253" s="315">
        <v>6</v>
      </c>
      <c r="AC253" s="482"/>
      <c r="AD253" s="483"/>
      <c r="AE253" s="313"/>
      <c r="AF253" s="316" t="s">
        <v>974</v>
      </c>
      <c r="AG253" s="317"/>
      <c r="AH253" s="314" t="s">
        <v>974</v>
      </c>
      <c r="AI253" s="317"/>
      <c r="AJ253" s="314" t="s">
        <v>974</v>
      </c>
      <c r="AK253" s="318" t="s">
        <v>974</v>
      </c>
      <c r="AL253" s="319" t="s">
        <v>974</v>
      </c>
      <c r="AM253" s="319" t="s">
        <v>974</v>
      </c>
      <c r="AN253" s="320"/>
      <c r="AO253" s="320"/>
      <c r="AP253" s="320"/>
      <c r="AQ253" s="776"/>
      <c r="AR253" s="802"/>
      <c r="AS253" s="802"/>
      <c r="AT253" s="787"/>
      <c r="AU253" s="802"/>
      <c r="AV253" s="802"/>
      <c r="AW253" s="787"/>
      <c r="AX253" s="787"/>
      <c r="AY253" s="787"/>
      <c r="AZ253" s="776"/>
      <c r="BA253" s="321"/>
      <c r="BB253" s="323"/>
      <c r="BC253" s="326" t="s">
        <v>974</v>
      </c>
      <c r="BD253" s="313"/>
      <c r="BE253" s="313"/>
      <c r="BF253" s="313"/>
      <c r="BG253" s="313"/>
      <c r="BH253" s="323"/>
      <c r="BI253" s="323"/>
      <c r="BJ253" s="323"/>
      <c r="BK253" s="323"/>
      <c r="BL253" s="324"/>
      <c r="BM253" s="324"/>
      <c r="BN253" s="324"/>
      <c r="BO253" s="324"/>
      <c r="BP253" s="325" t="s">
        <v>974</v>
      </c>
      <c r="BQ253" s="333" t="s">
        <v>974</v>
      </c>
      <c r="BR253" s="749"/>
      <c r="BS253" s="764"/>
      <c r="BT253" s="764"/>
      <c r="BU253" s="767"/>
    </row>
    <row r="254" spans="1:73" ht="78.75" x14ac:dyDescent="0.25">
      <c r="A254" s="819"/>
      <c r="B254" s="822"/>
      <c r="C254" s="825"/>
      <c r="D254" s="998" t="s">
        <v>1387</v>
      </c>
      <c r="E254" s="830" t="s">
        <v>358</v>
      </c>
      <c r="F254" s="833">
        <v>16</v>
      </c>
      <c r="G254" s="762" t="s">
        <v>1760</v>
      </c>
      <c r="H254" s="774" t="s">
        <v>1390</v>
      </c>
      <c r="I254" s="774" t="s">
        <v>1406</v>
      </c>
      <c r="J254" s="800" t="s">
        <v>1770</v>
      </c>
      <c r="K254" s="774" t="s">
        <v>201</v>
      </c>
      <c r="L254" s="762" t="s">
        <v>675</v>
      </c>
      <c r="M254" s="785" t="s">
        <v>1282</v>
      </c>
      <c r="N254" s="762" t="s">
        <v>1771</v>
      </c>
      <c r="O254" s="762" t="s">
        <v>1772</v>
      </c>
      <c r="P254" s="812" t="s">
        <v>1395</v>
      </c>
      <c r="Q254" s="747" t="s">
        <v>1395</v>
      </c>
      <c r="R254" s="774" t="s">
        <v>289</v>
      </c>
      <c r="S254" s="876">
        <v>0.8</v>
      </c>
      <c r="T254" s="774" t="s">
        <v>263</v>
      </c>
      <c r="U254" s="876">
        <v>0.2</v>
      </c>
      <c r="V254" s="774" t="s">
        <v>174</v>
      </c>
      <c r="W254" s="876">
        <v>0.6</v>
      </c>
      <c r="X254" s="815" t="s">
        <v>174</v>
      </c>
      <c r="Y254" s="876">
        <v>0.6</v>
      </c>
      <c r="Z254" s="876" t="s">
        <v>1579</v>
      </c>
      <c r="AA254" s="785" t="s">
        <v>1580</v>
      </c>
      <c r="AB254" s="49">
        <v>1</v>
      </c>
      <c r="AC254" s="213" t="s">
        <v>1773</v>
      </c>
      <c r="AD254" s="214">
        <v>1</v>
      </c>
      <c r="AE254" s="9" t="s">
        <v>1650</v>
      </c>
      <c r="AF254" s="16" t="s">
        <v>507</v>
      </c>
      <c r="AG254" s="10" t="s">
        <v>335</v>
      </c>
      <c r="AH254" s="18">
        <v>0.15</v>
      </c>
      <c r="AI254" s="10" t="s">
        <v>178</v>
      </c>
      <c r="AJ254" s="18">
        <v>0.15</v>
      </c>
      <c r="AK254" s="19">
        <v>0.3</v>
      </c>
      <c r="AL254" s="20">
        <v>0.56000000000000005</v>
      </c>
      <c r="AM254" s="20">
        <v>0.6</v>
      </c>
      <c r="AN254" s="11" t="s">
        <v>1621</v>
      </c>
      <c r="AO254" s="11" t="s">
        <v>180</v>
      </c>
      <c r="AP254" s="11" t="s">
        <v>181</v>
      </c>
      <c r="AQ254" s="774" t="s">
        <v>1774</v>
      </c>
      <c r="AR254" s="768">
        <v>0.8</v>
      </c>
      <c r="AS254" s="768">
        <v>7.0560000000000012E-2</v>
      </c>
      <c r="AT254" s="785" t="s">
        <v>535</v>
      </c>
      <c r="AU254" s="768">
        <v>0.6</v>
      </c>
      <c r="AV254" s="768">
        <v>0.44999999999999996</v>
      </c>
      <c r="AW254" s="785" t="s">
        <v>174</v>
      </c>
      <c r="AX254" s="785" t="s">
        <v>1580</v>
      </c>
      <c r="AY254" s="785" t="s">
        <v>174</v>
      </c>
      <c r="AZ254" s="774" t="s">
        <v>183</v>
      </c>
      <c r="BA254" s="97" t="s">
        <v>1775</v>
      </c>
      <c r="BB254" s="91" t="s">
        <v>1752</v>
      </c>
      <c r="BC254" s="94">
        <v>1</v>
      </c>
      <c r="BD254" s="9">
        <v>1</v>
      </c>
      <c r="BE254" s="9"/>
      <c r="BF254" s="9"/>
      <c r="BG254" s="9"/>
      <c r="BH254" s="91" t="s">
        <v>1708</v>
      </c>
      <c r="BI254" s="91" t="s">
        <v>1739</v>
      </c>
      <c r="BJ254" s="91"/>
      <c r="BK254" s="91"/>
      <c r="BL254" s="93"/>
      <c r="BM254" s="93"/>
      <c r="BN254" s="93"/>
      <c r="BO254" s="93"/>
      <c r="BP254" s="95" t="s">
        <v>974</v>
      </c>
      <c r="BQ254" s="96" t="s">
        <v>974</v>
      </c>
      <c r="BR254" s="747"/>
      <c r="BS254" s="762"/>
      <c r="BT254" s="762"/>
      <c r="BU254" s="765"/>
    </row>
    <row r="255" spans="1:73" ht="70.5" x14ac:dyDescent="0.25">
      <c r="A255" s="819"/>
      <c r="B255" s="822"/>
      <c r="C255" s="825"/>
      <c r="D255" s="999"/>
      <c r="E255" s="831"/>
      <c r="F255" s="834"/>
      <c r="G255" s="763"/>
      <c r="H255" s="775"/>
      <c r="I255" s="775"/>
      <c r="J255" s="801"/>
      <c r="K255" s="775"/>
      <c r="L255" s="763"/>
      <c r="M255" s="786"/>
      <c r="N255" s="763"/>
      <c r="O255" s="763"/>
      <c r="P255" s="813"/>
      <c r="Q255" s="748"/>
      <c r="R255" s="775"/>
      <c r="S255" s="877"/>
      <c r="T255" s="775"/>
      <c r="U255" s="877"/>
      <c r="V255" s="775"/>
      <c r="W255" s="877"/>
      <c r="X255" s="816"/>
      <c r="Y255" s="877"/>
      <c r="Z255" s="877"/>
      <c r="AA255" s="786"/>
      <c r="AB255" s="297">
        <v>2</v>
      </c>
      <c r="AC255" s="480" t="s">
        <v>1776</v>
      </c>
      <c r="AD255" s="481">
        <v>4</v>
      </c>
      <c r="AE255" s="295" t="s">
        <v>1404</v>
      </c>
      <c r="AF255" s="298" t="s">
        <v>507</v>
      </c>
      <c r="AG255" s="299" t="s">
        <v>177</v>
      </c>
      <c r="AH255" s="296">
        <v>0.25</v>
      </c>
      <c r="AI255" s="299" t="s">
        <v>178</v>
      </c>
      <c r="AJ255" s="296">
        <v>0.15</v>
      </c>
      <c r="AK255" s="300">
        <v>0.4</v>
      </c>
      <c r="AL255" s="301">
        <v>0.33600000000000002</v>
      </c>
      <c r="AM255" s="301">
        <v>0.6</v>
      </c>
      <c r="AN255" s="302" t="s">
        <v>179</v>
      </c>
      <c r="AO255" s="302" t="s">
        <v>180</v>
      </c>
      <c r="AP255" s="302" t="s">
        <v>181</v>
      </c>
      <c r="AQ255" s="775"/>
      <c r="AR255" s="801"/>
      <c r="AS255" s="801"/>
      <c r="AT255" s="786"/>
      <c r="AU255" s="801"/>
      <c r="AV255" s="801"/>
      <c r="AW255" s="786"/>
      <c r="AX255" s="786"/>
      <c r="AY255" s="786"/>
      <c r="AZ255" s="775"/>
      <c r="BA255" s="303" t="s">
        <v>1777</v>
      </c>
      <c r="BB255" s="305" t="s">
        <v>1752</v>
      </c>
      <c r="BC255" s="308">
        <v>1</v>
      </c>
      <c r="BD255" s="295">
        <v>1</v>
      </c>
      <c r="BE255" s="295"/>
      <c r="BF255" s="295"/>
      <c r="BG255" s="295"/>
      <c r="BH255" s="305" t="s">
        <v>1708</v>
      </c>
      <c r="BI255" s="305" t="s">
        <v>1739</v>
      </c>
      <c r="BJ255" s="305"/>
      <c r="BK255" s="305"/>
      <c r="BL255" s="306"/>
      <c r="BM255" s="306"/>
      <c r="BN255" s="306"/>
      <c r="BO255" s="306"/>
      <c r="BP255" s="307" t="s">
        <v>974</v>
      </c>
      <c r="BQ255" s="330" t="s">
        <v>974</v>
      </c>
      <c r="BR255" s="748"/>
      <c r="BS255" s="763"/>
      <c r="BT255" s="763"/>
      <c r="BU255" s="766"/>
    </row>
    <row r="256" spans="1:73" ht="70.5" x14ac:dyDescent="0.25">
      <c r="A256" s="819"/>
      <c r="B256" s="822"/>
      <c r="C256" s="825"/>
      <c r="D256" s="999"/>
      <c r="E256" s="831"/>
      <c r="F256" s="834"/>
      <c r="G256" s="763"/>
      <c r="H256" s="775"/>
      <c r="I256" s="775"/>
      <c r="J256" s="801"/>
      <c r="K256" s="775"/>
      <c r="L256" s="763"/>
      <c r="M256" s="786"/>
      <c r="N256" s="763"/>
      <c r="O256" s="763"/>
      <c r="P256" s="813"/>
      <c r="Q256" s="748"/>
      <c r="R256" s="775"/>
      <c r="S256" s="877"/>
      <c r="T256" s="775"/>
      <c r="U256" s="877"/>
      <c r="V256" s="775"/>
      <c r="W256" s="877"/>
      <c r="X256" s="816"/>
      <c r="Y256" s="877"/>
      <c r="Z256" s="877"/>
      <c r="AA256" s="786"/>
      <c r="AB256" s="297">
        <v>3</v>
      </c>
      <c r="AC256" s="480" t="s">
        <v>1778</v>
      </c>
      <c r="AD256" s="481">
        <v>1.3</v>
      </c>
      <c r="AE256" s="295" t="s">
        <v>1505</v>
      </c>
      <c r="AF256" s="298" t="s">
        <v>507</v>
      </c>
      <c r="AG256" s="299" t="s">
        <v>335</v>
      </c>
      <c r="AH256" s="296">
        <v>0.15</v>
      </c>
      <c r="AI256" s="299" t="s">
        <v>178</v>
      </c>
      <c r="AJ256" s="296">
        <v>0.15</v>
      </c>
      <c r="AK256" s="300">
        <v>0.3</v>
      </c>
      <c r="AL256" s="301">
        <v>0.23520000000000002</v>
      </c>
      <c r="AM256" s="301">
        <v>0.6</v>
      </c>
      <c r="AN256" s="302" t="s">
        <v>179</v>
      </c>
      <c r="AO256" s="302" t="s">
        <v>180</v>
      </c>
      <c r="AP256" s="302" t="s">
        <v>181</v>
      </c>
      <c r="AQ256" s="775"/>
      <c r="AR256" s="801"/>
      <c r="AS256" s="801"/>
      <c r="AT256" s="786"/>
      <c r="AU256" s="801"/>
      <c r="AV256" s="801"/>
      <c r="AW256" s="786"/>
      <c r="AX256" s="786"/>
      <c r="AY256" s="786"/>
      <c r="AZ256" s="775"/>
      <c r="BA256" s="303" t="s">
        <v>1751</v>
      </c>
      <c r="BB256" s="305" t="s">
        <v>1752</v>
      </c>
      <c r="BC256" s="308">
        <v>1</v>
      </c>
      <c r="BD256" s="295">
        <v>1</v>
      </c>
      <c r="BE256" s="295"/>
      <c r="BF256" s="295"/>
      <c r="BG256" s="295"/>
      <c r="BH256" s="305" t="s">
        <v>1708</v>
      </c>
      <c r="BI256" s="305" t="s">
        <v>1739</v>
      </c>
      <c r="BJ256" s="305"/>
      <c r="BK256" s="305"/>
      <c r="BL256" s="306"/>
      <c r="BM256" s="306"/>
      <c r="BN256" s="306"/>
      <c r="BO256" s="306"/>
      <c r="BP256" s="307" t="s">
        <v>974</v>
      </c>
      <c r="BQ256" s="330" t="s">
        <v>974</v>
      </c>
      <c r="BR256" s="748"/>
      <c r="BS256" s="763"/>
      <c r="BT256" s="763"/>
      <c r="BU256" s="766"/>
    </row>
    <row r="257" spans="1:73" ht="78.75" x14ac:dyDescent="0.25">
      <c r="A257" s="819"/>
      <c r="B257" s="822"/>
      <c r="C257" s="825"/>
      <c r="D257" s="999"/>
      <c r="E257" s="831"/>
      <c r="F257" s="834"/>
      <c r="G257" s="763"/>
      <c r="H257" s="775"/>
      <c r="I257" s="775"/>
      <c r="J257" s="801"/>
      <c r="K257" s="775"/>
      <c r="L257" s="763"/>
      <c r="M257" s="786"/>
      <c r="N257" s="763"/>
      <c r="O257" s="763"/>
      <c r="P257" s="813"/>
      <c r="Q257" s="748"/>
      <c r="R257" s="775"/>
      <c r="S257" s="877"/>
      <c r="T257" s="775"/>
      <c r="U257" s="877"/>
      <c r="V257" s="775"/>
      <c r="W257" s="877"/>
      <c r="X257" s="816"/>
      <c r="Y257" s="877"/>
      <c r="Z257" s="877"/>
      <c r="AA257" s="786"/>
      <c r="AB257" s="297">
        <v>4</v>
      </c>
      <c r="AC257" s="480" t="s">
        <v>1779</v>
      </c>
      <c r="AD257" s="481">
        <v>3</v>
      </c>
      <c r="AE257" s="295" t="s">
        <v>1780</v>
      </c>
      <c r="AF257" s="298" t="s">
        <v>507</v>
      </c>
      <c r="AG257" s="299" t="s">
        <v>177</v>
      </c>
      <c r="AH257" s="296">
        <v>0.25</v>
      </c>
      <c r="AI257" s="299" t="s">
        <v>806</v>
      </c>
      <c r="AJ257" s="296">
        <v>0.25</v>
      </c>
      <c r="AK257" s="300">
        <v>0.5</v>
      </c>
      <c r="AL257" s="301">
        <v>0.11760000000000001</v>
      </c>
      <c r="AM257" s="301">
        <v>0.6</v>
      </c>
      <c r="AN257" s="302" t="s">
        <v>1621</v>
      </c>
      <c r="AO257" s="302" t="s">
        <v>180</v>
      </c>
      <c r="AP257" s="302" t="s">
        <v>181</v>
      </c>
      <c r="AQ257" s="775"/>
      <c r="AR257" s="801"/>
      <c r="AS257" s="801"/>
      <c r="AT257" s="786"/>
      <c r="AU257" s="801"/>
      <c r="AV257" s="801"/>
      <c r="AW257" s="786"/>
      <c r="AX257" s="786"/>
      <c r="AY257" s="786"/>
      <c r="AZ257" s="775"/>
      <c r="BA257" s="303"/>
      <c r="BB257" s="305"/>
      <c r="BC257" s="308" t="s">
        <v>974</v>
      </c>
      <c r="BD257" s="295"/>
      <c r="BE257" s="295"/>
      <c r="BF257" s="295"/>
      <c r="BG257" s="295"/>
      <c r="BH257" s="305"/>
      <c r="BI257" s="305"/>
      <c r="BJ257" s="305"/>
      <c r="BK257" s="305"/>
      <c r="BL257" s="306"/>
      <c r="BM257" s="306"/>
      <c r="BN257" s="306"/>
      <c r="BO257" s="306"/>
      <c r="BP257" s="307" t="s">
        <v>974</v>
      </c>
      <c r="BQ257" s="330" t="s">
        <v>974</v>
      </c>
      <c r="BR257" s="748"/>
      <c r="BS257" s="763"/>
      <c r="BT257" s="763"/>
      <c r="BU257" s="766"/>
    </row>
    <row r="258" spans="1:73" ht="45.6" customHeight="1" x14ac:dyDescent="0.25">
      <c r="A258" s="819"/>
      <c r="B258" s="822"/>
      <c r="C258" s="825"/>
      <c r="D258" s="999"/>
      <c r="E258" s="831"/>
      <c r="F258" s="834"/>
      <c r="G258" s="763"/>
      <c r="H258" s="775"/>
      <c r="I258" s="775"/>
      <c r="J258" s="801"/>
      <c r="K258" s="775"/>
      <c r="L258" s="763"/>
      <c r="M258" s="786"/>
      <c r="N258" s="763"/>
      <c r="O258" s="763"/>
      <c r="P258" s="813"/>
      <c r="Q258" s="748"/>
      <c r="R258" s="775"/>
      <c r="S258" s="877"/>
      <c r="T258" s="775"/>
      <c r="U258" s="877"/>
      <c r="V258" s="775"/>
      <c r="W258" s="877"/>
      <c r="X258" s="816"/>
      <c r="Y258" s="877"/>
      <c r="Z258" s="877"/>
      <c r="AA258" s="786"/>
      <c r="AB258" s="297">
        <v>5</v>
      </c>
      <c r="AC258" s="480" t="s">
        <v>1728</v>
      </c>
      <c r="AD258" s="481">
        <v>4</v>
      </c>
      <c r="AE258" s="295" t="s">
        <v>1404</v>
      </c>
      <c r="AF258" s="298" t="s">
        <v>507</v>
      </c>
      <c r="AG258" s="299" t="s">
        <v>177</v>
      </c>
      <c r="AH258" s="296">
        <v>0.25</v>
      </c>
      <c r="AI258" s="299" t="s">
        <v>178</v>
      </c>
      <c r="AJ258" s="296">
        <v>0.15</v>
      </c>
      <c r="AK258" s="300">
        <v>0.4</v>
      </c>
      <c r="AL258" s="301">
        <v>7.0560000000000012E-2</v>
      </c>
      <c r="AM258" s="301">
        <v>0.6</v>
      </c>
      <c r="AN258" s="302" t="s">
        <v>179</v>
      </c>
      <c r="AO258" s="302" t="s">
        <v>180</v>
      </c>
      <c r="AP258" s="302" t="s">
        <v>181</v>
      </c>
      <c r="AQ258" s="775"/>
      <c r="AR258" s="801"/>
      <c r="AS258" s="801"/>
      <c r="AT258" s="786"/>
      <c r="AU258" s="801"/>
      <c r="AV258" s="801"/>
      <c r="AW258" s="786"/>
      <c r="AX258" s="786"/>
      <c r="AY258" s="786"/>
      <c r="AZ258" s="775"/>
      <c r="BA258" s="303"/>
      <c r="BB258" s="305"/>
      <c r="BC258" s="308" t="s">
        <v>974</v>
      </c>
      <c r="BD258" s="295"/>
      <c r="BE258" s="295"/>
      <c r="BF258" s="295"/>
      <c r="BG258" s="295"/>
      <c r="BH258" s="305"/>
      <c r="BI258" s="305"/>
      <c r="BJ258" s="305"/>
      <c r="BK258" s="305"/>
      <c r="BL258" s="306"/>
      <c r="BM258" s="306"/>
      <c r="BN258" s="306"/>
      <c r="BO258" s="306"/>
      <c r="BP258" s="307" t="s">
        <v>974</v>
      </c>
      <c r="BQ258" s="330" t="s">
        <v>974</v>
      </c>
      <c r="BR258" s="748"/>
      <c r="BS258" s="763"/>
      <c r="BT258" s="763"/>
      <c r="BU258" s="766"/>
    </row>
    <row r="259" spans="1:73" ht="60.6" customHeight="1" thickBot="1" x14ac:dyDescent="0.3">
      <c r="A259" s="820"/>
      <c r="B259" s="823"/>
      <c r="C259" s="826"/>
      <c r="D259" s="1000"/>
      <c r="E259" s="832"/>
      <c r="F259" s="835"/>
      <c r="G259" s="764"/>
      <c r="H259" s="776"/>
      <c r="I259" s="776"/>
      <c r="J259" s="802"/>
      <c r="K259" s="776"/>
      <c r="L259" s="764"/>
      <c r="M259" s="787"/>
      <c r="N259" s="764"/>
      <c r="O259" s="764"/>
      <c r="P259" s="814"/>
      <c r="Q259" s="749"/>
      <c r="R259" s="776"/>
      <c r="S259" s="878"/>
      <c r="T259" s="776"/>
      <c r="U259" s="878"/>
      <c r="V259" s="776"/>
      <c r="W259" s="878"/>
      <c r="X259" s="817"/>
      <c r="Y259" s="878"/>
      <c r="Z259" s="878"/>
      <c r="AA259" s="787"/>
      <c r="AB259" s="315">
        <v>6</v>
      </c>
      <c r="AC259" s="482" t="s">
        <v>1729</v>
      </c>
      <c r="AD259" s="483">
        <v>4</v>
      </c>
      <c r="AE259" s="313" t="s">
        <v>1404</v>
      </c>
      <c r="AF259" s="316" t="s">
        <v>830</v>
      </c>
      <c r="AG259" s="317" t="s">
        <v>282</v>
      </c>
      <c r="AH259" s="314">
        <v>0.1</v>
      </c>
      <c r="AI259" s="317" t="s">
        <v>178</v>
      </c>
      <c r="AJ259" s="314">
        <v>0.15</v>
      </c>
      <c r="AK259" s="318">
        <v>0.25</v>
      </c>
      <c r="AL259" s="319">
        <v>7.0560000000000012E-2</v>
      </c>
      <c r="AM259" s="319">
        <v>0.44999999999999996</v>
      </c>
      <c r="AN259" s="320" t="s">
        <v>179</v>
      </c>
      <c r="AO259" s="320" t="s">
        <v>1477</v>
      </c>
      <c r="AP259" s="320" t="s">
        <v>181</v>
      </c>
      <c r="AQ259" s="776"/>
      <c r="AR259" s="802"/>
      <c r="AS259" s="802"/>
      <c r="AT259" s="787"/>
      <c r="AU259" s="802"/>
      <c r="AV259" s="802"/>
      <c r="AW259" s="787"/>
      <c r="AX259" s="787"/>
      <c r="AY259" s="787"/>
      <c r="AZ259" s="776"/>
      <c r="BA259" s="321"/>
      <c r="BB259" s="323"/>
      <c r="BC259" s="326" t="s">
        <v>974</v>
      </c>
      <c r="BD259" s="313"/>
      <c r="BE259" s="313"/>
      <c r="BF259" s="313"/>
      <c r="BG259" s="313"/>
      <c r="BH259" s="323"/>
      <c r="BI259" s="323"/>
      <c r="BJ259" s="323"/>
      <c r="BK259" s="323"/>
      <c r="BL259" s="324"/>
      <c r="BM259" s="324"/>
      <c r="BN259" s="324"/>
      <c r="BO259" s="324"/>
      <c r="BP259" s="325" t="s">
        <v>974</v>
      </c>
      <c r="BQ259" s="333" t="s">
        <v>974</v>
      </c>
      <c r="BR259" s="749"/>
      <c r="BS259" s="764"/>
      <c r="BT259" s="764"/>
      <c r="BU259" s="767"/>
    </row>
    <row r="260" spans="1:73" ht="114.75" x14ac:dyDescent="0.25">
      <c r="A260" s="818" t="s">
        <v>491</v>
      </c>
      <c r="B260" s="821" t="s">
        <v>165</v>
      </c>
      <c r="C260" s="824" t="s">
        <v>492</v>
      </c>
      <c r="D260" s="998" t="s">
        <v>1387</v>
      </c>
      <c r="E260" s="830" t="s">
        <v>493</v>
      </c>
      <c r="F260" s="833">
        <v>1</v>
      </c>
      <c r="G260" s="812" t="s">
        <v>1781</v>
      </c>
      <c r="H260" s="774" t="s">
        <v>1575</v>
      </c>
      <c r="I260" s="774" t="s">
        <v>1391</v>
      </c>
      <c r="J260" s="800" t="s">
        <v>1782</v>
      </c>
      <c r="K260" s="774" t="s">
        <v>201</v>
      </c>
      <c r="L260" s="762" t="s">
        <v>675</v>
      </c>
      <c r="M260" s="815" t="s">
        <v>1282</v>
      </c>
      <c r="N260" s="762" t="s">
        <v>1783</v>
      </c>
      <c r="O260" s="762" t="s">
        <v>1784</v>
      </c>
      <c r="P260" s="812" t="s">
        <v>1395</v>
      </c>
      <c r="Q260" s="747" t="s">
        <v>1395</v>
      </c>
      <c r="R260" s="774" t="s">
        <v>219</v>
      </c>
      <c r="S260" s="876">
        <v>0.4</v>
      </c>
      <c r="T260" s="774"/>
      <c r="U260" s="876" t="s">
        <v>974</v>
      </c>
      <c r="V260" s="774" t="s">
        <v>220</v>
      </c>
      <c r="W260" s="876">
        <v>0.4</v>
      </c>
      <c r="X260" s="815" t="s">
        <v>220</v>
      </c>
      <c r="Y260" s="876">
        <v>0.4</v>
      </c>
      <c r="Z260" s="876" t="s">
        <v>1526</v>
      </c>
      <c r="AA260" s="785" t="s">
        <v>174</v>
      </c>
      <c r="AB260" s="49">
        <v>1</v>
      </c>
      <c r="AC260" s="213" t="s">
        <v>1503</v>
      </c>
      <c r="AD260" s="214">
        <v>2</v>
      </c>
      <c r="AE260" s="9" t="s">
        <v>1785</v>
      </c>
      <c r="AF260" s="298" t="s">
        <v>507</v>
      </c>
      <c r="AG260" s="10" t="s">
        <v>177</v>
      </c>
      <c r="AH260" s="296">
        <v>0.25</v>
      </c>
      <c r="AI260" s="10" t="s">
        <v>178</v>
      </c>
      <c r="AJ260" s="296">
        <v>0.15</v>
      </c>
      <c r="AK260" s="300">
        <v>0.4</v>
      </c>
      <c r="AL260" s="20">
        <v>0.24</v>
      </c>
      <c r="AM260" s="20">
        <v>0.4</v>
      </c>
      <c r="AN260" s="11" t="s">
        <v>179</v>
      </c>
      <c r="AO260" s="11" t="s">
        <v>180</v>
      </c>
      <c r="AP260" s="11" t="s">
        <v>181</v>
      </c>
      <c r="AQ260" s="784" t="s">
        <v>1786</v>
      </c>
      <c r="AR260" s="768">
        <v>0.4</v>
      </c>
      <c r="AS260" s="768">
        <v>8.6399999999999991E-2</v>
      </c>
      <c r="AT260" s="785" t="s">
        <v>535</v>
      </c>
      <c r="AU260" s="768">
        <v>0.4</v>
      </c>
      <c r="AV260" s="768">
        <v>0.4</v>
      </c>
      <c r="AW260" s="785" t="s">
        <v>220</v>
      </c>
      <c r="AX260" s="785" t="s">
        <v>174</v>
      </c>
      <c r="AY260" s="785" t="s">
        <v>1397</v>
      </c>
      <c r="AZ260" s="774" t="s">
        <v>224</v>
      </c>
      <c r="BA260" s="97" t="s">
        <v>1395</v>
      </c>
      <c r="BB260" s="97" t="s">
        <v>1395</v>
      </c>
      <c r="BC260" s="110" t="s">
        <v>974</v>
      </c>
      <c r="BD260" s="111"/>
      <c r="BE260" s="111"/>
      <c r="BF260" s="111"/>
      <c r="BG260" s="111"/>
      <c r="BH260" s="91"/>
      <c r="BI260" s="91"/>
      <c r="BJ260" s="91"/>
      <c r="BK260" s="91"/>
      <c r="BL260" s="93"/>
      <c r="BM260" s="93"/>
      <c r="BN260" s="93"/>
      <c r="BO260" s="93"/>
      <c r="BP260" s="95" t="s">
        <v>974</v>
      </c>
      <c r="BQ260" s="96" t="s">
        <v>974</v>
      </c>
      <c r="BR260" s="747"/>
      <c r="BS260" s="812"/>
      <c r="BT260" s="812"/>
      <c r="BU260" s="1387"/>
    </row>
    <row r="261" spans="1:73" ht="76.5" x14ac:dyDescent="0.25">
      <c r="A261" s="819"/>
      <c r="B261" s="822"/>
      <c r="C261" s="825"/>
      <c r="D261" s="999"/>
      <c r="E261" s="831"/>
      <c r="F261" s="834"/>
      <c r="G261" s="813"/>
      <c r="H261" s="775"/>
      <c r="I261" s="775"/>
      <c r="J261" s="801"/>
      <c r="K261" s="775"/>
      <c r="L261" s="763"/>
      <c r="M261" s="816"/>
      <c r="N261" s="763"/>
      <c r="O261" s="763"/>
      <c r="P261" s="813"/>
      <c r="Q261" s="748"/>
      <c r="R261" s="775"/>
      <c r="S261" s="877"/>
      <c r="T261" s="775"/>
      <c r="U261" s="877"/>
      <c r="V261" s="775"/>
      <c r="W261" s="877"/>
      <c r="X261" s="816"/>
      <c r="Y261" s="877"/>
      <c r="Z261" s="877"/>
      <c r="AA261" s="786"/>
      <c r="AB261" s="297">
        <v>2</v>
      </c>
      <c r="AC261" s="480" t="s">
        <v>1787</v>
      </c>
      <c r="AD261" s="481">
        <v>3</v>
      </c>
      <c r="AE261" s="295" t="s">
        <v>1785</v>
      </c>
      <c r="AF261" s="298" t="s">
        <v>507</v>
      </c>
      <c r="AG261" s="299" t="s">
        <v>1704</v>
      </c>
      <c r="AH261" s="296">
        <v>0.25</v>
      </c>
      <c r="AI261" s="299" t="s">
        <v>1788</v>
      </c>
      <c r="AJ261" s="296">
        <v>0.15</v>
      </c>
      <c r="AK261" s="300">
        <v>0.4</v>
      </c>
      <c r="AL261" s="301">
        <v>0.14399999999999999</v>
      </c>
      <c r="AM261" s="301">
        <v>0.4</v>
      </c>
      <c r="AN261" s="302" t="s">
        <v>179</v>
      </c>
      <c r="AO261" s="302" t="s">
        <v>180</v>
      </c>
      <c r="AP261" s="302" t="s">
        <v>181</v>
      </c>
      <c r="AQ261" s="775"/>
      <c r="AR261" s="801"/>
      <c r="AS261" s="801"/>
      <c r="AT261" s="786"/>
      <c r="AU261" s="801"/>
      <c r="AV261" s="801"/>
      <c r="AW261" s="786"/>
      <c r="AX261" s="786"/>
      <c r="AY261" s="786"/>
      <c r="AZ261" s="775"/>
      <c r="BA261" s="303"/>
      <c r="BB261" s="303"/>
      <c r="BC261" s="294" t="s">
        <v>974</v>
      </c>
      <c r="BD261" s="304"/>
      <c r="BE261" s="304"/>
      <c r="BF261" s="304"/>
      <c r="BG261" s="304"/>
      <c r="BH261" s="305"/>
      <c r="BI261" s="305"/>
      <c r="BJ261" s="305"/>
      <c r="BK261" s="305"/>
      <c r="BL261" s="306"/>
      <c r="BM261" s="306"/>
      <c r="BN261" s="306"/>
      <c r="BO261" s="306"/>
      <c r="BP261" s="307" t="s">
        <v>974</v>
      </c>
      <c r="BQ261" s="308" t="s">
        <v>974</v>
      </c>
      <c r="BR261" s="748"/>
      <c r="BS261" s="813"/>
      <c r="BT261" s="813"/>
      <c r="BU261" s="1388"/>
    </row>
    <row r="262" spans="1:73" ht="70.5" x14ac:dyDescent="0.25">
      <c r="A262" s="819"/>
      <c r="B262" s="822"/>
      <c r="C262" s="825"/>
      <c r="D262" s="999"/>
      <c r="E262" s="831"/>
      <c r="F262" s="834"/>
      <c r="G262" s="813"/>
      <c r="H262" s="775"/>
      <c r="I262" s="775"/>
      <c r="J262" s="801"/>
      <c r="K262" s="775"/>
      <c r="L262" s="763"/>
      <c r="M262" s="816"/>
      <c r="N262" s="763"/>
      <c r="O262" s="763"/>
      <c r="P262" s="813"/>
      <c r="Q262" s="748"/>
      <c r="R262" s="775"/>
      <c r="S262" s="877"/>
      <c r="T262" s="775"/>
      <c r="U262" s="877"/>
      <c r="V262" s="775"/>
      <c r="W262" s="877"/>
      <c r="X262" s="816"/>
      <c r="Y262" s="877"/>
      <c r="Z262" s="877"/>
      <c r="AA262" s="786"/>
      <c r="AB262" s="297">
        <v>3</v>
      </c>
      <c r="AC262" s="480" t="s">
        <v>1789</v>
      </c>
      <c r="AD262" s="481">
        <v>2.2999999999999998</v>
      </c>
      <c r="AE262" s="293" t="s">
        <v>1442</v>
      </c>
      <c r="AF262" s="298" t="s">
        <v>507</v>
      </c>
      <c r="AG262" s="299" t="s">
        <v>177</v>
      </c>
      <c r="AH262" s="296">
        <v>0.25</v>
      </c>
      <c r="AI262" s="299" t="s">
        <v>178</v>
      </c>
      <c r="AJ262" s="296">
        <v>0.15</v>
      </c>
      <c r="AK262" s="300">
        <v>0.4</v>
      </c>
      <c r="AL262" s="301">
        <v>8.6399999999999991E-2</v>
      </c>
      <c r="AM262" s="301">
        <v>0.4</v>
      </c>
      <c r="AN262" s="302" t="s">
        <v>179</v>
      </c>
      <c r="AO262" s="302" t="s">
        <v>180</v>
      </c>
      <c r="AP262" s="302" t="s">
        <v>1427</v>
      </c>
      <c r="AQ262" s="775"/>
      <c r="AR262" s="801"/>
      <c r="AS262" s="801"/>
      <c r="AT262" s="786"/>
      <c r="AU262" s="801"/>
      <c r="AV262" s="801"/>
      <c r="AW262" s="786"/>
      <c r="AX262" s="786"/>
      <c r="AY262" s="786"/>
      <c r="AZ262" s="775"/>
      <c r="BA262" s="303"/>
      <c r="BB262" s="303"/>
      <c r="BC262" s="294" t="s">
        <v>974</v>
      </c>
      <c r="BD262" s="304"/>
      <c r="BE262" s="304"/>
      <c r="BF262" s="304"/>
      <c r="BG262" s="304"/>
      <c r="BH262" s="305"/>
      <c r="BI262" s="305"/>
      <c r="BJ262" s="305"/>
      <c r="BK262" s="305"/>
      <c r="BL262" s="306"/>
      <c r="BM262" s="306"/>
      <c r="BN262" s="306"/>
      <c r="BO262" s="306"/>
      <c r="BP262" s="307" t="s">
        <v>974</v>
      </c>
      <c r="BQ262" s="308" t="s">
        <v>974</v>
      </c>
      <c r="BR262" s="748"/>
      <c r="BS262" s="813"/>
      <c r="BT262" s="813"/>
      <c r="BU262" s="1388"/>
    </row>
    <row r="263" spans="1:73" x14ac:dyDescent="0.25">
      <c r="A263" s="819"/>
      <c r="B263" s="822"/>
      <c r="C263" s="825"/>
      <c r="D263" s="999"/>
      <c r="E263" s="831"/>
      <c r="F263" s="834"/>
      <c r="G263" s="813"/>
      <c r="H263" s="775"/>
      <c r="I263" s="775"/>
      <c r="J263" s="801"/>
      <c r="K263" s="775"/>
      <c r="L263" s="763"/>
      <c r="M263" s="816"/>
      <c r="N263" s="763"/>
      <c r="O263" s="763"/>
      <c r="P263" s="813"/>
      <c r="Q263" s="748"/>
      <c r="R263" s="775"/>
      <c r="S263" s="877"/>
      <c r="T263" s="775"/>
      <c r="U263" s="877"/>
      <c r="V263" s="775"/>
      <c r="W263" s="877"/>
      <c r="X263" s="816"/>
      <c r="Y263" s="877"/>
      <c r="Z263" s="877"/>
      <c r="AA263" s="786"/>
      <c r="AB263" s="297">
        <v>4</v>
      </c>
      <c r="AC263" s="480"/>
      <c r="AD263" s="481"/>
      <c r="AE263" s="295"/>
      <c r="AF263" s="298" t="s">
        <v>974</v>
      </c>
      <c r="AG263" s="299"/>
      <c r="AH263" s="296" t="s">
        <v>974</v>
      </c>
      <c r="AI263" s="299"/>
      <c r="AJ263" s="296" t="s">
        <v>974</v>
      </c>
      <c r="AK263" s="300" t="s">
        <v>974</v>
      </c>
      <c r="AL263" s="301" t="s">
        <v>974</v>
      </c>
      <c r="AM263" s="301" t="s">
        <v>974</v>
      </c>
      <c r="AN263" s="302"/>
      <c r="AO263" s="302"/>
      <c r="AP263" s="302"/>
      <c r="AQ263" s="775"/>
      <c r="AR263" s="801"/>
      <c r="AS263" s="801"/>
      <c r="AT263" s="786"/>
      <c r="AU263" s="801"/>
      <c r="AV263" s="801"/>
      <c r="AW263" s="786"/>
      <c r="AX263" s="786"/>
      <c r="AY263" s="786"/>
      <c r="AZ263" s="775"/>
      <c r="BA263" s="303"/>
      <c r="BB263" s="303"/>
      <c r="BC263" s="294" t="s">
        <v>974</v>
      </c>
      <c r="BD263" s="304"/>
      <c r="BE263" s="304"/>
      <c r="BF263" s="304"/>
      <c r="BG263" s="304"/>
      <c r="BH263" s="305"/>
      <c r="BI263" s="305"/>
      <c r="BJ263" s="305"/>
      <c r="BK263" s="305"/>
      <c r="BL263" s="306"/>
      <c r="BM263" s="306"/>
      <c r="BN263" s="306"/>
      <c r="BO263" s="306"/>
      <c r="BP263" s="307" t="s">
        <v>974</v>
      </c>
      <c r="BQ263" s="308" t="s">
        <v>974</v>
      </c>
      <c r="BR263" s="748"/>
      <c r="BS263" s="813"/>
      <c r="BT263" s="813"/>
      <c r="BU263" s="1388"/>
    </row>
    <row r="264" spans="1:73" x14ac:dyDescent="0.25">
      <c r="A264" s="819"/>
      <c r="B264" s="822"/>
      <c r="C264" s="825"/>
      <c r="D264" s="999"/>
      <c r="E264" s="831"/>
      <c r="F264" s="834"/>
      <c r="G264" s="813"/>
      <c r="H264" s="775"/>
      <c r="I264" s="775"/>
      <c r="J264" s="801"/>
      <c r="K264" s="775"/>
      <c r="L264" s="763"/>
      <c r="M264" s="816"/>
      <c r="N264" s="763"/>
      <c r="O264" s="763"/>
      <c r="P264" s="813"/>
      <c r="Q264" s="748"/>
      <c r="R264" s="775"/>
      <c r="S264" s="877"/>
      <c r="T264" s="775"/>
      <c r="U264" s="877"/>
      <c r="V264" s="775"/>
      <c r="W264" s="877"/>
      <c r="X264" s="816"/>
      <c r="Y264" s="877"/>
      <c r="Z264" s="877"/>
      <c r="AA264" s="786"/>
      <c r="AB264" s="297">
        <v>5</v>
      </c>
      <c r="AC264" s="480"/>
      <c r="AD264" s="481"/>
      <c r="AE264" s="295"/>
      <c r="AF264" s="298" t="s">
        <v>974</v>
      </c>
      <c r="AG264" s="299"/>
      <c r="AH264" s="296" t="s">
        <v>974</v>
      </c>
      <c r="AI264" s="299"/>
      <c r="AJ264" s="296" t="s">
        <v>974</v>
      </c>
      <c r="AK264" s="300" t="s">
        <v>974</v>
      </c>
      <c r="AL264" s="301" t="s">
        <v>974</v>
      </c>
      <c r="AM264" s="301" t="s">
        <v>974</v>
      </c>
      <c r="AN264" s="302"/>
      <c r="AO264" s="302"/>
      <c r="AP264" s="302"/>
      <c r="AQ264" s="775"/>
      <c r="AR264" s="801"/>
      <c r="AS264" s="801"/>
      <c r="AT264" s="786"/>
      <c r="AU264" s="801"/>
      <c r="AV264" s="801"/>
      <c r="AW264" s="786"/>
      <c r="AX264" s="786"/>
      <c r="AY264" s="786"/>
      <c r="AZ264" s="775"/>
      <c r="BA264" s="303"/>
      <c r="BB264" s="303"/>
      <c r="BC264" s="294" t="s">
        <v>974</v>
      </c>
      <c r="BD264" s="304"/>
      <c r="BE264" s="304"/>
      <c r="BF264" s="304"/>
      <c r="BG264" s="304"/>
      <c r="BH264" s="305"/>
      <c r="BI264" s="305"/>
      <c r="BJ264" s="305"/>
      <c r="BK264" s="305"/>
      <c r="BL264" s="306"/>
      <c r="BM264" s="306"/>
      <c r="BN264" s="306"/>
      <c r="BO264" s="306"/>
      <c r="BP264" s="307" t="s">
        <v>974</v>
      </c>
      <c r="BQ264" s="308" t="s">
        <v>974</v>
      </c>
      <c r="BR264" s="748"/>
      <c r="BS264" s="813"/>
      <c r="BT264" s="813"/>
      <c r="BU264" s="1388"/>
    </row>
    <row r="265" spans="1:73" ht="15.75" thickBot="1" x14ac:dyDescent="0.3">
      <c r="A265" s="819"/>
      <c r="B265" s="822"/>
      <c r="C265" s="825"/>
      <c r="D265" s="1000"/>
      <c r="E265" s="832"/>
      <c r="F265" s="835"/>
      <c r="G265" s="814"/>
      <c r="H265" s="776"/>
      <c r="I265" s="776"/>
      <c r="J265" s="802"/>
      <c r="K265" s="776"/>
      <c r="L265" s="764"/>
      <c r="M265" s="817"/>
      <c r="N265" s="764"/>
      <c r="O265" s="764"/>
      <c r="P265" s="814"/>
      <c r="Q265" s="749"/>
      <c r="R265" s="776"/>
      <c r="S265" s="878"/>
      <c r="T265" s="776"/>
      <c r="U265" s="878"/>
      <c r="V265" s="776"/>
      <c r="W265" s="878"/>
      <c r="X265" s="817"/>
      <c r="Y265" s="878"/>
      <c r="Z265" s="878"/>
      <c r="AA265" s="787"/>
      <c r="AB265" s="315">
        <v>6</v>
      </c>
      <c r="AC265" s="482"/>
      <c r="AD265" s="483"/>
      <c r="AE265" s="313"/>
      <c r="AF265" s="547" t="s">
        <v>974</v>
      </c>
      <c r="AG265" s="317"/>
      <c r="AH265" s="314" t="s">
        <v>974</v>
      </c>
      <c r="AI265" s="317"/>
      <c r="AJ265" s="314" t="s">
        <v>974</v>
      </c>
      <c r="AK265" s="318" t="s">
        <v>974</v>
      </c>
      <c r="AL265" s="301" t="s">
        <v>974</v>
      </c>
      <c r="AM265" s="301" t="s">
        <v>974</v>
      </c>
      <c r="AN265" s="320"/>
      <c r="AO265" s="320"/>
      <c r="AP265" s="320"/>
      <c r="AQ265" s="776"/>
      <c r="AR265" s="802"/>
      <c r="AS265" s="802"/>
      <c r="AT265" s="787"/>
      <c r="AU265" s="802"/>
      <c r="AV265" s="802"/>
      <c r="AW265" s="787"/>
      <c r="AX265" s="787"/>
      <c r="AY265" s="787"/>
      <c r="AZ265" s="776"/>
      <c r="BA265" s="321"/>
      <c r="BB265" s="321"/>
      <c r="BC265" s="312" t="s">
        <v>974</v>
      </c>
      <c r="BD265" s="322"/>
      <c r="BE265" s="322"/>
      <c r="BF265" s="322"/>
      <c r="BG265" s="322"/>
      <c r="BH265" s="323"/>
      <c r="BI265" s="323"/>
      <c r="BJ265" s="323"/>
      <c r="BK265" s="323"/>
      <c r="BL265" s="324"/>
      <c r="BM265" s="324"/>
      <c r="BN265" s="324"/>
      <c r="BO265" s="324"/>
      <c r="BP265" s="325" t="s">
        <v>974</v>
      </c>
      <c r="BQ265" s="326" t="s">
        <v>974</v>
      </c>
      <c r="BR265" s="749"/>
      <c r="BS265" s="814"/>
      <c r="BT265" s="814"/>
      <c r="BU265" s="1389"/>
    </row>
    <row r="266" spans="1:73" ht="120" x14ac:dyDescent="0.25">
      <c r="A266" s="819"/>
      <c r="B266" s="822"/>
      <c r="C266" s="825"/>
      <c r="D266" s="998" t="s">
        <v>1387</v>
      </c>
      <c r="E266" s="830" t="s">
        <v>493</v>
      </c>
      <c r="F266" s="833">
        <v>2</v>
      </c>
      <c r="G266" s="762" t="s">
        <v>1790</v>
      </c>
      <c r="H266" s="774" t="s">
        <v>1575</v>
      </c>
      <c r="I266" s="774" t="s">
        <v>1406</v>
      </c>
      <c r="J266" s="800" t="s">
        <v>1791</v>
      </c>
      <c r="K266" s="774" t="s">
        <v>201</v>
      </c>
      <c r="L266" s="762" t="s">
        <v>675</v>
      </c>
      <c r="M266" s="815" t="s">
        <v>1282</v>
      </c>
      <c r="N266" s="762" t="s">
        <v>1792</v>
      </c>
      <c r="O266" s="762" t="s">
        <v>1793</v>
      </c>
      <c r="P266" s="812" t="s">
        <v>1395</v>
      </c>
      <c r="Q266" s="747" t="s">
        <v>1395</v>
      </c>
      <c r="R266" s="774" t="s">
        <v>173</v>
      </c>
      <c r="S266" s="876">
        <v>0.6</v>
      </c>
      <c r="T266" s="774"/>
      <c r="U266" s="876" t="s">
        <v>974</v>
      </c>
      <c r="V266" s="774" t="s">
        <v>174</v>
      </c>
      <c r="W266" s="876">
        <v>0.6</v>
      </c>
      <c r="X266" s="815" t="s">
        <v>174</v>
      </c>
      <c r="Y266" s="876">
        <v>0.6</v>
      </c>
      <c r="Z266" s="876" t="s">
        <v>993</v>
      </c>
      <c r="AA266" s="785" t="s">
        <v>174</v>
      </c>
      <c r="AB266" s="49">
        <v>1</v>
      </c>
      <c r="AC266" s="215" t="s">
        <v>1794</v>
      </c>
      <c r="AD266" s="216" t="s">
        <v>1626</v>
      </c>
      <c r="AE266" s="14" t="s">
        <v>1442</v>
      </c>
      <c r="AF266" s="16" t="s">
        <v>507</v>
      </c>
      <c r="AG266" s="10" t="s">
        <v>177</v>
      </c>
      <c r="AH266" s="18">
        <v>0.25</v>
      </c>
      <c r="AI266" s="10" t="s">
        <v>178</v>
      </c>
      <c r="AJ266" s="18">
        <v>0.15</v>
      </c>
      <c r="AK266" s="19">
        <v>0.4</v>
      </c>
      <c r="AL266" s="20">
        <v>0.36</v>
      </c>
      <c r="AM266" s="20">
        <v>0.6</v>
      </c>
      <c r="AN266" s="11" t="s">
        <v>179</v>
      </c>
      <c r="AO266" s="11" t="s">
        <v>180</v>
      </c>
      <c r="AP266" s="11" t="s">
        <v>181</v>
      </c>
      <c r="AQ266" s="774" t="s">
        <v>1795</v>
      </c>
      <c r="AR266" s="768">
        <v>0.6</v>
      </c>
      <c r="AS266" s="768">
        <v>0.108</v>
      </c>
      <c r="AT266" s="785" t="s">
        <v>535</v>
      </c>
      <c r="AU266" s="768">
        <v>0.6</v>
      </c>
      <c r="AV266" s="768">
        <v>0.44999999999999996</v>
      </c>
      <c r="AW266" s="785" t="s">
        <v>174</v>
      </c>
      <c r="AX266" s="785" t="s">
        <v>174</v>
      </c>
      <c r="AY266" s="785" t="s">
        <v>174</v>
      </c>
      <c r="AZ266" s="774" t="s">
        <v>183</v>
      </c>
      <c r="BA266" s="97" t="s">
        <v>1796</v>
      </c>
      <c r="BB266" s="91" t="s">
        <v>1797</v>
      </c>
      <c r="BC266" s="94">
        <v>1</v>
      </c>
      <c r="BD266" s="9"/>
      <c r="BE266" s="9"/>
      <c r="BF266" s="9"/>
      <c r="BG266" s="9">
        <v>1</v>
      </c>
      <c r="BH266" s="91" t="s">
        <v>1798</v>
      </c>
      <c r="BI266" s="91" t="s">
        <v>1799</v>
      </c>
      <c r="BJ266" s="91"/>
      <c r="BK266" s="91"/>
      <c r="BL266" s="93"/>
      <c r="BM266" s="93"/>
      <c r="BN266" s="93"/>
      <c r="BO266" s="93"/>
      <c r="BP266" s="95" t="s">
        <v>974</v>
      </c>
      <c r="BQ266" s="96" t="s">
        <v>974</v>
      </c>
      <c r="BR266" s="747"/>
      <c r="BS266" s="762"/>
      <c r="BT266" s="762"/>
      <c r="BU266" s="765"/>
    </row>
    <row r="267" spans="1:73" ht="102" customHeight="1" x14ac:dyDescent="0.25">
      <c r="A267" s="819"/>
      <c r="B267" s="822"/>
      <c r="C267" s="825"/>
      <c r="D267" s="999"/>
      <c r="E267" s="831"/>
      <c r="F267" s="834"/>
      <c r="G267" s="763"/>
      <c r="H267" s="775"/>
      <c r="I267" s="775"/>
      <c r="J267" s="801"/>
      <c r="K267" s="775"/>
      <c r="L267" s="763"/>
      <c r="M267" s="816"/>
      <c r="N267" s="763"/>
      <c r="O267" s="763"/>
      <c r="P267" s="813"/>
      <c r="Q267" s="748"/>
      <c r="R267" s="775"/>
      <c r="S267" s="877"/>
      <c r="T267" s="775"/>
      <c r="U267" s="877"/>
      <c r="V267" s="775"/>
      <c r="W267" s="877"/>
      <c r="X267" s="816"/>
      <c r="Y267" s="877"/>
      <c r="Z267" s="877"/>
      <c r="AA267" s="786"/>
      <c r="AB267" s="297">
        <v>2</v>
      </c>
      <c r="AC267" s="480" t="s">
        <v>1800</v>
      </c>
      <c r="AD267" s="481" t="s">
        <v>1801</v>
      </c>
      <c r="AE267" s="295" t="s">
        <v>1554</v>
      </c>
      <c r="AF267" s="328" t="s">
        <v>507</v>
      </c>
      <c r="AG267" s="302" t="s">
        <v>1704</v>
      </c>
      <c r="AH267" s="296">
        <v>0.25</v>
      </c>
      <c r="AI267" s="302" t="s">
        <v>1788</v>
      </c>
      <c r="AJ267" s="296">
        <v>0.15</v>
      </c>
      <c r="AK267" s="300">
        <v>0.4</v>
      </c>
      <c r="AL267" s="329">
        <v>0.216</v>
      </c>
      <c r="AM267" s="329">
        <v>0.6</v>
      </c>
      <c r="AN267" s="302" t="s">
        <v>179</v>
      </c>
      <c r="AO267" s="302" t="s">
        <v>180</v>
      </c>
      <c r="AP267" s="302" t="s">
        <v>181</v>
      </c>
      <c r="AQ267" s="775"/>
      <c r="AR267" s="801"/>
      <c r="AS267" s="801"/>
      <c r="AT267" s="786"/>
      <c r="AU267" s="801"/>
      <c r="AV267" s="801"/>
      <c r="AW267" s="786"/>
      <c r="AX267" s="786"/>
      <c r="AY267" s="786"/>
      <c r="AZ267" s="775"/>
      <c r="BA267" s="303" t="s">
        <v>1802</v>
      </c>
      <c r="BB267" s="305" t="s">
        <v>1803</v>
      </c>
      <c r="BC267" s="308">
        <v>3</v>
      </c>
      <c r="BD267" s="295"/>
      <c r="BE267" s="295">
        <v>1</v>
      </c>
      <c r="BF267" s="295">
        <v>1</v>
      </c>
      <c r="BG267" s="295">
        <v>1</v>
      </c>
      <c r="BH267" s="305" t="s">
        <v>1798</v>
      </c>
      <c r="BI267" s="305" t="s">
        <v>1804</v>
      </c>
      <c r="BJ267" s="305"/>
      <c r="BK267" s="305"/>
      <c r="BL267" s="306"/>
      <c r="BM267" s="306"/>
      <c r="BN267" s="306"/>
      <c r="BO267" s="306"/>
      <c r="BP267" s="307" t="s">
        <v>974</v>
      </c>
      <c r="BQ267" s="330" t="s">
        <v>974</v>
      </c>
      <c r="BR267" s="748"/>
      <c r="BS267" s="763"/>
      <c r="BT267" s="763"/>
      <c r="BU267" s="766"/>
    </row>
    <row r="268" spans="1:73" ht="115.9" customHeight="1" x14ac:dyDescent="0.25">
      <c r="A268" s="819"/>
      <c r="B268" s="822"/>
      <c r="C268" s="825"/>
      <c r="D268" s="999"/>
      <c r="E268" s="831"/>
      <c r="F268" s="834"/>
      <c r="G268" s="763"/>
      <c r="H268" s="775"/>
      <c r="I268" s="775"/>
      <c r="J268" s="801"/>
      <c r="K268" s="775"/>
      <c r="L268" s="763"/>
      <c r="M268" s="816"/>
      <c r="N268" s="763"/>
      <c r="O268" s="763"/>
      <c r="P268" s="813"/>
      <c r="Q268" s="748"/>
      <c r="R268" s="775"/>
      <c r="S268" s="877"/>
      <c r="T268" s="775"/>
      <c r="U268" s="877"/>
      <c r="V268" s="775"/>
      <c r="W268" s="877"/>
      <c r="X268" s="816"/>
      <c r="Y268" s="877"/>
      <c r="Z268" s="877"/>
      <c r="AA268" s="786"/>
      <c r="AB268" s="297">
        <v>3</v>
      </c>
      <c r="AC268" s="480" t="s">
        <v>1805</v>
      </c>
      <c r="AD268" s="481">
        <v>4</v>
      </c>
      <c r="AE268" s="295" t="s">
        <v>1650</v>
      </c>
      <c r="AF268" s="298" t="s">
        <v>830</v>
      </c>
      <c r="AG268" s="299" t="s">
        <v>282</v>
      </c>
      <c r="AH268" s="296">
        <v>0.1</v>
      </c>
      <c r="AI268" s="299" t="s">
        <v>178</v>
      </c>
      <c r="AJ268" s="296">
        <v>0.15</v>
      </c>
      <c r="AK268" s="300">
        <v>0.25</v>
      </c>
      <c r="AL268" s="301">
        <v>0.216</v>
      </c>
      <c r="AM268" s="301">
        <v>0.44999999999999996</v>
      </c>
      <c r="AN268" s="302" t="s">
        <v>1621</v>
      </c>
      <c r="AO268" s="302" t="s">
        <v>1477</v>
      </c>
      <c r="AP268" s="302" t="s">
        <v>181</v>
      </c>
      <c r="AQ268" s="775"/>
      <c r="AR268" s="801"/>
      <c r="AS268" s="801"/>
      <c r="AT268" s="786"/>
      <c r="AU268" s="801"/>
      <c r="AV268" s="801"/>
      <c r="AW268" s="786"/>
      <c r="AX268" s="786"/>
      <c r="AY268" s="786"/>
      <c r="AZ268" s="775"/>
      <c r="BA268" s="303"/>
      <c r="BB268" s="305"/>
      <c r="BC268" s="308" t="s">
        <v>974</v>
      </c>
      <c r="BD268" s="295"/>
      <c r="BE268" s="295"/>
      <c r="BF268" s="295"/>
      <c r="BG268" s="295"/>
      <c r="BH268" s="305"/>
      <c r="BI268" s="305"/>
      <c r="BJ268" s="305"/>
      <c r="BK268" s="305"/>
      <c r="BL268" s="306"/>
      <c r="BM268" s="306"/>
      <c r="BN268" s="306"/>
      <c r="BO268" s="306"/>
      <c r="BP268" s="307" t="s">
        <v>974</v>
      </c>
      <c r="BQ268" s="330" t="s">
        <v>974</v>
      </c>
      <c r="BR268" s="748"/>
      <c r="BS268" s="763"/>
      <c r="BT268" s="763"/>
      <c r="BU268" s="766"/>
    </row>
    <row r="269" spans="1:73" ht="78.75" x14ac:dyDescent="0.25">
      <c r="A269" s="819"/>
      <c r="B269" s="822"/>
      <c r="C269" s="825"/>
      <c r="D269" s="999"/>
      <c r="E269" s="831"/>
      <c r="F269" s="834"/>
      <c r="G269" s="763"/>
      <c r="H269" s="775"/>
      <c r="I269" s="775"/>
      <c r="J269" s="801"/>
      <c r="K269" s="775"/>
      <c r="L269" s="763"/>
      <c r="M269" s="816"/>
      <c r="N269" s="763"/>
      <c r="O269" s="763"/>
      <c r="P269" s="813"/>
      <c r="Q269" s="748"/>
      <c r="R269" s="775"/>
      <c r="S269" s="877"/>
      <c r="T269" s="775"/>
      <c r="U269" s="877"/>
      <c r="V269" s="775"/>
      <c r="W269" s="877"/>
      <c r="X269" s="816"/>
      <c r="Y269" s="877"/>
      <c r="Z269" s="877"/>
      <c r="AA269" s="786"/>
      <c r="AB269" s="297">
        <v>4</v>
      </c>
      <c r="AC269" s="480" t="s">
        <v>1806</v>
      </c>
      <c r="AD269" s="481">
        <v>4</v>
      </c>
      <c r="AE269" s="295" t="s">
        <v>1650</v>
      </c>
      <c r="AF269" s="298" t="s">
        <v>507</v>
      </c>
      <c r="AG269" s="299" t="s">
        <v>177</v>
      </c>
      <c r="AH269" s="296">
        <v>0.25</v>
      </c>
      <c r="AI269" s="299" t="s">
        <v>806</v>
      </c>
      <c r="AJ269" s="296">
        <v>0.25</v>
      </c>
      <c r="AK269" s="300">
        <v>0.5</v>
      </c>
      <c r="AL269" s="301">
        <v>0.108</v>
      </c>
      <c r="AM269" s="301">
        <v>0.44999999999999996</v>
      </c>
      <c r="AN269" s="302" t="s">
        <v>1621</v>
      </c>
      <c r="AO269" s="302" t="s">
        <v>180</v>
      </c>
      <c r="AP269" s="302" t="s">
        <v>181</v>
      </c>
      <c r="AQ269" s="775"/>
      <c r="AR269" s="801"/>
      <c r="AS269" s="801"/>
      <c r="AT269" s="786"/>
      <c r="AU269" s="801"/>
      <c r="AV269" s="801"/>
      <c r="AW269" s="786"/>
      <c r="AX269" s="786"/>
      <c r="AY269" s="786"/>
      <c r="AZ269" s="775"/>
      <c r="BA269" s="303"/>
      <c r="BB269" s="305"/>
      <c r="BC269" s="308" t="s">
        <v>974</v>
      </c>
      <c r="BD269" s="295"/>
      <c r="BE269" s="295"/>
      <c r="BF269" s="295"/>
      <c r="BG269" s="295"/>
      <c r="BH269" s="305"/>
      <c r="BI269" s="305"/>
      <c r="BJ269" s="305"/>
      <c r="BK269" s="305"/>
      <c r="BL269" s="306"/>
      <c r="BM269" s="306"/>
      <c r="BN269" s="306"/>
      <c r="BO269" s="306"/>
      <c r="BP269" s="307" t="s">
        <v>974</v>
      </c>
      <c r="BQ269" s="330" t="s">
        <v>974</v>
      </c>
      <c r="BR269" s="748"/>
      <c r="BS269" s="763"/>
      <c r="BT269" s="763"/>
      <c r="BU269" s="766"/>
    </row>
    <row r="270" spans="1:73" x14ac:dyDescent="0.25">
      <c r="A270" s="819"/>
      <c r="B270" s="822"/>
      <c r="C270" s="825"/>
      <c r="D270" s="999"/>
      <c r="E270" s="831"/>
      <c r="F270" s="834"/>
      <c r="G270" s="763"/>
      <c r="H270" s="775"/>
      <c r="I270" s="775"/>
      <c r="J270" s="801"/>
      <c r="K270" s="775"/>
      <c r="L270" s="763"/>
      <c r="M270" s="816"/>
      <c r="N270" s="763"/>
      <c r="O270" s="763"/>
      <c r="P270" s="813"/>
      <c r="Q270" s="748"/>
      <c r="R270" s="775"/>
      <c r="S270" s="877"/>
      <c r="T270" s="775"/>
      <c r="U270" s="877"/>
      <c r="V270" s="775"/>
      <c r="W270" s="877"/>
      <c r="X270" s="816"/>
      <c r="Y270" s="877"/>
      <c r="Z270" s="877"/>
      <c r="AA270" s="786"/>
      <c r="AB270" s="297">
        <v>5</v>
      </c>
      <c r="AC270" s="480"/>
      <c r="AD270" s="481"/>
      <c r="AE270" s="295"/>
      <c r="AF270" s="298" t="s">
        <v>974</v>
      </c>
      <c r="AG270" s="299"/>
      <c r="AH270" s="296" t="s">
        <v>974</v>
      </c>
      <c r="AI270" s="299"/>
      <c r="AJ270" s="296" t="s">
        <v>974</v>
      </c>
      <c r="AK270" s="300" t="s">
        <v>974</v>
      </c>
      <c r="AL270" s="301" t="s">
        <v>974</v>
      </c>
      <c r="AM270" s="301" t="s">
        <v>974</v>
      </c>
      <c r="AN270" s="302"/>
      <c r="AO270" s="302"/>
      <c r="AP270" s="302"/>
      <c r="AQ270" s="775"/>
      <c r="AR270" s="801"/>
      <c r="AS270" s="801"/>
      <c r="AT270" s="786"/>
      <c r="AU270" s="801"/>
      <c r="AV270" s="801"/>
      <c r="AW270" s="786"/>
      <c r="AX270" s="786"/>
      <c r="AY270" s="786"/>
      <c r="AZ270" s="775"/>
      <c r="BA270" s="303"/>
      <c r="BB270" s="305"/>
      <c r="BC270" s="308" t="s">
        <v>974</v>
      </c>
      <c r="BD270" s="295"/>
      <c r="BE270" s="295"/>
      <c r="BF270" s="295"/>
      <c r="BG270" s="295"/>
      <c r="BH270" s="305"/>
      <c r="BI270" s="305"/>
      <c r="BJ270" s="305"/>
      <c r="BK270" s="305"/>
      <c r="BL270" s="306"/>
      <c r="BM270" s="306"/>
      <c r="BN270" s="306"/>
      <c r="BO270" s="306"/>
      <c r="BP270" s="307" t="s">
        <v>974</v>
      </c>
      <c r="BQ270" s="330" t="s">
        <v>974</v>
      </c>
      <c r="BR270" s="748"/>
      <c r="BS270" s="763"/>
      <c r="BT270" s="763"/>
      <c r="BU270" s="766"/>
    </row>
    <row r="271" spans="1:73" ht="15.75" thickBot="1" x14ac:dyDescent="0.3">
      <c r="A271" s="820"/>
      <c r="B271" s="823"/>
      <c r="C271" s="826"/>
      <c r="D271" s="1000"/>
      <c r="E271" s="832"/>
      <c r="F271" s="835"/>
      <c r="G271" s="764"/>
      <c r="H271" s="776"/>
      <c r="I271" s="776"/>
      <c r="J271" s="802"/>
      <c r="K271" s="776"/>
      <c r="L271" s="764"/>
      <c r="M271" s="817"/>
      <c r="N271" s="764"/>
      <c r="O271" s="764"/>
      <c r="P271" s="814"/>
      <c r="Q271" s="749"/>
      <c r="R271" s="776"/>
      <c r="S271" s="878"/>
      <c r="T271" s="776"/>
      <c r="U271" s="878"/>
      <c r="V271" s="776"/>
      <c r="W271" s="878"/>
      <c r="X271" s="817"/>
      <c r="Y271" s="878"/>
      <c r="Z271" s="878"/>
      <c r="AA271" s="787"/>
      <c r="AB271" s="315">
        <v>6</v>
      </c>
      <c r="AC271" s="482"/>
      <c r="AD271" s="483"/>
      <c r="AE271" s="313"/>
      <c r="AF271" s="316" t="s">
        <v>974</v>
      </c>
      <c r="AG271" s="317"/>
      <c r="AH271" s="314" t="s">
        <v>974</v>
      </c>
      <c r="AI271" s="317"/>
      <c r="AJ271" s="314" t="s">
        <v>974</v>
      </c>
      <c r="AK271" s="318" t="s">
        <v>974</v>
      </c>
      <c r="AL271" s="301" t="s">
        <v>974</v>
      </c>
      <c r="AM271" s="301" t="s">
        <v>974</v>
      </c>
      <c r="AN271" s="320"/>
      <c r="AO271" s="320"/>
      <c r="AP271" s="320"/>
      <c r="AQ271" s="776"/>
      <c r="AR271" s="802"/>
      <c r="AS271" s="802"/>
      <c r="AT271" s="787"/>
      <c r="AU271" s="802"/>
      <c r="AV271" s="802"/>
      <c r="AW271" s="787"/>
      <c r="AX271" s="787"/>
      <c r="AY271" s="787"/>
      <c r="AZ271" s="776"/>
      <c r="BA271" s="321"/>
      <c r="BB271" s="323"/>
      <c r="BC271" s="326" t="s">
        <v>974</v>
      </c>
      <c r="BD271" s="313"/>
      <c r="BE271" s="313"/>
      <c r="BF271" s="313"/>
      <c r="BG271" s="313"/>
      <c r="BH271" s="323"/>
      <c r="BI271" s="323"/>
      <c r="BJ271" s="323"/>
      <c r="BK271" s="323"/>
      <c r="BL271" s="324"/>
      <c r="BM271" s="324"/>
      <c r="BN271" s="324"/>
      <c r="BO271" s="324"/>
      <c r="BP271" s="325" t="s">
        <v>974</v>
      </c>
      <c r="BQ271" s="333" t="s">
        <v>974</v>
      </c>
      <c r="BR271" s="749"/>
      <c r="BS271" s="764"/>
      <c r="BT271" s="764"/>
      <c r="BU271" s="767"/>
    </row>
    <row r="272" spans="1:73" ht="89.25" x14ac:dyDescent="0.25">
      <c r="A272" s="818" t="s">
        <v>527</v>
      </c>
      <c r="B272" s="821" t="s">
        <v>528</v>
      </c>
      <c r="C272" s="824" t="s">
        <v>529</v>
      </c>
      <c r="D272" s="998" t="s">
        <v>1387</v>
      </c>
      <c r="E272" s="830" t="s">
        <v>530</v>
      </c>
      <c r="F272" s="833">
        <v>1</v>
      </c>
      <c r="G272" s="812" t="s">
        <v>1807</v>
      </c>
      <c r="H272" s="774" t="s">
        <v>1390</v>
      </c>
      <c r="I272" s="774" t="s">
        <v>1391</v>
      </c>
      <c r="J272" s="800" t="s">
        <v>1808</v>
      </c>
      <c r="K272" s="774" t="s">
        <v>201</v>
      </c>
      <c r="L272" s="762" t="s">
        <v>675</v>
      </c>
      <c r="M272" s="815" t="s">
        <v>1282</v>
      </c>
      <c r="N272" s="762" t="s">
        <v>1809</v>
      </c>
      <c r="O272" s="762" t="s">
        <v>1810</v>
      </c>
      <c r="P272" s="812" t="s">
        <v>1395</v>
      </c>
      <c r="Q272" s="747" t="s">
        <v>1395</v>
      </c>
      <c r="R272" s="774" t="s">
        <v>289</v>
      </c>
      <c r="S272" s="876">
        <v>0.8</v>
      </c>
      <c r="T272" s="774" t="s">
        <v>263</v>
      </c>
      <c r="U272" s="876">
        <v>0.2</v>
      </c>
      <c r="V272" s="774" t="s">
        <v>220</v>
      </c>
      <c r="W272" s="876">
        <v>0.4</v>
      </c>
      <c r="X272" s="815" t="s">
        <v>220</v>
      </c>
      <c r="Y272" s="876">
        <v>0.4</v>
      </c>
      <c r="Z272" s="876" t="s">
        <v>1465</v>
      </c>
      <c r="AA272" s="785" t="s">
        <v>174</v>
      </c>
      <c r="AB272" s="49">
        <v>1</v>
      </c>
      <c r="AC272" s="213" t="s">
        <v>1581</v>
      </c>
      <c r="AD272" s="214" t="s">
        <v>1811</v>
      </c>
      <c r="AE272" s="9" t="s">
        <v>1812</v>
      </c>
      <c r="AF272" s="298" t="s">
        <v>507</v>
      </c>
      <c r="AG272" s="10" t="s">
        <v>335</v>
      </c>
      <c r="AH272" s="296">
        <v>0.15</v>
      </c>
      <c r="AI272" s="10" t="s">
        <v>806</v>
      </c>
      <c r="AJ272" s="296">
        <v>0.25</v>
      </c>
      <c r="AK272" s="300">
        <v>0.4</v>
      </c>
      <c r="AL272" s="20">
        <v>0.48</v>
      </c>
      <c r="AM272" s="20">
        <v>0.4</v>
      </c>
      <c r="AN272" s="11" t="s">
        <v>179</v>
      </c>
      <c r="AO272" s="11" t="s">
        <v>180</v>
      </c>
      <c r="AP272" s="11" t="s">
        <v>181</v>
      </c>
      <c r="AQ272" s="784" t="s">
        <v>1813</v>
      </c>
      <c r="AR272" s="768">
        <v>0.8</v>
      </c>
      <c r="AS272" s="768">
        <v>9.8783999999999997E-2</v>
      </c>
      <c r="AT272" s="785" t="s">
        <v>535</v>
      </c>
      <c r="AU272" s="768">
        <v>0.4</v>
      </c>
      <c r="AV272" s="768">
        <v>0.30000000000000004</v>
      </c>
      <c r="AW272" s="785" t="s">
        <v>220</v>
      </c>
      <c r="AX272" s="785" t="s">
        <v>174</v>
      </c>
      <c r="AY272" s="785" t="s">
        <v>1397</v>
      </c>
      <c r="AZ272" s="774" t="s">
        <v>224</v>
      </c>
      <c r="BA272" s="97" t="s">
        <v>1395</v>
      </c>
      <c r="BB272" s="97" t="s">
        <v>1395</v>
      </c>
      <c r="BC272" s="110" t="s">
        <v>974</v>
      </c>
      <c r="BD272" s="111"/>
      <c r="BE272" s="111"/>
      <c r="BF272" s="111"/>
      <c r="BG272" s="111"/>
      <c r="BH272" s="91"/>
      <c r="BI272" s="91"/>
      <c r="BJ272" s="91"/>
      <c r="BK272" s="91"/>
      <c r="BL272" s="93"/>
      <c r="BM272" s="93"/>
      <c r="BN272" s="93"/>
      <c r="BO272" s="93"/>
      <c r="BP272" s="95" t="s">
        <v>974</v>
      </c>
      <c r="BQ272" s="96" t="s">
        <v>974</v>
      </c>
      <c r="BR272" s="747"/>
      <c r="BS272" s="812"/>
      <c r="BT272" s="812"/>
      <c r="BU272" s="1387"/>
    </row>
    <row r="273" spans="1:73" ht="76.5" x14ac:dyDescent="0.25">
      <c r="A273" s="819"/>
      <c r="B273" s="822"/>
      <c r="C273" s="825"/>
      <c r="D273" s="999"/>
      <c r="E273" s="831"/>
      <c r="F273" s="834"/>
      <c r="G273" s="813"/>
      <c r="H273" s="775"/>
      <c r="I273" s="775"/>
      <c r="J273" s="801"/>
      <c r="K273" s="775"/>
      <c r="L273" s="763"/>
      <c r="M273" s="816"/>
      <c r="N273" s="763"/>
      <c r="O273" s="763"/>
      <c r="P273" s="813"/>
      <c r="Q273" s="748"/>
      <c r="R273" s="775"/>
      <c r="S273" s="877"/>
      <c r="T273" s="775"/>
      <c r="U273" s="877"/>
      <c r="V273" s="775"/>
      <c r="W273" s="877"/>
      <c r="X273" s="816"/>
      <c r="Y273" s="877"/>
      <c r="Z273" s="877"/>
      <c r="AA273" s="786"/>
      <c r="AB273" s="297">
        <v>2</v>
      </c>
      <c r="AC273" s="480" t="s">
        <v>1584</v>
      </c>
      <c r="AD273" s="481" t="s">
        <v>1811</v>
      </c>
      <c r="AE273" s="295" t="s">
        <v>1468</v>
      </c>
      <c r="AF273" s="298" t="s">
        <v>507</v>
      </c>
      <c r="AG273" s="299" t="s">
        <v>335</v>
      </c>
      <c r="AH273" s="296">
        <v>0.15</v>
      </c>
      <c r="AI273" s="299" t="s">
        <v>806</v>
      </c>
      <c r="AJ273" s="296">
        <v>0.25</v>
      </c>
      <c r="AK273" s="300">
        <v>0.4</v>
      </c>
      <c r="AL273" s="301">
        <v>0.28799999999999998</v>
      </c>
      <c r="AM273" s="301">
        <v>0.4</v>
      </c>
      <c r="AN273" s="302" t="s">
        <v>179</v>
      </c>
      <c r="AO273" s="302" t="s">
        <v>180</v>
      </c>
      <c r="AP273" s="302" t="s">
        <v>181</v>
      </c>
      <c r="AQ273" s="775"/>
      <c r="AR273" s="801"/>
      <c r="AS273" s="801"/>
      <c r="AT273" s="786"/>
      <c r="AU273" s="801"/>
      <c r="AV273" s="801"/>
      <c r="AW273" s="786"/>
      <c r="AX273" s="786"/>
      <c r="AY273" s="786"/>
      <c r="AZ273" s="775"/>
      <c r="BA273" s="303"/>
      <c r="BB273" s="303"/>
      <c r="BC273" s="294" t="s">
        <v>974</v>
      </c>
      <c r="BD273" s="304"/>
      <c r="BE273" s="304"/>
      <c r="BF273" s="304"/>
      <c r="BG273" s="304"/>
      <c r="BH273" s="305"/>
      <c r="BI273" s="305"/>
      <c r="BJ273" s="305"/>
      <c r="BK273" s="305"/>
      <c r="BL273" s="306"/>
      <c r="BM273" s="306"/>
      <c r="BN273" s="306"/>
      <c r="BO273" s="306"/>
      <c r="BP273" s="307" t="s">
        <v>974</v>
      </c>
      <c r="BQ273" s="308" t="s">
        <v>974</v>
      </c>
      <c r="BR273" s="748"/>
      <c r="BS273" s="813"/>
      <c r="BT273" s="813"/>
      <c r="BU273" s="1388"/>
    </row>
    <row r="274" spans="1:73" ht="76.5" x14ac:dyDescent="0.25">
      <c r="A274" s="819"/>
      <c r="B274" s="822"/>
      <c r="C274" s="825"/>
      <c r="D274" s="999"/>
      <c r="E274" s="831"/>
      <c r="F274" s="834"/>
      <c r="G274" s="813"/>
      <c r="H274" s="775"/>
      <c r="I274" s="775"/>
      <c r="J274" s="801"/>
      <c r="K274" s="775"/>
      <c r="L274" s="763"/>
      <c r="M274" s="816"/>
      <c r="N274" s="763"/>
      <c r="O274" s="763"/>
      <c r="P274" s="813"/>
      <c r="Q274" s="748"/>
      <c r="R274" s="775"/>
      <c r="S274" s="877"/>
      <c r="T274" s="775"/>
      <c r="U274" s="877"/>
      <c r="V274" s="775"/>
      <c r="W274" s="877"/>
      <c r="X274" s="816"/>
      <c r="Y274" s="877"/>
      <c r="Z274" s="877"/>
      <c r="AA274" s="786"/>
      <c r="AB274" s="297">
        <v>3</v>
      </c>
      <c r="AC274" s="480" t="s">
        <v>1584</v>
      </c>
      <c r="AD274" s="481" t="s">
        <v>1811</v>
      </c>
      <c r="AE274" s="293" t="s">
        <v>1468</v>
      </c>
      <c r="AF274" s="298" t="s">
        <v>830</v>
      </c>
      <c r="AG274" s="299" t="s">
        <v>282</v>
      </c>
      <c r="AH274" s="296">
        <v>0.1</v>
      </c>
      <c r="AI274" s="299" t="s">
        <v>178</v>
      </c>
      <c r="AJ274" s="296">
        <v>0.15</v>
      </c>
      <c r="AK274" s="300">
        <v>0.25</v>
      </c>
      <c r="AL274" s="301">
        <v>0.28799999999999998</v>
      </c>
      <c r="AM274" s="301">
        <v>0.30000000000000004</v>
      </c>
      <c r="AN274" s="302" t="s">
        <v>179</v>
      </c>
      <c r="AO274" s="302" t="s">
        <v>180</v>
      </c>
      <c r="AP274" s="302" t="s">
        <v>181</v>
      </c>
      <c r="AQ274" s="775"/>
      <c r="AR274" s="801"/>
      <c r="AS274" s="801"/>
      <c r="AT274" s="786"/>
      <c r="AU274" s="801"/>
      <c r="AV274" s="801"/>
      <c r="AW274" s="786"/>
      <c r="AX274" s="786"/>
      <c r="AY274" s="786"/>
      <c r="AZ274" s="775"/>
      <c r="BA274" s="303"/>
      <c r="BB274" s="303"/>
      <c r="BC274" s="294" t="s">
        <v>974</v>
      </c>
      <c r="BD274" s="304"/>
      <c r="BE274" s="304"/>
      <c r="BF274" s="304"/>
      <c r="BG274" s="304"/>
      <c r="BH274" s="305"/>
      <c r="BI274" s="305"/>
      <c r="BJ274" s="305"/>
      <c r="BK274" s="305"/>
      <c r="BL274" s="306"/>
      <c r="BM274" s="306"/>
      <c r="BN274" s="306"/>
      <c r="BO274" s="306"/>
      <c r="BP274" s="307" t="s">
        <v>974</v>
      </c>
      <c r="BQ274" s="308" t="s">
        <v>974</v>
      </c>
      <c r="BR274" s="748"/>
      <c r="BS274" s="813"/>
      <c r="BT274" s="813"/>
      <c r="BU274" s="1388"/>
    </row>
    <row r="275" spans="1:73" ht="76.5" x14ac:dyDescent="0.25">
      <c r="A275" s="819"/>
      <c r="B275" s="822"/>
      <c r="C275" s="825"/>
      <c r="D275" s="999"/>
      <c r="E275" s="831"/>
      <c r="F275" s="834"/>
      <c r="G275" s="813"/>
      <c r="H275" s="775"/>
      <c r="I275" s="775"/>
      <c r="J275" s="801"/>
      <c r="K275" s="775"/>
      <c r="L275" s="763"/>
      <c r="M275" s="816"/>
      <c r="N275" s="763"/>
      <c r="O275" s="763"/>
      <c r="P275" s="813"/>
      <c r="Q275" s="748"/>
      <c r="R275" s="775"/>
      <c r="S275" s="877"/>
      <c r="T275" s="775"/>
      <c r="U275" s="877"/>
      <c r="V275" s="775"/>
      <c r="W275" s="877"/>
      <c r="X275" s="816"/>
      <c r="Y275" s="877"/>
      <c r="Z275" s="877"/>
      <c r="AA275" s="786"/>
      <c r="AB275" s="297">
        <v>4</v>
      </c>
      <c r="AC275" s="480" t="s">
        <v>1814</v>
      </c>
      <c r="AD275" s="481" t="s">
        <v>1811</v>
      </c>
      <c r="AE275" s="295" t="s">
        <v>1468</v>
      </c>
      <c r="AF275" s="298" t="s">
        <v>507</v>
      </c>
      <c r="AG275" s="299" t="s">
        <v>335</v>
      </c>
      <c r="AH275" s="296">
        <v>0.15</v>
      </c>
      <c r="AI275" s="299" t="s">
        <v>178</v>
      </c>
      <c r="AJ275" s="296">
        <v>0.15</v>
      </c>
      <c r="AK275" s="300">
        <v>0.3</v>
      </c>
      <c r="AL275" s="301">
        <v>0.2016</v>
      </c>
      <c r="AM275" s="301">
        <v>0.30000000000000004</v>
      </c>
      <c r="AN275" s="302" t="s">
        <v>179</v>
      </c>
      <c r="AO275" s="302" t="s">
        <v>180</v>
      </c>
      <c r="AP275" s="302" t="s">
        <v>181</v>
      </c>
      <c r="AQ275" s="775"/>
      <c r="AR275" s="801"/>
      <c r="AS275" s="801"/>
      <c r="AT275" s="786"/>
      <c r="AU275" s="801"/>
      <c r="AV275" s="801"/>
      <c r="AW275" s="786"/>
      <c r="AX275" s="786"/>
      <c r="AY275" s="786"/>
      <c r="AZ275" s="775"/>
      <c r="BA275" s="303"/>
      <c r="BB275" s="303"/>
      <c r="BC275" s="294" t="s">
        <v>974</v>
      </c>
      <c r="BD275" s="304"/>
      <c r="BE275" s="304"/>
      <c r="BF275" s="304"/>
      <c r="BG275" s="304"/>
      <c r="BH275" s="305"/>
      <c r="BI275" s="305"/>
      <c r="BJ275" s="305"/>
      <c r="BK275" s="305"/>
      <c r="BL275" s="306"/>
      <c r="BM275" s="306"/>
      <c r="BN275" s="306"/>
      <c r="BO275" s="306"/>
      <c r="BP275" s="307" t="s">
        <v>974</v>
      </c>
      <c r="BQ275" s="308" t="s">
        <v>974</v>
      </c>
      <c r="BR275" s="748"/>
      <c r="BS275" s="813"/>
      <c r="BT275" s="813"/>
      <c r="BU275" s="1388"/>
    </row>
    <row r="276" spans="1:73" ht="114.75" x14ac:dyDescent="0.25">
      <c r="A276" s="819"/>
      <c r="B276" s="822"/>
      <c r="C276" s="825"/>
      <c r="D276" s="999"/>
      <c r="E276" s="831"/>
      <c r="F276" s="834"/>
      <c r="G276" s="813"/>
      <c r="H276" s="775"/>
      <c r="I276" s="775"/>
      <c r="J276" s="801"/>
      <c r="K276" s="775"/>
      <c r="L276" s="763"/>
      <c r="M276" s="816"/>
      <c r="N276" s="763"/>
      <c r="O276" s="763"/>
      <c r="P276" s="813"/>
      <c r="Q276" s="748"/>
      <c r="R276" s="775"/>
      <c r="S276" s="877"/>
      <c r="T276" s="775"/>
      <c r="U276" s="877"/>
      <c r="V276" s="775"/>
      <c r="W276" s="877"/>
      <c r="X276" s="816"/>
      <c r="Y276" s="877"/>
      <c r="Z276" s="877"/>
      <c r="AA276" s="786"/>
      <c r="AB276" s="297">
        <v>5</v>
      </c>
      <c r="AC276" s="480" t="s">
        <v>1503</v>
      </c>
      <c r="AD276" s="481" t="s">
        <v>1811</v>
      </c>
      <c r="AE276" s="295" t="s">
        <v>1631</v>
      </c>
      <c r="AF276" s="298" t="s">
        <v>507</v>
      </c>
      <c r="AG276" s="299" t="s">
        <v>335</v>
      </c>
      <c r="AH276" s="296">
        <v>0.15</v>
      </c>
      <c r="AI276" s="299" t="s">
        <v>178</v>
      </c>
      <c r="AJ276" s="296">
        <v>0.15</v>
      </c>
      <c r="AK276" s="300">
        <v>0.3</v>
      </c>
      <c r="AL276" s="301">
        <v>0.14112</v>
      </c>
      <c r="AM276" s="301">
        <v>0.30000000000000004</v>
      </c>
      <c r="AN276" s="302" t="s">
        <v>179</v>
      </c>
      <c r="AO276" s="302" t="s">
        <v>180</v>
      </c>
      <c r="AP276" s="302" t="s">
        <v>181</v>
      </c>
      <c r="AQ276" s="775"/>
      <c r="AR276" s="801"/>
      <c r="AS276" s="801"/>
      <c r="AT276" s="786"/>
      <c r="AU276" s="801"/>
      <c r="AV276" s="801"/>
      <c r="AW276" s="786"/>
      <c r="AX276" s="786"/>
      <c r="AY276" s="786"/>
      <c r="AZ276" s="775"/>
      <c r="BA276" s="303"/>
      <c r="BB276" s="303"/>
      <c r="BC276" s="294" t="s">
        <v>974</v>
      </c>
      <c r="BD276" s="304"/>
      <c r="BE276" s="304"/>
      <c r="BF276" s="304"/>
      <c r="BG276" s="304"/>
      <c r="BH276" s="305"/>
      <c r="BI276" s="305"/>
      <c r="BJ276" s="305"/>
      <c r="BK276" s="305"/>
      <c r="BL276" s="306"/>
      <c r="BM276" s="306"/>
      <c r="BN276" s="306"/>
      <c r="BO276" s="306"/>
      <c r="BP276" s="307" t="s">
        <v>974</v>
      </c>
      <c r="BQ276" s="308" t="s">
        <v>974</v>
      </c>
      <c r="BR276" s="748"/>
      <c r="BS276" s="813"/>
      <c r="BT276" s="813"/>
      <c r="BU276" s="1388"/>
    </row>
    <row r="277" spans="1:73" ht="77.25" thickBot="1" x14ac:dyDescent="0.3">
      <c r="A277" s="819"/>
      <c r="B277" s="822"/>
      <c r="C277" s="825"/>
      <c r="D277" s="1000"/>
      <c r="E277" s="832"/>
      <c r="F277" s="835"/>
      <c r="G277" s="814"/>
      <c r="H277" s="776"/>
      <c r="I277" s="776"/>
      <c r="J277" s="802"/>
      <c r="K277" s="776"/>
      <c r="L277" s="764"/>
      <c r="M277" s="817"/>
      <c r="N277" s="764"/>
      <c r="O277" s="764"/>
      <c r="P277" s="814"/>
      <c r="Q277" s="749"/>
      <c r="R277" s="776"/>
      <c r="S277" s="878"/>
      <c r="T277" s="776"/>
      <c r="U277" s="878"/>
      <c r="V277" s="776"/>
      <c r="W277" s="878"/>
      <c r="X277" s="817"/>
      <c r="Y277" s="878"/>
      <c r="Z277" s="878"/>
      <c r="AA277" s="787"/>
      <c r="AB277" s="315">
        <v>6</v>
      </c>
      <c r="AC277" s="482" t="s">
        <v>1815</v>
      </c>
      <c r="AD277" s="483" t="s">
        <v>1811</v>
      </c>
      <c r="AE277" s="313" t="s">
        <v>1816</v>
      </c>
      <c r="AF277" s="547" t="s">
        <v>507</v>
      </c>
      <c r="AG277" s="317" t="s">
        <v>335</v>
      </c>
      <c r="AH277" s="314">
        <v>0.15</v>
      </c>
      <c r="AI277" s="317" t="s">
        <v>178</v>
      </c>
      <c r="AJ277" s="314">
        <v>0.15</v>
      </c>
      <c r="AK277" s="318">
        <v>0.3</v>
      </c>
      <c r="AL277" s="301">
        <v>9.8783999999999997E-2</v>
      </c>
      <c r="AM277" s="301">
        <v>0.30000000000000004</v>
      </c>
      <c r="AN277" s="320" t="s">
        <v>179</v>
      </c>
      <c r="AO277" s="320" t="s">
        <v>180</v>
      </c>
      <c r="AP277" s="320" t="s">
        <v>181</v>
      </c>
      <c r="AQ277" s="776"/>
      <c r="AR277" s="802"/>
      <c r="AS277" s="802"/>
      <c r="AT277" s="787"/>
      <c r="AU277" s="802"/>
      <c r="AV277" s="802"/>
      <c r="AW277" s="787"/>
      <c r="AX277" s="787"/>
      <c r="AY277" s="787"/>
      <c r="AZ277" s="776"/>
      <c r="BA277" s="321"/>
      <c r="BB277" s="321"/>
      <c r="BC277" s="312" t="s">
        <v>974</v>
      </c>
      <c r="BD277" s="322"/>
      <c r="BE277" s="322"/>
      <c r="BF277" s="322"/>
      <c r="BG277" s="322"/>
      <c r="BH277" s="323"/>
      <c r="BI277" s="323"/>
      <c r="BJ277" s="323"/>
      <c r="BK277" s="323"/>
      <c r="BL277" s="324"/>
      <c r="BM277" s="324"/>
      <c r="BN277" s="324"/>
      <c r="BO277" s="324"/>
      <c r="BP277" s="325" t="s">
        <v>974</v>
      </c>
      <c r="BQ277" s="326" t="s">
        <v>974</v>
      </c>
      <c r="BR277" s="749"/>
      <c r="BS277" s="814"/>
      <c r="BT277" s="814"/>
      <c r="BU277" s="1389"/>
    </row>
    <row r="278" spans="1:73" ht="117.75" customHeight="1" x14ac:dyDescent="0.25">
      <c r="A278" s="819"/>
      <c r="B278" s="822"/>
      <c r="C278" s="825"/>
      <c r="D278" s="998" t="s">
        <v>1387</v>
      </c>
      <c r="E278" s="830" t="s">
        <v>530</v>
      </c>
      <c r="F278" s="833">
        <v>2</v>
      </c>
      <c r="G278" s="762" t="s">
        <v>1817</v>
      </c>
      <c r="H278" s="774" t="s">
        <v>1390</v>
      </c>
      <c r="I278" s="774" t="s">
        <v>1406</v>
      </c>
      <c r="J278" s="800" t="s">
        <v>1818</v>
      </c>
      <c r="K278" s="774" t="s">
        <v>201</v>
      </c>
      <c r="L278" s="762" t="s">
        <v>675</v>
      </c>
      <c r="M278" s="815" t="s">
        <v>1282</v>
      </c>
      <c r="N278" s="762" t="s">
        <v>1819</v>
      </c>
      <c r="O278" s="762" t="s">
        <v>1820</v>
      </c>
      <c r="P278" s="812" t="s">
        <v>1395</v>
      </c>
      <c r="Q278" s="747" t="s">
        <v>1395</v>
      </c>
      <c r="R278" s="774" t="s">
        <v>289</v>
      </c>
      <c r="S278" s="876">
        <v>0.8</v>
      </c>
      <c r="T278" s="774" t="s">
        <v>263</v>
      </c>
      <c r="U278" s="876">
        <v>0.2</v>
      </c>
      <c r="V278" s="774" t="s">
        <v>220</v>
      </c>
      <c r="W278" s="876">
        <v>0.4</v>
      </c>
      <c r="X278" s="815" t="s">
        <v>220</v>
      </c>
      <c r="Y278" s="876">
        <v>0.4</v>
      </c>
      <c r="Z278" s="876" t="s">
        <v>1465</v>
      </c>
      <c r="AA278" s="785" t="s">
        <v>174</v>
      </c>
      <c r="AB278" s="49">
        <v>1</v>
      </c>
      <c r="AC278" s="215" t="s">
        <v>1519</v>
      </c>
      <c r="AD278" s="216" t="s">
        <v>1821</v>
      </c>
      <c r="AE278" s="14" t="s">
        <v>1822</v>
      </c>
      <c r="AF278" s="16" t="s">
        <v>507</v>
      </c>
      <c r="AG278" s="10" t="s">
        <v>177</v>
      </c>
      <c r="AH278" s="18">
        <v>0.25</v>
      </c>
      <c r="AI278" s="10" t="s">
        <v>178</v>
      </c>
      <c r="AJ278" s="18">
        <v>0.15</v>
      </c>
      <c r="AK278" s="19">
        <v>0.4</v>
      </c>
      <c r="AL278" s="20">
        <v>0.48</v>
      </c>
      <c r="AM278" s="20">
        <v>0.4</v>
      </c>
      <c r="AN278" s="11" t="s">
        <v>179</v>
      </c>
      <c r="AO278" s="11" t="s">
        <v>180</v>
      </c>
      <c r="AP278" s="11" t="s">
        <v>181</v>
      </c>
      <c r="AQ278" s="774" t="s">
        <v>1823</v>
      </c>
      <c r="AR278" s="768">
        <v>0.8</v>
      </c>
      <c r="AS278" s="768">
        <v>0.33599999999999997</v>
      </c>
      <c r="AT278" s="785" t="s">
        <v>219</v>
      </c>
      <c r="AU278" s="768">
        <v>0.4</v>
      </c>
      <c r="AV278" s="768">
        <v>0.22500000000000003</v>
      </c>
      <c r="AW278" s="785" t="s">
        <v>220</v>
      </c>
      <c r="AX278" s="785" t="s">
        <v>174</v>
      </c>
      <c r="AY278" s="785" t="s">
        <v>174</v>
      </c>
      <c r="AZ278" s="774" t="s">
        <v>183</v>
      </c>
      <c r="BA278" s="97" t="s">
        <v>1824</v>
      </c>
      <c r="BB278" s="91" t="s">
        <v>1825</v>
      </c>
      <c r="BC278" s="94">
        <v>4</v>
      </c>
      <c r="BD278" s="9">
        <v>1</v>
      </c>
      <c r="BE278" s="9">
        <v>1</v>
      </c>
      <c r="BF278" s="9">
        <v>1</v>
      </c>
      <c r="BG278" s="9">
        <v>1</v>
      </c>
      <c r="BH278" s="91" t="s">
        <v>1826</v>
      </c>
      <c r="BI278" s="91" t="s">
        <v>1827</v>
      </c>
      <c r="BJ278" s="91"/>
      <c r="BK278" s="91"/>
      <c r="BL278" s="93"/>
      <c r="BM278" s="93"/>
      <c r="BN278" s="93"/>
      <c r="BO278" s="93"/>
      <c r="BP278" s="95" t="s">
        <v>974</v>
      </c>
      <c r="BQ278" s="96" t="s">
        <v>974</v>
      </c>
      <c r="BR278" s="747"/>
      <c r="BS278" s="762"/>
      <c r="BT278" s="762"/>
      <c r="BU278" s="765"/>
    </row>
    <row r="279" spans="1:73" ht="70.5" x14ac:dyDescent="0.25">
      <c r="A279" s="819"/>
      <c r="B279" s="822"/>
      <c r="C279" s="825"/>
      <c r="D279" s="999"/>
      <c r="E279" s="831"/>
      <c r="F279" s="834"/>
      <c r="G279" s="763"/>
      <c r="H279" s="775"/>
      <c r="I279" s="775"/>
      <c r="J279" s="801"/>
      <c r="K279" s="775"/>
      <c r="L279" s="763"/>
      <c r="M279" s="816"/>
      <c r="N279" s="763"/>
      <c r="O279" s="763"/>
      <c r="P279" s="813"/>
      <c r="Q279" s="748"/>
      <c r="R279" s="775"/>
      <c r="S279" s="877"/>
      <c r="T279" s="775"/>
      <c r="U279" s="877"/>
      <c r="V279" s="775"/>
      <c r="W279" s="877"/>
      <c r="X279" s="816"/>
      <c r="Y279" s="877"/>
      <c r="Z279" s="877"/>
      <c r="AA279" s="786"/>
      <c r="AB279" s="297">
        <v>2</v>
      </c>
      <c r="AC279" s="480" t="s">
        <v>1519</v>
      </c>
      <c r="AD279" s="481" t="s">
        <v>1821</v>
      </c>
      <c r="AE279" s="295" t="s">
        <v>1822</v>
      </c>
      <c r="AF279" s="328" t="s">
        <v>830</v>
      </c>
      <c r="AG279" s="302" t="s">
        <v>282</v>
      </c>
      <c r="AH279" s="296">
        <v>0.1</v>
      </c>
      <c r="AI279" s="302" t="s">
        <v>178</v>
      </c>
      <c r="AJ279" s="296">
        <v>0.15</v>
      </c>
      <c r="AK279" s="300">
        <v>0.25</v>
      </c>
      <c r="AL279" s="329">
        <v>0.48</v>
      </c>
      <c r="AM279" s="329">
        <v>0.30000000000000004</v>
      </c>
      <c r="AN279" s="302" t="s">
        <v>179</v>
      </c>
      <c r="AO279" s="302" t="s">
        <v>180</v>
      </c>
      <c r="AP279" s="302" t="s">
        <v>181</v>
      </c>
      <c r="AQ279" s="775"/>
      <c r="AR279" s="801"/>
      <c r="AS279" s="801"/>
      <c r="AT279" s="786"/>
      <c r="AU279" s="801"/>
      <c r="AV279" s="801"/>
      <c r="AW279" s="786"/>
      <c r="AX279" s="786"/>
      <c r="AY279" s="786"/>
      <c r="AZ279" s="775"/>
      <c r="BA279" s="303" t="s">
        <v>1828</v>
      </c>
      <c r="BB279" s="305" t="s">
        <v>1829</v>
      </c>
      <c r="BC279" s="308">
        <v>4</v>
      </c>
      <c r="BD279" s="295">
        <v>1</v>
      </c>
      <c r="BE279" s="295">
        <v>1</v>
      </c>
      <c r="BF279" s="295">
        <v>1</v>
      </c>
      <c r="BG279" s="295">
        <v>1</v>
      </c>
      <c r="BH279" s="305" t="s">
        <v>1826</v>
      </c>
      <c r="BI279" s="305" t="s">
        <v>1830</v>
      </c>
      <c r="BJ279" s="305"/>
      <c r="BK279" s="305"/>
      <c r="BL279" s="306"/>
      <c r="BM279" s="306"/>
      <c r="BN279" s="306"/>
      <c r="BO279" s="306"/>
      <c r="BP279" s="307" t="s">
        <v>974</v>
      </c>
      <c r="BQ279" s="330" t="s">
        <v>974</v>
      </c>
      <c r="BR279" s="748"/>
      <c r="BS279" s="763"/>
      <c r="BT279" s="763"/>
      <c r="BU279" s="766"/>
    </row>
    <row r="280" spans="1:73" ht="114.75" x14ac:dyDescent="0.25">
      <c r="A280" s="819"/>
      <c r="B280" s="822"/>
      <c r="C280" s="825"/>
      <c r="D280" s="999"/>
      <c r="E280" s="831"/>
      <c r="F280" s="834"/>
      <c r="G280" s="763"/>
      <c r="H280" s="775"/>
      <c r="I280" s="775"/>
      <c r="J280" s="801"/>
      <c r="K280" s="775"/>
      <c r="L280" s="763"/>
      <c r="M280" s="816"/>
      <c r="N280" s="763"/>
      <c r="O280" s="763"/>
      <c r="P280" s="813"/>
      <c r="Q280" s="748"/>
      <c r="R280" s="775"/>
      <c r="S280" s="877"/>
      <c r="T280" s="775"/>
      <c r="U280" s="877"/>
      <c r="V280" s="775"/>
      <c r="W280" s="877"/>
      <c r="X280" s="816"/>
      <c r="Y280" s="877"/>
      <c r="Z280" s="877"/>
      <c r="AA280" s="786"/>
      <c r="AB280" s="297">
        <v>3</v>
      </c>
      <c r="AC280" s="480" t="s">
        <v>1503</v>
      </c>
      <c r="AD280" s="481" t="s">
        <v>1821</v>
      </c>
      <c r="AE280" s="295" t="s">
        <v>1631</v>
      </c>
      <c r="AF280" s="298" t="s">
        <v>507</v>
      </c>
      <c r="AG280" s="299" t="s">
        <v>335</v>
      </c>
      <c r="AH280" s="296">
        <v>0.15</v>
      </c>
      <c r="AI280" s="299" t="s">
        <v>178</v>
      </c>
      <c r="AJ280" s="296">
        <v>0.15</v>
      </c>
      <c r="AK280" s="300">
        <v>0.3</v>
      </c>
      <c r="AL280" s="301">
        <v>0.33599999999999997</v>
      </c>
      <c r="AM280" s="301">
        <v>0.30000000000000004</v>
      </c>
      <c r="AN280" s="302" t="s">
        <v>179</v>
      </c>
      <c r="AO280" s="302" t="s">
        <v>180</v>
      </c>
      <c r="AP280" s="302" t="s">
        <v>181</v>
      </c>
      <c r="AQ280" s="775"/>
      <c r="AR280" s="801"/>
      <c r="AS280" s="801"/>
      <c r="AT280" s="786"/>
      <c r="AU280" s="801"/>
      <c r="AV280" s="801"/>
      <c r="AW280" s="786"/>
      <c r="AX280" s="786"/>
      <c r="AY280" s="786"/>
      <c r="AZ280" s="775"/>
      <c r="BA280" s="303" t="s">
        <v>1831</v>
      </c>
      <c r="BB280" s="305" t="s">
        <v>1832</v>
      </c>
      <c r="BC280" s="308">
        <v>4</v>
      </c>
      <c r="BD280" s="295">
        <v>1</v>
      </c>
      <c r="BE280" s="295">
        <v>1</v>
      </c>
      <c r="BF280" s="295">
        <v>1</v>
      </c>
      <c r="BG280" s="295">
        <v>1</v>
      </c>
      <c r="BH280" s="305" t="s">
        <v>1826</v>
      </c>
      <c r="BI280" s="305" t="s">
        <v>1830</v>
      </c>
      <c r="BJ280" s="305"/>
      <c r="BK280" s="305"/>
      <c r="BL280" s="306"/>
      <c r="BM280" s="306"/>
      <c r="BN280" s="306"/>
      <c r="BO280" s="306"/>
      <c r="BP280" s="307" t="s">
        <v>974</v>
      </c>
      <c r="BQ280" s="330" t="s">
        <v>974</v>
      </c>
      <c r="BR280" s="748"/>
      <c r="BS280" s="763"/>
      <c r="BT280" s="763"/>
      <c r="BU280" s="766"/>
    </row>
    <row r="281" spans="1:73" ht="70.5" x14ac:dyDescent="0.25">
      <c r="A281" s="819"/>
      <c r="B281" s="822"/>
      <c r="C281" s="825"/>
      <c r="D281" s="999"/>
      <c r="E281" s="831"/>
      <c r="F281" s="834"/>
      <c r="G281" s="763"/>
      <c r="H281" s="775"/>
      <c r="I281" s="775"/>
      <c r="J281" s="801"/>
      <c r="K281" s="775"/>
      <c r="L281" s="763"/>
      <c r="M281" s="816"/>
      <c r="N281" s="763"/>
      <c r="O281" s="763"/>
      <c r="P281" s="813"/>
      <c r="Q281" s="748"/>
      <c r="R281" s="775"/>
      <c r="S281" s="877"/>
      <c r="T281" s="775"/>
      <c r="U281" s="877"/>
      <c r="V281" s="775"/>
      <c r="W281" s="877"/>
      <c r="X281" s="816"/>
      <c r="Y281" s="877"/>
      <c r="Z281" s="877"/>
      <c r="AA281" s="786"/>
      <c r="AB281" s="297">
        <v>4</v>
      </c>
      <c r="AC281" s="480" t="s">
        <v>1833</v>
      </c>
      <c r="AD281" s="481">
        <v>5</v>
      </c>
      <c r="AE281" s="295" t="s">
        <v>1834</v>
      </c>
      <c r="AF281" s="298" t="s">
        <v>830</v>
      </c>
      <c r="AG281" s="299" t="s">
        <v>282</v>
      </c>
      <c r="AH281" s="296">
        <v>0.1</v>
      </c>
      <c r="AI281" s="299" t="s">
        <v>178</v>
      </c>
      <c r="AJ281" s="296">
        <v>0.15</v>
      </c>
      <c r="AK281" s="300">
        <v>0.25</v>
      </c>
      <c r="AL281" s="301">
        <v>0.33599999999999997</v>
      </c>
      <c r="AM281" s="301">
        <v>0.22500000000000003</v>
      </c>
      <c r="AN281" s="302" t="s">
        <v>179</v>
      </c>
      <c r="AO281" s="302" t="s">
        <v>1477</v>
      </c>
      <c r="AP281" s="302" t="s">
        <v>181</v>
      </c>
      <c r="AQ281" s="775"/>
      <c r="AR281" s="801"/>
      <c r="AS281" s="801"/>
      <c r="AT281" s="786"/>
      <c r="AU281" s="801"/>
      <c r="AV281" s="801"/>
      <c r="AW281" s="786"/>
      <c r="AX281" s="786"/>
      <c r="AY281" s="786"/>
      <c r="AZ281" s="775"/>
      <c r="BA281" s="303"/>
      <c r="BB281" s="305"/>
      <c r="BC281" s="308" t="s">
        <v>974</v>
      </c>
      <c r="BD281" s="295"/>
      <c r="BE281" s="295"/>
      <c r="BF281" s="295"/>
      <c r="BG281" s="295"/>
      <c r="BH281" s="305"/>
      <c r="BI281" s="305"/>
      <c r="BJ281" s="305"/>
      <c r="BK281" s="305"/>
      <c r="BL281" s="306"/>
      <c r="BM281" s="306"/>
      <c r="BN281" s="306"/>
      <c r="BO281" s="306"/>
      <c r="BP281" s="307" t="s">
        <v>974</v>
      </c>
      <c r="BQ281" s="330" t="s">
        <v>974</v>
      </c>
      <c r="BR281" s="748"/>
      <c r="BS281" s="763"/>
      <c r="BT281" s="763"/>
      <c r="BU281" s="766"/>
    </row>
    <row r="282" spans="1:73" hidden="1" x14ac:dyDescent="0.25">
      <c r="A282" s="819"/>
      <c r="B282" s="822"/>
      <c r="C282" s="825"/>
      <c r="D282" s="999"/>
      <c r="E282" s="831"/>
      <c r="F282" s="834"/>
      <c r="G282" s="763"/>
      <c r="H282" s="775"/>
      <c r="I282" s="775"/>
      <c r="J282" s="801"/>
      <c r="K282" s="775"/>
      <c r="L282" s="763"/>
      <c r="M282" s="816"/>
      <c r="N282" s="763"/>
      <c r="O282" s="763"/>
      <c r="P282" s="813"/>
      <c r="Q282" s="748"/>
      <c r="R282" s="775"/>
      <c r="S282" s="877"/>
      <c r="T282" s="775"/>
      <c r="U282" s="877"/>
      <c r="V282" s="775"/>
      <c r="W282" s="877"/>
      <c r="X282" s="816"/>
      <c r="Y282" s="877"/>
      <c r="Z282" s="877"/>
      <c r="AA282" s="786"/>
      <c r="AB282" s="297">
        <v>5</v>
      </c>
      <c r="AC282" s="480"/>
      <c r="AD282" s="481"/>
      <c r="AE282" s="295"/>
      <c r="AF282" s="298" t="s">
        <v>974</v>
      </c>
      <c r="AG282" s="299"/>
      <c r="AH282" s="296" t="s">
        <v>974</v>
      </c>
      <c r="AI282" s="299"/>
      <c r="AJ282" s="296" t="s">
        <v>974</v>
      </c>
      <c r="AK282" s="300" t="s">
        <v>974</v>
      </c>
      <c r="AL282" s="301" t="s">
        <v>974</v>
      </c>
      <c r="AM282" s="301" t="s">
        <v>974</v>
      </c>
      <c r="AN282" s="302"/>
      <c r="AO282" s="302"/>
      <c r="AP282" s="302"/>
      <c r="AQ282" s="775"/>
      <c r="AR282" s="801"/>
      <c r="AS282" s="801"/>
      <c r="AT282" s="786"/>
      <c r="AU282" s="801"/>
      <c r="AV282" s="801"/>
      <c r="AW282" s="786"/>
      <c r="AX282" s="786"/>
      <c r="AY282" s="786"/>
      <c r="AZ282" s="775"/>
      <c r="BA282" s="303"/>
      <c r="BB282" s="305"/>
      <c r="BC282" s="308" t="s">
        <v>974</v>
      </c>
      <c r="BD282" s="295"/>
      <c r="BE282" s="295"/>
      <c r="BF282" s="295"/>
      <c r="BG282" s="295"/>
      <c r="BH282" s="305"/>
      <c r="BI282" s="305"/>
      <c r="BJ282" s="305"/>
      <c r="BK282" s="305"/>
      <c r="BL282" s="306"/>
      <c r="BM282" s="306"/>
      <c r="BN282" s="306"/>
      <c r="BO282" s="306"/>
      <c r="BP282" s="307" t="s">
        <v>974</v>
      </c>
      <c r="BQ282" s="330" t="s">
        <v>974</v>
      </c>
      <c r="BR282" s="748"/>
      <c r="BS282" s="763"/>
      <c r="BT282" s="763"/>
      <c r="BU282" s="766"/>
    </row>
    <row r="283" spans="1:73" ht="15.75" thickBot="1" x14ac:dyDescent="0.3">
      <c r="A283" s="819"/>
      <c r="B283" s="822"/>
      <c r="C283" s="825"/>
      <c r="D283" s="1000"/>
      <c r="E283" s="832"/>
      <c r="F283" s="835"/>
      <c r="G283" s="764"/>
      <c r="H283" s="776"/>
      <c r="I283" s="776"/>
      <c r="J283" s="802"/>
      <c r="K283" s="776"/>
      <c r="L283" s="764"/>
      <c r="M283" s="817"/>
      <c r="N283" s="764"/>
      <c r="O283" s="764"/>
      <c r="P283" s="814"/>
      <c r="Q283" s="749"/>
      <c r="R283" s="776"/>
      <c r="S283" s="878"/>
      <c r="T283" s="776"/>
      <c r="U283" s="878"/>
      <c r="V283" s="776"/>
      <c r="W283" s="878"/>
      <c r="X283" s="817"/>
      <c r="Y283" s="878"/>
      <c r="Z283" s="878"/>
      <c r="AA283" s="787"/>
      <c r="AB283" s="315">
        <v>6</v>
      </c>
      <c r="AC283" s="482"/>
      <c r="AD283" s="483"/>
      <c r="AE283" s="313"/>
      <c r="AF283" s="316" t="s">
        <v>974</v>
      </c>
      <c r="AG283" s="317"/>
      <c r="AH283" s="314" t="s">
        <v>974</v>
      </c>
      <c r="AI283" s="317"/>
      <c r="AJ283" s="314" t="s">
        <v>974</v>
      </c>
      <c r="AK283" s="318" t="s">
        <v>974</v>
      </c>
      <c r="AL283" s="301" t="s">
        <v>974</v>
      </c>
      <c r="AM283" s="301" t="s">
        <v>974</v>
      </c>
      <c r="AN283" s="320"/>
      <c r="AO283" s="320"/>
      <c r="AP283" s="320"/>
      <c r="AQ283" s="776"/>
      <c r="AR283" s="802"/>
      <c r="AS283" s="802"/>
      <c r="AT283" s="787"/>
      <c r="AU283" s="802"/>
      <c r="AV283" s="802"/>
      <c r="AW283" s="787"/>
      <c r="AX283" s="787"/>
      <c r="AY283" s="787"/>
      <c r="AZ283" s="776"/>
      <c r="BA283" s="321"/>
      <c r="BB283" s="323"/>
      <c r="BC283" s="326" t="s">
        <v>974</v>
      </c>
      <c r="BD283" s="313"/>
      <c r="BE283" s="313"/>
      <c r="BF283" s="313"/>
      <c r="BG283" s="313"/>
      <c r="BH283" s="323"/>
      <c r="BI283" s="323"/>
      <c r="BJ283" s="323"/>
      <c r="BK283" s="323"/>
      <c r="BL283" s="324"/>
      <c r="BM283" s="324"/>
      <c r="BN283" s="324"/>
      <c r="BO283" s="324"/>
      <c r="BP283" s="325" t="s">
        <v>974</v>
      </c>
      <c r="BQ283" s="333" t="s">
        <v>974</v>
      </c>
      <c r="BR283" s="749"/>
      <c r="BS283" s="764"/>
      <c r="BT283" s="764"/>
      <c r="BU283" s="767"/>
    </row>
    <row r="284" spans="1:73" ht="114.75" x14ac:dyDescent="0.25">
      <c r="A284" s="819"/>
      <c r="B284" s="822"/>
      <c r="C284" s="825"/>
      <c r="D284" s="998" t="s">
        <v>1387</v>
      </c>
      <c r="E284" s="830" t="s">
        <v>530</v>
      </c>
      <c r="F284" s="833">
        <v>3</v>
      </c>
      <c r="G284" s="762" t="s">
        <v>1835</v>
      </c>
      <c r="H284" s="774" t="s">
        <v>1444</v>
      </c>
      <c r="I284" s="774" t="s">
        <v>1445</v>
      </c>
      <c r="J284" s="800" t="s">
        <v>1836</v>
      </c>
      <c r="K284" s="774" t="s">
        <v>201</v>
      </c>
      <c r="L284" s="762" t="s">
        <v>260</v>
      </c>
      <c r="M284" s="815" t="s">
        <v>1282</v>
      </c>
      <c r="N284" s="762" t="s">
        <v>1837</v>
      </c>
      <c r="O284" s="762" t="s">
        <v>1838</v>
      </c>
      <c r="P284" s="812" t="s">
        <v>1395</v>
      </c>
      <c r="Q284" s="747" t="s">
        <v>1395</v>
      </c>
      <c r="R284" s="774" t="s">
        <v>289</v>
      </c>
      <c r="S284" s="876">
        <v>0.8</v>
      </c>
      <c r="T284" s="774" t="s">
        <v>263</v>
      </c>
      <c r="U284" s="876">
        <v>0.2</v>
      </c>
      <c r="V284" s="774" t="s">
        <v>263</v>
      </c>
      <c r="W284" s="876">
        <v>0.2</v>
      </c>
      <c r="X284" s="815" t="s">
        <v>263</v>
      </c>
      <c r="Y284" s="876">
        <v>0.2</v>
      </c>
      <c r="Z284" s="876" t="s">
        <v>1723</v>
      </c>
      <c r="AA284" s="785" t="s">
        <v>174</v>
      </c>
      <c r="AB284" s="49">
        <v>1</v>
      </c>
      <c r="AC284" s="480" t="s">
        <v>1503</v>
      </c>
      <c r="AD284" s="128" t="s">
        <v>1551</v>
      </c>
      <c r="AE284" s="14" t="s">
        <v>1631</v>
      </c>
      <c r="AF284" s="16" t="s">
        <v>507</v>
      </c>
      <c r="AG284" s="10" t="s">
        <v>335</v>
      </c>
      <c r="AH284" s="18">
        <v>0.15</v>
      </c>
      <c r="AI284" s="10" t="s">
        <v>178</v>
      </c>
      <c r="AJ284" s="18">
        <v>0.15</v>
      </c>
      <c r="AK284" s="19">
        <v>0.3</v>
      </c>
      <c r="AL284" s="20">
        <v>0.56000000000000005</v>
      </c>
      <c r="AM284" s="20">
        <v>0.2</v>
      </c>
      <c r="AN284" s="11" t="s">
        <v>179</v>
      </c>
      <c r="AO284" s="11" t="s">
        <v>180</v>
      </c>
      <c r="AP284" s="11" t="s">
        <v>181</v>
      </c>
      <c r="AQ284" s="774" t="s">
        <v>1458</v>
      </c>
      <c r="AR284" s="768">
        <v>0.8</v>
      </c>
      <c r="AS284" s="768">
        <v>0.33600000000000002</v>
      </c>
      <c r="AT284" s="785" t="s">
        <v>219</v>
      </c>
      <c r="AU284" s="768">
        <v>0.2</v>
      </c>
      <c r="AV284" s="768">
        <v>0.2</v>
      </c>
      <c r="AW284" s="785" t="s">
        <v>263</v>
      </c>
      <c r="AX284" s="785" t="s">
        <v>174</v>
      </c>
      <c r="AY284" s="785" t="s">
        <v>1397</v>
      </c>
      <c r="AZ284" s="774" t="s">
        <v>224</v>
      </c>
      <c r="BA284" s="97" t="s">
        <v>1395</v>
      </c>
      <c r="BB284" s="91" t="s">
        <v>1395</v>
      </c>
      <c r="BC284" s="94" t="s">
        <v>974</v>
      </c>
      <c r="BD284" s="9"/>
      <c r="BE284" s="9"/>
      <c r="BF284" s="9"/>
      <c r="BG284" s="9"/>
      <c r="BH284" s="91"/>
      <c r="BI284" s="91"/>
      <c r="BJ284" s="91"/>
      <c r="BK284" s="91"/>
      <c r="BL284" s="93"/>
      <c r="BM284" s="93"/>
      <c r="BN284" s="93"/>
      <c r="BO284" s="93"/>
      <c r="BP284" s="95" t="s">
        <v>974</v>
      </c>
      <c r="BQ284" s="96" t="s">
        <v>974</v>
      </c>
      <c r="BR284" s="747"/>
      <c r="BS284" s="762"/>
      <c r="BT284" s="762"/>
      <c r="BU284" s="765"/>
    </row>
    <row r="285" spans="1:73" ht="127.5" x14ac:dyDescent="0.25">
      <c r="A285" s="819"/>
      <c r="B285" s="822"/>
      <c r="C285" s="825"/>
      <c r="D285" s="999"/>
      <c r="E285" s="831"/>
      <c r="F285" s="834"/>
      <c r="G285" s="763"/>
      <c r="H285" s="775"/>
      <c r="I285" s="775"/>
      <c r="J285" s="801"/>
      <c r="K285" s="775"/>
      <c r="L285" s="763"/>
      <c r="M285" s="816"/>
      <c r="N285" s="763"/>
      <c r="O285" s="763"/>
      <c r="P285" s="813"/>
      <c r="Q285" s="748"/>
      <c r="R285" s="775"/>
      <c r="S285" s="877"/>
      <c r="T285" s="775"/>
      <c r="U285" s="877"/>
      <c r="V285" s="775"/>
      <c r="W285" s="877"/>
      <c r="X285" s="816"/>
      <c r="Y285" s="877"/>
      <c r="Z285" s="877"/>
      <c r="AA285" s="786"/>
      <c r="AB285" s="297">
        <v>2</v>
      </c>
      <c r="AC285" s="480" t="s">
        <v>1839</v>
      </c>
      <c r="AD285" s="481" t="s">
        <v>1840</v>
      </c>
      <c r="AE285" s="295" t="s">
        <v>1841</v>
      </c>
      <c r="AF285" s="298" t="s">
        <v>507</v>
      </c>
      <c r="AG285" s="299" t="s">
        <v>177</v>
      </c>
      <c r="AH285" s="296">
        <v>0.25</v>
      </c>
      <c r="AI285" s="299" t="s">
        <v>178</v>
      </c>
      <c r="AJ285" s="296">
        <v>0.15</v>
      </c>
      <c r="AK285" s="300">
        <v>0.4</v>
      </c>
      <c r="AL285" s="301">
        <v>0.33600000000000002</v>
      </c>
      <c r="AM285" s="301">
        <v>0.2</v>
      </c>
      <c r="AN285" s="302" t="s">
        <v>179</v>
      </c>
      <c r="AO285" s="302" t="s">
        <v>180</v>
      </c>
      <c r="AP285" s="302" t="s">
        <v>181</v>
      </c>
      <c r="AQ285" s="775"/>
      <c r="AR285" s="801"/>
      <c r="AS285" s="801"/>
      <c r="AT285" s="786"/>
      <c r="AU285" s="801"/>
      <c r="AV285" s="801"/>
      <c r="AW285" s="786"/>
      <c r="AX285" s="786"/>
      <c r="AY285" s="786"/>
      <c r="AZ285" s="775"/>
      <c r="BA285" s="303"/>
      <c r="BB285" s="305"/>
      <c r="BC285" s="308" t="s">
        <v>974</v>
      </c>
      <c r="BD285" s="295"/>
      <c r="BE285" s="295"/>
      <c r="BF285" s="295"/>
      <c r="BG285" s="295"/>
      <c r="BH285" s="305"/>
      <c r="BI285" s="305"/>
      <c r="BJ285" s="305"/>
      <c r="BK285" s="305"/>
      <c r="BL285" s="306"/>
      <c r="BM285" s="306"/>
      <c r="BN285" s="306"/>
      <c r="BO285" s="306"/>
      <c r="BP285" s="307" t="s">
        <v>974</v>
      </c>
      <c r="BQ285" s="330" t="s">
        <v>974</v>
      </c>
      <c r="BR285" s="748"/>
      <c r="BS285" s="763"/>
      <c r="BT285" s="763"/>
      <c r="BU285" s="766"/>
    </row>
    <row r="286" spans="1:73" x14ac:dyDescent="0.25">
      <c r="A286" s="819"/>
      <c r="B286" s="822"/>
      <c r="C286" s="825"/>
      <c r="D286" s="999"/>
      <c r="E286" s="831"/>
      <c r="F286" s="834"/>
      <c r="G286" s="763"/>
      <c r="H286" s="775"/>
      <c r="I286" s="775"/>
      <c r="J286" s="801"/>
      <c r="K286" s="775"/>
      <c r="L286" s="763"/>
      <c r="M286" s="816"/>
      <c r="N286" s="763"/>
      <c r="O286" s="763"/>
      <c r="P286" s="813"/>
      <c r="Q286" s="748"/>
      <c r="R286" s="775"/>
      <c r="S286" s="877"/>
      <c r="T286" s="775"/>
      <c r="U286" s="877"/>
      <c r="V286" s="775"/>
      <c r="W286" s="877"/>
      <c r="X286" s="816"/>
      <c r="Y286" s="877"/>
      <c r="Z286" s="877"/>
      <c r="AA286" s="786"/>
      <c r="AB286" s="297">
        <v>3</v>
      </c>
      <c r="AC286" s="480"/>
      <c r="AD286" s="481"/>
      <c r="AE286" s="295"/>
      <c r="AF286" s="298" t="s">
        <v>974</v>
      </c>
      <c r="AG286" s="299"/>
      <c r="AH286" s="296" t="s">
        <v>974</v>
      </c>
      <c r="AI286" s="299"/>
      <c r="AJ286" s="296" t="s">
        <v>974</v>
      </c>
      <c r="AK286" s="300" t="s">
        <v>974</v>
      </c>
      <c r="AL286" s="301" t="s">
        <v>974</v>
      </c>
      <c r="AM286" s="301" t="s">
        <v>974</v>
      </c>
      <c r="AN286" s="302"/>
      <c r="AO286" s="302"/>
      <c r="AP286" s="302"/>
      <c r="AQ286" s="775"/>
      <c r="AR286" s="801"/>
      <c r="AS286" s="801"/>
      <c r="AT286" s="786"/>
      <c r="AU286" s="801"/>
      <c r="AV286" s="801"/>
      <c r="AW286" s="786"/>
      <c r="AX286" s="786"/>
      <c r="AY286" s="786"/>
      <c r="AZ286" s="775"/>
      <c r="BA286" s="303"/>
      <c r="BB286" s="305"/>
      <c r="BC286" s="308" t="s">
        <v>974</v>
      </c>
      <c r="BD286" s="295"/>
      <c r="BE286" s="295"/>
      <c r="BF286" s="295"/>
      <c r="BG286" s="295"/>
      <c r="BH286" s="305"/>
      <c r="BI286" s="305"/>
      <c r="BJ286" s="305"/>
      <c r="BK286" s="305"/>
      <c r="BL286" s="306"/>
      <c r="BM286" s="306"/>
      <c r="BN286" s="306"/>
      <c r="BO286" s="306"/>
      <c r="BP286" s="307" t="s">
        <v>974</v>
      </c>
      <c r="BQ286" s="330" t="s">
        <v>974</v>
      </c>
      <c r="BR286" s="748"/>
      <c r="BS286" s="763"/>
      <c r="BT286" s="763"/>
      <c r="BU286" s="766"/>
    </row>
    <row r="287" spans="1:73" x14ac:dyDescent="0.25">
      <c r="A287" s="819"/>
      <c r="B287" s="822"/>
      <c r="C287" s="825"/>
      <c r="D287" s="999"/>
      <c r="E287" s="831"/>
      <c r="F287" s="834"/>
      <c r="G287" s="763"/>
      <c r="H287" s="775"/>
      <c r="I287" s="775"/>
      <c r="J287" s="801"/>
      <c r="K287" s="775"/>
      <c r="L287" s="763"/>
      <c r="M287" s="816"/>
      <c r="N287" s="763"/>
      <c r="O287" s="763"/>
      <c r="P287" s="813"/>
      <c r="Q287" s="748"/>
      <c r="R287" s="775"/>
      <c r="S287" s="877"/>
      <c r="T287" s="775"/>
      <c r="U287" s="877"/>
      <c r="V287" s="775"/>
      <c r="W287" s="877"/>
      <c r="X287" s="816"/>
      <c r="Y287" s="877"/>
      <c r="Z287" s="877"/>
      <c r="AA287" s="786"/>
      <c r="AB287" s="297">
        <v>4</v>
      </c>
      <c r="AC287" s="480"/>
      <c r="AD287" s="481"/>
      <c r="AE287" s="295"/>
      <c r="AF287" s="298" t="s">
        <v>974</v>
      </c>
      <c r="AG287" s="299"/>
      <c r="AH287" s="296" t="s">
        <v>974</v>
      </c>
      <c r="AI287" s="299"/>
      <c r="AJ287" s="296" t="s">
        <v>974</v>
      </c>
      <c r="AK287" s="300" t="s">
        <v>974</v>
      </c>
      <c r="AL287" s="301" t="s">
        <v>974</v>
      </c>
      <c r="AM287" s="301" t="s">
        <v>974</v>
      </c>
      <c r="AN287" s="302"/>
      <c r="AO287" s="302"/>
      <c r="AP287" s="302"/>
      <c r="AQ287" s="775"/>
      <c r="AR287" s="801"/>
      <c r="AS287" s="801"/>
      <c r="AT287" s="786"/>
      <c r="AU287" s="801"/>
      <c r="AV287" s="801"/>
      <c r="AW287" s="786"/>
      <c r="AX287" s="786"/>
      <c r="AY287" s="786"/>
      <c r="AZ287" s="775"/>
      <c r="BA287" s="303"/>
      <c r="BB287" s="305"/>
      <c r="BC287" s="308" t="s">
        <v>974</v>
      </c>
      <c r="BD287" s="295"/>
      <c r="BE287" s="295"/>
      <c r="BF287" s="295"/>
      <c r="BG287" s="295"/>
      <c r="BH287" s="305"/>
      <c r="BI287" s="305"/>
      <c r="BJ287" s="305"/>
      <c r="BK287" s="305"/>
      <c r="BL287" s="306"/>
      <c r="BM287" s="306"/>
      <c r="BN287" s="306"/>
      <c r="BO287" s="306"/>
      <c r="BP287" s="307" t="s">
        <v>974</v>
      </c>
      <c r="BQ287" s="330" t="s">
        <v>974</v>
      </c>
      <c r="BR287" s="748"/>
      <c r="BS287" s="763"/>
      <c r="BT287" s="763"/>
      <c r="BU287" s="766"/>
    </row>
    <row r="288" spans="1:73" x14ac:dyDescent="0.25">
      <c r="A288" s="819"/>
      <c r="B288" s="822"/>
      <c r="C288" s="825"/>
      <c r="D288" s="999"/>
      <c r="E288" s="831"/>
      <c r="F288" s="834"/>
      <c r="G288" s="763"/>
      <c r="H288" s="775"/>
      <c r="I288" s="775"/>
      <c r="J288" s="801"/>
      <c r="K288" s="775"/>
      <c r="L288" s="763"/>
      <c r="M288" s="816"/>
      <c r="N288" s="763"/>
      <c r="O288" s="763"/>
      <c r="P288" s="813"/>
      <c r="Q288" s="748"/>
      <c r="R288" s="775"/>
      <c r="S288" s="877"/>
      <c r="T288" s="775"/>
      <c r="U288" s="877"/>
      <c r="V288" s="775"/>
      <c r="W288" s="877"/>
      <c r="X288" s="816"/>
      <c r="Y288" s="877"/>
      <c r="Z288" s="877"/>
      <c r="AA288" s="786"/>
      <c r="AB288" s="297">
        <v>5</v>
      </c>
      <c r="AC288" s="480"/>
      <c r="AD288" s="481"/>
      <c r="AE288" s="51"/>
      <c r="AF288" s="298" t="s">
        <v>974</v>
      </c>
      <c r="AG288" s="299"/>
      <c r="AH288" s="296" t="s">
        <v>974</v>
      </c>
      <c r="AI288" s="299"/>
      <c r="AJ288" s="296" t="s">
        <v>974</v>
      </c>
      <c r="AK288" s="300" t="s">
        <v>974</v>
      </c>
      <c r="AL288" s="301" t="s">
        <v>974</v>
      </c>
      <c r="AM288" s="301" t="s">
        <v>974</v>
      </c>
      <c r="AN288" s="302"/>
      <c r="AO288" s="302"/>
      <c r="AP288" s="302"/>
      <c r="AQ288" s="775"/>
      <c r="AR288" s="801"/>
      <c r="AS288" s="801"/>
      <c r="AT288" s="786"/>
      <c r="AU288" s="801"/>
      <c r="AV288" s="801"/>
      <c r="AW288" s="786"/>
      <c r="AX288" s="786"/>
      <c r="AY288" s="786"/>
      <c r="AZ288" s="775"/>
      <c r="BA288" s="303"/>
      <c r="BB288" s="305"/>
      <c r="BC288" s="308" t="s">
        <v>974</v>
      </c>
      <c r="BD288" s="295"/>
      <c r="BE288" s="295"/>
      <c r="BF288" s="295"/>
      <c r="BG288" s="295"/>
      <c r="BH288" s="305"/>
      <c r="BI288" s="305"/>
      <c r="BJ288" s="305"/>
      <c r="BK288" s="305"/>
      <c r="BL288" s="306"/>
      <c r="BM288" s="306"/>
      <c r="BN288" s="306"/>
      <c r="BO288" s="306"/>
      <c r="BP288" s="307" t="s">
        <v>974</v>
      </c>
      <c r="BQ288" s="330" t="s">
        <v>974</v>
      </c>
      <c r="BR288" s="748"/>
      <c r="BS288" s="763"/>
      <c r="BT288" s="763"/>
      <c r="BU288" s="766"/>
    </row>
    <row r="289" spans="1:73" ht="15.75" thickBot="1" x14ac:dyDescent="0.3">
      <c r="A289" s="819"/>
      <c r="B289" s="822"/>
      <c r="C289" s="825"/>
      <c r="D289" s="1000"/>
      <c r="E289" s="832"/>
      <c r="F289" s="835"/>
      <c r="G289" s="764"/>
      <c r="H289" s="776"/>
      <c r="I289" s="776"/>
      <c r="J289" s="802"/>
      <c r="K289" s="776"/>
      <c r="L289" s="764"/>
      <c r="M289" s="817"/>
      <c r="N289" s="764"/>
      <c r="O289" s="764"/>
      <c r="P289" s="814"/>
      <c r="Q289" s="749"/>
      <c r="R289" s="776"/>
      <c r="S289" s="878"/>
      <c r="T289" s="776"/>
      <c r="U289" s="878"/>
      <c r="V289" s="776"/>
      <c r="W289" s="878"/>
      <c r="X289" s="817"/>
      <c r="Y289" s="878"/>
      <c r="Z289" s="878"/>
      <c r="AA289" s="787"/>
      <c r="AB289" s="315">
        <v>6</v>
      </c>
      <c r="AC289" s="482"/>
      <c r="AD289" s="483"/>
      <c r="AE289" s="313"/>
      <c r="AF289" s="316" t="s">
        <v>974</v>
      </c>
      <c r="AG289" s="317"/>
      <c r="AH289" s="314" t="s">
        <v>974</v>
      </c>
      <c r="AI289" s="317"/>
      <c r="AJ289" s="314" t="s">
        <v>974</v>
      </c>
      <c r="AK289" s="318" t="s">
        <v>974</v>
      </c>
      <c r="AL289" s="301" t="s">
        <v>974</v>
      </c>
      <c r="AM289" s="301" t="s">
        <v>974</v>
      </c>
      <c r="AN289" s="320"/>
      <c r="AO289" s="320"/>
      <c r="AP289" s="320"/>
      <c r="AQ289" s="776"/>
      <c r="AR289" s="802"/>
      <c r="AS289" s="802"/>
      <c r="AT289" s="787"/>
      <c r="AU289" s="802"/>
      <c r="AV289" s="802"/>
      <c r="AW289" s="787"/>
      <c r="AX289" s="787"/>
      <c r="AY289" s="787"/>
      <c r="AZ289" s="776"/>
      <c r="BA289" s="321"/>
      <c r="BB289" s="323"/>
      <c r="BC289" s="326" t="s">
        <v>974</v>
      </c>
      <c r="BD289" s="313"/>
      <c r="BE289" s="313"/>
      <c r="BF289" s="313"/>
      <c r="BG289" s="313"/>
      <c r="BH289" s="323"/>
      <c r="BI289" s="323"/>
      <c r="BJ289" s="323"/>
      <c r="BK289" s="323"/>
      <c r="BL289" s="324"/>
      <c r="BM289" s="324"/>
      <c r="BN289" s="324"/>
      <c r="BO289" s="324"/>
      <c r="BP289" s="325" t="s">
        <v>974</v>
      </c>
      <c r="BQ289" s="333" t="s">
        <v>974</v>
      </c>
      <c r="BR289" s="749"/>
      <c r="BS289" s="764"/>
      <c r="BT289" s="764"/>
      <c r="BU289" s="767"/>
    </row>
    <row r="290" spans="1:73" ht="114.75" x14ac:dyDescent="0.25">
      <c r="A290" s="819"/>
      <c r="B290" s="822"/>
      <c r="C290" s="825"/>
      <c r="D290" s="998" t="s">
        <v>1387</v>
      </c>
      <c r="E290" s="830" t="s">
        <v>530</v>
      </c>
      <c r="F290" s="833">
        <v>4</v>
      </c>
      <c r="G290" s="762" t="s">
        <v>1842</v>
      </c>
      <c r="H290" s="774" t="s">
        <v>1444</v>
      </c>
      <c r="I290" s="774" t="s">
        <v>1406</v>
      </c>
      <c r="J290" s="800" t="s">
        <v>1843</v>
      </c>
      <c r="K290" s="774" t="s">
        <v>201</v>
      </c>
      <c r="L290" s="762" t="s">
        <v>260</v>
      </c>
      <c r="M290" s="815" t="s">
        <v>1282</v>
      </c>
      <c r="N290" s="762" t="s">
        <v>1844</v>
      </c>
      <c r="O290" s="762" t="s">
        <v>1845</v>
      </c>
      <c r="P290" s="812" t="s">
        <v>1395</v>
      </c>
      <c r="Q290" s="809" t="s">
        <v>1395</v>
      </c>
      <c r="R290" s="774" t="s">
        <v>219</v>
      </c>
      <c r="S290" s="876">
        <v>0.4</v>
      </c>
      <c r="T290" s="774" t="s">
        <v>220</v>
      </c>
      <c r="U290" s="876">
        <v>0.4</v>
      </c>
      <c r="V290" s="774" t="s">
        <v>220</v>
      </c>
      <c r="W290" s="876">
        <v>0.4</v>
      </c>
      <c r="X290" s="815" t="s">
        <v>220</v>
      </c>
      <c r="Y290" s="876">
        <v>0.4</v>
      </c>
      <c r="Z290" s="876" t="s">
        <v>1526</v>
      </c>
      <c r="AA290" s="785" t="s">
        <v>174</v>
      </c>
      <c r="AB290" s="49">
        <v>1</v>
      </c>
      <c r="AC290" s="213" t="s">
        <v>1503</v>
      </c>
      <c r="AD290" s="214" t="s">
        <v>1551</v>
      </c>
      <c r="AE290" s="9" t="s">
        <v>1631</v>
      </c>
      <c r="AF290" s="16" t="s">
        <v>507</v>
      </c>
      <c r="AG290" s="10" t="s">
        <v>335</v>
      </c>
      <c r="AH290" s="18">
        <v>0.15</v>
      </c>
      <c r="AI290" s="10" t="s">
        <v>178</v>
      </c>
      <c r="AJ290" s="18">
        <v>0.15</v>
      </c>
      <c r="AK290" s="19">
        <v>0.3</v>
      </c>
      <c r="AL290" s="20">
        <v>0.28000000000000003</v>
      </c>
      <c r="AM290" s="20">
        <v>0.4</v>
      </c>
      <c r="AN290" s="11" t="s">
        <v>179</v>
      </c>
      <c r="AO290" s="11" t="s">
        <v>180</v>
      </c>
      <c r="AP290" s="11" t="s">
        <v>181</v>
      </c>
      <c r="AQ290" s="774" t="s">
        <v>1458</v>
      </c>
      <c r="AR290" s="768">
        <v>0.4</v>
      </c>
      <c r="AS290" s="768">
        <v>0.16800000000000001</v>
      </c>
      <c r="AT290" s="785" t="s">
        <v>535</v>
      </c>
      <c r="AU290" s="768">
        <v>0.4</v>
      </c>
      <c r="AV290" s="768">
        <v>0.4</v>
      </c>
      <c r="AW290" s="785" t="s">
        <v>220</v>
      </c>
      <c r="AX290" s="785" t="s">
        <v>174</v>
      </c>
      <c r="AY290" s="785" t="s">
        <v>1397</v>
      </c>
      <c r="AZ290" s="774" t="s">
        <v>224</v>
      </c>
      <c r="BA290" s="97" t="s">
        <v>1395</v>
      </c>
      <c r="BB290" s="91" t="s">
        <v>1395</v>
      </c>
      <c r="BC290" s="94" t="s">
        <v>974</v>
      </c>
      <c r="BD290" s="9"/>
      <c r="BE290" s="9"/>
      <c r="BF290" s="9"/>
      <c r="BG290" s="9"/>
      <c r="BH290" s="91"/>
      <c r="BI290" s="91"/>
      <c r="BJ290" s="91"/>
      <c r="BK290" s="91"/>
      <c r="BL290" s="93"/>
      <c r="BM290" s="93"/>
      <c r="BN290" s="93"/>
      <c r="BO290" s="93"/>
      <c r="BP290" s="95" t="s">
        <v>974</v>
      </c>
      <c r="BQ290" s="96" t="s">
        <v>974</v>
      </c>
      <c r="BR290" s="747"/>
      <c r="BS290" s="762"/>
      <c r="BT290" s="762"/>
      <c r="BU290" s="765"/>
    </row>
    <row r="291" spans="1:73" ht="89.25" x14ac:dyDescent="0.25">
      <c r="A291" s="819"/>
      <c r="B291" s="822"/>
      <c r="C291" s="825"/>
      <c r="D291" s="999"/>
      <c r="E291" s="831"/>
      <c r="F291" s="834"/>
      <c r="G291" s="763"/>
      <c r="H291" s="775"/>
      <c r="I291" s="775"/>
      <c r="J291" s="801"/>
      <c r="K291" s="775"/>
      <c r="L291" s="763"/>
      <c r="M291" s="816"/>
      <c r="N291" s="763"/>
      <c r="O291" s="763"/>
      <c r="P291" s="813"/>
      <c r="Q291" s="810"/>
      <c r="R291" s="775"/>
      <c r="S291" s="877"/>
      <c r="T291" s="775"/>
      <c r="U291" s="877"/>
      <c r="V291" s="775"/>
      <c r="W291" s="877"/>
      <c r="X291" s="816"/>
      <c r="Y291" s="877"/>
      <c r="Z291" s="877"/>
      <c r="AA291" s="786"/>
      <c r="AB291" s="297">
        <v>2</v>
      </c>
      <c r="AC291" s="480" t="s">
        <v>1846</v>
      </c>
      <c r="AD291" s="481" t="s">
        <v>1840</v>
      </c>
      <c r="AE291" s="295" t="s">
        <v>1847</v>
      </c>
      <c r="AF291" s="298" t="s">
        <v>507</v>
      </c>
      <c r="AG291" s="299" t="s">
        <v>177</v>
      </c>
      <c r="AH291" s="296">
        <v>0.25</v>
      </c>
      <c r="AI291" s="299" t="s">
        <v>178</v>
      </c>
      <c r="AJ291" s="296">
        <v>0.15</v>
      </c>
      <c r="AK291" s="300">
        <v>0.4</v>
      </c>
      <c r="AL291" s="301">
        <v>0.16800000000000001</v>
      </c>
      <c r="AM291" s="301">
        <v>0.4</v>
      </c>
      <c r="AN291" s="302" t="s">
        <v>179</v>
      </c>
      <c r="AO291" s="302" t="s">
        <v>180</v>
      </c>
      <c r="AP291" s="302" t="s">
        <v>181</v>
      </c>
      <c r="AQ291" s="775"/>
      <c r="AR291" s="801"/>
      <c r="AS291" s="801"/>
      <c r="AT291" s="786"/>
      <c r="AU291" s="801"/>
      <c r="AV291" s="801"/>
      <c r="AW291" s="786"/>
      <c r="AX291" s="786"/>
      <c r="AY291" s="786"/>
      <c r="AZ291" s="775"/>
      <c r="BA291" s="303"/>
      <c r="BB291" s="305"/>
      <c r="BC291" s="308" t="s">
        <v>974</v>
      </c>
      <c r="BD291" s="295"/>
      <c r="BE291" s="295"/>
      <c r="BF291" s="295"/>
      <c r="BG291" s="295"/>
      <c r="BH291" s="305"/>
      <c r="BI291" s="305"/>
      <c r="BJ291" s="305"/>
      <c r="BK291" s="305"/>
      <c r="BL291" s="306"/>
      <c r="BM291" s="306"/>
      <c r="BN291" s="306"/>
      <c r="BO291" s="306"/>
      <c r="BP291" s="307" t="s">
        <v>974</v>
      </c>
      <c r="BQ291" s="330" t="s">
        <v>974</v>
      </c>
      <c r="BR291" s="748"/>
      <c r="BS291" s="763"/>
      <c r="BT291" s="763"/>
      <c r="BU291" s="766"/>
    </row>
    <row r="292" spans="1:73" x14ac:dyDescent="0.25">
      <c r="A292" s="819"/>
      <c r="B292" s="822"/>
      <c r="C292" s="825"/>
      <c r="D292" s="999"/>
      <c r="E292" s="831"/>
      <c r="F292" s="834"/>
      <c r="G292" s="763"/>
      <c r="H292" s="775"/>
      <c r="I292" s="775"/>
      <c r="J292" s="801"/>
      <c r="K292" s="775"/>
      <c r="L292" s="763"/>
      <c r="M292" s="816"/>
      <c r="N292" s="763"/>
      <c r="O292" s="763"/>
      <c r="P292" s="813"/>
      <c r="Q292" s="810"/>
      <c r="R292" s="775"/>
      <c r="S292" s="877"/>
      <c r="T292" s="775"/>
      <c r="U292" s="877"/>
      <c r="V292" s="775"/>
      <c r="W292" s="877"/>
      <c r="X292" s="816"/>
      <c r="Y292" s="877"/>
      <c r="Z292" s="877"/>
      <c r="AA292" s="786"/>
      <c r="AB292" s="297">
        <v>3</v>
      </c>
      <c r="AC292" s="480"/>
      <c r="AD292" s="481"/>
      <c r="AE292" s="295"/>
      <c r="AF292" s="298" t="s">
        <v>974</v>
      </c>
      <c r="AG292" s="299"/>
      <c r="AH292" s="296" t="s">
        <v>974</v>
      </c>
      <c r="AI292" s="299"/>
      <c r="AJ292" s="296" t="s">
        <v>974</v>
      </c>
      <c r="AK292" s="300" t="s">
        <v>974</v>
      </c>
      <c r="AL292" s="301" t="s">
        <v>974</v>
      </c>
      <c r="AM292" s="301" t="s">
        <v>974</v>
      </c>
      <c r="AN292" s="302"/>
      <c r="AO292" s="302"/>
      <c r="AP292" s="302"/>
      <c r="AQ292" s="775"/>
      <c r="AR292" s="801"/>
      <c r="AS292" s="801"/>
      <c r="AT292" s="786"/>
      <c r="AU292" s="801"/>
      <c r="AV292" s="801"/>
      <c r="AW292" s="786"/>
      <c r="AX292" s="786"/>
      <c r="AY292" s="786"/>
      <c r="AZ292" s="775"/>
      <c r="BA292" s="303"/>
      <c r="BB292" s="305"/>
      <c r="BC292" s="308" t="s">
        <v>974</v>
      </c>
      <c r="BD292" s="295"/>
      <c r="BE292" s="295"/>
      <c r="BF292" s="295"/>
      <c r="BG292" s="295"/>
      <c r="BH292" s="305"/>
      <c r="BI292" s="305"/>
      <c r="BJ292" s="305"/>
      <c r="BK292" s="305"/>
      <c r="BL292" s="306"/>
      <c r="BM292" s="306"/>
      <c r="BN292" s="306"/>
      <c r="BO292" s="306"/>
      <c r="BP292" s="307" t="s">
        <v>974</v>
      </c>
      <c r="BQ292" s="330" t="s">
        <v>974</v>
      </c>
      <c r="BR292" s="748"/>
      <c r="BS292" s="763"/>
      <c r="BT292" s="763"/>
      <c r="BU292" s="766"/>
    </row>
    <row r="293" spans="1:73" x14ac:dyDescent="0.25">
      <c r="A293" s="819"/>
      <c r="B293" s="822"/>
      <c r="C293" s="825"/>
      <c r="D293" s="999"/>
      <c r="E293" s="831"/>
      <c r="F293" s="834"/>
      <c r="G293" s="763"/>
      <c r="H293" s="775"/>
      <c r="I293" s="775"/>
      <c r="J293" s="801"/>
      <c r="K293" s="775"/>
      <c r="L293" s="763"/>
      <c r="M293" s="816"/>
      <c r="N293" s="763"/>
      <c r="O293" s="763"/>
      <c r="P293" s="813"/>
      <c r="Q293" s="810"/>
      <c r="R293" s="775"/>
      <c r="S293" s="877"/>
      <c r="T293" s="775"/>
      <c r="U293" s="877"/>
      <c r="V293" s="775"/>
      <c r="W293" s="877"/>
      <c r="X293" s="816"/>
      <c r="Y293" s="877"/>
      <c r="Z293" s="877"/>
      <c r="AA293" s="786"/>
      <c r="AB293" s="297">
        <v>4</v>
      </c>
      <c r="AC293" s="480"/>
      <c r="AD293" s="481"/>
      <c r="AE293" s="295"/>
      <c r="AF293" s="298" t="s">
        <v>974</v>
      </c>
      <c r="AG293" s="299"/>
      <c r="AH293" s="296" t="s">
        <v>974</v>
      </c>
      <c r="AI293" s="299"/>
      <c r="AJ293" s="296" t="s">
        <v>974</v>
      </c>
      <c r="AK293" s="300" t="s">
        <v>974</v>
      </c>
      <c r="AL293" s="301" t="s">
        <v>974</v>
      </c>
      <c r="AM293" s="301" t="s">
        <v>974</v>
      </c>
      <c r="AN293" s="302"/>
      <c r="AO293" s="302"/>
      <c r="AP293" s="302"/>
      <c r="AQ293" s="775"/>
      <c r="AR293" s="801"/>
      <c r="AS293" s="801"/>
      <c r="AT293" s="786"/>
      <c r="AU293" s="801"/>
      <c r="AV293" s="801"/>
      <c r="AW293" s="786"/>
      <c r="AX293" s="786"/>
      <c r="AY293" s="786"/>
      <c r="AZ293" s="775"/>
      <c r="BA293" s="303"/>
      <c r="BB293" s="305"/>
      <c r="BC293" s="308" t="s">
        <v>974</v>
      </c>
      <c r="BD293" s="295"/>
      <c r="BE293" s="295"/>
      <c r="BF293" s="295"/>
      <c r="BG293" s="295"/>
      <c r="BH293" s="305"/>
      <c r="BI293" s="305"/>
      <c r="BJ293" s="305"/>
      <c r="BK293" s="305"/>
      <c r="BL293" s="306"/>
      <c r="BM293" s="306"/>
      <c r="BN293" s="306"/>
      <c r="BO293" s="306"/>
      <c r="BP293" s="307" t="s">
        <v>974</v>
      </c>
      <c r="BQ293" s="330" t="s">
        <v>974</v>
      </c>
      <c r="BR293" s="748"/>
      <c r="BS293" s="763"/>
      <c r="BT293" s="763"/>
      <c r="BU293" s="766"/>
    </row>
    <row r="294" spans="1:73" x14ac:dyDescent="0.25">
      <c r="A294" s="819"/>
      <c r="B294" s="822"/>
      <c r="C294" s="825"/>
      <c r="D294" s="999"/>
      <c r="E294" s="831"/>
      <c r="F294" s="834"/>
      <c r="G294" s="763"/>
      <c r="H294" s="775"/>
      <c r="I294" s="775"/>
      <c r="J294" s="801"/>
      <c r="K294" s="775"/>
      <c r="L294" s="763"/>
      <c r="M294" s="816"/>
      <c r="N294" s="763"/>
      <c r="O294" s="763"/>
      <c r="P294" s="813"/>
      <c r="Q294" s="810"/>
      <c r="R294" s="775"/>
      <c r="S294" s="877"/>
      <c r="T294" s="775"/>
      <c r="U294" s="877"/>
      <c r="V294" s="775"/>
      <c r="W294" s="877"/>
      <c r="X294" s="816"/>
      <c r="Y294" s="877"/>
      <c r="Z294" s="877"/>
      <c r="AA294" s="786"/>
      <c r="AB294" s="297">
        <v>5</v>
      </c>
      <c r="AC294" s="480"/>
      <c r="AD294" s="481"/>
      <c r="AE294" s="295"/>
      <c r="AF294" s="298" t="s">
        <v>974</v>
      </c>
      <c r="AG294" s="299"/>
      <c r="AH294" s="296" t="s">
        <v>974</v>
      </c>
      <c r="AI294" s="299"/>
      <c r="AJ294" s="296" t="s">
        <v>974</v>
      </c>
      <c r="AK294" s="300" t="s">
        <v>974</v>
      </c>
      <c r="AL294" s="301" t="s">
        <v>974</v>
      </c>
      <c r="AM294" s="301" t="s">
        <v>974</v>
      </c>
      <c r="AN294" s="302"/>
      <c r="AO294" s="302"/>
      <c r="AP294" s="302"/>
      <c r="AQ294" s="775"/>
      <c r="AR294" s="801"/>
      <c r="AS294" s="801"/>
      <c r="AT294" s="786"/>
      <c r="AU294" s="801"/>
      <c r="AV294" s="801"/>
      <c r="AW294" s="786"/>
      <c r="AX294" s="786"/>
      <c r="AY294" s="786"/>
      <c r="AZ294" s="775"/>
      <c r="BA294" s="303"/>
      <c r="BB294" s="305"/>
      <c r="BC294" s="308" t="s">
        <v>974</v>
      </c>
      <c r="BD294" s="295"/>
      <c r="BE294" s="295"/>
      <c r="BF294" s="295"/>
      <c r="BG294" s="295"/>
      <c r="BH294" s="305"/>
      <c r="BI294" s="305"/>
      <c r="BJ294" s="305"/>
      <c r="BK294" s="305"/>
      <c r="BL294" s="306"/>
      <c r="BM294" s="306"/>
      <c r="BN294" s="306"/>
      <c r="BO294" s="306"/>
      <c r="BP294" s="307" t="s">
        <v>974</v>
      </c>
      <c r="BQ294" s="330" t="s">
        <v>974</v>
      </c>
      <c r="BR294" s="748"/>
      <c r="BS294" s="763"/>
      <c r="BT294" s="763"/>
      <c r="BU294" s="766"/>
    </row>
    <row r="295" spans="1:73" ht="15.75" thickBot="1" x14ac:dyDescent="0.3">
      <c r="A295" s="819"/>
      <c r="B295" s="822"/>
      <c r="C295" s="825"/>
      <c r="D295" s="1000"/>
      <c r="E295" s="832"/>
      <c r="F295" s="835"/>
      <c r="G295" s="764"/>
      <c r="H295" s="776"/>
      <c r="I295" s="776"/>
      <c r="J295" s="802"/>
      <c r="K295" s="776"/>
      <c r="L295" s="764"/>
      <c r="M295" s="817"/>
      <c r="N295" s="764"/>
      <c r="O295" s="764"/>
      <c r="P295" s="814"/>
      <c r="Q295" s="811"/>
      <c r="R295" s="776"/>
      <c r="S295" s="878"/>
      <c r="T295" s="776"/>
      <c r="U295" s="878"/>
      <c r="V295" s="776"/>
      <c r="W295" s="878"/>
      <c r="X295" s="817"/>
      <c r="Y295" s="878"/>
      <c r="Z295" s="878"/>
      <c r="AA295" s="787"/>
      <c r="AB295" s="315">
        <v>6</v>
      </c>
      <c r="AC295" s="482"/>
      <c r="AD295" s="483"/>
      <c r="AE295" s="313"/>
      <c r="AF295" s="316" t="s">
        <v>974</v>
      </c>
      <c r="AG295" s="317"/>
      <c r="AH295" s="314" t="s">
        <v>974</v>
      </c>
      <c r="AI295" s="317"/>
      <c r="AJ295" s="314" t="s">
        <v>974</v>
      </c>
      <c r="AK295" s="318" t="s">
        <v>974</v>
      </c>
      <c r="AL295" s="301" t="s">
        <v>974</v>
      </c>
      <c r="AM295" s="301" t="s">
        <v>974</v>
      </c>
      <c r="AN295" s="320"/>
      <c r="AO295" s="320"/>
      <c r="AP295" s="320"/>
      <c r="AQ295" s="776"/>
      <c r="AR295" s="802"/>
      <c r="AS295" s="802"/>
      <c r="AT295" s="787"/>
      <c r="AU295" s="802"/>
      <c r="AV295" s="802"/>
      <c r="AW295" s="787"/>
      <c r="AX295" s="787"/>
      <c r="AY295" s="787"/>
      <c r="AZ295" s="776"/>
      <c r="BA295" s="321"/>
      <c r="BB295" s="323"/>
      <c r="BC295" s="326" t="s">
        <v>974</v>
      </c>
      <c r="BD295" s="313"/>
      <c r="BE295" s="313"/>
      <c r="BF295" s="313"/>
      <c r="BG295" s="313"/>
      <c r="BH295" s="323"/>
      <c r="BI295" s="323"/>
      <c r="BJ295" s="323"/>
      <c r="BK295" s="323"/>
      <c r="BL295" s="324"/>
      <c r="BM295" s="324"/>
      <c r="BN295" s="324"/>
      <c r="BO295" s="324"/>
      <c r="BP295" s="325" t="s">
        <v>974</v>
      </c>
      <c r="BQ295" s="333" t="s">
        <v>974</v>
      </c>
      <c r="BR295" s="749"/>
      <c r="BS295" s="764"/>
      <c r="BT295" s="764"/>
      <c r="BU295" s="767"/>
    </row>
    <row r="296" spans="1:73" ht="102" x14ac:dyDescent="0.25">
      <c r="A296" s="819"/>
      <c r="B296" s="822"/>
      <c r="C296" s="825"/>
      <c r="D296" s="998" t="s">
        <v>1387</v>
      </c>
      <c r="E296" s="830" t="s">
        <v>530</v>
      </c>
      <c r="F296" s="833">
        <v>5</v>
      </c>
      <c r="G296" s="762" t="s">
        <v>1848</v>
      </c>
      <c r="H296" s="774" t="s">
        <v>1390</v>
      </c>
      <c r="I296" s="774" t="s">
        <v>1391</v>
      </c>
      <c r="J296" s="800" t="s">
        <v>1849</v>
      </c>
      <c r="K296" s="774" t="s">
        <v>201</v>
      </c>
      <c r="L296" s="762" t="s">
        <v>675</v>
      </c>
      <c r="M296" s="785" t="s">
        <v>1282</v>
      </c>
      <c r="N296" s="762" t="s">
        <v>1850</v>
      </c>
      <c r="O296" s="762" t="s">
        <v>1851</v>
      </c>
      <c r="P296" s="806" t="s">
        <v>1395</v>
      </c>
      <c r="Q296" s="809" t="s">
        <v>1395</v>
      </c>
      <c r="R296" s="774" t="s">
        <v>219</v>
      </c>
      <c r="S296" s="876">
        <v>0.4</v>
      </c>
      <c r="T296" s="774" t="s">
        <v>263</v>
      </c>
      <c r="U296" s="876">
        <v>0.2</v>
      </c>
      <c r="V296" s="774" t="s">
        <v>220</v>
      </c>
      <c r="W296" s="876">
        <v>0.4</v>
      </c>
      <c r="X296" s="815" t="s">
        <v>220</v>
      </c>
      <c r="Y296" s="876">
        <v>0.4</v>
      </c>
      <c r="Z296" s="876" t="s">
        <v>1526</v>
      </c>
      <c r="AA296" s="785" t="s">
        <v>174</v>
      </c>
      <c r="AB296" s="49">
        <v>1</v>
      </c>
      <c r="AC296" s="213" t="s">
        <v>1852</v>
      </c>
      <c r="AD296" s="214" t="s">
        <v>1853</v>
      </c>
      <c r="AE296" s="9" t="s">
        <v>1668</v>
      </c>
      <c r="AF296" s="17" t="s">
        <v>507</v>
      </c>
      <c r="AG296" s="10" t="s">
        <v>1704</v>
      </c>
      <c r="AH296" s="18">
        <v>0.25</v>
      </c>
      <c r="AI296" s="10" t="s">
        <v>1788</v>
      </c>
      <c r="AJ296" s="18">
        <v>0.15</v>
      </c>
      <c r="AK296" s="19">
        <v>0.4</v>
      </c>
      <c r="AL296" s="20">
        <v>0.24</v>
      </c>
      <c r="AM296" s="20">
        <v>0.4</v>
      </c>
      <c r="AN296" s="11" t="s">
        <v>179</v>
      </c>
      <c r="AO296" s="11" t="s">
        <v>180</v>
      </c>
      <c r="AP296" s="11" t="s">
        <v>181</v>
      </c>
      <c r="AQ296" s="774" t="s">
        <v>1813</v>
      </c>
      <c r="AR296" s="768">
        <v>0.4</v>
      </c>
      <c r="AS296" s="768">
        <v>0.16799999999999998</v>
      </c>
      <c r="AT296" s="785" t="s">
        <v>535</v>
      </c>
      <c r="AU296" s="768">
        <v>0.4</v>
      </c>
      <c r="AV296" s="768">
        <v>0.30000000000000004</v>
      </c>
      <c r="AW296" s="785" t="s">
        <v>220</v>
      </c>
      <c r="AX296" s="785" t="s">
        <v>174</v>
      </c>
      <c r="AY296" s="785" t="s">
        <v>1397</v>
      </c>
      <c r="AZ296" s="774" t="s">
        <v>224</v>
      </c>
      <c r="BA296" s="97"/>
      <c r="BB296" s="91"/>
      <c r="BC296" s="94"/>
      <c r="BD296" s="9"/>
      <c r="BE296" s="9"/>
      <c r="BF296" s="9"/>
      <c r="BG296" s="9"/>
      <c r="BH296" s="91"/>
      <c r="BI296" s="91"/>
      <c r="BJ296" s="91"/>
      <c r="BK296" s="91"/>
      <c r="BL296" s="93"/>
      <c r="BM296" s="93"/>
      <c r="BN296" s="93"/>
      <c r="BO296" s="93"/>
      <c r="BP296" s="95" t="s">
        <v>974</v>
      </c>
      <c r="BQ296" s="96" t="s">
        <v>974</v>
      </c>
      <c r="BR296" s="747"/>
      <c r="BS296" s="762"/>
      <c r="BT296" s="762"/>
      <c r="BU296" s="765"/>
    </row>
    <row r="297" spans="1:73" ht="70.5" x14ac:dyDescent="0.25">
      <c r="A297" s="819"/>
      <c r="B297" s="822"/>
      <c r="C297" s="825"/>
      <c r="D297" s="999"/>
      <c r="E297" s="831"/>
      <c r="F297" s="834"/>
      <c r="G297" s="763"/>
      <c r="H297" s="775"/>
      <c r="I297" s="775"/>
      <c r="J297" s="801"/>
      <c r="K297" s="775"/>
      <c r="L297" s="763"/>
      <c r="M297" s="786"/>
      <c r="N297" s="763"/>
      <c r="O297" s="763"/>
      <c r="P297" s="807"/>
      <c r="Q297" s="810"/>
      <c r="R297" s="775"/>
      <c r="S297" s="877"/>
      <c r="T297" s="775"/>
      <c r="U297" s="877"/>
      <c r="V297" s="775"/>
      <c r="W297" s="877"/>
      <c r="X297" s="816"/>
      <c r="Y297" s="877"/>
      <c r="Z297" s="877"/>
      <c r="AA297" s="786"/>
      <c r="AB297" s="297">
        <v>2</v>
      </c>
      <c r="AC297" s="480" t="s">
        <v>1854</v>
      </c>
      <c r="AD297" s="481" t="s">
        <v>1853</v>
      </c>
      <c r="AE297" s="295" t="s">
        <v>1855</v>
      </c>
      <c r="AF297" s="298" t="s">
        <v>830</v>
      </c>
      <c r="AG297" s="299" t="s">
        <v>1717</v>
      </c>
      <c r="AH297" s="296">
        <v>0.1</v>
      </c>
      <c r="AI297" s="299" t="s">
        <v>1788</v>
      </c>
      <c r="AJ297" s="296">
        <v>0.15</v>
      </c>
      <c r="AK297" s="300">
        <v>0.25</v>
      </c>
      <c r="AL297" s="301">
        <v>0.24</v>
      </c>
      <c r="AM297" s="301">
        <v>0.30000000000000004</v>
      </c>
      <c r="AN297" s="302" t="s">
        <v>179</v>
      </c>
      <c r="AO297" s="302" t="s">
        <v>180</v>
      </c>
      <c r="AP297" s="302" t="s">
        <v>181</v>
      </c>
      <c r="AQ297" s="775"/>
      <c r="AR297" s="801"/>
      <c r="AS297" s="801"/>
      <c r="AT297" s="786"/>
      <c r="AU297" s="801"/>
      <c r="AV297" s="801"/>
      <c r="AW297" s="786"/>
      <c r="AX297" s="786"/>
      <c r="AY297" s="786"/>
      <c r="AZ297" s="775"/>
      <c r="BA297" s="303"/>
      <c r="BB297" s="305"/>
      <c r="BC297" s="308" t="s">
        <v>974</v>
      </c>
      <c r="BD297" s="295"/>
      <c r="BE297" s="295"/>
      <c r="BF297" s="295"/>
      <c r="BG297" s="295"/>
      <c r="BH297" s="305"/>
      <c r="BI297" s="305"/>
      <c r="BJ297" s="305"/>
      <c r="BK297" s="305"/>
      <c r="BL297" s="306"/>
      <c r="BM297" s="306"/>
      <c r="BN297" s="306"/>
      <c r="BO297" s="306"/>
      <c r="BP297" s="307" t="s">
        <v>974</v>
      </c>
      <c r="BQ297" s="330" t="s">
        <v>974</v>
      </c>
      <c r="BR297" s="748"/>
      <c r="BS297" s="763"/>
      <c r="BT297" s="763"/>
      <c r="BU297" s="766"/>
    </row>
    <row r="298" spans="1:73" ht="114.75" x14ac:dyDescent="0.25">
      <c r="A298" s="819"/>
      <c r="B298" s="822"/>
      <c r="C298" s="825"/>
      <c r="D298" s="999"/>
      <c r="E298" s="831"/>
      <c r="F298" s="834"/>
      <c r="G298" s="763"/>
      <c r="H298" s="775"/>
      <c r="I298" s="775"/>
      <c r="J298" s="801"/>
      <c r="K298" s="775"/>
      <c r="L298" s="763"/>
      <c r="M298" s="786"/>
      <c r="N298" s="763"/>
      <c r="O298" s="763"/>
      <c r="P298" s="807"/>
      <c r="Q298" s="810"/>
      <c r="R298" s="775"/>
      <c r="S298" s="877"/>
      <c r="T298" s="775"/>
      <c r="U298" s="877"/>
      <c r="V298" s="775"/>
      <c r="W298" s="877"/>
      <c r="X298" s="816"/>
      <c r="Y298" s="877"/>
      <c r="Z298" s="877"/>
      <c r="AA298" s="786"/>
      <c r="AB298" s="297">
        <v>3</v>
      </c>
      <c r="AC298" s="480" t="s">
        <v>1503</v>
      </c>
      <c r="AD298" s="481" t="s">
        <v>1853</v>
      </c>
      <c r="AE298" s="295" t="s">
        <v>1631</v>
      </c>
      <c r="AF298" s="298" t="s">
        <v>507</v>
      </c>
      <c r="AG298" s="299" t="s">
        <v>1711</v>
      </c>
      <c r="AH298" s="296">
        <v>0.15</v>
      </c>
      <c r="AI298" s="299" t="s">
        <v>1788</v>
      </c>
      <c r="AJ298" s="296">
        <v>0.15</v>
      </c>
      <c r="AK298" s="300">
        <v>0.3</v>
      </c>
      <c r="AL298" s="301">
        <v>0.16799999999999998</v>
      </c>
      <c r="AM298" s="301">
        <v>0.30000000000000004</v>
      </c>
      <c r="AN298" s="302" t="s">
        <v>179</v>
      </c>
      <c r="AO298" s="302" t="s">
        <v>180</v>
      </c>
      <c r="AP298" s="302" t="s">
        <v>181</v>
      </c>
      <c r="AQ298" s="775"/>
      <c r="AR298" s="801"/>
      <c r="AS298" s="801"/>
      <c r="AT298" s="786"/>
      <c r="AU298" s="801"/>
      <c r="AV298" s="801"/>
      <c r="AW298" s="786"/>
      <c r="AX298" s="786"/>
      <c r="AY298" s="786"/>
      <c r="AZ298" s="775"/>
      <c r="BA298" s="303"/>
      <c r="BB298" s="305"/>
      <c r="BC298" s="308" t="s">
        <v>974</v>
      </c>
      <c r="BD298" s="295"/>
      <c r="BE298" s="295"/>
      <c r="BF298" s="295"/>
      <c r="BG298" s="295"/>
      <c r="BH298" s="305"/>
      <c r="BI298" s="305"/>
      <c r="BJ298" s="305"/>
      <c r="BK298" s="305"/>
      <c r="BL298" s="306"/>
      <c r="BM298" s="306"/>
      <c r="BN298" s="306"/>
      <c r="BO298" s="306"/>
      <c r="BP298" s="307" t="s">
        <v>974</v>
      </c>
      <c r="BQ298" s="330" t="s">
        <v>974</v>
      </c>
      <c r="BR298" s="748"/>
      <c r="BS298" s="763"/>
      <c r="BT298" s="763"/>
      <c r="BU298" s="766"/>
    </row>
    <row r="299" spans="1:73" x14ac:dyDescent="0.25">
      <c r="A299" s="819"/>
      <c r="B299" s="822"/>
      <c r="C299" s="825"/>
      <c r="D299" s="999"/>
      <c r="E299" s="831"/>
      <c r="F299" s="834"/>
      <c r="G299" s="763"/>
      <c r="H299" s="775"/>
      <c r="I299" s="775"/>
      <c r="J299" s="801"/>
      <c r="K299" s="775"/>
      <c r="L299" s="763"/>
      <c r="M299" s="786"/>
      <c r="N299" s="763"/>
      <c r="O299" s="763"/>
      <c r="P299" s="807"/>
      <c r="Q299" s="810"/>
      <c r="R299" s="775"/>
      <c r="S299" s="877"/>
      <c r="T299" s="775"/>
      <c r="U299" s="877"/>
      <c r="V299" s="775"/>
      <c r="W299" s="877"/>
      <c r="X299" s="816"/>
      <c r="Y299" s="877"/>
      <c r="Z299" s="877"/>
      <c r="AA299" s="786"/>
      <c r="AB299" s="297">
        <v>4</v>
      </c>
      <c r="AC299" s="480"/>
      <c r="AD299" s="481"/>
      <c r="AE299" s="295"/>
      <c r="AF299" s="298" t="s">
        <v>974</v>
      </c>
      <c r="AG299" s="299"/>
      <c r="AH299" s="296" t="s">
        <v>974</v>
      </c>
      <c r="AI299" s="299"/>
      <c r="AJ299" s="296" t="s">
        <v>974</v>
      </c>
      <c r="AK299" s="300" t="s">
        <v>974</v>
      </c>
      <c r="AL299" s="301" t="s">
        <v>974</v>
      </c>
      <c r="AM299" s="301" t="s">
        <v>974</v>
      </c>
      <c r="AN299" s="302"/>
      <c r="AO299" s="302"/>
      <c r="AP299" s="302"/>
      <c r="AQ299" s="775"/>
      <c r="AR299" s="801"/>
      <c r="AS299" s="801"/>
      <c r="AT299" s="786"/>
      <c r="AU299" s="801"/>
      <c r="AV299" s="801"/>
      <c r="AW299" s="786"/>
      <c r="AX299" s="786"/>
      <c r="AY299" s="786"/>
      <c r="AZ299" s="775"/>
      <c r="BA299" s="303"/>
      <c r="BB299" s="305"/>
      <c r="BC299" s="308" t="s">
        <v>974</v>
      </c>
      <c r="BD299" s="295"/>
      <c r="BE299" s="295"/>
      <c r="BF299" s="295"/>
      <c r="BG299" s="295"/>
      <c r="BH299" s="305"/>
      <c r="BI299" s="305"/>
      <c r="BJ299" s="305"/>
      <c r="BK299" s="305"/>
      <c r="BL299" s="306"/>
      <c r="BM299" s="306"/>
      <c r="BN299" s="306"/>
      <c r="BO299" s="306"/>
      <c r="BP299" s="307" t="s">
        <v>974</v>
      </c>
      <c r="BQ299" s="330" t="s">
        <v>974</v>
      </c>
      <c r="BR299" s="748"/>
      <c r="BS299" s="763"/>
      <c r="BT299" s="763"/>
      <c r="BU299" s="766"/>
    </row>
    <row r="300" spans="1:73" x14ac:dyDescent="0.25">
      <c r="A300" s="819"/>
      <c r="B300" s="822"/>
      <c r="C300" s="825"/>
      <c r="D300" s="999"/>
      <c r="E300" s="831"/>
      <c r="F300" s="834"/>
      <c r="G300" s="763"/>
      <c r="H300" s="775"/>
      <c r="I300" s="775"/>
      <c r="J300" s="801"/>
      <c r="K300" s="775"/>
      <c r="L300" s="763"/>
      <c r="M300" s="786"/>
      <c r="N300" s="763"/>
      <c r="O300" s="763"/>
      <c r="P300" s="807"/>
      <c r="Q300" s="810"/>
      <c r="R300" s="775"/>
      <c r="S300" s="877"/>
      <c r="T300" s="775"/>
      <c r="U300" s="877"/>
      <c r="V300" s="775"/>
      <c r="W300" s="877"/>
      <c r="X300" s="816"/>
      <c r="Y300" s="877"/>
      <c r="Z300" s="877"/>
      <c r="AA300" s="786"/>
      <c r="AB300" s="297">
        <v>5</v>
      </c>
      <c r="AC300" s="480"/>
      <c r="AD300" s="481"/>
      <c r="AE300" s="295"/>
      <c r="AF300" s="298" t="s">
        <v>974</v>
      </c>
      <c r="AG300" s="299"/>
      <c r="AH300" s="296" t="s">
        <v>974</v>
      </c>
      <c r="AI300" s="299"/>
      <c r="AJ300" s="296" t="s">
        <v>974</v>
      </c>
      <c r="AK300" s="300" t="s">
        <v>974</v>
      </c>
      <c r="AL300" s="301" t="s">
        <v>974</v>
      </c>
      <c r="AM300" s="301" t="s">
        <v>974</v>
      </c>
      <c r="AN300" s="302"/>
      <c r="AO300" s="302"/>
      <c r="AP300" s="302"/>
      <c r="AQ300" s="775"/>
      <c r="AR300" s="801"/>
      <c r="AS300" s="801"/>
      <c r="AT300" s="786"/>
      <c r="AU300" s="801"/>
      <c r="AV300" s="801"/>
      <c r="AW300" s="786"/>
      <c r="AX300" s="786"/>
      <c r="AY300" s="786"/>
      <c r="AZ300" s="775"/>
      <c r="BA300" s="303"/>
      <c r="BB300" s="305"/>
      <c r="BC300" s="308" t="s">
        <v>974</v>
      </c>
      <c r="BD300" s="295"/>
      <c r="BE300" s="295"/>
      <c r="BF300" s="295"/>
      <c r="BG300" s="295"/>
      <c r="BH300" s="305"/>
      <c r="BI300" s="305"/>
      <c r="BJ300" s="305"/>
      <c r="BK300" s="305"/>
      <c r="BL300" s="306"/>
      <c r="BM300" s="306"/>
      <c r="BN300" s="306"/>
      <c r="BO300" s="306"/>
      <c r="BP300" s="307" t="s">
        <v>974</v>
      </c>
      <c r="BQ300" s="330" t="s">
        <v>974</v>
      </c>
      <c r="BR300" s="748"/>
      <c r="BS300" s="763"/>
      <c r="BT300" s="763"/>
      <c r="BU300" s="766"/>
    </row>
    <row r="301" spans="1:73" ht="15.75" thickBot="1" x14ac:dyDescent="0.3">
      <c r="A301" s="819"/>
      <c r="B301" s="822"/>
      <c r="C301" s="825"/>
      <c r="D301" s="1000"/>
      <c r="E301" s="832"/>
      <c r="F301" s="835"/>
      <c r="G301" s="764"/>
      <c r="H301" s="776"/>
      <c r="I301" s="776"/>
      <c r="J301" s="802"/>
      <c r="K301" s="776"/>
      <c r="L301" s="764"/>
      <c r="M301" s="787"/>
      <c r="N301" s="764"/>
      <c r="O301" s="764"/>
      <c r="P301" s="808"/>
      <c r="Q301" s="811"/>
      <c r="R301" s="776"/>
      <c r="S301" s="878"/>
      <c r="T301" s="776"/>
      <c r="U301" s="878"/>
      <c r="V301" s="776"/>
      <c r="W301" s="878"/>
      <c r="X301" s="817"/>
      <c r="Y301" s="878"/>
      <c r="Z301" s="878"/>
      <c r="AA301" s="787"/>
      <c r="AB301" s="315">
        <v>6</v>
      </c>
      <c r="AC301" s="482"/>
      <c r="AD301" s="483"/>
      <c r="AE301" s="313"/>
      <c r="AF301" s="547" t="s">
        <v>974</v>
      </c>
      <c r="AG301" s="548"/>
      <c r="AH301" s="314" t="s">
        <v>974</v>
      </c>
      <c r="AI301" s="548"/>
      <c r="AJ301" s="314" t="s">
        <v>974</v>
      </c>
      <c r="AK301" s="318" t="s">
        <v>974</v>
      </c>
      <c r="AL301" s="301" t="s">
        <v>974</v>
      </c>
      <c r="AM301" s="301" t="s">
        <v>974</v>
      </c>
      <c r="AN301" s="320"/>
      <c r="AO301" s="320"/>
      <c r="AP301" s="320"/>
      <c r="AQ301" s="776"/>
      <c r="AR301" s="802"/>
      <c r="AS301" s="802"/>
      <c r="AT301" s="787"/>
      <c r="AU301" s="802"/>
      <c r="AV301" s="802"/>
      <c r="AW301" s="787"/>
      <c r="AX301" s="787"/>
      <c r="AY301" s="787"/>
      <c r="AZ301" s="776"/>
      <c r="BA301" s="321"/>
      <c r="BB301" s="323"/>
      <c r="BC301" s="326" t="s">
        <v>974</v>
      </c>
      <c r="BD301" s="313"/>
      <c r="BE301" s="313"/>
      <c r="BF301" s="313"/>
      <c r="BG301" s="313"/>
      <c r="BH301" s="323"/>
      <c r="BI301" s="323"/>
      <c r="BJ301" s="323"/>
      <c r="BK301" s="323"/>
      <c r="BL301" s="324"/>
      <c r="BM301" s="324"/>
      <c r="BN301" s="324"/>
      <c r="BO301" s="324"/>
      <c r="BP301" s="325" t="s">
        <v>974</v>
      </c>
      <c r="BQ301" s="333" t="s">
        <v>974</v>
      </c>
      <c r="BR301" s="749"/>
      <c r="BS301" s="764"/>
      <c r="BT301" s="764"/>
      <c r="BU301" s="767"/>
    </row>
    <row r="302" spans="1:73" ht="75" x14ac:dyDescent="0.25">
      <c r="A302" s="819"/>
      <c r="B302" s="822"/>
      <c r="C302" s="825"/>
      <c r="D302" s="998" t="s">
        <v>1387</v>
      </c>
      <c r="E302" s="830" t="s">
        <v>530</v>
      </c>
      <c r="F302" s="833">
        <v>6</v>
      </c>
      <c r="G302" s="762" t="s">
        <v>1848</v>
      </c>
      <c r="H302" s="774" t="s">
        <v>1575</v>
      </c>
      <c r="I302" s="774" t="s">
        <v>1406</v>
      </c>
      <c r="J302" s="800" t="s">
        <v>1856</v>
      </c>
      <c r="K302" s="774" t="s">
        <v>201</v>
      </c>
      <c r="L302" s="762" t="s">
        <v>675</v>
      </c>
      <c r="M302" s="785" t="s">
        <v>1282</v>
      </c>
      <c r="N302" s="762" t="s">
        <v>1837</v>
      </c>
      <c r="O302" s="762" t="s">
        <v>1838</v>
      </c>
      <c r="P302" s="812" t="s">
        <v>1395</v>
      </c>
      <c r="Q302" s="747" t="s">
        <v>1395</v>
      </c>
      <c r="R302" s="774" t="s">
        <v>289</v>
      </c>
      <c r="S302" s="876">
        <v>0.8</v>
      </c>
      <c r="T302" s="774" t="s">
        <v>263</v>
      </c>
      <c r="U302" s="876">
        <v>0.2</v>
      </c>
      <c r="V302" s="774" t="s">
        <v>220</v>
      </c>
      <c r="W302" s="876">
        <v>0.4</v>
      </c>
      <c r="X302" s="815" t="s">
        <v>220</v>
      </c>
      <c r="Y302" s="876">
        <v>0.4</v>
      </c>
      <c r="Z302" s="876" t="s">
        <v>1465</v>
      </c>
      <c r="AA302" s="785" t="s">
        <v>174</v>
      </c>
      <c r="AB302" s="49">
        <v>1</v>
      </c>
      <c r="AC302" s="213" t="s">
        <v>1857</v>
      </c>
      <c r="AD302" s="214" t="s">
        <v>1551</v>
      </c>
      <c r="AE302" s="9" t="s">
        <v>1554</v>
      </c>
      <c r="AF302" s="16" t="s">
        <v>507</v>
      </c>
      <c r="AG302" s="10" t="s">
        <v>1711</v>
      </c>
      <c r="AH302" s="18">
        <v>0.15</v>
      </c>
      <c r="AI302" s="10" t="s">
        <v>1788</v>
      </c>
      <c r="AJ302" s="18">
        <v>0.15</v>
      </c>
      <c r="AK302" s="19">
        <v>0.3</v>
      </c>
      <c r="AL302" s="20">
        <v>0.56000000000000005</v>
      </c>
      <c r="AM302" s="20">
        <v>0.4</v>
      </c>
      <c r="AN302" s="11" t="s">
        <v>179</v>
      </c>
      <c r="AO302" s="11" t="s">
        <v>180</v>
      </c>
      <c r="AP302" s="11" t="s">
        <v>181</v>
      </c>
      <c r="AQ302" s="774" t="s">
        <v>1858</v>
      </c>
      <c r="AR302" s="768">
        <v>0.8</v>
      </c>
      <c r="AS302" s="768">
        <v>0.39200000000000002</v>
      </c>
      <c r="AT302" s="785" t="s">
        <v>219</v>
      </c>
      <c r="AU302" s="768">
        <v>0.4</v>
      </c>
      <c r="AV302" s="768">
        <v>0.30000000000000004</v>
      </c>
      <c r="AW302" s="785" t="s">
        <v>220</v>
      </c>
      <c r="AX302" s="785" t="s">
        <v>174</v>
      </c>
      <c r="AY302" s="785" t="s">
        <v>174</v>
      </c>
      <c r="AZ302" s="774" t="s">
        <v>183</v>
      </c>
      <c r="BA302" s="97" t="s">
        <v>1859</v>
      </c>
      <c r="BB302" s="91" t="s">
        <v>1860</v>
      </c>
      <c r="BC302" s="94">
        <v>4</v>
      </c>
      <c r="BD302" s="9">
        <v>1</v>
      </c>
      <c r="BE302" s="9">
        <v>1</v>
      </c>
      <c r="BF302" s="9">
        <v>1</v>
      </c>
      <c r="BG302" s="9">
        <v>1</v>
      </c>
      <c r="BH302" s="91" t="s">
        <v>1826</v>
      </c>
      <c r="BI302" s="91" t="s">
        <v>1861</v>
      </c>
      <c r="BJ302" s="91"/>
      <c r="BK302" s="91"/>
      <c r="BL302" s="93"/>
      <c r="BM302" s="93"/>
      <c r="BN302" s="93"/>
      <c r="BO302" s="93"/>
      <c r="BP302" s="95" t="s">
        <v>974</v>
      </c>
      <c r="BQ302" s="96" t="s">
        <v>974</v>
      </c>
      <c r="BR302" s="747"/>
      <c r="BS302" s="762"/>
      <c r="BT302" s="762"/>
      <c r="BU302" s="765"/>
    </row>
    <row r="303" spans="1:73" ht="70.5" x14ac:dyDescent="0.25">
      <c r="A303" s="819"/>
      <c r="B303" s="822"/>
      <c r="C303" s="825"/>
      <c r="D303" s="999"/>
      <c r="E303" s="831"/>
      <c r="F303" s="834"/>
      <c r="G303" s="763"/>
      <c r="H303" s="775"/>
      <c r="I303" s="775"/>
      <c r="J303" s="801"/>
      <c r="K303" s="775"/>
      <c r="L303" s="763"/>
      <c r="M303" s="786"/>
      <c r="N303" s="763"/>
      <c r="O303" s="763"/>
      <c r="P303" s="813"/>
      <c r="Q303" s="748"/>
      <c r="R303" s="775"/>
      <c r="S303" s="877"/>
      <c r="T303" s="775"/>
      <c r="U303" s="877"/>
      <c r="V303" s="775"/>
      <c r="W303" s="877"/>
      <c r="X303" s="816"/>
      <c r="Y303" s="877"/>
      <c r="Z303" s="877"/>
      <c r="AA303" s="786"/>
      <c r="AB303" s="297">
        <v>2</v>
      </c>
      <c r="AC303" s="480" t="s">
        <v>1857</v>
      </c>
      <c r="AD303" s="481" t="s">
        <v>1551</v>
      </c>
      <c r="AE303" s="295" t="s">
        <v>1554</v>
      </c>
      <c r="AF303" s="298" t="s">
        <v>830</v>
      </c>
      <c r="AG303" s="299" t="s">
        <v>1717</v>
      </c>
      <c r="AH303" s="296">
        <v>0.1</v>
      </c>
      <c r="AI303" s="299" t="s">
        <v>1788</v>
      </c>
      <c r="AJ303" s="296">
        <v>0.15</v>
      </c>
      <c r="AK303" s="300">
        <v>0.25</v>
      </c>
      <c r="AL303" s="301">
        <v>0.56000000000000005</v>
      </c>
      <c r="AM303" s="301">
        <v>0.30000000000000004</v>
      </c>
      <c r="AN303" s="302" t="s">
        <v>179</v>
      </c>
      <c r="AO303" s="302" t="s">
        <v>180</v>
      </c>
      <c r="AP303" s="302" t="s">
        <v>181</v>
      </c>
      <c r="AQ303" s="775"/>
      <c r="AR303" s="801"/>
      <c r="AS303" s="801"/>
      <c r="AT303" s="786"/>
      <c r="AU303" s="801"/>
      <c r="AV303" s="801"/>
      <c r="AW303" s="786"/>
      <c r="AX303" s="786"/>
      <c r="AY303" s="786"/>
      <c r="AZ303" s="775"/>
      <c r="BA303" s="303"/>
      <c r="BB303" s="305"/>
      <c r="BC303" s="308" t="s">
        <v>974</v>
      </c>
      <c r="BD303" s="295"/>
      <c r="BE303" s="295"/>
      <c r="BF303" s="295"/>
      <c r="BG303" s="295"/>
      <c r="BH303" s="305"/>
      <c r="BI303" s="305"/>
      <c r="BJ303" s="305"/>
      <c r="BK303" s="305"/>
      <c r="BL303" s="306"/>
      <c r="BM303" s="306"/>
      <c r="BN303" s="306"/>
      <c r="BO303" s="306"/>
      <c r="BP303" s="307" t="s">
        <v>974</v>
      </c>
      <c r="BQ303" s="330" t="s">
        <v>974</v>
      </c>
      <c r="BR303" s="748"/>
      <c r="BS303" s="763"/>
      <c r="BT303" s="763"/>
      <c r="BU303" s="766"/>
    </row>
    <row r="304" spans="1:73" ht="114.75" x14ac:dyDescent="0.25">
      <c r="A304" s="819"/>
      <c r="B304" s="822"/>
      <c r="C304" s="825"/>
      <c r="D304" s="999"/>
      <c r="E304" s="831"/>
      <c r="F304" s="834"/>
      <c r="G304" s="763"/>
      <c r="H304" s="775"/>
      <c r="I304" s="775"/>
      <c r="J304" s="801"/>
      <c r="K304" s="775"/>
      <c r="L304" s="763"/>
      <c r="M304" s="786"/>
      <c r="N304" s="763"/>
      <c r="O304" s="763"/>
      <c r="P304" s="813"/>
      <c r="Q304" s="748"/>
      <c r="R304" s="775"/>
      <c r="S304" s="877"/>
      <c r="T304" s="775"/>
      <c r="U304" s="877"/>
      <c r="V304" s="775"/>
      <c r="W304" s="877"/>
      <c r="X304" s="816"/>
      <c r="Y304" s="877"/>
      <c r="Z304" s="877"/>
      <c r="AA304" s="786"/>
      <c r="AB304" s="297">
        <v>3</v>
      </c>
      <c r="AC304" s="480" t="s">
        <v>1503</v>
      </c>
      <c r="AD304" s="481" t="s">
        <v>1551</v>
      </c>
      <c r="AE304" s="295" t="s">
        <v>1631</v>
      </c>
      <c r="AF304" s="298" t="s">
        <v>507</v>
      </c>
      <c r="AG304" s="299" t="s">
        <v>1711</v>
      </c>
      <c r="AH304" s="296">
        <v>0.15</v>
      </c>
      <c r="AI304" s="299" t="s">
        <v>1788</v>
      </c>
      <c r="AJ304" s="296">
        <v>0.15</v>
      </c>
      <c r="AK304" s="300">
        <v>0.3</v>
      </c>
      <c r="AL304" s="301">
        <v>0.39200000000000002</v>
      </c>
      <c r="AM304" s="301">
        <v>0.30000000000000004</v>
      </c>
      <c r="AN304" s="302" t="s">
        <v>179</v>
      </c>
      <c r="AO304" s="302" t="s">
        <v>180</v>
      </c>
      <c r="AP304" s="302" t="s">
        <v>181</v>
      </c>
      <c r="AQ304" s="775"/>
      <c r="AR304" s="801"/>
      <c r="AS304" s="801"/>
      <c r="AT304" s="786"/>
      <c r="AU304" s="801"/>
      <c r="AV304" s="801"/>
      <c r="AW304" s="786"/>
      <c r="AX304" s="786"/>
      <c r="AY304" s="786"/>
      <c r="AZ304" s="775"/>
      <c r="BA304" s="303"/>
      <c r="BB304" s="305"/>
      <c r="BC304" s="308" t="s">
        <v>974</v>
      </c>
      <c r="BD304" s="295"/>
      <c r="BE304" s="295"/>
      <c r="BF304" s="295"/>
      <c r="BG304" s="295"/>
      <c r="BH304" s="305"/>
      <c r="BI304" s="305"/>
      <c r="BJ304" s="305"/>
      <c r="BK304" s="305"/>
      <c r="BL304" s="306"/>
      <c r="BM304" s="306"/>
      <c r="BN304" s="306"/>
      <c r="BO304" s="306"/>
      <c r="BP304" s="307" t="s">
        <v>974</v>
      </c>
      <c r="BQ304" s="330" t="s">
        <v>974</v>
      </c>
      <c r="BR304" s="748"/>
      <c r="BS304" s="763"/>
      <c r="BT304" s="763"/>
      <c r="BU304" s="766"/>
    </row>
    <row r="305" spans="1:73" x14ac:dyDescent="0.25">
      <c r="A305" s="819"/>
      <c r="B305" s="822"/>
      <c r="C305" s="825"/>
      <c r="D305" s="999"/>
      <c r="E305" s="831"/>
      <c r="F305" s="834"/>
      <c r="G305" s="763"/>
      <c r="H305" s="775"/>
      <c r="I305" s="775"/>
      <c r="J305" s="801"/>
      <c r="K305" s="775"/>
      <c r="L305" s="763"/>
      <c r="M305" s="786"/>
      <c r="N305" s="763"/>
      <c r="O305" s="763"/>
      <c r="P305" s="813"/>
      <c r="Q305" s="748"/>
      <c r="R305" s="775"/>
      <c r="S305" s="877"/>
      <c r="T305" s="775"/>
      <c r="U305" s="877"/>
      <c r="V305" s="775"/>
      <c r="W305" s="877"/>
      <c r="X305" s="816"/>
      <c r="Y305" s="877"/>
      <c r="Z305" s="877"/>
      <c r="AA305" s="786"/>
      <c r="AB305" s="297">
        <v>4</v>
      </c>
      <c r="AC305" s="480"/>
      <c r="AD305" s="481"/>
      <c r="AE305" s="295"/>
      <c r="AF305" s="298" t="s">
        <v>974</v>
      </c>
      <c r="AG305" s="299"/>
      <c r="AH305" s="296" t="s">
        <v>974</v>
      </c>
      <c r="AI305" s="299"/>
      <c r="AJ305" s="296" t="s">
        <v>974</v>
      </c>
      <c r="AK305" s="300" t="s">
        <v>974</v>
      </c>
      <c r="AL305" s="301" t="s">
        <v>974</v>
      </c>
      <c r="AM305" s="301" t="s">
        <v>974</v>
      </c>
      <c r="AN305" s="302"/>
      <c r="AO305" s="302"/>
      <c r="AP305" s="302"/>
      <c r="AQ305" s="775"/>
      <c r="AR305" s="801"/>
      <c r="AS305" s="801"/>
      <c r="AT305" s="786"/>
      <c r="AU305" s="801"/>
      <c r="AV305" s="801"/>
      <c r="AW305" s="786"/>
      <c r="AX305" s="786"/>
      <c r="AY305" s="786"/>
      <c r="AZ305" s="775"/>
      <c r="BA305" s="303"/>
      <c r="BB305" s="305"/>
      <c r="BC305" s="308" t="s">
        <v>974</v>
      </c>
      <c r="BD305" s="295"/>
      <c r="BE305" s="295"/>
      <c r="BF305" s="295"/>
      <c r="BG305" s="295"/>
      <c r="BH305" s="305"/>
      <c r="BI305" s="305"/>
      <c r="BJ305" s="305"/>
      <c r="BK305" s="305"/>
      <c r="BL305" s="306"/>
      <c r="BM305" s="306"/>
      <c r="BN305" s="306"/>
      <c r="BO305" s="306"/>
      <c r="BP305" s="307" t="s">
        <v>974</v>
      </c>
      <c r="BQ305" s="330" t="s">
        <v>974</v>
      </c>
      <c r="BR305" s="748"/>
      <c r="BS305" s="763"/>
      <c r="BT305" s="763"/>
      <c r="BU305" s="766"/>
    </row>
    <row r="306" spans="1:73" x14ac:dyDescent="0.25">
      <c r="A306" s="819"/>
      <c r="B306" s="822"/>
      <c r="C306" s="825"/>
      <c r="D306" s="999"/>
      <c r="E306" s="831"/>
      <c r="F306" s="834"/>
      <c r="G306" s="763"/>
      <c r="H306" s="775"/>
      <c r="I306" s="775"/>
      <c r="J306" s="801"/>
      <c r="K306" s="775"/>
      <c r="L306" s="763"/>
      <c r="M306" s="786"/>
      <c r="N306" s="763"/>
      <c r="O306" s="763"/>
      <c r="P306" s="813"/>
      <c r="Q306" s="748"/>
      <c r="R306" s="775"/>
      <c r="S306" s="877"/>
      <c r="T306" s="775"/>
      <c r="U306" s="877"/>
      <c r="V306" s="775"/>
      <c r="W306" s="877"/>
      <c r="X306" s="816"/>
      <c r="Y306" s="877"/>
      <c r="Z306" s="877"/>
      <c r="AA306" s="786"/>
      <c r="AB306" s="297">
        <v>5</v>
      </c>
      <c r="AC306" s="480"/>
      <c r="AD306" s="481"/>
      <c r="AE306" s="295"/>
      <c r="AF306" s="298" t="s">
        <v>974</v>
      </c>
      <c r="AG306" s="299"/>
      <c r="AH306" s="296" t="s">
        <v>974</v>
      </c>
      <c r="AI306" s="299"/>
      <c r="AJ306" s="296" t="s">
        <v>974</v>
      </c>
      <c r="AK306" s="300" t="s">
        <v>974</v>
      </c>
      <c r="AL306" s="301" t="s">
        <v>974</v>
      </c>
      <c r="AM306" s="301" t="s">
        <v>974</v>
      </c>
      <c r="AN306" s="302"/>
      <c r="AO306" s="302"/>
      <c r="AP306" s="302"/>
      <c r="AQ306" s="775"/>
      <c r="AR306" s="801"/>
      <c r="AS306" s="801"/>
      <c r="AT306" s="786"/>
      <c r="AU306" s="801"/>
      <c r="AV306" s="801"/>
      <c r="AW306" s="786"/>
      <c r="AX306" s="786"/>
      <c r="AY306" s="786"/>
      <c r="AZ306" s="775"/>
      <c r="BA306" s="303"/>
      <c r="BB306" s="305"/>
      <c r="BC306" s="308" t="s">
        <v>974</v>
      </c>
      <c r="BD306" s="295"/>
      <c r="BE306" s="295"/>
      <c r="BF306" s="295"/>
      <c r="BG306" s="295"/>
      <c r="BH306" s="305"/>
      <c r="BI306" s="305"/>
      <c r="BJ306" s="305"/>
      <c r="BK306" s="305"/>
      <c r="BL306" s="306"/>
      <c r="BM306" s="306"/>
      <c r="BN306" s="306"/>
      <c r="BO306" s="306"/>
      <c r="BP306" s="307" t="s">
        <v>974</v>
      </c>
      <c r="BQ306" s="330" t="s">
        <v>974</v>
      </c>
      <c r="BR306" s="748"/>
      <c r="BS306" s="763"/>
      <c r="BT306" s="763"/>
      <c r="BU306" s="766"/>
    </row>
    <row r="307" spans="1:73" ht="15.75" thickBot="1" x14ac:dyDescent="0.3">
      <c r="A307" s="820"/>
      <c r="B307" s="823"/>
      <c r="C307" s="826"/>
      <c r="D307" s="1000"/>
      <c r="E307" s="832"/>
      <c r="F307" s="835"/>
      <c r="G307" s="764"/>
      <c r="H307" s="776"/>
      <c r="I307" s="776"/>
      <c r="J307" s="802"/>
      <c r="K307" s="776"/>
      <c r="L307" s="764"/>
      <c r="M307" s="787"/>
      <c r="N307" s="764"/>
      <c r="O307" s="764"/>
      <c r="P307" s="814"/>
      <c r="Q307" s="749"/>
      <c r="R307" s="776"/>
      <c r="S307" s="878"/>
      <c r="T307" s="776"/>
      <c r="U307" s="878"/>
      <c r="V307" s="776"/>
      <c r="W307" s="878"/>
      <c r="X307" s="817"/>
      <c r="Y307" s="878"/>
      <c r="Z307" s="878"/>
      <c r="AA307" s="787"/>
      <c r="AB307" s="315">
        <v>6</v>
      </c>
      <c r="AC307" s="482"/>
      <c r="AD307" s="483"/>
      <c r="AE307" s="313"/>
      <c r="AF307" s="316" t="s">
        <v>974</v>
      </c>
      <c r="AG307" s="317"/>
      <c r="AH307" s="314" t="s">
        <v>974</v>
      </c>
      <c r="AI307" s="317"/>
      <c r="AJ307" s="314" t="s">
        <v>974</v>
      </c>
      <c r="AK307" s="318" t="s">
        <v>974</v>
      </c>
      <c r="AL307" s="301" t="s">
        <v>974</v>
      </c>
      <c r="AM307" s="301" t="s">
        <v>974</v>
      </c>
      <c r="AN307" s="320"/>
      <c r="AO307" s="320"/>
      <c r="AP307" s="320"/>
      <c r="AQ307" s="776"/>
      <c r="AR307" s="802"/>
      <c r="AS307" s="802"/>
      <c r="AT307" s="787"/>
      <c r="AU307" s="802"/>
      <c r="AV307" s="802"/>
      <c r="AW307" s="787"/>
      <c r="AX307" s="787"/>
      <c r="AY307" s="787"/>
      <c r="AZ307" s="776"/>
      <c r="BA307" s="321"/>
      <c r="BB307" s="323"/>
      <c r="BC307" s="326" t="s">
        <v>974</v>
      </c>
      <c r="BD307" s="313"/>
      <c r="BE307" s="313"/>
      <c r="BF307" s="313"/>
      <c r="BG307" s="313"/>
      <c r="BH307" s="323"/>
      <c r="BI307" s="323"/>
      <c r="BJ307" s="323"/>
      <c r="BK307" s="323"/>
      <c r="BL307" s="324"/>
      <c r="BM307" s="324"/>
      <c r="BN307" s="324"/>
      <c r="BO307" s="324"/>
      <c r="BP307" s="325" t="s">
        <v>974</v>
      </c>
      <c r="BQ307" s="333" t="s">
        <v>974</v>
      </c>
      <c r="BR307" s="749"/>
      <c r="BS307" s="764"/>
      <c r="BT307" s="764"/>
      <c r="BU307" s="767"/>
    </row>
    <row r="308" spans="1:73" ht="75" x14ac:dyDescent="0.25">
      <c r="A308" s="818" t="s">
        <v>625</v>
      </c>
      <c r="B308" s="821" t="s">
        <v>626</v>
      </c>
      <c r="C308" s="824" t="s">
        <v>627</v>
      </c>
      <c r="D308" s="998" t="s">
        <v>1387</v>
      </c>
      <c r="E308" s="830" t="s">
        <v>628</v>
      </c>
      <c r="F308" s="833">
        <v>1</v>
      </c>
      <c r="G308" s="812" t="s">
        <v>1862</v>
      </c>
      <c r="H308" s="774" t="s">
        <v>1390</v>
      </c>
      <c r="I308" s="774" t="s">
        <v>1391</v>
      </c>
      <c r="J308" s="800" t="s">
        <v>1863</v>
      </c>
      <c r="K308" s="774" t="s">
        <v>201</v>
      </c>
      <c r="L308" s="762" t="s">
        <v>675</v>
      </c>
      <c r="M308" s="815" t="s">
        <v>1282</v>
      </c>
      <c r="N308" s="762" t="s">
        <v>1864</v>
      </c>
      <c r="O308" s="762" t="s">
        <v>1865</v>
      </c>
      <c r="P308" s="812" t="s">
        <v>1395</v>
      </c>
      <c r="Q308" s="747" t="s">
        <v>1395</v>
      </c>
      <c r="R308" s="774" t="s">
        <v>219</v>
      </c>
      <c r="S308" s="876">
        <v>0.4</v>
      </c>
      <c r="T308" s="774" t="s">
        <v>220</v>
      </c>
      <c r="U308" s="876">
        <v>0.4</v>
      </c>
      <c r="V308" s="774" t="s">
        <v>220</v>
      </c>
      <c r="W308" s="876">
        <v>0.4</v>
      </c>
      <c r="X308" s="815" t="s">
        <v>220</v>
      </c>
      <c r="Y308" s="876">
        <v>0.4</v>
      </c>
      <c r="Z308" s="876" t="s">
        <v>1526</v>
      </c>
      <c r="AA308" s="785" t="s">
        <v>174</v>
      </c>
      <c r="AB308" s="49">
        <v>1</v>
      </c>
      <c r="AC308" s="213" t="s">
        <v>1866</v>
      </c>
      <c r="AD308" s="214">
        <v>1</v>
      </c>
      <c r="AE308" s="9" t="s">
        <v>1631</v>
      </c>
      <c r="AF308" s="298" t="s">
        <v>507</v>
      </c>
      <c r="AG308" s="10" t="s">
        <v>177</v>
      </c>
      <c r="AH308" s="296">
        <v>0.25</v>
      </c>
      <c r="AI308" s="10" t="s">
        <v>178</v>
      </c>
      <c r="AJ308" s="296">
        <v>0.15</v>
      </c>
      <c r="AK308" s="300">
        <v>0.4</v>
      </c>
      <c r="AL308" s="20">
        <v>0.24</v>
      </c>
      <c r="AM308" s="20">
        <v>0.4</v>
      </c>
      <c r="AN308" s="11" t="s">
        <v>179</v>
      </c>
      <c r="AO308" s="11" t="s">
        <v>1477</v>
      </c>
      <c r="AP308" s="11" t="s">
        <v>181</v>
      </c>
      <c r="AQ308" s="784" t="s">
        <v>1867</v>
      </c>
      <c r="AR308" s="768">
        <v>0.4</v>
      </c>
      <c r="AS308" s="768">
        <v>4.9391999999999991E-2</v>
      </c>
      <c r="AT308" s="785" t="s">
        <v>535</v>
      </c>
      <c r="AU308" s="768">
        <v>0.4</v>
      </c>
      <c r="AV308" s="768">
        <v>0.30000000000000004</v>
      </c>
      <c r="AW308" s="785" t="s">
        <v>220</v>
      </c>
      <c r="AX308" s="785" t="s">
        <v>174</v>
      </c>
      <c r="AY308" s="785" t="s">
        <v>1397</v>
      </c>
      <c r="AZ308" s="774" t="s">
        <v>224</v>
      </c>
      <c r="BA308" s="97" t="s">
        <v>1395</v>
      </c>
      <c r="BB308" s="97" t="s">
        <v>1395</v>
      </c>
      <c r="BC308" s="110" t="s">
        <v>974</v>
      </c>
      <c r="BD308" s="111"/>
      <c r="BE308" s="111"/>
      <c r="BF308" s="111"/>
      <c r="BG308" s="111"/>
      <c r="BH308" s="91"/>
      <c r="BI308" s="91"/>
      <c r="BJ308" s="91"/>
      <c r="BK308" s="91"/>
      <c r="BL308" s="93"/>
      <c r="BM308" s="93"/>
      <c r="BN308" s="93"/>
      <c r="BO308" s="93"/>
      <c r="BP308" s="95" t="s">
        <v>974</v>
      </c>
      <c r="BQ308" s="96" t="s">
        <v>974</v>
      </c>
      <c r="BR308" s="747"/>
      <c r="BS308" s="812"/>
      <c r="BT308" s="812"/>
      <c r="BU308" s="1387"/>
    </row>
    <row r="309" spans="1:73" ht="114.75" x14ac:dyDescent="0.25">
      <c r="A309" s="819"/>
      <c r="B309" s="822"/>
      <c r="C309" s="825"/>
      <c r="D309" s="999"/>
      <c r="E309" s="831"/>
      <c r="F309" s="834"/>
      <c r="G309" s="813"/>
      <c r="H309" s="775"/>
      <c r="I309" s="775"/>
      <c r="J309" s="801"/>
      <c r="K309" s="775"/>
      <c r="L309" s="763"/>
      <c r="M309" s="816"/>
      <c r="N309" s="763"/>
      <c r="O309" s="763"/>
      <c r="P309" s="813"/>
      <c r="Q309" s="748"/>
      <c r="R309" s="775"/>
      <c r="S309" s="877"/>
      <c r="T309" s="775"/>
      <c r="U309" s="877"/>
      <c r="V309" s="775"/>
      <c r="W309" s="877"/>
      <c r="X309" s="816"/>
      <c r="Y309" s="877"/>
      <c r="Z309" s="877"/>
      <c r="AA309" s="786"/>
      <c r="AB309" s="297">
        <v>2</v>
      </c>
      <c r="AC309" s="480" t="s">
        <v>1503</v>
      </c>
      <c r="AD309" s="481">
        <v>1</v>
      </c>
      <c r="AE309" s="295" t="s">
        <v>1631</v>
      </c>
      <c r="AF309" s="298" t="s">
        <v>507</v>
      </c>
      <c r="AG309" s="299" t="s">
        <v>335</v>
      </c>
      <c r="AH309" s="296">
        <v>0.15</v>
      </c>
      <c r="AI309" s="299" t="s">
        <v>178</v>
      </c>
      <c r="AJ309" s="296">
        <v>0.15</v>
      </c>
      <c r="AK309" s="300">
        <v>0.3</v>
      </c>
      <c r="AL309" s="301">
        <v>0.16799999999999998</v>
      </c>
      <c r="AM309" s="301">
        <v>0.4</v>
      </c>
      <c r="AN309" s="302" t="s">
        <v>179</v>
      </c>
      <c r="AO309" s="302" t="s">
        <v>180</v>
      </c>
      <c r="AP309" s="302" t="s">
        <v>181</v>
      </c>
      <c r="AQ309" s="775"/>
      <c r="AR309" s="801"/>
      <c r="AS309" s="801"/>
      <c r="AT309" s="786"/>
      <c r="AU309" s="801"/>
      <c r="AV309" s="801"/>
      <c r="AW309" s="786"/>
      <c r="AX309" s="786"/>
      <c r="AY309" s="786"/>
      <c r="AZ309" s="775"/>
      <c r="BA309" s="303"/>
      <c r="BB309" s="303"/>
      <c r="BC309" s="294" t="s">
        <v>974</v>
      </c>
      <c r="BD309" s="304"/>
      <c r="BE309" s="304"/>
      <c r="BF309" s="304"/>
      <c r="BG309" s="304"/>
      <c r="BH309" s="305"/>
      <c r="BI309" s="305"/>
      <c r="BJ309" s="305"/>
      <c r="BK309" s="305"/>
      <c r="BL309" s="306"/>
      <c r="BM309" s="306"/>
      <c r="BN309" s="306"/>
      <c r="BO309" s="306"/>
      <c r="BP309" s="307" t="s">
        <v>974</v>
      </c>
      <c r="BQ309" s="308" t="s">
        <v>974</v>
      </c>
      <c r="BR309" s="748"/>
      <c r="BS309" s="813"/>
      <c r="BT309" s="813"/>
      <c r="BU309" s="1388"/>
    </row>
    <row r="310" spans="1:73" ht="70.5" x14ac:dyDescent="0.25">
      <c r="A310" s="819"/>
      <c r="B310" s="822"/>
      <c r="C310" s="825"/>
      <c r="D310" s="999"/>
      <c r="E310" s="831"/>
      <c r="F310" s="834"/>
      <c r="G310" s="813"/>
      <c r="H310" s="775"/>
      <c r="I310" s="775"/>
      <c r="J310" s="801"/>
      <c r="K310" s="775"/>
      <c r="L310" s="763"/>
      <c r="M310" s="816"/>
      <c r="N310" s="763"/>
      <c r="O310" s="763"/>
      <c r="P310" s="813"/>
      <c r="Q310" s="748"/>
      <c r="R310" s="775"/>
      <c r="S310" s="877"/>
      <c r="T310" s="775"/>
      <c r="U310" s="877"/>
      <c r="V310" s="775"/>
      <c r="W310" s="877"/>
      <c r="X310" s="816"/>
      <c r="Y310" s="877"/>
      <c r="Z310" s="877"/>
      <c r="AA310" s="786"/>
      <c r="AB310" s="297">
        <v>3</v>
      </c>
      <c r="AC310" s="480" t="s">
        <v>1868</v>
      </c>
      <c r="AD310" s="481">
        <v>1</v>
      </c>
      <c r="AE310" s="293" t="s">
        <v>1640</v>
      </c>
      <c r="AF310" s="298" t="s">
        <v>507</v>
      </c>
      <c r="AG310" s="299" t="s">
        <v>335</v>
      </c>
      <c r="AH310" s="296">
        <v>0.15</v>
      </c>
      <c r="AI310" s="299" t="s">
        <v>178</v>
      </c>
      <c r="AJ310" s="296">
        <v>0.15</v>
      </c>
      <c r="AK310" s="300">
        <v>0.3</v>
      </c>
      <c r="AL310" s="301">
        <v>0.11759999999999998</v>
      </c>
      <c r="AM310" s="301">
        <v>0.4</v>
      </c>
      <c r="AN310" s="302" t="s">
        <v>179</v>
      </c>
      <c r="AO310" s="302" t="s">
        <v>180</v>
      </c>
      <c r="AP310" s="302" t="s">
        <v>181</v>
      </c>
      <c r="AQ310" s="775"/>
      <c r="AR310" s="801"/>
      <c r="AS310" s="801"/>
      <c r="AT310" s="786"/>
      <c r="AU310" s="801"/>
      <c r="AV310" s="801"/>
      <c r="AW310" s="786"/>
      <c r="AX310" s="786"/>
      <c r="AY310" s="786"/>
      <c r="AZ310" s="775"/>
      <c r="BA310" s="303"/>
      <c r="BB310" s="303"/>
      <c r="BC310" s="294" t="s">
        <v>974</v>
      </c>
      <c r="BD310" s="304"/>
      <c r="BE310" s="304"/>
      <c r="BF310" s="304"/>
      <c r="BG310" s="304"/>
      <c r="BH310" s="305"/>
      <c r="BI310" s="305"/>
      <c r="BJ310" s="305"/>
      <c r="BK310" s="305"/>
      <c r="BL310" s="306"/>
      <c r="BM310" s="306"/>
      <c r="BN310" s="306"/>
      <c r="BO310" s="306"/>
      <c r="BP310" s="307" t="s">
        <v>974</v>
      </c>
      <c r="BQ310" s="308" t="s">
        <v>974</v>
      </c>
      <c r="BR310" s="748"/>
      <c r="BS310" s="813"/>
      <c r="BT310" s="813"/>
      <c r="BU310" s="1388"/>
    </row>
    <row r="311" spans="1:73" ht="70.5" x14ac:dyDescent="0.25">
      <c r="A311" s="819"/>
      <c r="B311" s="822"/>
      <c r="C311" s="825"/>
      <c r="D311" s="999"/>
      <c r="E311" s="831"/>
      <c r="F311" s="834"/>
      <c r="G311" s="813"/>
      <c r="H311" s="775"/>
      <c r="I311" s="775"/>
      <c r="J311" s="801"/>
      <c r="K311" s="775"/>
      <c r="L311" s="763"/>
      <c r="M311" s="816"/>
      <c r="N311" s="763"/>
      <c r="O311" s="763"/>
      <c r="P311" s="813"/>
      <c r="Q311" s="748"/>
      <c r="R311" s="775"/>
      <c r="S311" s="877"/>
      <c r="T311" s="775"/>
      <c r="U311" s="877"/>
      <c r="V311" s="775"/>
      <c r="W311" s="877"/>
      <c r="X311" s="816"/>
      <c r="Y311" s="877"/>
      <c r="Z311" s="877"/>
      <c r="AA311" s="786"/>
      <c r="AB311" s="297">
        <v>4</v>
      </c>
      <c r="AC311" s="480" t="s">
        <v>1869</v>
      </c>
      <c r="AD311" s="481">
        <v>1</v>
      </c>
      <c r="AE311" s="295" t="s">
        <v>1640</v>
      </c>
      <c r="AF311" s="298" t="s">
        <v>507</v>
      </c>
      <c r="AG311" s="299" t="s">
        <v>177</v>
      </c>
      <c r="AH311" s="296">
        <v>0.25</v>
      </c>
      <c r="AI311" s="299" t="s">
        <v>178</v>
      </c>
      <c r="AJ311" s="296">
        <v>0.15</v>
      </c>
      <c r="AK311" s="300">
        <v>0.4</v>
      </c>
      <c r="AL311" s="301">
        <v>7.0559999999999984E-2</v>
      </c>
      <c r="AM311" s="301">
        <v>0.4</v>
      </c>
      <c r="AN311" s="302" t="s">
        <v>179</v>
      </c>
      <c r="AO311" s="302" t="s">
        <v>180</v>
      </c>
      <c r="AP311" s="302" t="s">
        <v>181</v>
      </c>
      <c r="AQ311" s="775"/>
      <c r="AR311" s="801"/>
      <c r="AS311" s="801"/>
      <c r="AT311" s="786"/>
      <c r="AU311" s="801"/>
      <c r="AV311" s="801"/>
      <c r="AW311" s="786"/>
      <c r="AX311" s="786"/>
      <c r="AY311" s="786"/>
      <c r="AZ311" s="775"/>
      <c r="BA311" s="303"/>
      <c r="BB311" s="303"/>
      <c r="BC311" s="294" t="s">
        <v>974</v>
      </c>
      <c r="BD311" s="304"/>
      <c r="BE311" s="304"/>
      <c r="BF311" s="304"/>
      <c r="BG311" s="304"/>
      <c r="BH311" s="305"/>
      <c r="BI311" s="305"/>
      <c r="BJ311" s="305"/>
      <c r="BK311" s="305"/>
      <c r="BL311" s="306"/>
      <c r="BM311" s="306"/>
      <c r="BN311" s="306"/>
      <c r="BO311" s="306"/>
      <c r="BP311" s="307" t="s">
        <v>974</v>
      </c>
      <c r="BQ311" s="308" t="s">
        <v>974</v>
      </c>
      <c r="BR311" s="748"/>
      <c r="BS311" s="813"/>
      <c r="BT311" s="813"/>
      <c r="BU311" s="1388"/>
    </row>
    <row r="312" spans="1:73" ht="70.5" x14ac:dyDescent="0.25">
      <c r="A312" s="819"/>
      <c r="B312" s="822"/>
      <c r="C312" s="825"/>
      <c r="D312" s="999"/>
      <c r="E312" s="831"/>
      <c r="F312" s="834"/>
      <c r="G312" s="813"/>
      <c r="H312" s="775"/>
      <c r="I312" s="775"/>
      <c r="J312" s="801"/>
      <c r="K312" s="775"/>
      <c r="L312" s="763"/>
      <c r="M312" s="816"/>
      <c r="N312" s="763"/>
      <c r="O312" s="763"/>
      <c r="P312" s="813"/>
      <c r="Q312" s="748"/>
      <c r="R312" s="775"/>
      <c r="S312" s="877"/>
      <c r="T312" s="775"/>
      <c r="U312" s="877"/>
      <c r="V312" s="775"/>
      <c r="W312" s="877"/>
      <c r="X312" s="816"/>
      <c r="Y312" s="877"/>
      <c r="Z312" s="877"/>
      <c r="AA312" s="786"/>
      <c r="AB312" s="297">
        <v>5</v>
      </c>
      <c r="AC312" s="480" t="s">
        <v>1870</v>
      </c>
      <c r="AD312" s="481">
        <v>1</v>
      </c>
      <c r="AE312" s="295" t="s">
        <v>1640</v>
      </c>
      <c r="AF312" s="298" t="s">
        <v>507</v>
      </c>
      <c r="AG312" s="299" t="s">
        <v>335</v>
      </c>
      <c r="AH312" s="296">
        <v>0.15</v>
      </c>
      <c r="AI312" s="299" t="s">
        <v>178</v>
      </c>
      <c r="AJ312" s="296">
        <v>0.15</v>
      </c>
      <c r="AK312" s="300">
        <v>0.3</v>
      </c>
      <c r="AL312" s="301">
        <v>4.9391999999999991E-2</v>
      </c>
      <c r="AM312" s="301">
        <v>0.4</v>
      </c>
      <c r="AN312" s="302" t="s">
        <v>179</v>
      </c>
      <c r="AO312" s="302" t="s">
        <v>1477</v>
      </c>
      <c r="AP312" s="302" t="s">
        <v>181</v>
      </c>
      <c r="AQ312" s="775"/>
      <c r="AR312" s="801"/>
      <c r="AS312" s="801"/>
      <c r="AT312" s="786"/>
      <c r="AU312" s="801"/>
      <c r="AV312" s="801"/>
      <c r="AW312" s="786"/>
      <c r="AX312" s="786"/>
      <c r="AY312" s="786"/>
      <c r="AZ312" s="775"/>
      <c r="BA312" s="303"/>
      <c r="BB312" s="303"/>
      <c r="BC312" s="294" t="s">
        <v>974</v>
      </c>
      <c r="BD312" s="304"/>
      <c r="BE312" s="304"/>
      <c r="BF312" s="304"/>
      <c r="BG312" s="304"/>
      <c r="BH312" s="305"/>
      <c r="BI312" s="305"/>
      <c r="BJ312" s="305"/>
      <c r="BK312" s="305"/>
      <c r="BL312" s="306"/>
      <c r="BM312" s="306"/>
      <c r="BN312" s="306"/>
      <c r="BO312" s="306"/>
      <c r="BP312" s="307" t="s">
        <v>974</v>
      </c>
      <c r="BQ312" s="308" t="s">
        <v>974</v>
      </c>
      <c r="BR312" s="748"/>
      <c r="BS312" s="813"/>
      <c r="BT312" s="813"/>
      <c r="BU312" s="1388"/>
    </row>
    <row r="313" spans="1:73" ht="71.25" thickBot="1" x14ac:dyDescent="0.3">
      <c r="A313" s="819"/>
      <c r="B313" s="822"/>
      <c r="C313" s="825"/>
      <c r="D313" s="1000"/>
      <c r="E313" s="832"/>
      <c r="F313" s="835"/>
      <c r="G313" s="814"/>
      <c r="H313" s="776"/>
      <c r="I313" s="776"/>
      <c r="J313" s="802"/>
      <c r="K313" s="776"/>
      <c r="L313" s="764"/>
      <c r="M313" s="817"/>
      <c r="N313" s="764"/>
      <c r="O313" s="764"/>
      <c r="P313" s="814"/>
      <c r="Q313" s="749"/>
      <c r="R313" s="776"/>
      <c r="S313" s="878"/>
      <c r="T313" s="776"/>
      <c r="U313" s="878"/>
      <c r="V313" s="776"/>
      <c r="W313" s="878"/>
      <c r="X313" s="817"/>
      <c r="Y313" s="878"/>
      <c r="Z313" s="878"/>
      <c r="AA313" s="787"/>
      <c r="AB313" s="315">
        <v>6</v>
      </c>
      <c r="AC313" s="482" t="s">
        <v>1871</v>
      </c>
      <c r="AD313" s="483">
        <v>1</v>
      </c>
      <c r="AE313" s="313" t="s">
        <v>1640</v>
      </c>
      <c r="AF313" s="547" t="s">
        <v>830</v>
      </c>
      <c r="AG313" s="317" t="s">
        <v>282</v>
      </c>
      <c r="AH313" s="314">
        <v>0.1</v>
      </c>
      <c r="AI313" s="317" t="s">
        <v>178</v>
      </c>
      <c r="AJ313" s="314">
        <v>0.15</v>
      </c>
      <c r="AK313" s="318">
        <v>0.25</v>
      </c>
      <c r="AL313" s="301">
        <v>4.9391999999999991E-2</v>
      </c>
      <c r="AM313" s="301">
        <v>0.30000000000000004</v>
      </c>
      <c r="AN313" s="320" t="s">
        <v>179</v>
      </c>
      <c r="AO313" s="320" t="s">
        <v>1477</v>
      </c>
      <c r="AP313" s="320" t="s">
        <v>181</v>
      </c>
      <c r="AQ313" s="776"/>
      <c r="AR313" s="802"/>
      <c r="AS313" s="802"/>
      <c r="AT313" s="787"/>
      <c r="AU313" s="802"/>
      <c r="AV313" s="802"/>
      <c r="AW313" s="787"/>
      <c r="AX313" s="787"/>
      <c r="AY313" s="787"/>
      <c r="AZ313" s="776"/>
      <c r="BA313" s="321"/>
      <c r="BB313" s="321"/>
      <c r="BC313" s="312" t="s">
        <v>974</v>
      </c>
      <c r="BD313" s="322"/>
      <c r="BE313" s="322"/>
      <c r="BF313" s="322"/>
      <c r="BG313" s="322"/>
      <c r="BH313" s="323"/>
      <c r="BI313" s="323"/>
      <c r="BJ313" s="323"/>
      <c r="BK313" s="323"/>
      <c r="BL313" s="324"/>
      <c r="BM313" s="324"/>
      <c r="BN313" s="324"/>
      <c r="BO313" s="324"/>
      <c r="BP313" s="325" t="s">
        <v>974</v>
      </c>
      <c r="BQ313" s="326" t="s">
        <v>974</v>
      </c>
      <c r="BR313" s="749"/>
      <c r="BS313" s="814"/>
      <c r="BT313" s="814"/>
      <c r="BU313" s="1389"/>
    </row>
    <row r="314" spans="1:73" ht="90" x14ac:dyDescent="0.25">
      <c r="A314" s="819"/>
      <c r="B314" s="822"/>
      <c r="C314" s="825"/>
      <c r="D314" s="998" t="s">
        <v>1387</v>
      </c>
      <c r="E314" s="830" t="s">
        <v>628</v>
      </c>
      <c r="F314" s="833">
        <v>2</v>
      </c>
      <c r="G314" s="762" t="s">
        <v>1862</v>
      </c>
      <c r="H314" s="774" t="s">
        <v>1390</v>
      </c>
      <c r="I314" s="774" t="s">
        <v>1406</v>
      </c>
      <c r="J314" s="800" t="s">
        <v>1872</v>
      </c>
      <c r="K314" s="774" t="s">
        <v>201</v>
      </c>
      <c r="L314" s="762" t="s">
        <v>675</v>
      </c>
      <c r="M314" s="815" t="s">
        <v>1282</v>
      </c>
      <c r="N314" s="762" t="s">
        <v>1873</v>
      </c>
      <c r="O314" s="762" t="s">
        <v>1874</v>
      </c>
      <c r="P314" s="812" t="s">
        <v>1395</v>
      </c>
      <c r="Q314" s="747" t="s">
        <v>1395</v>
      </c>
      <c r="R314" s="774" t="s">
        <v>535</v>
      </c>
      <c r="S314" s="876">
        <v>0.2</v>
      </c>
      <c r="T314" s="774" t="s">
        <v>263</v>
      </c>
      <c r="U314" s="876">
        <v>0.2</v>
      </c>
      <c r="V314" s="774" t="s">
        <v>220</v>
      </c>
      <c r="W314" s="876">
        <v>0.4</v>
      </c>
      <c r="X314" s="815" t="s">
        <v>220</v>
      </c>
      <c r="Y314" s="876">
        <v>0.4</v>
      </c>
      <c r="Z314" s="876" t="s">
        <v>1875</v>
      </c>
      <c r="AA314" s="785" t="s">
        <v>1397</v>
      </c>
      <c r="AB314" s="49">
        <v>1</v>
      </c>
      <c r="AC314" s="215" t="s">
        <v>1876</v>
      </c>
      <c r="AD314" s="216">
        <v>1</v>
      </c>
      <c r="AE314" s="14" t="s">
        <v>1877</v>
      </c>
      <c r="AF314" s="16" t="s">
        <v>507</v>
      </c>
      <c r="AG314" s="10" t="s">
        <v>177</v>
      </c>
      <c r="AH314" s="18">
        <v>0.25</v>
      </c>
      <c r="AI314" s="10" t="s">
        <v>806</v>
      </c>
      <c r="AJ314" s="18">
        <v>0.25</v>
      </c>
      <c r="AK314" s="19">
        <v>0.5</v>
      </c>
      <c r="AL314" s="20">
        <v>0.1</v>
      </c>
      <c r="AM314" s="20">
        <v>0.4</v>
      </c>
      <c r="AN314" s="11" t="s">
        <v>179</v>
      </c>
      <c r="AO314" s="11" t="s">
        <v>180</v>
      </c>
      <c r="AP314" s="11" t="s">
        <v>181</v>
      </c>
      <c r="AQ314" s="774" t="s">
        <v>1867</v>
      </c>
      <c r="AR314" s="768">
        <v>0.2</v>
      </c>
      <c r="AS314" s="768">
        <v>1.512E-2</v>
      </c>
      <c r="AT314" s="785" t="s">
        <v>535</v>
      </c>
      <c r="AU314" s="768">
        <v>0.4</v>
      </c>
      <c r="AV314" s="768">
        <v>0.30000000000000004</v>
      </c>
      <c r="AW314" s="785" t="s">
        <v>220</v>
      </c>
      <c r="AX314" s="785" t="s">
        <v>1397</v>
      </c>
      <c r="AY314" s="785" t="s">
        <v>1397</v>
      </c>
      <c r="AZ314" s="774" t="s">
        <v>224</v>
      </c>
      <c r="BA314" s="97" t="s">
        <v>1395</v>
      </c>
      <c r="BB314" s="91" t="s">
        <v>1395</v>
      </c>
      <c r="BC314" s="94" t="s">
        <v>974</v>
      </c>
      <c r="BD314" s="9"/>
      <c r="BE314" s="9"/>
      <c r="BF314" s="9"/>
      <c r="BG314" s="9"/>
      <c r="BH314" s="91"/>
      <c r="BI314" s="91"/>
      <c r="BJ314" s="91"/>
      <c r="BK314" s="91"/>
      <c r="BL314" s="93"/>
      <c r="BM314" s="93"/>
      <c r="BN314" s="93"/>
      <c r="BO314" s="93"/>
      <c r="BP314" s="95" t="s">
        <v>974</v>
      </c>
      <c r="BQ314" s="96" t="s">
        <v>974</v>
      </c>
      <c r="BR314" s="747"/>
      <c r="BS314" s="762"/>
      <c r="BT314" s="762"/>
      <c r="BU314" s="765"/>
    </row>
    <row r="315" spans="1:73" ht="90" x14ac:dyDescent="0.25">
      <c r="A315" s="819"/>
      <c r="B315" s="822"/>
      <c r="C315" s="825"/>
      <c r="D315" s="999"/>
      <c r="E315" s="831"/>
      <c r="F315" s="834"/>
      <c r="G315" s="763"/>
      <c r="H315" s="775"/>
      <c r="I315" s="775"/>
      <c r="J315" s="801"/>
      <c r="K315" s="775"/>
      <c r="L315" s="763"/>
      <c r="M315" s="816"/>
      <c r="N315" s="763"/>
      <c r="O315" s="763"/>
      <c r="P315" s="813"/>
      <c r="Q315" s="748"/>
      <c r="R315" s="775"/>
      <c r="S315" s="877"/>
      <c r="T315" s="775"/>
      <c r="U315" s="877"/>
      <c r="V315" s="775"/>
      <c r="W315" s="877"/>
      <c r="X315" s="816"/>
      <c r="Y315" s="877"/>
      <c r="Z315" s="877"/>
      <c r="AA315" s="786"/>
      <c r="AB315" s="297">
        <v>2</v>
      </c>
      <c r="AC315" s="480" t="s">
        <v>1878</v>
      </c>
      <c r="AD315" s="481">
        <v>1</v>
      </c>
      <c r="AE315" s="295" t="s">
        <v>1877</v>
      </c>
      <c r="AF315" s="328" t="s">
        <v>830</v>
      </c>
      <c r="AG315" s="302" t="s">
        <v>282</v>
      </c>
      <c r="AH315" s="296">
        <v>0.1</v>
      </c>
      <c r="AI315" s="302" t="s">
        <v>178</v>
      </c>
      <c r="AJ315" s="296">
        <v>0.15</v>
      </c>
      <c r="AK315" s="300">
        <v>0.25</v>
      </c>
      <c r="AL315" s="329">
        <v>0.1</v>
      </c>
      <c r="AM315" s="329">
        <v>0.30000000000000004</v>
      </c>
      <c r="AN315" s="302" t="s">
        <v>179</v>
      </c>
      <c r="AO315" s="302" t="s">
        <v>1477</v>
      </c>
      <c r="AP315" s="302" t="s">
        <v>181</v>
      </c>
      <c r="AQ315" s="775"/>
      <c r="AR315" s="801"/>
      <c r="AS315" s="801"/>
      <c r="AT315" s="786"/>
      <c r="AU315" s="801"/>
      <c r="AV315" s="801"/>
      <c r="AW315" s="786"/>
      <c r="AX315" s="786"/>
      <c r="AY315" s="786"/>
      <c r="AZ315" s="775"/>
      <c r="BA315" s="303"/>
      <c r="BB315" s="305"/>
      <c r="BC315" s="308" t="s">
        <v>974</v>
      </c>
      <c r="BD315" s="295"/>
      <c r="BE315" s="295"/>
      <c r="BF315" s="295"/>
      <c r="BG315" s="295"/>
      <c r="BH315" s="305"/>
      <c r="BI315" s="305"/>
      <c r="BJ315" s="305"/>
      <c r="BK315" s="305"/>
      <c r="BL315" s="306"/>
      <c r="BM315" s="306"/>
      <c r="BN315" s="306"/>
      <c r="BO315" s="306"/>
      <c r="BP315" s="307" t="s">
        <v>974</v>
      </c>
      <c r="BQ315" s="330" t="s">
        <v>974</v>
      </c>
      <c r="BR315" s="748"/>
      <c r="BS315" s="763"/>
      <c r="BT315" s="763"/>
      <c r="BU315" s="766"/>
    </row>
    <row r="316" spans="1:73" ht="94.5" x14ac:dyDescent="0.25">
      <c r="A316" s="819"/>
      <c r="B316" s="822"/>
      <c r="C316" s="825"/>
      <c r="D316" s="999"/>
      <c r="E316" s="831"/>
      <c r="F316" s="834"/>
      <c r="G316" s="763"/>
      <c r="H316" s="775"/>
      <c r="I316" s="775"/>
      <c r="J316" s="801"/>
      <c r="K316" s="775"/>
      <c r="L316" s="763"/>
      <c r="M316" s="816"/>
      <c r="N316" s="763"/>
      <c r="O316" s="763"/>
      <c r="P316" s="813"/>
      <c r="Q316" s="748"/>
      <c r="R316" s="775"/>
      <c r="S316" s="877"/>
      <c r="T316" s="775"/>
      <c r="U316" s="877"/>
      <c r="V316" s="775"/>
      <c r="W316" s="877"/>
      <c r="X316" s="816"/>
      <c r="Y316" s="877"/>
      <c r="Z316" s="877"/>
      <c r="AA316" s="786"/>
      <c r="AB316" s="297">
        <v>3</v>
      </c>
      <c r="AC316" s="480" t="s">
        <v>1879</v>
      </c>
      <c r="AD316" s="481">
        <v>1</v>
      </c>
      <c r="AE316" s="295" t="s">
        <v>1880</v>
      </c>
      <c r="AF316" s="298" t="s">
        <v>507</v>
      </c>
      <c r="AG316" s="299" t="s">
        <v>335</v>
      </c>
      <c r="AH316" s="296">
        <v>0.15</v>
      </c>
      <c r="AI316" s="299" t="s">
        <v>178</v>
      </c>
      <c r="AJ316" s="296">
        <v>0.15</v>
      </c>
      <c r="AK316" s="300">
        <v>0.3</v>
      </c>
      <c r="AL316" s="301">
        <v>7.0000000000000007E-2</v>
      </c>
      <c r="AM316" s="301">
        <v>0.30000000000000004</v>
      </c>
      <c r="AN316" s="302" t="s">
        <v>1881</v>
      </c>
      <c r="AO316" s="302" t="s">
        <v>1477</v>
      </c>
      <c r="AP316" s="302" t="s">
        <v>1882</v>
      </c>
      <c r="AQ316" s="775"/>
      <c r="AR316" s="801"/>
      <c r="AS316" s="801"/>
      <c r="AT316" s="786"/>
      <c r="AU316" s="801"/>
      <c r="AV316" s="801"/>
      <c r="AW316" s="786"/>
      <c r="AX316" s="786"/>
      <c r="AY316" s="786"/>
      <c r="AZ316" s="775"/>
      <c r="BA316" s="303"/>
      <c r="BB316" s="305"/>
      <c r="BC316" s="308" t="s">
        <v>974</v>
      </c>
      <c r="BD316" s="295"/>
      <c r="BE316" s="295"/>
      <c r="BF316" s="295"/>
      <c r="BG316" s="295"/>
      <c r="BH316" s="305"/>
      <c r="BI316" s="305"/>
      <c r="BJ316" s="305"/>
      <c r="BK316" s="305"/>
      <c r="BL316" s="306"/>
      <c r="BM316" s="306"/>
      <c r="BN316" s="306"/>
      <c r="BO316" s="306"/>
      <c r="BP316" s="307" t="s">
        <v>974</v>
      </c>
      <c r="BQ316" s="330" t="s">
        <v>974</v>
      </c>
      <c r="BR316" s="748"/>
      <c r="BS316" s="763"/>
      <c r="BT316" s="763"/>
      <c r="BU316" s="766"/>
    </row>
    <row r="317" spans="1:73" ht="94.5" x14ac:dyDescent="0.25">
      <c r="A317" s="819"/>
      <c r="B317" s="822"/>
      <c r="C317" s="825"/>
      <c r="D317" s="999"/>
      <c r="E317" s="831"/>
      <c r="F317" s="834"/>
      <c r="G317" s="763"/>
      <c r="H317" s="775"/>
      <c r="I317" s="775"/>
      <c r="J317" s="801"/>
      <c r="K317" s="775"/>
      <c r="L317" s="763"/>
      <c r="M317" s="816"/>
      <c r="N317" s="763"/>
      <c r="O317" s="763"/>
      <c r="P317" s="813"/>
      <c r="Q317" s="748"/>
      <c r="R317" s="775"/>
      <c r="S317" s="877"/>
      <c r="T317" s="775"/>
      <c r="U317" s="877"/>
      <c r="V317" s="775"/>
      <c r="W317" s="877"/>
      <c r="X317" s="816"/>
      <c r="Y317" s="877"/>
      <c r="Z317" s="877"/>
      <c r="AA317" s="786"/>
      <c r="AB317" s="297">
        <v>4</v>
      </c>
      <c r="AC317" s="480" t="s">
        <v>1883</v>
      </c>
      <c r="AD317" s="481">
        <v>1</v>
      </c>
      <c r="AE317" s="295" t="s">
        <v>1640</v>
      </c>
      <c r="AF317" s="298" t="s">
        <v>507</v>
      </c>
      <c r="AG317" s="299" t="s">
        <v>177</v>
      </c>
      <c r="AH317" s="296">
        <v>0.25</v>
      </c>
      <c r="AI317" s="299" t="s">
        <v>178</v>
      </c>
      <c r="AJ317" s="296">
        <v>0.15</v>
      </c>
      <c r="AK317" s="300">
        <v>0.4</v>
      </c>
      <c r="AL317" s="301">
        <v>4.2000000000000003E-2</v>
      </c>
      <c r="AM317" s="301">
        <v>0.30000000000000004</v>
      </c>
      <c r="AN317" s="302" t="s">
        <v>1881</v>
      </c>
      <c r="AO317" s="302" t="s">
        <v>1477</v>
      </c>
      <c r="AP317" s="302" t="s">
        <v>181</v>
      </c>
      <c r="AQ317" s="775"/>
      <c r="AR317" s="801"/>
      <c r="AS317" s="801"/>
      <c r="AT317" s="786"/>
      <c r="AU317" s="801"/>
      <c r="AV317" s="801"/>
      <c r="AW317" s="786"/>
      <c r="AX317" s="786"/>
      <c r="AY317" s="786"/>
      <c r="AZ317" s="775"/>
      <c r="BA317" s="303"/>
      <c r="BB317" s="305"/>
      <c r="BC317" s="308" t="s">
        <v>974</v>
      </c>
      <c r="BD317" s="295"/>
      <c r="BE317" s="295"/>
      <c r="BF317" s="295"/>
      <c r="BG317" s="295"/>
      <c r="BH317" s="305"/>
      <c r="BI317" s="305"/>
      <c r="BJ317" s="305"/>
      <c r="BK317" s="305"/>
      <c r="BL317" s="306"/>
      <c r="BM317" s="306"/>
      <c r="BN317" s="306"/>
      <c r="BO317" s="306"/>
      <c r="BP317" s="307" t="s">
        <v>974</v>
      </c>
      <c r="BQ317" s="330" t="s">
        <v>974</v>
      </c>
      <c r="BR317" s="748"/>
      <c r="BS317" s="763"/>
      <c r="BT317" s="763"/>
      <c r="BU317" s="766"/>
    </row>
    <row r="318" spans="1:73" ht="70.5" x14ac:dyDescent="0.25">
      <c r="A318" s="819"/>
      <c r="B318" s="822"/>
      <c r="C318" s="825"/>
      <c r="D318" s="999"/>
      <c r="E318" s="831"/>
      <c r="F318" s="834"/>
      <c r="G318" s="763"/>
      <c r="H318" s="775"/>
      <c r="I318" s="775"/>
      <c r="J318" s="801"/>
      <c r="K318" s="775"/>
      <c r="L318" s="763"/>
      <c r="M318" s="816"/>
      <c r="N318" s="763"/>
      <c r="O318" s="763"/>
      <c r="P318" s="813"/>
      <c r="Q318" s="748"/>
      <c r="R318" s="775"/>
      <c r="S318" s="877"/>
      <c r="T318" s="775"/>
      <c r="U318" s="877"/>
      <c r="V318" s="775"/>
      <c r="W318" s="877"/>
      <c r="X318" s="816"/>
      <c r="Y318" s="877"/>
      <c r="Z318" s="877"/>
      <c r="AA318" s="786"/>
      <c r="AB318" s="297">
        <v>5</v>
      </c>
      <c r="AC318" s="480" t="s">
        <v>1868</v>
      </c>
      <c r="AD318" s="481">
        <v>1</v>
      </c>
      <c r="AE318" s="295" t="s">
        <v>1640</v>
      </c>
      <c r="AF318" s="298" t="s">
        <v>507</v>
      </c>
      <c r="AG318" s="299" t="s">
        <v>177</v>
      </c>
      <c r="AH318" s="296">
        <v>0.25</v>
      </c>
      <c r="AI318" s="299" t="s">
        <v>178</v>
      </c>
      <c r="AJ318" s="296">
        <v>0.15</v>
      </c>
      <c r="AK318" s="300">
        <v>0.4</v>
      </c>
      <c r="AL318" s="301">
        <v>2.52E-2</v>
      </c>
      <c r="AM318" s="301">
        <v>0.30000000000000004</v>
      </c>
      <c r="AN318" s="302" t="s">
        <v>179</v>
      </c>
      <c r="AO318" s="302" t="s">
        <v>180</v>
      </c>
      <c r="AP318" s="302" t="s">
        <v>181</v>
      </c>
      <c r="AQ318" s="775"/>
      <c r="AR318" s="801"/>
      <c r="AS318" s="801"/>
      <c r="AT318" s="786"/>
      <c r="AU318" s="801"/>
      <c r="AV318" s="801"/>
      <c r="AW318" s="786"/>
      <c r="AX318" s="786"/>
      <c r="AY318" s="786"/>
      <c r="AZ318" s="775"/>
      <c r="BA318" s="303"/>
      <c r="BB318" s="305"/>
      <c r="BC318" s="308" t="s">
        <v>974</v>
      </c>
      <c r="BD318" s="295"/>
      <c r="BE318" s="295"/>
      <c r="BF318" s="295"/>
      <c r="BG318" s="295"/>
      <c r="BH318" s="305"/>
      <c r="BI318" s="305"/>
      <c r="BJ318" s="305"/>
      <c r="BK318" s="305"/>
      <c r="BL318" s="306"/>
      <c r="BM318" s="306"/>
      <c r="BN318" s="306"/>
      <c r="BO318" s="306"/>
      <c r="BP318" s="307" t="s">
        <v>974</v>
      </c>
      <c r="BQ318" s="330" t="s">
        <v>974</v>
      </c>
      <c r="BR318" s="748"/>
      <c r="BS318" s="763"/>
      <c r="BT318" s="763"/>
      <c r="BU318" s="766"/>
    </row>
    <row r="319" spans="1:73" ht="71.25" thickBot="1" x14ac:dyDescent="0.3">
      <c r="A319" s="819"/>
      <c r="B319" s="822"/>
      <c r="C319" s="825"/>
      <c r="D319" s="1000"/>
      <c r="E319" s="832"/>
      <c r="F319" s="835"/>
      <c r="G319" s="764"/>
      <c r="H319" s="776"/>
      <c r="I319" s="776"/>
      <c r="J319" s="802"/>
      <c r="K319" s="776"/>
      <c r="L319" s="764"/>
      <c r="M319" s="817"/>
      <c r="N319" s="764"/>
      <c r="O319" s="764"/>
      <c r="P319" s="814"/>
      <c r="Q319" s="749"/>
      <c r="R319" s="776"/>
      <c r="S319" s="878"/>
      <c r="T319" s="776"/>
      <c r="U319" s="878"/>
      <c r="V319" s="776"/>
      <c r="W319" s="878"/>
      <c r="X319" s="817"/>
      <c r="Y319" s="878"/>
      <c r="Z319" s="878"/>
      <c r="AA319" s="787"/>
      <c r="AB319" s="315">
        <v>6</v>
      </c>
      <c r="AC319" s="482" t="s">
        <v>1869</v>
      </c>
      <c r="AD319" s="483">
        <v>1</v>
      </c>
      <c r="AE319" s="313" t="s">
        <v>1640</v>
      </c>
      <c r="AF319" s="316" t="s">
        <v>507</v>
      </c>
      <c r="AG319" s="317" t="s">
        <v>177</v>
      </c>
      <c r="AH319" s="314">
        <v>0.25</v>
      </c>
      <c r="AI319" s="317" t="s">
        <v>178</v>
      </c>
      <c r="AJ319" s="314">
        <v>0.15</v>
      </c>
      <c r="AK319" s="318">
        <v>0.4</v>
      </c>
      <c r="AL319" s="301">
        <v>1.512E-2</v>
      </c>
      <c r="AM319" s="301">
        <v>0.30000000000000004</v>
      </c>
      <c r="AN319" s="320" t="s">
        <v>179</v>
      </c>
      <c r="AO319" s="320" t="s">
        <v>180</v>
      </c>
      <c r="AP319" s="320" t="s">
        <v>181</v>
      </c>
      <c r="AQ319" s="776"/>
      <c r="AR319" s="802"/>
      <c r="AS319" s="802"/>
      <c r="AT319" s="787"/>
      <c r="AU319" s="802"/>
      <c r="AV319" s="802"/>
      <c r="AW319" s="787"/>
      <c r="AX319" s="787"/>
      <c r="AY319" s="787"/>
      <c r="AZ319" s="776"/>
      <c r="BA319" s="321"/>
      <c r="BB319" s="323"/>
      <c r="BC319" s="326" t="s">
        <v>974</v>
      </c>
      <c r="BD319" s="313"/>
      <c r="BE319" s="313"/>
      <c r="BF319" s="313"/>
      <c r="BG319" s="313"/>
      <c r="BH319" s="323"/>
      <c r="BI319" s="323"/>
      <c r="BJ319" s="323"/>
      <c r="BK319" s="323"/>
      <c r="BL319" s="324"/>
      <c r="BM319" s="324"/>
      <c r="BN319" s="324"/>
      <c r="BO319" s="324"/>
      <c r="BP319" s="325" t="s">
        <v>974</v>
      </c>
      <c r="BQ319" s="333" t="s">
        <v>974</v>
      </c>
      <c r="BR319" s="749"/>
      <c r="BS319" s="764"/>
      <c r="BT319" s="764"/>
      <c r="BU319" s="767"/>
    </row>
    <row r="320" spans="1:73" ht="89.25" x14ac:dyDescent="0.25">
      <c r="A320" s="819"/>
      <c r="B320" s="822"/>
      <c r="C320" s="825"/>
      <c r="D320" s="998" t="s">
        <v>1387</v>
      </c>
      <c r="E320" s="830" t="s">
        <v>628</v>
      </c>
      <c r="F320" s="833">
        <v>3</v>
      </c>
      <c r="G320" s="762" t="s">
        <v>1884</v>
      </c>
      <c r="H320" s="774" t="s">
        <v>1540</v>
      </c>
      <c r="I320" s="774" t="s">
        <v>1391</v>
      </c>
      <c r="J320" s="800" t="s">
        <v>1885</v>
      </c>
      <c r="K320" s="774" t="s">
        <v>201</v>
      </c>
      <c r="L320" s="762" t="s">
        <v>675</v>
      </c>
      <c r="M320" s="815" t="s">
        <v>1282</v>
      </c>
      <c r="N320" s="762" t="s">
        <v>1886</v>
      </c>
      <c r="O320" s="762" t="s">
        <v>1887</v>
      </c>
      <c r="P320" s="812" t="s">
        <v>1395</v>
      </c>
      <c r="Q320" s="747" t="s">
        <v>1395</v>
      </c>
      <c r="R320" s="774" t="s">
        <v>219</v>
      </c>
      <c r="S320" s="876">
        <v>0.4</v>
      </c>
      <c r="T320" s="774" t="s">
        <v>263</v>
      </c>
      <c r="U320" s="876">
        <v>0.2</v>
      </c>
      <c r="V320" s="774" t="s">
        <v>220</v>
      </c>
      <c r="W320" s="876">
        <v>0.4</v>
      </c>
      <c r="X320" s="815" t="s">
        <v>220</v>
      </c>
      <c r="Y320" s="876">
        <v>0.4</v>
      </c>
      <c r="Z320" s="876" t="s">
        <v>1526</v>
      </c>
      <c r="AA320" s="785" t="s">
        <v>174</v>
      </c>
      <c r="AB320" s="49">
        <v>1</v>
      </c>
      <c r="AC320" s="480" t="s">
        <v>1888</v>
      </c>
      <c r="AD320" s="128">
        <v>1</v>
      </c>
      <c r="AE320" s="14" t="s">
        <v>1631</v>
      </c>
      <c r="AF320" s="16" t="s">
        <v>507</v>
      </c>
      <c r="AG320" s="10" t="s">
        <v>177</v>
      </c>
      <c r="AH320" s="18">
        <v>0.25</v>
      </c>
      <c r="AI320" s="10" t="s">
        <v>178</v>
      </c>
      <c r="AJ320" s="18">
        <v>0.15</v>
      </c>
      <c r="AK320" s="19">
        <v>0.4</v>
      </c>
      <c r="AL320" s="20">
        <v>0.24</v>
      </c>
      <c r="AM320" s="20">
        <v>0.4</v>
      </c>
      <c r="AN320" s="11" t="s">
        <v>179</v>
      </c>
      <c r="AO320" s="11" t="s">
        <v>1477</v>
      </c>
      <c r="AP320" s="11" t="s">
        <v>181</v>
      </c>
      <c r="AQ320" s="774" t="s">
        <v>1867</v>
      </c>
      <c r="AR320" s="768">
        <v>0.4</v>
      </c>
      <c r="AS320" s="768">
        <v>0.16799999999999998</v>
      </c>
      <c r="AT320" s="785" t="s">
        <v>535</v>
      </c>
      <c r="AU320" s="768">
        <v>0.4</v>
      </c>
      <c r="AV320" s="768">
        <v>0.4</v>
      </c>
      <c r="AW320" s="785" t="s">
        <v>220</v>
      </c>
      <c r="AX320" s="785" t="s">
        <v>174</v>
      </c>
      <c r="AY320" s="785" t="s">
        <v>1397</v>
      </c>
      <c r="AZ320" s="774" t="s">
        <v>224</v>
      </c>
      <c r="BA320" s="97" t="s">
        <v>1395</v>
      </c>
      <c r="BB320" s="91" t="s">
        <v>1395</v>
      </c>
      <c r="BC320" s="94" t="s">
        <v>974</v>
      </c>
      <c r="BD320" s="9"/>
      <c r="BE320" s="9"/>
      <c r="BF320" s="9"/>
      <c r="BG320" s="9"/>
      <c r="BH320" s="91"/>
      <c r="BI320" s="91"/>
      <c r="BJ320" s="91"/>
      <c r="BK320" s="91"/>
      <c r="BL320" s="93"/>
      <c r="BM320" s="93"/>
      <c r="BN320" s="93"/>
      <c r="BO320" s="93"/>
      <c r="BP320" s="95" t="s">
        <v>974</v>
      </c>
      <c r="BQ320" s="96" t="s">
        <v>974</v>
      </c>
      <c r="BR320" s="747"/>
      <c r="BS320" s="762"/>
      <c r="BT320" s="762"/>
      <c r="BU320" s="765"/>
    </row>
    <row r="321" spans="1:73" ht="114.75" x14ac:dyDescent="0.25">
      <c r="A321" s="819"/>
      <c r="B321" s="822"/>
      <c r="C321" s="825"/>
      <c r="D321" s="999"/>
      <c r="E321" s="831"/>
      <c r="F321" s="834"/>
      <c r="G321" s="763"/>
      <c r="H321" s="775"/>
      <c r="I321" s="775"/>
      <c r="J321" s="801"/>
      <c r="K321" s="775"/>
      <c r="L321" s="763"/>
      <c r="M321" s="816"/>
      <c r="N321" s="763"/>
      <c r="O321" s="763"/>
      <c r="P321" s="813"/>
      <c r="Q321" s="748"/>
      <c r="R321" s="775"/>
      <c r="S321" s="877"/>
      <c r="T321" s="775"/>
      <c r="U321" s="877"/>
      <c r="V321" s="775"/>
      <c r="W321" s="877"/>
      <c r="X321" s="816"/>
      <c r="Y321" s="877"/>
      <c r="Z321" s="877"/>
      <c r="AA321" s="786"/>
      <c r="AB321" s="297">
        <v>2</v>
      </c>
      <c r="AC321" s="480" t="s">
        <v>1503</v>
      </c>
      <c r="AD321" s="481">
        <v>2</v>
      </c>
      <c r="AE321" s="295" t="s">
        <v>1631</v>
      </c>
      <c r="AF321" s="298" t="s">
        <v>507</v>
      </c>
      <c r="AG321" s="299" t="s">
        <v>335</v>
      </c>
      <c r="AH321" s="296">
        <v>0.15</v>
      </c>
      <c r="AI321" s="299" t="s">
        <v>178</v>
      </c>
      <c r="AJ321" s="296">
        <v>0.15</v>
      </c>
      <c r="AK321" s="300">
        <v>0.3</v>
      </c>
      <c r="AL321" s="301">
        <v>0.16799999999999998</v>
      </c>
      <c r="AM321" s="301">
        <v>0.4</v>
      </c>
      <c r="AN321" s="302" t="s">
        <v>179</v>
      </c>
      <c r="AO321" s="302" t="s">
        <v>1477</v>
      </c>
      <c r="AP321" s="302" t="s">
        <v>181</v>
      </c>
      <c r="AQ321" s="775"/>
      <c r="AR321" s="801"/>
      <c r="AS321" s="801"/>
      <c r="AT321" s="786"/>
      <c r="AU321" s="801"/>
      <c r="AV321" s="801"/>
      <c r="AW321" s="786"/>
      <c r="AX321" s="786"/>
      <c r="AY321" s="786"/>
      <c r="AZ321" s="775"/>
      <c r="BA321" s="303"/>
      <c r="BB321" s="305"/>
      <c r="BC321" s="308" t="s">
        <v>974</v>
      </c>
      <c r="BD321" s="295"/>
      <c r="BE321" s="295"/>
      <c r="BF321" s="295"/>
      <c r="BG321" s="295"/>
      <c r="BH321" s="305"/>
      <c r="BI321" s="305"/>
      <c r="BJ321" s="305"/>
      <c r="BK321" s="305"/>
      <c r="BL321" s="306"/>
      <c r="BM321" s="306"/>
      <c r="BN321" s="306"/>
      <c r="BO321" s="306"/>
      <c r="BP321" s="307" t="s">
        <v>974</v>
      </c>
      <c r="BQ321" s="330" t="s">
        <v>974</v>
      </c>
      <c r="BR321" s="748"/>
      <c r="BS321" s="763"/>
      <c r="BT321" s="763"/>
      <c r="BU321" s="766"/>
    </row>
    <row r="322" spans="1:73" x14ac:dyDescent="0.25">
      <c r="A322" s="819"/>
      <c r="B322" s="822"/>
      <c r="C322" s="825"/>
      <c r="D322" s="999"/>
      <c r="E322" s="831"/>
      <c r="F322" s="834"/>
      <c r="G322" s="763"/>
      <c r="H322" s="775"/>
      <c r="I322" s="775"/>
      <c r="J322" s="801"/>
      <c r="K322" s="775"/>
      <c r="L322" s="763"/>
      <c r="M322" s="816"/>
      <c r="N322" s="763"/>
      <c r="O322" s="763"/>
      <c r="P322" s="813"/>
      <c r="Q322" s="748"/>
      <c r="R322" s="775"/>
      <c r="S322" s="877"/>
      <c r="T322" s="775"/>
      <c r="U322" s="877"/>
      <c r="V322" s="775"/>
      <c r="W322" s="877"/>
      <c r="X322" s="816"/>
      <c r="Y322" s="877"/>
      <c r="Z322" s="877"/>
      <c r="AA322" s="786"/>
      <c r="AB322" s="297">
        <v>3</v>
      </c>
      <c r="AC322" s="480"/>
      <c r="AD322" s="481"/>
      <c r="AE322" s="295"/>
      <c r="AF322" s="298" t="s">
        <v>974</v>
      </c>
      <c r="AG322" s="299"/>
      <c r="AH322" s="296" t="s">
        <v>974</v>
      </c>
      <c r="AI322" s="299"/>
      <c r="AJ322" s="296" t="s">
        <v>974</v>
      </c>
      <c r="AK322" s="300" t="s">
        <v>974</v>
      </c>
      <c r="AL322" s="301" t="s">
        <v>974</v>
      </c>
      <c r="AM322" s="301" t="s">
        <v>974</v>
      </c>
      <c r="AN322" s="302"/>
      <c r="AO322" s="302"/>
      <c r="AP322" s="302"/>
      <c r="AQ322" s="775"/>
      <c r="AR322" s="801"/>
      <c r="AS322" s="801"/>
      <c r="AT322" s="786"/>
      <c r="AU322" s="801"/>
      <c r="AV322" s="801"/>
      <c r="AW322" s="786"/>
      <c r="AX322" s="786"/>
      <c r="AY322" s="786"/>
      <c r="AZ322" s="775"/>
      <c r="BA322" s="303"/>
      <c r="BB322" s="305"/>
      <c r="BC322" s="308" t="s">
        <v>974</v>
      </c>
      <c r="BD322" s="295"/>
      <c r="BE322" s="295"/>
      <c r="BF322" s="295"/>
      <c r="BG322" s="295"/>
      <c r="BH322" s="305"/>
      <c r="BI322" s="305"/>
      <c r="BJ322" s="305"/>
      <c r="BK322" s="305"/>
      <c r="BL322" s="306"/>
      <c r="BM322" s="306"/>
      <c r="BN322" s="306"/>
      <c r="BO322" s="306"/>
      <c r="BP322" s="307" t="s">
        <v>974</v>
      </c>
      <c r="BQ322" s="330" t="s">
        <v>974</v>
      </c>
      <c r="BR322" s="748"/>
      <c r="BS322" s="763"/>
      <c r="BT322" s="763"/>
      <c r="BU322" s="766"/>
    </row>
    <row r="323" spans="1:73" x14ac:dyDescent="0.25">
      <c r="A323" s="819"/>
      <c r="B323" s="822"/>
      <c r="C323" s="825"/>
      <c r="D323" s="999"/>
      <c r="E323" s="831"/>
      <c r="F323" s="834"/>
      <c r="G323" s="763"/>
      <c r="H323" s="775"/>
      <c r="I323" s="775"/>
      <c r="J323" s="801"/>
      <c r="K323" s="775"/>
      <c r="L323" s="763"/>
      <c r="M323" s="816"/>
      <c r="N323" s="763"/>
      <c r="O323" s="763"/>
      <c r="P323" s="813"/>
      <c r="Q323" s="748"/>
      <c r="R323" s="775"/>
      <c r="S323" s="877"/>
      <c r="T323" s="775"/>
      <c r="U323" s="877"/>
      <c r="V323" s="775"/>
      <c r="W323" s="877"/>
      <c r="X323" s="816"/>
      <c r="Y323" s="877"/>
      <c r="Z323" s="877"/>
      <c r="AA323" s="786"/>
      <c r="AB323" s="297">
        <v>4</v>
      </c>
      <c r="AC323" s="480"/>
      <c r="AD323" s="481"/>
      <c r="AE323" s="295"/>
      <c r="AF323" s="298" t="s">
        <v>974</v>
      </c>
      <c r="AG323" s="299"/>
      <c r="AH323" s="296" t="s">
        <v>974</v>
      </c>
      <c r="AI323" s="299"/>
      <c r="AJ323" s="296" t="s">
        <v>974</v>
      </c>
      <c r="AK323" s="300" t="s">
        <v>974</v>
      </c>
      <c r="AL323" s="301" t="s">
        <v>974</v>
      </c>
      <c r="AM323" s="301" t="s">
        <v>974</v>
      </c>
      <c r="AN323" s="302"/>
      <c r="AO323" s="302"/>
      <c r="AP323" s="302"/>
      <c r="AQ323" s="775"/>
      <c r="AR323" s="801"/>
      <c r="AS323" s="801"/>
      <c r="AT323" s="786"/>
      <c r="AU323" s="801"/>
      <c r="AV323" s="801"/>
      <c r="AW323" s="786"/>
      <c r="AX323" s="786"/>
      <c r="AY323" s="786"/>
      <c r="AZ323" s="775"/>
      <c r="BA323" s="303"/>
      <c r="BB323" s="305"/>
      <c r="BC323" s="308" t="s">
        <v>974</v>
      </c>
      <c r="BD323" s="295"/>
      <c r="BE323" s="295"/>
      <c r="BF323" s="295"/>
      <c r="BG323" s="295"/>
      <c r="BH323" s="305"/>
      <c r="BI323" s="305"/>
      <c r="BJ323" s="305"/>
      <c r="BK323" s="305"/>
      <c r="BL323" s="306"/>
      <c r="BM323" s="306"/>
      <c r="BN323" s="306"/>
      <c r="BO323" s="306"/>
      <c r="BP323" s="307" t="s">
        <v>974</v>
      </c>
      <c r="BQ323" s="330" t="s">
        <v>974</v>
      </c>
      <c r="BR323" s="748"/>
      <c r="BS323" s="763"/>
      <c r="BT323" s="763"/>
      <c r="BU323" s="766"/>
    </row>
    <row r="324" spans="1:73" x14ac:dyDescent="0.25">
      <c r="A324" s="819"/>
      <c r="B324" s="822"/>
      <c r="C324" s="825"/>
      <c r="D324" s="999"/>
      <c r="E324" s="831"/>
      <c r="F324" s="834"/>
      <c r="G324" s="763"/>
      <c r="H324" s="775"/>
      <c r="I324" s="775"/>
      <c r="J324" s="801"/>
      <c r="K324" s="775"/>
      <c r="L324" s="763"/>
      <c r="M324" s="816"/>
      <c r="N324" s="763"/>
      <c r="O324" s="763"/>
      <c r="P324" s="813"/>
      <c r="Q324" s="748"/>
      <c r="R324" s="775"/>
      <c r="S324" s="877"/>
      <c r="T324" s="775"/>
      <c r="U324" s="877"/>
      <c r="V324" s="775"/>
      <c r="W324" s="877"/>
      <c r="X324" s="816"/>
      <c r="Y324" s="877"/>
      <c r="Z324" s="877"/>
      <c r="AA324" s="786"/>
      <c r="AB324" s="297">
        <v>5</v>
      </c>
      <c r="AC324" s="480"/>
      <c r="AD324" s="481"/>
      <c r="AE324" s="51"/>
      <c r="AF324" s="298" t="s">
        <v>974</v>
      </c>
      <c r="AG324" s="299"/>
      <c r="AH324" s="296" t="s">
        <v>974</v>
      </c>
      <c r="AI324" s="299"/>
      <c r="AJ324" s="296" t="s">
        <v>974</v>
      </c>
      <c r="AK324" s="300" t="s">
        <v>974</v>
      </c>
      <c r="AL324" s="301" t="s">
        <v>974</v>
      </c>
      <c r="AM324" s="301" t="s">
        <v>974</v>
      </c>
      <c r="AN324" s="302"/>
      <c r="AO324" s="302"/>
      <c r="AP324" s="302"/>
      <c r="AQ324" s="775"/>
      <c r="AR324" s="801"/>
      <c r="AS324" s="801"/>
      <c r="AT324" s="786"/>
      <c r="AU324" s="801"/>
      <c r="AV324" s="801"/>
      <c r="AW324" s="786"/>
      <c r="AX324" s="786"/>
      <c r="AY324" s="786"/>
      <c r="AZ324" s="775"/>
      <c r="BA324" s="303"/>
      <c r="BB324" s="305"/>
      <c r="BC324" s="308" t="s">
        <v>974</v>
      </c>
      <c r="BD324" s="295"/>
      <c r="BE324" s="295"/>
      <c r="BF324" s="295"/>
      <c r="BG324" s="295"/>
      <c r="BH324" s="305"/>
      <c r="BI324" s="305"/>
      <c r="BJ324" s="305"/>
      <c r="BK324" s="305"/>
      <c r="BL324" s="306"/>
      <c r="BM324" s="306"/>
      <c r="BN324" s="306"/>
      <c r="BO324" s="306"/>
      <c r="BP324" s="307" t="s">
        <v>974</v>
      </c>
      <c r="BQ324" s="330" t="s">
        <v>974</v>
      </c>
      <c r="BR324" s="748"/>
      <c r="BS324" s="763"/>
      <c r="BT324" s="763"/>
      <c r="BU324" s="766"/>
    </row>
    <row r="325" spans="1:73" ht="15.75" thickBot="1" x14ac:dyDescent="0.3">
      <c r="A325" s="819"/>
      <c r="B325" s="822"/>
      <c r="C325" s="825"/>
      <c r="D325" s="1000"/>
      <c r="E325" s="832"/>
      <c r="F325" s="835"/>
      <c r="G325" s="764"/>
      <c r="H325" s="776"/>
      <c r="I325" s="776"/>
      <c r="J325" s="802"/>
      <c r="K325" s="776"/>
      <c r="L325" s="764"/>
      <c r="M325" s="817"/>
      <c r="N325" s="764"/>
      <c r="O325" s="764"/>
      <c r="P325" s="814"/>
      <c r="Q325" s="749"/>
      <c r="R325" s="776"/>
      <c r="S325" s="878"/>
      <c r="T325" s="776"/>
      <c r="U325" s="878"/>
      <c r="V325" s="776"/>
      <c r="W325" s="878"/>
      <c r="X325" s="817"/>
      <c r="Y325" s="878"/>
      <c r="Z325" s="878"/>
      <c r="AA325" s="787"/>
      <c r="AB325" s="315">
        <v>6</v>
      </c>
      <c r="AC325" s="482"/>
      <c r="AD325" s="483"/>
      <c r="AE325" s="313"/>
      <c r="AF325" s="316" t="s">
        <v>974</v>
      </c>
      <c r="AG325" s="317"/>
      <c r="AH325" s="314" t="s">
        <v>974</v>
      </c>
      <c r="AI325" s="317"/>
      <c r="AJ325" s="314" t="s">
        <v>974</v>
      </c>
      <c r="AK325" s="318" t="s">
        <v>974</v>
      </c>
      <c r="AL325" s="301" t="s">
        <v>974</v>
      </c>
      <c r="AM325" s="301" t="s">
        <v>974</v>
      </c>
      <c r="AN325" s="320"/>
      <c r="AO325" s="320"/>
      <c r="AP325" s="320"/>
      <c r="AQ325" s="776"/>
      <c r="AR325" s="802"/>
      <c r="AS325" s="802"/>
      <c r="AT325" s="787"/>
      <c r="AU325" s="802"/>
      <c r="AV325" s="802"/>
      <c r="AW325" s="787"/>
      <c r="AX325" s="787"/>
      <c r="AY325" s="787"/>
      <c r="AZ325" s="776"/>
      <c r="BA325" s="321"/>
      <c r="BB325" s="323"/>
      <c r="BC325" s="326" t="s">
        <v>974</v>
      </c>
      <c r="BD325" s="313"/>
      <c r="BE325" s="313"/>
      <c r="BF325" s="313"/>
      <c r="BG325" s="313"/>
      <c r="BH325" s="323"/>
      <c r="BI325" s="323"/>
      <c r="BJ325" s="323"/>
      <c r="BK325" s="323"/>
      <c r="BL325" s="324"/>
      <c r="BM325" s="324"/>
      <c r="BN325" s="324"/>
      <c r="BO325" s="324"/>
      <c r="BP325" s="325" t="s">
        <v>974</v>
      </c>
      <c r="BQ325" s="333" t="s">
        <v>974</v>
      </c>
      <c r="BR325" s="749"/>
      <c r="BS325" s="764"/>
      <c r="BT325" s="764"/>
      <c r="BU325" s="767"/>
    </row>
    <row r="326" spans="1:73" ht="70.5" x14ac:dyDescent="0.25">
      <c r="A326" s="819"/>
      <c r="B326" s="822"/>
      <c r="C326" s="825"/>
      <c r="D326" s="998" t="s">
        <v>1387</v>
      </c>
      <c r="E326" s="830" t="s">
        <v>628</v>
      </c>
      <c r="F326" s="833">
        <v>4</v>
      </c>
      <c r="G326" s="762" t="s">
        <v>1884</v>
      </c>
      <c r="H326" s="774" t="s">
        <v>1540</v>
      </c>
      <c r="I326" s="774" t="s">
        <v>1406</v>
      </c>
      <c r="J326" s="800" t="s">
        <v>1889</v>
      </c>
      <c r="K326" s="774" t="s">
        <v>201</v>
      </c>
      <c r="L326" s="762" t="s">
        <v>675</v>
      </c>
      <c r="M326" s="815" t="s">
        <v>1282</v>
      </c>
      <c r="N326" s="762" t="s">
        <v>1890</v>
      </c>
      <c r="O326" s="762" t="s">
        <v>1891</v>
      </c>
      <c r="P326" s="812" t="s">
        <v>1395</v>
      </c>
      <c r="Q326" s="809" t="s">
        <v>1395</v>
      </c>
      <c r="R326" s="774" t="s">
        <v>219</v>
      </c>
      <c r="S326" s="876">
        <v>0.4</v>
      </c>
      <c r="T326" s="774" t="s">
        <v>263</v>
      </c>
      <c r="U326" s="876">
        <v>0.2</v>
      </c>
      <c r="V326" s="774" t="s">
        <v>220</v>
      </c>
      <c r="W326" s="876">
        <v>0.4</v>
      </c>
      <c r="X326" s="815" t="s">
        <v>220</v>
      </c>
      <c r="Y326" s="876">
        <v>0.4</v>
      </c>
      <c r="Z326" s="876" t="s">
        <v>1526</v>
      </c>
      <c r="AA326" s="785" t="s">
        <v>174</v>
      </c>
      <c r="AB326" s="49">
        <v>1</v>
      </c>
      <c r="AC326" s="213" t="s">
        <v>1892</v>
      </c>
      <c r="AD326" s="214">
        <v>1</v>
      </c>
      <c r="AE326" s="9" t="s">
        <v>1404</v>
      </c>
      <c r="AF326" s="16" t="s">
        <v>507</v>
      </c>
      <c r="AG326" s="10" t="s">
        <v>335</v>
      </c>
      <c r="AH326" s="18">
        <v>0.15</v>
      </c>
      <c r="AI326" s="10" t="s">
        <v>178</v>
      </c>
      <c r="AJ326" s="18">
        <v>0.15</v>
      </c>
      <c r="AK326" s="19">
        <v>0.3</v>
      </c>
      <c r="AL326" s="20">
        <v>0.28000000000000003</v>
      </c>
      <c r="AM326" s="20">
        <v>0.4</v>
      </c>
      <c r="AN326" s="11" t="s">
        <v>179</v>
      </c>
      <c r="AO326" s="11" t="s">
        <v>1477</v>
      </c>
      <c r="AP326" s="11" t="s">
        <v>181</v>
      </c>
      <c r="AQ326" s="774" t="s">
        <v>1867</v>
      </c>
      <c r="AR326" s="768">
        <v>0.4</v>
      </c>
      <c r="AS326" s="768">
        <v>5.8799999999999998E-2</v>
      </c>
      <c r="AT326" s="785" t="s">
        <v>535</v>
      </c>
      <c r="AU326" s="768">
        <v>0.4</v>
      </c>
      <c r="AV326" s="768">
        <v>0.30000000000000004</v>
      </c>
      <c r="AW326" s="785" t="s">
        <v>220</v>
      </c>
      <c r="AX326" s="785" t="s">
        <v>174</v>
      </c>
      <c r="AY326" s="785" t="s">
        <v>1397</v>
      </c>
      <c r="AZ326" s="774" t="s">
        <v>224</v>
      </c>
      <c r="BA326" s="97" t="s">
        <v>1395</v>
      </c>
      <c r="BB326" s="91" t="s">
        <v>1395</v>
      </c>
      <c r="BC326" s="94" t="s">
        <v>974</v>
      </c>
      <c r="BD326" s="9"/>
      <c r="BE326" s="9"/>
      <c r="BF326" s="9"/>
      <c r="BG326" s="9"/>
      <c r="BH326" s="91"/>
      <c r="BI326" s="91"/>
      <c r="BJ326" s="91"/>
      <c r="BK326" s="91"/>
      <c r="BL326" s="93"/>
      <c r="BM326" s="93"/>
      <c r="BN326" s="93"/>
      <c r="BO326" s="93"/>
      <c r="BP326" s="95" t="s">
        <v>974</v>
      </c>
      <c r="BQ326" s="96" t="s">
        <v>974</v>
      </c>
      <c r="BR326" s="747"/>
      <c r="BS326" s="762"/>
      <c r="BT326" s="762"/>
      <c r="BU326" s="765"/>
    </row>
    <row r="327" spans="1:73" ht="114.75" x14ac:dyDescent="0.25">
      <c r="A327" s="819"/>
      <c r="B327" s="822"/>
      <c r="C327" s="825"/>
      <c r="D327" s="999"/>
      <c r="E327" s="831"/>
      <c r="F327" s="834"/>
      <c r="G327" s="763"/>
      <c r="H327" s="775"/>
      <c r="I327" s="775"/>
      <c r="J327" s="801"/>
      <c r="K327" s="775"/>
      <c r="L327" s="763"/>
      <c r="M327" s="816"/>
      <c r="N327" s="763"/>
      <c r="O327" s="763"/>
      <c r="P327" s="813"/>
      <c r="Q327" s="810"/>
      <c r="R327" s="775"/>
      <c r="S327" s="877"/>
      <c r="T327" s="775"/>
      <c r="U327" s="877"/>
      <c r="V327" s="775"/>
      <c r="W327" s="877"/>
      <c r="X327" s="816"/>
      <c r="Y327" s="877"/>
      <c r="Z327" s="877"/>
      <c r="AA327" s="786"/>
      <c r="AB327" s="297">
        <v>2</v>
      </c>
      <c r="AC327" s="480" t="s">
        <v>1503</v>
      </c>
      <c r="AD327" s="481">
        <v>3</v>
      </c>
      <c r="AE327" s="295" t="s">
        <v>1631</v>
      </c>
      <c r="AF327" s="298" t="s">
        <v>507</v>
      </c>
      <c r="AG327" s="299" t="s">
        <v>335</v>
      </c>
      <c r="AH327" s="296">
        <v>0.15</v>
      </c>
      <c r="AI327" s="299" t="s">
        <v>178</v>
      </c>
      <c r="AJ327" s="296">
        <v>0.15</v>
      </c>
      <c r="AK327" s="300">
        <v>0.3</v>
      </c>
      <c r="AL327" s="301">
        <v>0.19600000000000001</v>
      </c>
      <c r="AM327" s="301">
        <v>0.4</v>
      </c>
      <c r="AN327" s="302" t="s">
        <v>179</v>
      </c>
      <c r="AO327" s="302" t="s">
        <v>1477</v>
      </c>
      <c r="AP327" s="302" t="s">
        <v>181</v>
      </c>
      <c r="AQ327" s="775"/>
      <c r="AR327" s="801"/>
      <c r="AS327" s="801"/>
      <c r="AT327" s="786"/>
      <c r="AU327" s="801"/>
      <c r="AV327" s="801"/>
      <c r="AW327" s="786"/>
      <c r="AX327" s="786"/>
      <c r="AY327" s="786"/>
      <c r="AZ327" s="775"/>
      <c r="BA327" s="303"/>
      <c r="BB327" s="305"/>
      <c r="BC327" s="308" t="s">
        <v>974</v>
      </c>
      <c r="BD327" s="295"/>
      <c r="BE327" s="295"/>
      <c r="BF327" s="295"/>
      <c r="BG327" s="295"/>
      <c r="BH327" s="305"/>
      <c r="BI327" s="305"/>
      <c r="BJ327" s="305"/>
      <c r="BK327" s="305"/>
      <c r="BL327" s="306"/>
      <c r="BM327" s="306"/>
      <c r="BN327" s="306"/>
      <c r="BO327" s="306"/>
      <c r="BP327" s="307" t="s">
        <v>974</v>
      </c>
      <c r="BQ327" s="330" t="s">
        <v>974</v>
      </c>
      <c r="BR327" s="748"/>
      <c r="BS327" s="763"/>
      <c r="BT327" s="763"/>
      <c r="BU327" s="766"/>
    </row>
    <row r="328" spans="1:73" ht="89.25" x14ac:dyDescent="0.25">
      <c r="A328" s="819"/>
      <c r="B328" s="822"/>
      <c r="C328" s="825"/>
      <c r="D328" s="999"/>
      <c r="E328" s="831"/>
      <c r="F328" s="834"/>
      <c r="G328" s="763"/>
      <c r="H328" s="775"/>
      <c r="I328" s="775"/>
      <c r="J328" s="801"/>
      <c r="K328" s="775"/>
      <c r="L328" s="763"/>
      <c r="M328" s="816"/>
      <c r="N328" s="763"/>
      <c r="O328" s="763"/>
      <c r="P328" s="813"/>
      <c r="Q328" s="810"/>
      <c r="R328" s="775"/>
      <c r="S328" s="877"/>
      <c r="T328" s="775"/>
      <c r="U328" s="877"/>
      <c r="V328" s="775"/>
      <c r="W328" s="877"/>
      <c r="X328" s="816"/>
      <c r="Y328" s="877"/>
      <c r="Z328" s="877"/>
      <c r="AA328" s="786"/>
      <c r="AB328" s="297">
        <v>3</v>
      </c>
      <c r="AC328" s="480" t="s">
        <v>1893</v>
      </c>
      <c r="AD328" s="481">
        <v>2</v>
      </c>
      <c r="AE328" s="295" t="s">
        <v>1894</v>
      </c>
      <c r="AF328" s="298" t="s">
        <v>507</v>
      </c>
      <c r="AG328" s="299" t="s">
        <v>177</v>
      </c>
      <c r="AH328" s="296">
        <v>0.25</v>
      </c>
      <c r="AI328" s="299" t="s">
        <v>806</v>
      </c>
      <c r="AJ328" s="296">
        <v>0.25</v>
      </c>
      <c r="AK328" s="300">
        <v>0.5</v>
      </c>
      <c r="AL328" s="301">
        <v>9.8000000000000004E-2</v>
      </c>
      <c r="AM328" s="301">
        <v>0.4</v>
      </c>
      <c r="AN328" s="302" t="s">
        <v>179</v>
      </c>
      <c r="AO328" s="302" t="s">
        <v>1477</v>
      </c>
      <c r="AP328" s="302" t="s">
        <v>181</v>
      </c>
      <c r="AQ328" s="775"/>
      <c r="AR328" s="801"/>
      <c r="AS328" s="801"/>
      <c r="AT328" s="786"/>
      <c r="AU328" s="801"/>
      <c r="AV328" s="801"/>
      <c r="AW328" s="786"/>
      <c r="AX328" s="786"/>
      <c r="AY328" s="786"/>
      <c r="AZ328" s="775"/>
      <c r="BA328" s="303"/>
      <c r="BB328" s="305"/>
      <c r="BC328" s="308" t="s">
        <v>974</v>
      </c>
      <c r="BD328" s="295"/>
      <c r="BE328" s="295"/>
      <c r="BF328" s="295"/>
      <c r="BG328" s="295"/>
      <c r="BH328" s="305"/>
      <c r="BI328" s="305"/>
      <c r="BJ328" s="305"/>
      <c r="BK328" s="305"/>
      <c r="BL328" s="306"/>
      <c r="BM328" s="306"/>
      <c r="BN328" s="306"/>
      <c r="BO328" s="306"/>
      <c r="BP328" s="307" t="s">
        <v>974</v>
      </c>
      <c r="BQ328" s="330" t="s">
        <v>974</v>
      </c>
      <c r="BR328" s="748"/>
      <c r="BS328" s="763"/>
      <c r="BT328" s="763"/>
      <c r="BU328" s="766"/>
    </row>
    <row r="329" spans="1:73" ht="102" x14ac:dyDescent="0.25">
      <c r="A329" s="819"/>
      <c r="B329" s="822"/>
      <c r="C329" s="825"/>
      <c r="D329" s="999"/>
      <c r="E329" s="831"/>
      <c r="F329" s="834"/>
      <c r="G329" s="763"/>
      <c r="H329" s="775"/>
      <c r="I329" s="775"/>
      <c r="J329" s="801"/>
      <c r="K329" s="775"/>
      <c r="L329" s="763"/>
      <c r="M329" s="816"/>
      <c r="N329" s="763"/>
      <c r="O329" s="763"/>
      <c r="P329" s="813"/>
      <c r="Q329" s="810"/>
      <c r="R329" s="775"/>
      <c r="S329" s="877"/>
      <c r="T329" s="775"/>
      <c r="U329" s="877"/>
      <c r="V329" s="775"/>
      <c r="W329" s="877"/>
      <c r="X329" s="816"/>
      <c r="Y329" s="877"/>
      <c r="Z329" s="877"/>
      <c r="AA329" s="786"/>
      <c r="AB329" s="297">
        <v>4</v>
      </c>
      <c r="AC329" s="480" t="s">
        <v>1895</v>
      </c>
      <c r="AD329" s="481">
        <v>2</v>
      </c>
      <c r="AE329" s="295" t="s">
        <v>1894</v>
      </c>
      <c r="AF329" s="298" t="s">
        <v>507</v>
      </c>
      <c r="AG329" s="299" t="s">
        <v>177</v>
      </c>
      <c r="AH329" s="296">
        <v>0.25</v>
      </c>
      <c r="AI329" s="299" t="s">
        <v>178</v>
      </c>
      <c r="AJ329" s="296">
        <v>0.15</v>
      </c>
      <c r="AK329" s="300">
        <v>0.4</v>
      </c>
      <c r="AL329" s="301">
        <v>5.8799999999999998E-2</v>
      </c>
      <c r="AM329" s="301">
        <v>0.4</v>
      </c>
      <c r="AN329" s="302" t="s">
        <v>179</v>
      </c>
      <c r="AO329" s="302" t="s">
        <v>180</v>
      </c>
      <c r="AP329" s="302" t="s">
        <v>181</v>
      </c>
      <c r="AQ329" s="775"/>
      <c r="AR329" s="801"/>
      <c r="AS329" s="801"/>
      <c r="AT329" s="786"/>
      <c r="AU329" s="801"/>
      <c r="AV329" s="801"/>
      <c r="AW329" s="786"/>
      <c r="AX329" s="786"/>
      <c r="AY329" s="786"/>
      <c r="AZ329" s="775"/>
      <c r="BA329" s="303"/>
      <c r="BB329" s="305"/>
      <c r="BC329" s="308" t="s">
        <v>974</v>
      </c>
      <c r="BD329" s="295"/>
      <c r="BE329" s="295"/>
      <c r="BF329" s="295"/>
      <c r="BG329" s="295"/>
      <c r="BH329" s="305"/>
      <c r="BI329" s="305"/>
      <c r="BJ329" s="305"/>
      <c r="BK329" s="305"/>
      <c r="BL329" s="306"/>
      <c r="BM329" s="306"/>
      <c r="BN329" s="306"/>
      <c r="BO329" s="306"/>
      <c r="BP329" s="307" t="s">
        <v>974</v>
      </c>
      <c r="BQ329" s="330" t="s">
        <v>974</v>
      </c>
      <c r="BR329" s="748"/>
      <c r="BS329" s="763"/>
      <c r="BT329" s="763"/>
      <c r="BU329" s="766"/>
    </row>
    <row r="330" spans="1:73" ht="102.75" thickBot="1" x14ac:dyDescent="0.3">
      <c r="A330" s="819"/>
      <c r="B330" s="822"/>
      <c r="C330" s="825"/>
      <c r="D330" s="999"/>
      <c r="E330" s="831"/>
      <c r="F330" s="834"/>
      <c r="G330" s="763"/>
      <c r="H330" s="775"/>
      <c r="I330" s="775"/>
      <c r="J330" s="801"/>
      <c r="K330" s="775"/>
      <c r="L330" s="763"/>
      <c r="M330" s="816"/>
      <c r="N330" s="763"/>
      <c r="O330" s="763"/>
      <c r="P330" s="813"/>
      <c r="Q330" s="810"/>
      <c r="R330" s="775"/>
      <c r="S330" s="877"/>
      <c r="T330" s="775"/>
      <c r="U330" s="877"/>
      <c r="V330" s="775"/>
      <c r="W330" s="877"/>
      <c r="X330" s="816"/>
      <c r="Y330" s="877"/>
      <c r="Z330" s="877"/>
      <c r="AA330" s="786"/>
      <c r="AB330" s="297">
        <v>5</v>
      </c>
      <c r="AC330" s="480" t="s">
        <v>1895</v>
      </c>
      <c r="AD330" s="481">
        <v>2</v>
      </c>
      <c r="AE330" s="295" t="s">
        <v>1894</v>
      </c>
      <c r="AF330" s="298" t="s">
        <v>830</v>
      </c>
      <c r="AG330" s="299" t="s">
        <v>282</v>
      </c>
      <c r="AH330" s="296">
        <v>0.1</v>
      </c>
      <c r="AI330" s="299" t="s">
        <v>178</v>
      </c>
      <c r="AJ330" s="296">
        <v>0.15</v>
      </c>
      <c r="AK330" s="300">
        <v>0.25</v>
      </c>
      <c r="AL330" s="301">
        <v>5.8799999999999998E-2</v>
      </c>
      <c r="AM330" s="301">
        <v>0.30000000000000004</v>
      </c>
      <c r="AN330" s="302" t="s">
        <v>179</v>
      </c>
      <c r="AO330" s="302" t="s">
        <v>180</v>
      </c>
      <c r="AP330" s="302" t="s">
        <v>181</v>
      </c>
      <c r="AQ330" s="775"/>
      <c r="AR330" s="801"/>
      <c r="AS330" s="801"/>
      <c r="AT330" s="786"/>
      <c r="AU330" s="801"/>
      <c r="AV330" s="801"/>
      <c r="AW330" s="786"/>
      <c r="AX330" s="786"/>
      <c r="AY330" s="786"/>
      <c r="AZ330" s="775"/>
      <c r="BA330" s="303"/>
      <c r="BB330" s="305"/>
      <c r="BC330" s="308" t="s">
        <v>974</v>
      </c>
      <c r="BD330" s="295"/>
      <c r="BE330" s="295"/>
      <c r="BF330" s="295"/>
      <c r="BG330" s="295"/>
      <c r="BH330" s="305"/>
      <c r="BI330" s="305"/>
      <c r="BJ330" s="305"/>
      <c r="BK330" s="305"/>
      <c r="BL330" s="306"/>
      <c r="BM330" s="306"/>
      <c r="BN330" s="306"/>
      <c r="BO330" s="306"/>
      <c r="BP330" s="307" t="s">
        <v>974</v>
      </c>
      <c r="BQ330" s="330" t="s">
        <v>974</v>
      </c>
      <c r="BR330" s="748"/>
      <c r="BS330" s="763"/>
      <c r="BT330" s="763"/>
      <c r="BU330" s="766"/>
    </row>
    <row r="331" spans="1:73" ht="15.75" hidden="1" thickBot="1" x14ac:dyDescent="0.3">
      <c r="A331" s="819"/>
      <c r="B331" s="822"/>
      <c r="C331" s="825"/>
      <c r="D331" s="1000"/>
      <c r="E331" s="832"/>
      <c r="F331" s="835"/>
      <c r="G331" s="764"/>
      <c r="H331" s="776"/>
      <c r="I331" s="776"/>
      <c r="J331" s="802"/>
      <c r="K331" s="776"/>
      <c r="L331" s="764"/>
      <c r="M331" s="817"/>
      <c r="N331" s="764"/>
      <c r="O331" s="764"/>
      <c r="P331" s="814"/>
      <c r="Q331" s="811"/>
      <c r="R331" s="776"/>
      <c r="S331" s="878"/>
      <c r="T331" s="776"/>
      <c r="U331" s="878"/>
      <c r="V331" s="776"/>
      <c r="W331" s="878"/>
      <c r="X331" s="817"/>
      <c r="Y331" s="878"/>
      <c r="Z331" s="878"/>
      <c r="AA331" s="787"/>
      <c r="AB331" s="315">
        <v>6</v>
      </c>
      <c r="AC331" s="482"/>
      <c r="AD331" s="483"/>
      <c r="AE331" s="313"/>
      <c r="AF331" s="316" t="s">
        <v>974</v>
      </c>
      <c r="AG331" s="317"/>
      <c r="AH331" s="314" t="s">
        <v>974</v>
      </c>
      <c r="AI331" s="317"/>
      <c r="AJ331" s="314" t="s">
        <v>974</v>
      </c>
      <c r="AK331" s="318" t="s">
        <v>974</v>
      </c>
      <c r="AL331" s="301" t="s">
        <v>974</v>
      </c>
      <c r="AM331" s="301" t="s">
        <v>974</v>
      </c>
      <c r="AN331" s="320"/>
      <c r="AO331" s="320"/>
      <c r="AP331" s="320"/>
      <c r="AQ331" s="776"/>
      <c r="AR331" s="802"/>
      <c r="AS331" s="802"/>
      <c r="AT331" s="787"/>
      <c r="AU331" s="802"/>
      <c r="AV331" s="802"/>
      <c r="AW331" s="787"/>
      <c r="AX331" s="787"/>
      <c r="AY331" s="787"/>
      <c r="AZ331" s="776"/>
      <c r="BA331" s="321"/>
      <c r="BB331" s="323"/>
      <c r="BC331" s="326" t="s">
        <v>974</v>
      </c>
      <c r="BD331" s="313"/>
      <c r="BE331" s="313"/>
      <c r="BF331" s="313"/>
      <c r="BG331" s="313"/>
      <c r="BH331" s="323"/>
      <c r="BI331" s="323"/>
      <c r="BJ331" s="323"/>
      <c r="BK331" s="323"/>
      <c r="BL331" s="324"/>
      <c r="BM331" s="324"/>
      <c r="BN331" s="324"/>
      <c r="BO331" s="324"/>
      <c r="BP331" s="325" t="s">
        <v>974</v>
      </c>
      <c r="BQ331" s="333" t="s">
        <v>974</v>
      </c>
      <c r="BR331" s="749"/>
      <c r="BS331" s="764"/>
      <c r="BT331" s="764"/>
      <c r="BU331" s="767"/>
    </row>
    <row r="332" spans="1:73" ht="89.25" x14ac:dyDescent="0.25">
      <c r="A332" s="819"/>
      <c r="B332" s="822"/>
      <c r="C332" s="825"/>
      <c r="D332" s="998" t="s">
        <v>1387</v>
      </c>
      <c r="E332" s="830" t="s">
        <v>628</v>
      </c>
      <c r="F332" s="833">
        <v>5</v>
      </c>
      <c r="G332" s="762" t="s">
        <v>1896</v>
      </c>
      <c r="H332" s="774" t="s">
        <v>1540</v>
      </c>
      <c r="I332" s="774" t="s">
        <v>1391</v>
      </c>
      <c r="J332" s="800" t="s">
        <v>1897</v>
      </c>
      <c r="K332" s="774" t="s">
        <v>201</v>
      </c>
      <c r="L332" s="762" t="s">
        <v>675</v>
      </c>
      <c r="M332" s="785" t="s">
        <v>1282</v>
      </c>
      <c r="N332" s="762" t="s">
        <v>1898</v>
      </c>
      <c r="O332" s="762" t="s">
        <v>1899</v>
      </c>
      <c r="P332" s="806" t="s">
        <v>1395</v>
      </c>
      <c r="Q332" s="809" t="s">
        <v>1395</v>
      </c>
      <c r="R332" s="774" t="s">
        <v>535</v>
      </c>
      <c r="S332" s="876">
        <v>0.2</v>
      </c>
      <c r="T332" s="774" t="s">
        <v>220</v>
      </c>
      <c r="U332" s="876">
        <v>0.4</v>
      </c>
      <c r="V332" s="774" t="s">
        <v>220</v>
      </c>
      <c r="W332" s="876">
        <v>0.4</v>
      </c>
      <c r="X332" s="815" t="s">
        <v>220</v>
      </c>
      <c r="Y332" s="876">
        <v>0.4</v>
      </c>
      <c r="Z332" s="876" t="s">
        <v>1875</v>
      </c>
      <c r="AA332" s="785" t="s">
        <v>1397</v>
      </c>
      <c r="AB332" s="49">
        <v>1</v>
      </c>
      <c r="AC332" s="213" t="s">
        <v>1900</v>
      </c>
      <c r="AD332" s="214">
        <v>1</v>
      </c>
      <c r="AE332" s="9" t="s">
        <v>1901</v>
      </c>
      <c r="AF332" s="17" t="s">
        <v>507</v>
      </c>
      <c r="AG332" s="10" t="s">
        <v>177</v>
      </c>
      <c r="AH332" s="18">
        <v>0.25</v>
      </c>
      <c r="AI332" s="10" t="s">
        <v>178</v>
      </c>
      <c r="AJ332" s="18">
        <v>0.15</v>
      </c>
      <c r="AK332" s="19">
        <v>0.4</v>
      </c>
      <c r="AL332" s="20">
        <v>0.12</v>
      </c>
      <c r="AM332" s="20">
        <v>0.4</v>
      </c>
      <c r="AN332" s="11" t="s">
        <v>179</v>
      </c>
      <c r="AO332" s="11" t="s">
        <v>180</v>
      </c>
      <c r="AP332" s="11" t="s">
        <v>181</v>
      </c>
      <c r="AQ332" s="774" t="s">
        <v>1867</v>
      </c>
      <c r="AR332" s="768">
        <v>0.2</v>
      </c>
      <c r="AS332" s="768">
        <v>1.5119999999999998E-2</v>
      </c>
      <c r="AT332" s="785" t="s">
        <v>535</v>
      </c>
      <c r="AU332" s="768">
        <v>0.4</v>
      </c>
      <c r="AV332" s="768">
        <v>0.4</v>
      </c>
      <c r="AW332" s="785" t="s">
        <v>220</v>
      </c>
      <c r="AX332" s="785" t="s">
        <v>1397</v>
      </c>
      <c r="AY332" s="785" t="s">
        <v>1397</v>
      </c>
      <c r="AZ332" s="774" t="s">
        <v>224</v>
      </c>
      <c r="BA332" s="97" t="s">
        <v>1395</v>
      </c>
      <c r="BB332" s="91" t="s">
        <v>1395</v>
      </c>
      <c r="BC332" s="94" t="s">
        <v>974</v>
      </c>
      <c r="BD332" s="9"/>
      <c r="BE332" s="9"/>
      <c r="BF332" s="9"/>
      <c r="BG332" s="9"/>
      <c r="BH332" s="91"/>
      <c r="BI332" s="91"/>
      <c r="BJ332" s="91"/>
      <c r="BK332" s="91"/>
      <c r="BL332" s="93"/>
      <c r="BM332" s="93"/>
      <c r="BN332" s="93"/>
      <c r="BO332" s="93"/>
      <c r="BP332" s="95" t="s">
        <v>974</v>
      </c>
      <c r="BQ332" s="96" t="s">
        <v>974</v>
      </c>
      <c r="BR332" s="747"/>
      <c r="BS332" s="762"/>
      <c r="BT332" s="762"/>
      <c r="BU332" s="765"/>
    </row>
    <row r="333" spans="1:73" ht="89.25" x14ac:dyDescent="0.25">
      <c r="A333" s="819"/>
      <c r="B333" s="822"/>
      <c r="C333" s="825"/>
      <c r="D333" s="999"/>
      <c r="E333" s="831"/>
      <c r="F333" s="834"/>
      <c r="G333" s="763"/>
      <c r="H333" s="775"/>
      <c r="I333" s="775"/>
      <c r="J333" s="801"/>
      <c r="K333" s="775"/>
      <c r="L333" s="763"/>
      <c r="M333" s="786"/>
      <c r="N333" s="763"/>
      <c r="O333" s="763"/>
      <c r="P333" s="807"/>
      <c r="Q333" s="810"/>
      <c r="R333" s="775"/>
      <c r="S333" s="877"/>
      <c r="T333" s="775"/>
      <c r="U333" s="877"/>
      <c r="V333" s="775"/>
      <c r="W333" s="877"/>
      <c r="X333" s="816"/>
      <c r="Y333" s="877"/>
      <c r="Z333" s="877"/>
      <c r="AA333" s="786"/>
      <c r="AB333" s="297">
        <v>2</v>
      </c>
      <c r="AC333" s="480" t="s">
        <v>1902</v>
      </c>
      <c r="AD333" s="481">
        <v>1</v>
      </c>
      <c r="AE333" s="295" t="s">
        <v>1703</v>
      </c>
      <c r="AF333" s="298" t="s">
        <v>507</v>
      </c>
      <c r="AG333" s="299" t="s">
        <v>335</v>
      </c>
      <c r="AH333" s="296">
        <v>0.15</v>
      </c>
      <c r="AI333" s="299" t="s">
        <v>178</v>
      </c>
      <c r="AJ333" s="296">
        <v>0.15</v>
      </c>
      <c r="AK333" s="300">
        <v>0.3</v>
      </c>
      <c r="AL333" s="301">
        <v>8.3999999999999991E-2</v>
      </c>
      <c r="AM333" s="301">
        <v>0.4</v>
      </c>
      <c r="AN333" s="302" t="s">
        <v>179</v>
      </c>
      <c r="AO333" s="302" t="s">
        <v>180</v>
      </c>
      <c r="AP333" s="302" t="s">
        <v>181</v>
      </c>
      <c r="AQ333" s="775"/>
      <c r="AR333" s="801"/>
      <c r="AS333" s="801"/>
      <c r="AT333" s="786"/>
      <c r="AU333" s="801"/>
      <c r="AV333" s="801"/>
      <c r="AW333" s="786"/>
      <c r="AX333" s="786"/>
      <c r="AY333" s="786"/>
      <c r="AZ333" s="775"/>
      <c r="BA333" s="303"/>
      <c r="BB333" s="305"/>
      <c r="BC333" s="308" t="s">
        <v>974</v>
      </c>
      <c r="BD333" s="295"/>
      <c r="BE333" s="295"/>
      <c r="BF333" s="295"/>
      <c r="BG333" s="295"/>
      <c r="BH333" s="305"/>
      <c r="BI333" s="305"/>
      <c r="BJ333" s="305"/>
      <c r="BK333" s="305"/>
      <c r="BL333" s="306"/>
      <c r="BM333" s="306"/>
      <c r="BN333" s="306"/>
      <c r="BO333" s="306"/>
      <c r="BP333" s="307" t="s">
        <v>974</v>
      </c>
      <c r="BQ333" s="330" t="s">
        <v>974</v>
      </c>
      <c r="BR333" s="748"/>
      <c r="BS333" s="763"/>
      <c r="BT333" s="763"/>
      <c r="BU333" s="766"/>
    </row>
    <row r="334" spans="1:73" ht="114.75" x14ac:dyDescent="0.25">
      <c r="A334" s="819"/>
      <c r="B334" s="822"/>
      <c r="C334" s="825"/>
      <c r="D334" s="999"/>
      <c r="E334" s="831"/>
      <c r="F334" s="834"/>
      <c r="G334" s="763"/>
      <c r="H334" s="775"/>
      <c r="I334" s="775"/>
      <c r="J334" s="801"/>
      <c r="K334" s="775"/>
      <c r="L334" s="763"/>
      <c r="M334" s="786"/>
      <c r="N334" s="763"/>
      <c r="O334" s="763"/>
      <c r="P334" s="807"/>
      <c r="Q334" s="810"/>
      <c r="R334" s="775"/>
      <c r="S334" s="877"/>
      <c r="T334" s="775"/>
      <c r="U334" s="877"/>
      <c r="V334" s="775"/>
      <c r="W334" s="877"/>
      <c r="X334" s="816"/>
      <c r="Y334" s="877"/>
      <c r="Z334" s="877"/>
      <c r="AA334" s="786"/>
      <c r="AB334" s="297">
        <v>3</v>
      </c>
      <c r="AC334" s="480" t="s">
        <v>1503</v>
      </c>
      <c r="AD334" s="481">
        <v>2</v>
      </c>
      <c r="AE334" s="295" t="s">
        <v>1505</v>
      </c>
      <c r="AF334" s="298" t="s">
        <v>507</v>
      </c>
      <c r="AG334" s="299" t="s">
        <v>177</v>
      </c>
      <c r="AH334" s="296">
        <v>0.25</v>
      </c>
      <c r="AI334" s="299" t="s">
        <v>178</v>
      </c>
      <c r="AJ334" s="296">
        <v>0.15</v>
      </c>
      <c r="AK334" s="300">
        <v>0.4</v>
      </c>
      <c r="AL334" s="301">
        <v>5.0399999999999993E-2</v>
      </c>
      <c r="AM334" s="301">
        <v>0.4</v>
      </c>
      <c r="AN334" s="302" t="s">
        <v>179</v>
      </c>
      <c r="AO334" s="302" t="s">
        <v>180</v>
      </c>
      <c r="AP334" s="302" t="s">
        <v>181</v>
      </c>
      <c r="AQ334" s="775"/>
      <c r="AR334" s="801"/>
      <c r="AS334" s="801"/>
      <c r="AT334" s="786"/>
      <c r="AU334" s="801"/>
      <c r="AV334" s="801"/>
      <c r="AW334" s="786"/>
      <c r="AX334" s="786"/>
      <c r="AY334" s="786"/>
      <c r="AZ334" s="775"/>
      <c r="BA334" s="303"/>
      <c r="BB334" s="305"/>
      <c r="BC334" s="308" t="s">
        <v>974</v>
      </c>
      <c r="BD334" s="295"/>
      <c r="BE334" s="295"/>
      <c r="BF334" s="295"/>
      <c r="BG334" s="295"/>
      <c r="BH334" s="305"/>
      <c r="BI334" s="305"/>
      <c r="BJ334" s="305"/>
      <c r="BK334" s="305"/>
      <c r="BL334" s="306"/>
      <c r="BM334" s="306"/>
      <c r="BN334" s="306"/>
      <c r="BO334" s="306"/>
      <c r="BP334" s="307" t="s">
        <v>974</v>
      </c>
      <c r="BQ334" s="330" t="s">
        <v>974</v>
      </c>
      <c r="BR334" s="748"/>
      <c r="BS334" s="763"/>
      <c r="BT334" s="763"/>
      <c r="BU334" s="766"/>
    </row>
    <row r="335" spans="1:73" ht="70.5" x14ac:dyDescent="0.25">
      <c r="A335" s="819"/>
      <c r="B335" s="822"/>
      <c r="C335" s="825"/>
      <c r="D335" s="999"/>
      <c r="E335" s="831"/>
      <c r="F335" s="834"/>
      <c r="G335" s="763"/>
      <c r="H335" s="775"/>
      <c r="I335" s="775"/>
      <c r="J335" s="801"/>
      <c r="K335" s="775"/>
      <c r="L335" s="763"/>
      <c r="M335" s="786"/>
      <c r="N335" s="763"/>
      <c r="O335" s="763"/>
      <c r="P335" s="807"/>
      <c r="Q335" s="810"/>
      <c r="R335" s="775"/>
      <c r="S335" s="877"/>
      <c r="T335" s="775"/>
      <c r="U335" s="877"/>
      <c r="V335" s="775"/>
      <c r="W335" s="877"/>
      <c r="X335" s="816"/>
      <c r="Y335" s="877"/>
      <c r="Z335" s="877"/>
      <c r="AA335" s="786"/>
      <c r="AB335" s="297">
        <v>4</v>
      </c>
      <c r="AC335" s="480" t="s">
        <v>1903</v>
      </c>
      <c r="AD335" s="481">
        <v>1</v>
      </c>
      <c r="AE335" s="295" t="s">
        <v>1904</v>
      </c>
      <c r="AF335" s="298" t="s">
        <v>507</v>
      </c>
      <c r="AG335" s="299" t="s">
        <v>177</v>
      </c>
      <c r="AH335" s="296">
        <v>0.25</v>
      </c>
      <c r="AI335" s="299" t="s">
        <v>806</v>
      </c>
      <c r="AJ335" s="296">
        <v>0.25</v>
      </c>
      <c r="AK335" s="300">
        <v>0.5</v>
      </c>
      <c r="AL335" s="301">
        <v>2.5199999999999997E-2</v>
      </c>
      <c r="AM335" s="301">
        <v>0.4</v>
      </c>
      <c r="AN335" s="302" t="s">
        <v>179</v>
      </c>
      <c r="AO335" s="302" t="s">
        <v>180</v>
      </c>
      <c r="AP335" s="302" t="s">
        <v>181</v>
      </c>
      <c r="AQ335" s="775"/>
      <c r="AR335" s="801"/>
      <c r="AS335" s="801"/>
      <c r="AT335" s="786"/>
      <c r="AU335" s="801"/>
      <c r="AV335" s="801"/>
      <c r="AW335" s="786"/>
      <c r="AX335" s="786"/>
      <c r="AY335" s="786"/>
      <c r="AZ335" s="775"/>
      <c r="BA335" s="303"/>
      <c r="BB335" s="305"/>
      <c r="BC335" s="308" t="s">
        <v>974</v>
      </c>
      <c r="BD335" s="295"/>
      <c r="BE335" s="295"/>
      <c r="BF335" s="295"/>
      <c r="BG335" s="295"/>
      <c r="BH335" s="305"/>
      <c r="BI335" s="305"/>
      <c r="BJ335" s="305"/>
      <c r="BK335" s="305"/>
      <c r="BL335" s="306"/>
      <c r="BM335" s="306"/>
      <c r="BN335" s="306"/>
      <c r="BO335" s="306"/>
      <c r="BP335" s="307" t="s">
        <v>974</v>
      </c>
      <c r="BQ335" s="330" t="s">
        <v>974</v>
      </c>
      <c r="BR335" s="748"/>
      <c r="BS335" s="763"/>
      <c r="BT335" s="763"/>
      <c r="BU335" s="766"/>
    </row>
    <row r="336" spans="1:73" ht="70.5" x14ac:dyDescent="0.25">
      <c r="A336" s="819"/>
      <c r="B336" s="822"/>
      <c r="C336" s="825"/>
      <c r="D336" s="999"/>
      <c r="E336" s="831"/>
      <c r="F336" s="834"/>
      <c r="G336" s="763"/>
      <c r="H336" s="775"/>
      <c r="I336" s="775"/>
      <c r="J336" s="801"/>
      <c r="K336" s="775"/>
      <c r="L336" s="763"/>
      <c r="M336" s="786"/>
      <c r="N336" s="763"/>
      <c r="O336" s="763"/>
      <c r="P336" s="807"/>
      <c r="Q336" s="810"/>
      <c r="R336" s="775"/>
      <c r="S336" s="877"/>
      <c r="T336" s="775"/>
      <c r="U336" s="877"/>
      <c r="V336" s="775"/>
      <c r="W336" s="877"/>
      <c r="X336" s="816"/>
      <c r="Y336" s="877"/>
      <c r="Z336" s="877"/>
      <c r="AA336" s="786"/>
      <c r="AB336" s="297">
        <v>5</v>
      </c>
      <c r="AC336" s="480" t="s">
        <v>1905</v>
      </c>
      <c r="AD336" s="481">
        <v>1</v>
      </c>
      <c r="AE336" s="295" t="s">
        <v>1904</v>
      </c>
      <c r="AF336" s="298" t="s">
        <v>507</v>
      </c>
      <c r="AG336" s="299" t="s">
        <v>335</v>
      </c>
      <c r="AH336" s="296">
        <v>0.15</v>
      </c>
      <c r="AI336" s="299" t="s">
        <v>806</v>
      </c>
      <c r="AJ336" s="296">
        <v>0.25</v>
      </c>
      <c r="AK336" s="300">
        <v>0.4</v>
      </c>
      <c r="AL336" s="301">
        <v>1.5119999999999998E-2</v>
      </c>
      <c r="AM336" s="301">
        <v>0.4</v>
      </c>
      <c r="AN336" s="302" t="s">
        <v>179</v>
      </c>
      <c r="AO336" s="302" t="s">
        <v>180</v>
      </c>
      <c r="AP336" s="302" t="s">
        <v>181</v>
      </c>
      <c r="AQ336" s="775"/>
      <c r="AR336" s="801"/>
      <c r="AS336" s="801"/>
      <c r="AT336" s="786"/>
      <c r="AU336" s="801"/>
      <c r="AV336" s="801"/>
      <c r="AW336" s="786"/>
      <c r="AX336" s="786"/>
      <c r="AY336" s="786"/>
      <c r="AZ336" s="775"/>
      <c r="BA336" s="303"/>
      <c r="BB336" s="305"/>
      <c r="BC336" s="308" t="s">
        <v>974</v>
      </c>
      <c r="BD336" s="295"/>
      <c r="BE336" s="295"/>
      <c r="BF336" s="295"/>
      <c r="BG336" s="295"/>
      <c r="BH336" s="305"/>
      <c r="BI336" s="305"/>
      <c r="BJ336" s="305"/>
      <c r="BK336" s="305"/>
      <c r="BL336" s="306"/>
      <c r="BM336" s="306"/>
      <c r="BN336" s="306"/>
      <c r="BO336" s="306"/>
      <c r="BP336" s="307" t="s">
        <v>974</v>
      </c>
      <c r="BQ336" s="330" t="s">
        <v>974</v>
      </c>
      <c r="BR336" s="748"/>
      <c r="BS336" s="763"/>
      <c r="BT336" s="763"/>
      <c r="BU336" s="766"/>
    </row>
    <row r="337" spans="1:73" ht="15.75" thickBot="1" x14ac:dyDescent="0.3">
      <c r="A337" s="819"/>
      <c r="B337" s="822"/>
      <c r="C337" s="825"/>
      <c r="D337" s="1000"/>
      <c r="E337" s="832"/>
      <c r="F337" s="835"/>
      <c r="G337" s="764"/>
      <c r="H337" s="776"/>
      <c r="I337" s="776"/>
      <c r="J337" s="802"/>
      <c r="K337" s="776"/>
      <c r="L337" s="764"/>
      <c r="M337" s="787"/>
      <c r="N337" s="764"/>
      <c r="O337" s="764"/>
      <c r="P337" s="808"/>
      <c r="Q337" s="811"/>
      <c r="R337" s="776"/>
      <c r="S337" s="878"/>
      <c r="T337" s="776"/>
      <c r="U337" s="878"/>
      <c r="V337" s="776"/>
      <c r="W337" s="878"/>
      <c r="X337" s="817"/>
      <c r="Y337" s="878"/>
      <c r="Z337" s="878"/>
      <c r="AA337" s="787"/>
      <c r="AB337" s="315">
        <v>6</v>
      </c>
      <c r="AC337" s="482"/>
      <c r="AD337" s="483"/>
      <c r="AE337" s="313"/>
      <c r="AF337" s="547" t="s">
        <v>974</v>
      </c>
      <c r="AG337" s="548"/>
      <c r="AH337" s="314" t="s">
        <v>974</v>
      </c>
      <c r="AI337" s="548"/>
      <c r="AJ337" s="314" t="s">
        <v>974</v>
      </c>
      <c r="AK337" s="318" t="s">
        <v>974</v>
      </c>
      <c r="AL337" s="301" t="s">
        <v>974</v>
      </c>
      <c r="AM337" s="301" t="s">
        <v>974</v>
      </c>
      <c r="AN337" s="320"/>
      <c r="AO337" s="320"/>
      <c r="AP337" s="320"/>
      <c r="AQ337" s="776"/>
      <c r="AR337" s="802"/>
      <c r="AS337" s="802"/>
      <c r="AT337" s="787"/>
      <c r="AU337" s="802"/>
      <c r="AV337" s="802"/>
      <c r="AW337" s="787"/>
      <c r="AX337" s="787"/>
      <c r="AY337" s="787"/>
      <c r="AZ337" s="776"/>
      <c r="BA337" s="321"/>
      <c r="BB337" s="323"/>
      <c r="BC337" s="326" t="s">
        <v>974</v>
      </c>
      <c r="BD337" s="313"/>
      <c r="BE337" s="313"/>
      <c r="BF337" s="313"/>
      <c r="BG337" s="313"/>
      <c r="BH337" s="323"/>
      <c r="BI337" s="323"/>
      <c r="BJ337" s="323"/>
      <c r="BK337" s="323"/>
      <c r="BL337" s="324"/>
      <c r="BM337" s="324"/>
      <c r="BN337" s="324"/>
      <c r="BO337" s="324"/>
      <c r="BP337" s="325" t="s">
        <v>974</v>
      </c>
      <c r="BQ337" s="333" t="s">
        <v>974</v>
      </c>
      <c r="BR337" s="749"/>
      <c r="BS337" s="764"/>
      <c r="BT337" s="764"/>
      <c r="BU337" s="767"/>
    </row>
    <row r="338" spans="1:73" ht="70.5" x14ac:dyDescent="0.25">
      <c r="A338" s="819"/>
      <c r="B338" s="822"/>
      <c r="C338" s="825"/>
      <c r="D338" s="998" t="s">
        <v>1387</v>
      </c>
      <c r="E338" s="830" t="s">
        <v>628</v>
      </c>
      <c r="F338" s="833">
        <v>6</v>
      </c>
      <c r="G338" s="762" t="s">
        <v>1896</v>
      </c>
      <c r="H338" s="774" t="s">
        <v>1540</v>
      </c>
      <c r="I338" s="774" t="s">
        <v>1406</v>
      </c>
      <c r="J338" s="800" t="s">
        <v>1906</v>
      </c>
      <c r="K338" s="774" t="s">
        <v>201</v>
      </c>
      <c r="L338" s="762" t="s">
        <v>675</v>
      </c>
      <c r="M338" s="785" t="s">
        <v>1282</v>
      </c>
      <c r="N338" s="762" t="s">
        <v>1907</v>
      </c>
      <c r="O338" s="762" t="s">
        <v>1908</v>
      </c>
      <c r="P338" s="812" t="s">
        <v>1395</v>
      </c>
      <c r="Q338" s="747" t="s">
        <v>1395</v>
      </c>
      <c r="R338" s="774" t="s">
        <v>535</v>
      </c>
      <c r="S338" s="876">
        <v>0.2</v>
      </c>
      <c r="T338" s="774" t="s">
        <v>220</v>
      </c>
      <c r="U338" s="876">
        <v>0.4</v>
      </c>
      <c r="V338" s="774" t="s">
        <v>220</v>
      </c>
      <c r="W338" s="876">
        <v>0.4</v>
      </c>
      <c r="X338" s="815" t="s">
        <v>220</v>
      </c>
      <c r="Y338" s="876">
        <v>0.4</v>
      </c>
      <c r="Z338" s="876" t="s">
        <v>1875</v>
      </c>
      <c r="AA338" s="785" t="s">
        <v>1397</v>
      </c>
      <c r="AB338" s="49">
        <v>1</v>
      </c>
      <c r="AC338" s="213" t="s">
        <v>1892</v>
      </c>
      <c r="AD338" s="214">
        <v>1</v>
      </c>
      <c r="AE338" s="9" t="s">
        <v>1404</v>
      </c>
      <c r="AF338" s="16" t="s">
        <v>507</v>
      </c>
      <c r="AG338" s="10" t="s">
        <v>335</v>
      </c>
      <c r="AH338" s="18">
        <v>0.15</v>
      </c>
      <c r="AI338" s="10" t="s">
        <v>178</v>
      </c>
      <c r="AJ338" s="18">
        <v>0.15</v>
      </c>
      <c r="AK338" s="19">
        <v>0.3</v>
      </c>
      <c r="AL338" s="20">
        <v>0.14000000000000001</v>
      </c>
      <c r="AM338" s="20">
        <v>0.4</v>
      </c>
      <c r="AN338" s="11" t="s">
        <v>179</v>
      </c>
      <c r="AO338" s="11" t="s">
        <v>1477</v>
      </c>
      <c r="AP338" s="11" t="s">
        <v>181</v>
      </c>
      <c r="AQ338" s="774" t="s">
        <v>1867</v>
      </c>
      <c r="AR338" s="768">
        <v>0.2</v>
      </c>
      <c r="AS338" s="768">
        <v>5.04E-2</v>
      </c>
      <c r="AT338" s="785" t="s">
        <v>535</v>
      </c>
      <c r="AU338" s="768">
        <v>0.4</v>
      </c>
      <c r="AV338" s="768">
        <v>0.4</v>
      </c>
      <c r="AW338" s="785" t="s">
        <v>220</v>
      </c>
      <c r="AX338" s="785" t="s">
        <v>1397</v>
      </c>
      <c r="AY338" s="785" t="s">
        <v>1397</v>
      </c>
      <c r="AZ338" s="774" t="s">
        <v>224</v>
      </c>
      <c r="BA338" s="97" t="s">
        <v>1395</v>
      </c>
      <c r="BB338" s="91" t="s">
        <v>1395</v>
      </c>
      <c r="BC338" s="94" t="s">
        <v>974</v>
      </c>
      <c r="BD338" s="9"/>
      <c r="BE338" s="9"/>
      <c r="BF338" s="9"/>
      <c r="BG338" s="9"/>
      <c r="BH338" s="91"/>
      <c r="BI338" s="91"/>
      <c r="BJ338" s="91"/>
      <c r="BK338" s="91"/>
      <c r="BL338" s="93"/>
      <c r="BM338" s="93"/>
      <c r="BN338" s="93"/>
      <c r="BO338" s="93"/>
      <c r="BP338" s="95" t="s">
        <v>974</v>
      </c>
      <c r="BQ338" s="96" t="s">
        <v>974</v>
      </c>
      <c r="BR338" s="747"/>
      <c r="BS338" s="762"/>
      <c r="BT338" s="762"/>
      <c r="BU338" s="765"/>
    </row>
    <row r="339" spans="1:73" ht="114.75" x14ac:dyDescent="0.25">
      <c r="A339" s="819"/>
      <c r="B339" s="822"/>
      <c r="C339" s="825"/>
      <c r="D339" s="999"/>
      <c r="E339" s="831"/>
      <c r="F339" s="834"/>
      <c r="G339" s="763"/>
      <c r="H339" s="775"/>
      <c r="I339" s="775"/>
      <c r="J339" s="801"/>
      <c r="K339" s="775"/>
      <c r="L339" s="763"/>
      <c r="M339" s="786"/>
      <c r="N339" s="763"/>
      <c r="O339" s="763"/>
      <c r="P339" s="813"/>
      <c r="Q339" s="748"/>
      <c r="R339" s="775"/>
      <c r="S339" s="877"/>
      <c r="T339" s="775"/>
      <c r="U339" s="877"/>
      <c r="V339" s="775"/>
      <c r="W339" s="877"/>
      <c r="X339" s="816"/>
      <c r="Y339" s="877"/>
      <c r="Z339" s="877"/>
      <c r="AA339" s="786"/>
      <c r="AB339" s="297">
        <v>2</v>
      </c>
      <c r="AC339" s="480" t="s">
        <v>1503</v>
      </c>
      <c r="AD339" s="481">
        <v>1</v>
      </c>
      <c r="AE339" s="295" t="s">
        <v>1505</v>
      </c>
      <c r="AF339" s="298" t="s">
        <v>507</v>
      </c>
      <c r="AG339" s="299" t="s">
        <v>177</v>
      </c>
      <c r="AH339" s="296">
        <v>0.25</v>
      </c>
      <c r="AI339" s="299" t="s">
        <v>178</v>
      </c>
      <c r="AJ339" s="296">
        <v>0.15</v>
      </c>
      <c r="AK339" s="300">
        <v>0.4</v>
      </c>
      <c r="AL339" s="301">
        <v>8.4000000000000005E-2</v>
      </c>
      <c r="AM339" s="301">
        <v>0.4</v>
      </c>
      <c r="AN339" s="302" t="s">
        <v>179</v>
      </c>
      <c r="AO339" s="302" t="s">
        <v>1477</v>
      </c>
      <c r="AP339" s="302" t="s">
        <v>181</v>
      </c>
      <c r="AQ339" s="775"/>
      <c r="AR339" s="801"/>
      <c r="AS339" s="801"/>
      <c r="AT339" s="786"/>
      <c r="AU339" s="801"/>
      <c r="AV339" s="801"/>
      <c r="AW339" s="786"/>
      <c r="AX339" s="786"/>
      <c r="AY339" s="786"/>
      <c r="AZ339" s="775"/>
      <c r="BA339" s="303"/>
      <c r="BB339" s="305"/>
      <c r="BC339" s="308" t="s">
        <v>974</v>
      </c>
      <c r="BD339" s="295"/>
      <c r="BE339" s="295"/>
      <c r="BF339" s="295"/>
      <c r="BG339" s="295"/>
      <c r="BH339" s="305"/>
      <c r="BI339" s="305"/>
      <c r="BJ339" s="305"/>
      <c r="BK339" s="305"/>
      <c r="BL339" s="306"/>
      <c r="BM339" s="306"/>
      <c r="BN339" s="306"/>
      <c r="BO339" s="306"/>
      <c r="BP339" s="307" t="s">
        <v>974</v>
      </c>
      <c r="BQ339" s="330" t="s">
        <v>974</v>
      </c>
      <c r="BR339" s="748"/>
      <c r="BS339" s="763"/>
      <c r="BT339" s="763"/>
      <c r="BU339" s="766"/>
    </row>
    <row r="340" spans="1:73" ht="70.5" x14ac:dyDescent="0.25">
      <c r="A340" s="819"/>
      <c r="B340" s="822"/>
      <c r="C340" s="825"/>
      <c r="D340" s="999"/>
      <c r="E340" s="831"/>
      <c r="F340" s="834"/>
      <c r="G340" s="763"/>
      <c r="H340" s="775"/>
      <c r="I340" s="775"/>
      <c r="J340" s="801"/>
      <c r="K340" s="775"/>
      <c r="L340" s="763"/>
      <c r="M340" s="786"/>
      <c r="N340" s="763"/>
      <c r="O340" s="763"/>
      <c r="P340" s="813"/>
      <c r="Q340" s="748"/>
      <c r="R340" s="775"/>
      <c r="S340" s="877"/>
      <c r="T340" s="775"/>
      <c r="U340" s="877"/>
      <c r="V340" s="775"/>
      <c r="W340" s="877"/>
      <c r="X340" s="816"/>
      <c r="Y340" s="877"/>
      <c r="Z340" s="877"/>
      <c r="AA340" s="786"/>
      <c r="AB340" s="297">
        <v>3</v>
      </c>
      <c r="AC340" s="480" t="s">
        <v>1909</v>
      </c>
      <c r="AD340" s="481">
        <v>1</v>
      </c>
      <c r="AE340" s="295" t="s">
        <v>1650</v>
      </c>
      <c r="AF340" s="298" t="s">
        <v>507</v>
      </c>
      <c r="AG340" s="299" t="s">
        <v>177</v>
      </c>
      <c r="AH340" s="296">
        <v>0.25</v>
      </c>
      <c r="AI340" s="299" t="s">
        <v>178</v>
      </c>
      <c r="AJ340" s="296">
        <v>0.15</v>
      </c>
      <c r="AK340" s="300">
        <v>0.4</v>
      </c>
      <c r="AL340" s="301">
        <v>5.04E-2</v>
      </c>
      <c r="AM340" s="301">
        <v>0.4</v>
      </c>
      <c r="AN340" s="302" t="s">
        <v>179</v>
      </c>
      <c r="AO340" s="302" t="s">
        <v>180</v>
      </c>
      <c r="AP340" s="302" t="s">
        <v>181</v>
      </c>
      <c r="AQ340" s="775"/>
      <c r="AR340" s="801"/>
      <c r="AS340" s="801"/>
      <c r="AT340" s="786"/>
      <c r="AU340" s="801"/>
      <c r="AV340" s="801"/>
      <c r="AW340" s="786"/>
      <c r="AX340" s="786"/>
      <c r="AY340" s="786"/>
      <c r="AZ340" s="775"/>
      <c r="BA340" s="303"/>
      <c r="BB340" s="305"/>
      <c r="BC340" s="308" t="s">
        <v>974</v>
      </c>
      <c r="BD340" s="295"/>
      <c r="BE340" s="295"/>
      <c r="BF340" s="295"/>
      <c r="BG340" s="295"/>
      <c r="BH340" s="305"/>
      <c r="BI340" s="305"/>
      <c r="BJ340" s="305"/>
      <c r="BK340" s="305"/>
      <c r="BL340" s="306"/>
      <c r="BM340" s="306"/>
      <c r="BN340" s="306"/>
      <c r="BO340" s="306"/>
      <c r="BP340" s="307" t="s">
        <v>974</v>
      </c>
      <c r="BQ340" s="330" t="s">
        <v>974</v>
      </c>
      <c r="BR340" s="748"/>
      <c r="BS340" s="763"/>
      <c r="BT340" s="763"/>
      <c r="BU340" s="766"/>
    </row>
    <row r="341" spans="1:73" x14ac:dyDescent="0.25">
      <c r="A341" s="819"/>
      <c r="B341" s="822"/>
      <c r="C341" s="825"/>
      <c r="D341" s="999"/>
      <c r="E341" s="831"/>
      <c r="F341" s="834"/>
      <c r="G341" s="763"/>
      <c r="H341" s="775"/>
      <c r="I341" s="775"/>
      <c r="J341" s="801"/>
      <c r="K341" s="775"/>
      <c r="L341" s="763"/>
      <c r="M341" s="786"/>
      <c r="N341" s="763"/>
      <c r="O341" s="763"/>
      <c r="P341" s="813"/>
      <c r="Q341" s="748"/>
      <c r="R341" s="775"/>
      <c r="S341" s="877"/>
      <c r="T341" s="775"/>
      <c r="U341" s="877"/>
      <c r="V341" s="775"/>
      <c r="W341" s="877"/>
      <c r="X341" s="816"/>
      <c r="Y341" s="877"/>
      <c r="Z341" s="877"/>
      <c r="AA341" s="786"/>
      <c r="AB341" s="297">
        <v>4</v>
      </c>
      <c r="AC341" s="480"/>
      <c r="AD341" s="481"/>
      <c r="AE341" s="295"/>
      <c r="AF341" s="298" t="s">
        <v>974</v>
      </c>
      <c r="AG341" s="299"/>
      <c r="AH341" s="296" t="s">
        <v>974</v>
      </c>
      <c r="AI341" s="299"/>
      <c r="AJ341" s="296" t="s">
        <v>974</v>
      </c>
      <c r="AK341" s="300" t="s">
        <v>974</v>
      </c>
      <c r="AL341" s="301" t="s">
        <v>974</v>
      </c>
      <c r="AM341" s="301" t="s">
        <v>974</v>
      </c>
      <c r="AN341" s="302"/>
      <c r="AO341" s="302"/>
      <c r="AP341" s="302"/>
      <c r="AQ341" s="775"/>
      <c r="AR341" s="801"/>
      <c r="AS341" s="801"/>
      <c r="AT341" s="786"/>
      <c r="AU341" s="801"/>
      <c r="AV341" s="801"/>
      <c r="AW341" s="786"/>
      <c r="AX341" s="786"/>
      <c r="AY341" s="786"/>
      <c r="AZ341" s="775"/>
      <c r="BA341" s="303"/>
      <c r="BB341" s="305"/>
      <c r="BC341" s="308" t="s">
        <v>974</v>
      </c>
      <c r="BD341" s="295"/>
      <c r="BE341" s="295"/>
      <c r="BF341" s="295"/>
      <c r="BG341" s="295"/>
      <c r="BH341" s="305"/>
      <c r="BI341" s="305"/>
      <c r="BJ341" s="305"/>
      <c r="BK341" s="305"/>
      <c r="BL341" s="306"/>
      <c r="BM341" s="306"/>
      <c r="BN341" s="306"/>
      <c r="BO341" s="306"/>
      <c r="BP341" s="307" t="s">
        <v>974</v>
      </c>
      <c r="BQ341" s="330" t="s">
        <v>974</v>
      </c>
      <c r="BR341" s="748"/>
      <c r="BS341" s="763"/>
      <c r="BT341" s="763"/>
      <c r="BU341" s="766"/>
    </row>
    <row r="342" spans="1:73" x14ac:dyDescent="0.25">
      <c r="A342" s="819"/>
      <c r="B342" s="822"/>
      <c r="C342" s="825"/>
      <c r="D342" s="999"/>
      <c r="E342" s="831"/>
      <c r="F342" s="834"/>
      <c r="G342" s="763"/>
      <c r="H342" s="775"/>
      <c r="I342" s="775"/>
      <c r="J342" s="801"/>
      <c r="K342" s="775"/>
      <c r="L342" s="763"/>
      <c r="M342" s="786"/>
      <c r="N342" s="763"/>
      <c r="O342" s="763"/>
      <c r="P342" s="813"/>
      <c r="Q342" s="748"/>
      <c r="R342" s="775"/>
      <c r="S342" s="877"/>
      <c r="T342" s="775"/>
      <c r="U342" s="877"/>
      <c r="V342" s="775"/>
      <c r="W342" s="877"/>
      <c r="X342" s="816"/>
      <c r="Y342" s="877"/>
      <c r="Z342" s="877"/>
      <c r="AA342" s="786"/>
      <c r="AB342" s="297">
        <v>5</v>
      </c>
      <c r="AC342" s="480"/>
      <c r="AD342" s="481"/>
      <c r="AE342" s="295"/>
      <c r="AF342" s="298" t="s">
        <v>974</v>
      </c>
      <c r="AG342" s="299"/>
      <c r="AH342" s="296" t="s">
        <v>974</v>
      </c>
      <c r="AI342" s="299"/>
      <c r="AJ342" s="296" t="s">
        <v>974</v>
      </c>
      <c r="AK342" s="300" t="s">
        <v>974</v>
      </c>
      <c r="AL342" s="301" t="s">
        <v>974</v>
      </c>
      <c r="AM342" s="301" t="s">
        <v>974</v>
      </c>
      <c r="AN342" s="302"/>
      <c r="AO342" s="302"/>
      <c r="AP342" s="302"/>
      <c r="AQ342" s="775"/>
      <c r="AR342" s="801"/>
      <c r="AS342" s="801"/>
      <c r="AT342" s="786"/>
      <c r="AU342" s="801"/>
      <c r="AV342" s="801"/>
      <c r="AW342" s="786"/>
      <c r="AX342" s="786"/>
      <c r="AY342" s="786"/>
      <c r="AZ342" s="775"/>
      <c r="BA342" s="303"/>
      <c r="BB342" s="305"/>
      <c r="BC342" s="308" t="s">
        <v>974</v>
      </c>
      <c r="BD342" s="295"/>
      <c r="BE342" s="295"/>
      <c r="BF342" s="295"/>
      <c r="BG342" s="295"/>
      <c r="BH342" s="305"/>
      <c r="BI342" s="305"/>
      <c r="BJ342" s="305"/>
      <c r="BK342" s="305"/>
      <c r="BL342" s="306"/>
      <c r="BM342" s="306"/>
      <c r="BN342" s="306"/>
      <c r="BO342" s="306"/>
      <c r="BP342" s="307" t="s">
        <v>974</v>
      </c>
      <c r="BQ342" s="330" t="s">
        <v>974</v>
      </c>
      <c r="BR342" s="748"/>
      <c r="BS342" s="763"/>
      <c r="BT342" s="763"/>
      <c r="BU342" s="766"/>
    </row>
    <row r="343" spans="1:73" ht="15.75" thickBot="1" x14ac:dyDescent="0.3">
      <c r="A343" s="820"/>
      <c r="B343" s="823"/>
      <c r="C343" s="826"/>
      <c r="D343" s="1000"/>
      <c r="E343" s="832"/>
      <c r="F343" s="835"/>
      <c r="G343" s="764"/>
      <c r="H343" s="776"/>
      <c r="I343" s="776"/>
      <c r="J343" s="802"/>
      <c r="K343" s="776"/>
      <c r="L343" s="764"/>
      <c r="M343" s="787"/>
      <c r="N343" s="764"/>
      <c r="O343" s="764"/>
      <c r="P343" s="814"/>
      <c r="Q343" s="749"/>
      <c r="R343" s="776"/>
      <c r="S343" s="878"/>
      <c r="T343" s="776"/>
      <c r="U343" s="878"/>
      <c r="V343" s="776"/>
      <c r="W343" s="878"/>
      <c r="X343" s="817"/>
      <c r="Y343" s="878"/>
      <c r="Z343" s="878"/>
      <c r="AA343" s="787"/>
      <c r="AB343" s="315">
        <v>6</v>
      </c>
      <c r="AC343" s="482"/>
      <c r="AD343" s="483"/>
      <c r="AE343" s="313"/>
      <c r="AF343" s="316" t="s">
        <v>974</v>
      </c>
      <c r="AG343" s="317"/>
      <c r="AH343" s="314" t="s">
        <v>974</v>
      </c>
      <c r="AI343" s="317"/>
      <c r="AJ343" s="314" t="s">
        <v>974</v>
      </c>
      <c r="AK343" s="318" t="s">
        <v>974</v>
      </c>
      <c r="AL343" s="301" t="s">
        <v>974</v>
      </c>
      <c r="AM343" s="301" t="s">
        <v>974</v>
      </c>
      <c r="AN343" s="320"/>
      <c r="AO343" s="320"/>
      <c r="AP343" s="320"/>
      <c r="AQ343" s="776"/>
      <c r="AR343" s="802"/>
      <c r="AS343" s="802"/>
      <c r="AT343" s="787"/>
      <c r="AU343" s="802"/>
      <c r="AV343" s="802"/>
      <c r="AW343" s="787"/>
      <c r="AX343" s="787"/>
      <c r="AY343" s="787"/>
      <c r="AZ343" s="776"/>
      <c r="BA343" s="321"/>
      <c r="BB343" s="323"/>
      <c r="BC343" s="326" t="s">
        <v>974</v>
      </c>
      <c r="BD343" s="313"/>
      <c r="BE343" s="313"/>
      <c r="BF343" s="313"/>
      <c r="BG343" s="313"/>
      <c r="BH343" s="323"/>
      <c r="BI343" s="323"/>
      <c r="BJ343" s="323"/>
      <c r="BK343" s="323"/>
      <c r="BL343" s="324"/>
      <c r="BM343" s="324"/>
      <c r="BN343" s="324"/>
      <c r="BO343" s="324"/>
      <c r="BP343" s="325" t="s">
        <v>974</v>
      </c>
      <c r="BQ343" s="333" t="s">
        <v>974</v>
      </c>
      <c r="BR343" s="749"/>
      <c r="BS343" s="764"/>
      <c r="BT343" s="764"/>
      <c r="BU343" s="767"/>
    </row>
    <row r="344" spans="1:73" ht="90" x14ac:dyDescent="0.25">
      <c r="A344" s="818" t="s">
        <v>727</v>
      </c>
      <c r="B344" s="821" t="s">
        <v>165</v>
      </c>
      <c r="C344" s="824" t="s">
        <v>728</v>
      </c>
      <c r="D344" s="998" t="s">
        <v>1387</v>
      </c>
      <c r="E344" s="830" t="s">
        <v>729</v>
      </c>
      <c r="F344" s="833">
        <v>1</v>
      </c>
      <c r="G344" s="812" t="s">
        <v>1910</v>
      </c>
      <c r="H344" s="774" t="s">
        <v>1499</v>
      </c>
      <c r="I344" s="774" t="s">
        <v>1391</v>
      </c>
      <c r="J344" s="800" t="s">
        <v>1911</v>
      </c>
      <c r="K344" s="774" t="s">
        <v>201</v>
      </c>
      <c r="L344" s="762" t="s">
        <v>675</v>
      </c>
      <c r="M344" s="815" t="s">
        <v>1282</v>
      </c>
      <c r="N344" s="762" t="s">
        <v>1912</v>
      </c>
      <c r="O344" s="762" t="s">
        <v>1913</v>
      </c>
      <c r="P344" s="812" t="s">
        <v>1395</v>
      </c>
      <c r="Q344" s="747" t="s">
        <v>1395</v>
      </c>
      <c r="R344" s="774" t="s">
        <v>289</v>
      </c>
      <c r="S344" s="876">
        <v>0.8</v>
      </c>
      <c r="T344" s="774" t="s">
        <v>263</v>
      </c>
      <c r="U344" s="876">
        <v>0.2</v>
      </c>
      <c r="V344" s="774" t="s">
        <v>220</v>
      </c>
      <c r="W344" s="876">
        <v>0.4</v>
      </c>
      <c r="X344" s="815" t="s">
        <v>220</v>
      </c>
      <c r="Y344" s="876">
        <v>0.4</v>
      </c>
      <c r="Z344" s="876" t="s">
        <v>1465</v>
      </c>
      <c r="AA344" s="785" t="s">
        <v>174</v>
      </c>
      <c r="AB344" s="49">
        <v>1</v>
      </c>
      <c r="AC344" s="213" t="s">
        <v>1914</v>
      </c>
      <c r="AD344" s="214">
        <v>2</v>
      </c>
      <c r="AE344" s="9" t="s">
        <v>1915</v>
      </c>
      <c r="AF344" s="298" t="s">
        <v>507</v>
      </c>
      <c r="AG344" s="10" t="s">
        <v>177</v>
      </c>
      <c r="AH344" s="296">
        <v>0.25</v>
      </c>
      <c r="AI344" s="10" t="s">
        <v>178</v>
      </c>
      <c r="AJ344" s="296">
        <v>0.15</v>
      </c>
      <c r="AK344" s="300">
        <v>0.4</v>
      </c>
      <c r="AL344" s="20">
        <v>0.48</v>
      </c>
      <c r="AM344" s="20">
        <v>0.4</v>
      </c>
      <c r="AN344" s="11" t="s">
        <v>179</v>
      </c>
      <c r="AO344" s="11" t="s">
        <v>180</v>
      </c>
      <c r="AP344" s="11" t="s">
        <v>181</v>
      </c>
      <c r="AQ344" s="784" t="s">
        <v>1916</v>
      </c>
      <c r="AR344" s="768">
        <v>0.8</v>
      </c>
      <c r="AS344" s="768">
        <v>0.23519999999999996</v>
      </c>
      <c r="AT344" s="785" t="s">
        <v>219</v>
      </c>
      <c r="AU344" s="768">
        <v>0.4</v>
      </c>
      <c r="AV344" s="768">
        <v>0.4</v>
      </c>
      <c r="AW344" s="785" t="s">
        <v>220</v>
      </c>
      <c r="AX344" s="785" t="s">
        <v>174</v>
      </c>
      <c r="AY344" s="785" t="s">
        <v>174</v>
      </c>
      <c r="AZ344" s="774" t="s">
        <v>183</v>
      </c>
      <c r="BA344" s="97" t="s">
        <v>1917</v>
      </c>
      <c r="BB344" s="97" t="s">
        <v>1918</v>
      </c>
      <c r="BC344" s="110">
        <v>4</v>
      </c>
      <c r="BD344" s="111">
        <v>1</v>
      </c>
      <c r="BE344" s="111">
        <v>1</v>
      </c>
      <c r="BF344" s="111">
        <v>1</v>
      </c>
      <c r="BG344" s="111">
        <v>1</v>
      </c>
      <c r="BH344" s="91" t="s">
        <v>1919</v>
      </c>
      <c r="BI344" s="91" t="s">
        <v>1205</v>
      </c>
      <c r="BJ344" s="91"/>
      <c r="BK344" s="91"/>
      <c r="BL344" s="93"/>
      <c r="BM344" s="93"/>
      <c r="BN344" s="93"/>
      <c r="BO344" s="93"/>
      <c r="BP344" s="95" t="s">
        <v>974</v>
      </c>
      <c r="BQ344" s="96" t="s">
        <v>974</v>
      </c>
      <c r="BR344" s="747"/>
      <c r="BS344" s="812"/>
      <c r="BT344" s="812"/>
      <c r="BU344" s="1387"/>
    </row>
    <row r="345" spans="1:73" ht="90" x14ac:dyDescent="0.25">
      <c r="A345" s="819"/>
      <c r="B345" s="822"/>
      <c r="C345" s="825"/>
      <c r="D345" s="999"/>
      <c r="E345" s="831"/>
      <c r="F345" s="834"/>
      <c r="G345" s="813"/>
      <c r="H345" s="775"/>
      <c r="I345" s="775"/>
      <c r="J345" s="801"/>
      <c r="K345" s="775"/>
      <c r="L345" s="763"/>
      <c r="M345" s="816"/>
      <c r="N345" s="763"/>
      <c r="O345" s="763"/>
      <c r="P345" s="813"/>
      <c r="Q345" s="748"/>
      <c r="R345" s="775"/>
      <c r="S345" s="877"/>
      <c r="T345" s="775"/>
      <c r="U345" s="877"/>
      <c r="V345" s="775"/>
      <c r="W345" s="877"/>
      <c r="X345" s="816"/>
      <c r="Y345" s="877"/>
      <c r="Z345" s="877"/>
      <c r="AA345" s="786"/>
      <c r="AB345" s="297">
        <v>2</v>
      </c>
      <c r="AC345" s="480" t="s">
        <v>1902</v>
      </c>
      <c r="AD345" s="481">
        <v>1.2</v>
      </c>
      <c r="AE345" s="295" t="s">
        <v>1920</v>
      </c>
      <c r="AF345" s="298" t="s">
        <v>507</v>
      </c>
      <c r="AG345" s="299" t="s">
        <v>335</v>
      </c>
      <c r="AH345" s="296">
        <v>0.15</v>
      </c>
      <c r="AI345" s="299" t="s">
        <v>178</v>
      </c>
      <c r="AJ345" s="296">
        <v>0.15</v>
      </c>
      <c r="AK345" s="300">
        <v>0.3</v>
      </c>
      <c r="AL345" s="301">
        <v>0.33599999999999997</v>
      </c>
      <c r="AM345" s="301">
        <v>0.4</v>
      </c>
      <c r="AN345" s="302" t="s">
        <v>179</v>
      </c>
      <c r="AO345" s="302" t="s">
        <v>180</v>
      </c>
      <c r="AP345" s="302" t="s">
        <v>181</v>
      </c>
      <c r="AQ345" s="775"/>
      <c r="AR345" s="801"/>
      <c r="AS345" s="801"/>
      <c r="AT345" s="786"/>
      <c r="AU345" s="801"/>
      <c r="AV345" s="801"/>
      <c r="AW345" s="786"/>
      <c r="AX345" s="786"/>
      <c r="AY345" s="786"/>
      <c r="AZ345" s="775"/>
      <c r="BA345" s="303" t="s">
        <v>1921</v>
      </c>
      <c r="BB345" s="303" t="s">
        <v>1922</v>
      </c>
      <c r="BC345" s="294">
        <v>1</v>
      </c>
      <c r="BD345" s="304"/>
      <c r="BE345" s="304"/>
      <c r="BF345" s="304">
        <v>1</v>
      </c>
      <c r="BG345" s="304"/>
      <c r="BH345" s="305" t="s">
        <v>1919</v>
      </c>
      <c r="BI345" s="305" t="s">
        <v>1205</v>
      </c>
      <c r="BJ345" s="305"/>
      <c r="BK345" s="305"/>
      <c r="BL345" s="306"/>
      <c r="BM345" s="306"/>
      <c r="BN345" s="306"/>
      <c r="BO345" s="306"/>
      <c r="BP345" s="307" t="s">
        <v>974</v>
      </c>
      <c r="BQ345" s="308" t="s">
        <v>974</v>
      </c>
      <c r="BR345" s="748"/>
      <c r="BS345" s="813"/>
      <c r="BT345" s="813"/>
      <c r="BU345" s="1388"/>
    </row>
    <row r="346" spans="1:73" ht="114.75" x14ac:dyDescent="0.25">
      <c r="A346" s="819"/>
      <c r="B346" s="822"/>
      <c r="C346" s="825"/>
      <c r="D346" s="999"/>
      <c r="E346" s="831"/>
      <c r="F346" s="834"/>
      <c r="G346" s="813"/>
      <c r="H346" s="775"/>
      <c r="I346" s="775"/>
      <c r="J346" s="801"/>
      <c r="K346" s="775"/>
      <c r="L346" s="763"/>
      <c r="M346" s="816"/>
      <c r="N346" s="763"/>
      <c r="O346" s="763"/>
      <c r="P346" s="813"/>
      <c r="Q346" s="748"/>
      <c r="R346" s="775"/>
      <c r="S346" s="877"/>
      <c r="T346" s="775"/>
      <c r="U346" s="877"/>
      <c r="V346" s="775"/>
      <c r="W346" s="877"/>
      <c r="X346" s="816"/>
      <c r="Y346" s="877"/>
      <c r="Z346" s="877"/>
      <c r="AA346" s="786"/>
      <c r="AB346" s="297">
        <v>3</v>
      </c>
      <c r="AC346" s="480" t="s">
        <v>1431</v>
      </c>
      <c r="AD346" s="481">
        <v>3</v>
      </c>
      <c r="AE346" s="293" t="s">
        <v>1923</v>
      </c>
      <c r="AF346" s="298" t="s">
        <v>507</v>
      </c>
      <c r="AG346" s="299" t="s">
        <v>335</v>
      </c>
      <c r="AH346" s="296">
        <v>0.15</v>
      </c>
      <c r="AI346" s="299" t="s">
        <v>178</v>
      </c>
      <c r="AJ346" s="296">
        <v>0.15</v>
      </c>
      <c r="AK346" s="300">
        <v>0.3</v>
      </c>
      <c r="AL346" s="301">
        <v>0.23519999999999996</v>
      </c>
      <c r="AM346" s="301">
        <v>0.4</v>
      </c>
      <c r="AN346" s="302" t="s">
        <v>179</v>
      </c>
      <c r="AO346" s="302" t="s">
        <v>180</v>
      </c>
      <c r="AP346" s="302" t="s">
        <v>181</v>
      </c>
      <c r="AQ346" s="775"/>
      <c r="AR346" s="801"/>
      <c r="AS346" s="801"/>
      <c r="AT346" s="786"/>
      <c r="AU346" s="801"/>
      <c r="AV346" s="801"/>
      <c r="AW346" s="786"/>
      <c r="AX346" s="786"/>
      <c r="AY346" s="786"/>
      <c r="AZ346" s="775"/>
      <c r="BA346" s="303"/>
      <c r="BB346" s="303"/>
      <c r="BC346" s="294" t="s">
        <v>974</v>
      </c>
      <c r="BD346" s="304"/>
      <c r="BE346" s="304"/>
      <c r="BF346" s="304"/>
      <c r="BG346" s="304"/>
      <c r="BH346" s="305"/>
      <c r="BI346" s="305"/>
      <c r="BJ346" s="305"/>
      <c r="BK346" s="305"/>
      <c r="BL346" s="306"/>
      <c r="BM346" s="306"/>
      <c r="BN346" s="306"/>
      <c r="BO346" s="306"/>
      <c r="BP346" s="307" t="s">
        <v>974</v>
      </c>
      <c r="BQ346" s="308" t="s">
        <v>974</v>
      </c>
      <c r="BR346" s="748"/>
      <c r="BS346" s="813"/>
      <c r="BT346" s="813"/>
      <c r="BU346" s="1388"/>
    </row>
    <row r="347" spans="1:73" x14ac:dyDescent="0.25">
      <c r="A347" s="819"/>
      <c r="B347" s="822"/>
      <c r="C347" s="825"/>
      <c r="D347" s="999"/>
      <c r="E347" s="831"/>
      <c r="F347" s="834"/>
      <c r="G347" s="813"/>
      <c r="H347" s="775"/>
      <c r="I347" s="775"/>
      <c r="J347" s="801"/>
      <c r="K347" s="775"/>
      <c r="L347" s="763"/>
      <c r="M347" s="816"/>
      <c r="N347" s="763"/>
      <c r="O347" s="763"/>
      <c r="P347" s="813"/>
      <c r="Q347" s="748"/>
      <c r="R347" s="775"/>
      <c r="S347" s="877"/>
      <c r="T347" s="775"/>
      <c r="U347" s="877"/>
      <c r="V347" s="775"/>
      <c r="W347" s="877"/>
      <c r="X347" s="816"/>
      <c r="Y347" s="877"/>
      <c r="Z347" s="877"/>
      <c r="AA347" s="786"/>
      <c r="AB347" s="297">
        <v>4</v>
      </c>
      <c r="AC347" s="480"/>
      <c r="AD347" s="481"/>
      <c r="AE347" s="295"/>
      <c r="AF347" s="298" t="s">
        <v>974</v>
      </c>
      <c r="AG347" s="299"/>
      <c r="AH347" s="296" t="s">
        <v>974</v>
      </c>
      <c r="AI347" s="299"/>
      <c r="AJ347" s="296" t="s">
        <v>974</v>
      </c>
      <c r="AK347" s="300" t="s">
        <v>974</v>
      </c>
      <c r="AL347" s="301" t="s">
        <v>974</v>
      </c>
      <c r="AM347" s="301" t="s">
        <v>974</v>
      </c>
      <c r="AN347" s="302"/>
      <c r="AO347" s="302"/>
      <c r="AP347" s="302"/>
      <c r="AQ347" s="775"/>
      <c r="AR347" s="801"/>
      <c r="AS347" s="801"/>
      <c r="AT347" s="786"/>
      <c r="AU347" s="801"/>
      <c r="AV347" s="801"/>
      <c r="AW347" s="786"/>
      <c r="AX347" s="786"/>
      <c r="AY347" s="786"/>
      <c r="AZ347" s="775"/>
      <c r="BA347" s="303"/>
      <c r="BB347" s="303"/>
      <c r="BC347" s="294" t="s">
        <v>974</v>
      </c>
      <c r="BD347" s="304"/>
      <c r="BE347" s="304"/>
      <c r="BF347" s="304"/>
      <c r="BG347" s="304"/>
      <c r="BH347" s="305"/>
      <c r="BI347" s="305"/>
      <c r="BJ347" s="305"/>
      <c r="BK347" s="305"/>
      <c r="BL347" s="306"/>
      <c r="BM347" s="306"/>
      <c r="BN347" s="306"/>
      <c r="BO347" s="306"/>
      <c r="BP347" s="307" t="s">
        <v>974</v>
      </c>
      <c r="BQ347" s="308" t="s">
        <v>974</v>
      </c>
      <c r="BR347" s="748"/>
      <c r="BS347" s="813"/>
      <c r="BT347" s="813"/>
      <c r="BU347" s="1388"/>
    </row>
    <row r="348" spans="1:73" x14ac:dyDescent="0.25">
      <c r="A348" s="819"/>
      <c r="B348" s="822"/>
      <c r="C348" s="825"/>
      <c r="D348" s="999"/>
      <c r="E348" s="831"/>
      <c r="F348" s="834"/>
      <c r="G348" s="813"/>
      <c r="H348" s="775"/>
      <c r="I348" s="775"/>
      <c r="J348" s="801"/>
      <c r="K348" s="775"/>
      <c r="L348" s="763"/>
      <c r="M348" s="816"/>
      <c r="N348" s="763"/>
      <c r="O348" s="763"/>
      <c r="P348" s="813"/>
      <c r="Q348" s="748"/>
      <c r="R348" s="775"/>
      <c r="S348" s="877"/>
      <c r="T348" s="775"/>
      <c r="U348" s="877"/>
      <c r="V348" s="775"/>
      <c r="W348" s="877"/>
      <c r="X348" s="816"/>
      <c r="Y348" s="877"/>
      <c r="Z348" s="877"/>
      <c r="AA348" s="786"/>
      <c r="AB348" s="297">
        <v>5</v>
      </c>
      <c r="AC348" s="480"/>
      <c r="AD348" s="481"/>
      <c r="AE348" s="295"/>
      <c r="AF348" s="298" t="s">
        <v>974</v>
      </c>
      <c r="AG348" s="299"/>
      <c r="AH348" s="296" t="s">
        <v>974</v>
      </c>
      <c r="AI348" s="299"/>
      <c r="AJ348" s="296" t="s">
        <v>974</v>
      </c>
      <c r="AK348" s="300" t="s">
        <v>974</v>
      </c>
      <c r="AL348" s="301" t="s">
        <v>974</v>
      </c>
      <c r="AM348" s="301" t="s">
        <v>974</v>
      </c>
      <c r="AN348" s="302"/>
      <c r="AO348" s="302"/>
      <c r="AP348" s="302"/>
      <c r="AQ348" s="775"/>
      <c r="AR348" s="801"/>
      <c r="AS348" s="801"/>
      <c r="AT348" s="786"/>
      <c r="AU348" s="801"/>
      <c r="AV348" s="801"/>
      <c r="AW348" s="786"/>
      <c r="AX348" s="786"/>
      <c r="AY348" s="786"/>
      <c r="AZ348" s="775"/>
      <c r="BA348" s="303"/>
      <c r="BB348" s="303"/>
      <c r="BC348" s="294" t="s">
        <v>974</v>
      </c>
      <c r="BD348" s="304"/>
      <c r="BE348" s="304"/>
      <c r="BF348" s="304"/>
      <c r="BG348" s="304"/>
      <c r="BH348" s="305"/>
      <c r="BI348" s="305"/>
      <c r="BJ348" s="305"/>
      <c r="BK348" s="305"/>
      <c r="BL348" s="306"/>
      <c r="BM348" s="306"/>
      <c r="BN348" s="306"/>
      <c r="BO348" s="306"/>
      <c r="BP348" s="307" t="s">
        <v>974</v>
      </c>
      <c r="BQ348" s="308" t="s">
        <v>974</v>
      </c>
      <c r="BR348" s="748"/>
      <c r="BS348" s="813"/>
      <c r="BT348" s="813"/>
      <c r="BU348" s="1388"/>
    </row>
    <row r="349" spans="1:73" ht="15.75" thickBot="1" x14ac:dyDescent="0.3">
      <c r="A349" s="819"/>
      <c r="B349" s="822"/>
      <c r="C349" s="825"/>
      <c r="D349" s="1000"/>
      <c r="E349" s="832"/>
      <c r="F349" s="835"/>
      <c r="G349" s="814"/>
      <c r="H349" s="776"/>
      <c r="I349" s="776"/>
      <c r="J349" s="802"/>
      <c r="K349" s="776"/>
      <c r="L349" s="764"/>
      <c r="M349" s="817"/>
      <c r="N349" s="764"/>
      <c r="O349" s="764"/>
      <c r="P349" s="814"/>
      <c r="Q349" s="749"/>
      <c r="R349" s="776"/>
      <c r="S349" s="878"/>
      <c r="T349" s="776"/>
      <c r="U349" s="878"/>
      <c r="V349" s="776"/>
      <c r="W349" s="878"/>
      <c r="X349" s="817"/>
      <c r="Y349" s="878"/>
      <c r="Z349" s="878"/>
      <c r="AA349" s="787"/>
      <c r="AB349" s="315">
        <v>6</v>
      </c>
      <c r="AC349" s="482"/>
      <c r="AD349" s="483"/>
      <c r="AE349" s="313"/>
      <c r="AF349" s="547" t="s">
        <v>974</v>
      </c>
      <c r="AG349" s="317"/>
      <c r="AH349" s="314" t="s">
        <v>974</v>
      </c>
      <c r="AI349" s="317"/>
      <c r="AJ349" s="314" t="s">
        <v>974</v>
      </c>
      <c r="AK349" s="318" t="s">
        <v>974</v>
      </c>
      <c r="AL349" s="301" t="s">
        <v>974</v>
      </c>
      <c r="AM349" s="301" t="s">
        <v>974</v>
      </c>
      <c r="AN349" s="320"/>
      <c r="AO349" s="320"/>
      <c r="AP349" s="320"/>
      <c r="AQ349" s="776"/>
      <c r="AR349" s="802"/>
      <c r="AS349" s="802"/>
      <c r="AT349" s="787"/>
      <c r="AU349" s="802"/>
      <c r="AV349" s="802"/>
      <c r="AW349" s="787"/>
      <c r="AX349" s="787"/>
      <c r="AY349" s="787"/>
      <c r="AZ349" s="776"/>
      <c r="BA349" s="321"/>
      <c r="BB349" s="321"/>
      <c r="BC349" s="312" t="s">
        <v>974</v>
      </c>
      <c r="BD349" s="322"/>
      <c r="BE349" s="322"/>
      <c r="BF349" s="322"/>
      <c r="BG349" s="322"/>
      <c r="BH349" s="323"/>
      <c r="BI349" s="323"/>
      <c r="BJ349" s="323"/>
      <c r="BK349" s="323"/>
      <c r="BL349" s="324"/>
      <c r="BM349" s="324"/>
      <c r="BN349" s="324"/>
      <c r="BO349" s="324"/>
      <c r="BP349" s="325" t="s">
        <v>974</v>
      </c>
      <c r="BQ349" s="326" t="s">
        <v>974</v>
      </c>
      <c r="BR349" s="749"/>
      <c r="BS349" s="814"/>
      <c r="BT349" s="814"/>
      <c r="BU349" s="1389"/>
    </row>
    <row r="350" spans="1:73" ht="70.5" x14ac:dyDescent="0.25">
      <c r="A350" s="819"/>
      <c r="B350" s="822"/>
      <c r="C350" s="825"/>
      <c r="D350" s="998" t="s">
        <v>1387</v>
      </c>
      <c r="E350" s="830" t="s">
        <v>729</v>
      </c>
      <c r="F350" s="833">
        <v>2</v>
      </c>
      <c r="G350" s="762" t="s">
        <v>1910</v>
      </c>
      <c r="H350" s="774" t="s">
        <v>1499</v>
      </c>
      <c r="I350" s="774" t="s">
        <v>1406</v>
      </c>
      <c r="J350" s="800" t="s">
        <v>1924</v>
      </c>
      <c r="K350" s="774" t="s">
        <v>201</v>
      </c>
      <c r="L350" s="762" t="s">
        <v>675</v>
      </c>
      <c r="M350" s="815" t="s">
        <v>1282</v>
      </c>
      <c r="N350" s="762" t="s">
        <v>1925</v>
      </c>
      <c r="O350" s="762" t="s">
        <v>1926</v>
      </c>
      <c r="P350" s="812" t="s">
        <v>1395</v>
      </c>
      <c r="Q350" s="747" t="s">
        <v>1395</v>
      </c>
      <c r="R350" s="774" t="s">
        <v>289</v>
      </c>
      <c r="S350" s="876">
        <v>0.8</v>
      </c>
      <c r="T350" s="774" t="s">
        <v>263</v>
      </c>
      <c r="U350" s="876">
        <v>0.2</v>
      </c>
      <c r="V350" s="774" t="s">
        <v>263</v>
      </c>
      <c r="W350" s="876">
        <v>0.2</v>
      </c>
      <c r="X350" s="815" t="s">
        <v>263</v>
      </c>
      <c r="Y350" s="876">
        <v>0.2</v>
      </c>
      <c r="Z350" s="876" t="s">
        <v>1723</v>
      </c>
      <c r="AA350" s="785" t="s">
        <v>174</v>
      </c>
      <c r="AB350" s="49">
        <v>1</v>
      </c>
      <c r="AC350" s="215" t="s">
        <v>1857</v>
      </c>
      <c r="AD350" s="216">
        <v>3</v>
      </c>
      <c r="AE350" s="14" t="s">
        <v>1927</v>
      </c>
      <c r="AF350" s="16" t="s">
        <v>507</v>
      </c>
      <c r="AG350" s="10" t="s">
        <v>177</v>
      </c>
      <c r="AH350" s="18">
        <v>0.25</v>
      </c>
      <c r="AI350" s="10" t="s">
        <v>178</v>
      </c>
      <c r="AJ350" s="18">
        <v>0.15</v>
      </c>
      <c r="AK350" s="19">
        <v>0.4</v>
      </c>
      <c r="AL350" s="20">
        <v>0.48</v>
      </c>
      <c r="AM350" s="20">
        <v>0.2</v>
      </c>
      <c r="AN350" s="11" t="s">
        <v>179</v>
      </c>
      <c r="AO350" s="11" t="s">
        <v>180</v>
      </c>
      <c r="AP350" s="11" t="s">
        <v>181</v>
      </c>
      <c r="AQ350" s="774" t="s">
        <v>1916</v>
      </c>
      <c r="AR350" s="768">
        <v>0.8</v>
      </c>
      <c r="AS350" s="768">
        <v>0.12095999999999998</v>
      </c>
      <c r="AT350" s="785" t="s">
        <v>535</v>
      </c>
      <c r="AU350" s="768">
        <v>0.2</v>
      </c>
      <c r="AV350" s="768">
        <v>0.11250000000000002</v>
      </c>
      <c r="AW350" s="785" t="s">
        <v>263</v>
      </c>
      <c r="AX350" s="785" t="s">
        <v>174</v>
      </c>
      <c r="AY350" s="785" t="s">
        <v>1397</v>
      </c>
      <c r="AZ350" s="774" t="s">
        <v>224</v>
      </c>
      <c r="BA350" s="97"/>
      <c r="BB350" s="91"/>
      <c r="BC350" s="94" t="s">
        <v>974</v>
      </c>
      <c r="BD350" s="9"/>
      <c r="BE350" s="9"/>
      <c r="BF350" s="9"/>
      <c r="BG350" s="9"/>
      <c r="BH350" s="91"/>
      <c r="BI350" s="91"/>
      <c r="BJ350" s="91"/>
      <c r="BK350" s="91"/>
      <c r="BL350" s="93"/>
      <c r="BM350" s="93"/>
      <c r="BN350" s="93"/>
      <c r="BO350" s="93"/>
      <c r="BP350" s="95" t="s">
        <v>974</v>
      </c>
      <c r="BQ350" s="96" t="s">
        <v>974</v>
      </c>
      <c r="BR350" s="747"/>
      <c r="BS350" s="762"/>
      <c r="BT350" s="762"/>
      <c r="BU350" s="765"/>
    </row>
    <row r="351" spans="1:73" ht="114.75" x14ac:dyDescent="0.25">
      <c r="A351" s="819"/>
      <c r="B351" s="822"/>
      <c r="C351" s="825"/>
      <c r="D351" s="999"/>
      <c r="E351" s="831"/>
      <c r="F351" s="834"/>
      <c r="G351" s="763"/>
      <c r="H351" s="775"/>
      <c r="I351" s="775"/>
      <c r="J351" s="801"/>
      <c r="K351" s="775"/>
      <c r="L351" s="763"/>
      <c r="M351" s="816"/>
      <c r="N351" s="763"/>
      <c r="O351" s="763"/>
      <c r="P351" s="813"/>
      <c r="Q351" s="748"/>
      <c r="R351" s="775"/>
      <c r="S351" s="877"/>
      <c r="T351" s="775"/>
      <c r="U351" s="877"/>
      <c r="V351" s="775"/>
      <c r="W351" s="877"/>
      <c r="X351" s="816"/>
      <c r="Y351" s="877"/>
      <c r="Z351" s="877"/>
      <c r="AA351" s="786"/>
      <c r="AB351" s="297">
        <v>2</v>
      </c>
      <c r="AC351" s="480" t="s">
        <v>1431</v>
      </c>
      <c r="AD351" s="481">
        <v>4</v>
      </c>
      <c r="AE351" s="295" t="s">
        <v>1631</v>
      </c>
      <c r="AF351" s="328" t="s">
        <v>507</v>
      </c>
      <c r="AG351" s="302" t="s">
        <v>335</v>
      </c>
      <c r="AH351" s="296">
        <v>0.15</v>
      </c>
      <c r="AI351" s="302" t="s">
        <v>178</v>
      </c>
      <c r="AJ351" s="296">
        <v>0.15</v>
      </c>
      <c r="AK351" s="300">
        <v>0.3</v>
      </c>
      <c r="AL351" s="329">
        <v>0.33599999999999997</v>
      </c>
      <c r="AM351" s="329">
        <v>0.2</v>
      </c>
      <c r="AN351" s="302" t="s">
        <v>179</v>
      </c>
      <c r="AO351" s="302" t="s">
        <v>180</v>
      </c>
      <c r="AP351" s="302" t="s">
        <v>181</v>
      </c>
      <c r="AQ351" s="775"/>
      <c r="AR351" s="801"/>
      <c r="AS351" s="801"/>
      <c r="AT351" s="786"/>
      <c r="AU351" s="801"/>
      <c r="AV351" s="801"/>
      <c r="AW351" s="786"/>
      <c r="AX351" s="786"/>
      <c r="AY351" s="786"/>
      <c r="AZ351" s="775"/>
      <c r="BA351" s="303"/>
      <c r="BB351" s="305"/>
      <c r="BC351" s="308" t="s">
        <v>974</v>
      </c>
      <c r="BD351" s="295"/>
      <c r="BE351" s="295"/>
      <c r="BF351" s="295"/>
      <c r="BG351" s="295"/>
      <c r="BH351" s="305"/>
      <c r="BI351" s="305"/>
      <c r="BJ351" s="305"/>
      <c r="BK351" s="305"/>
      <c r="BL351" s="306"/>
      <c r="BM351" s="306"/>
      <c r="BN351" s="306"/>
      <c r="BO351" s="306"/>
      <c r="BP351" s="307" t="s">
        <v>974</v>
      </c>
      <c r="BQ351" s="330" t="s">
        <v>974</v>
      </c>
      <c r="BR351" s="748"/>
      <c r="BS351" s="763"/>
      <c r="BT351" s="763"/>
      <c r="BU351" s="766"/>
    </row>
    <row r="352" spans="1:73" ht="153" x14ac:dyDescent="0.25">
      <c r="A352" s="819"/>
      <c r="B352" s="822"/>
      <c r="C352" s="825"/>
      <c r="D352" s="999"/>
      <c r="E352" s="831"/>
      <c r="F352" s="834"/>
      <c r="G352" s="763"/>
      <c r="H352" s="775"/>
      <c r="I352" s="775"/>
      <c r="J352" s="801"/>
      <c r="K352" s="775"/>
      <c r="L352" s="763"/>
      <c r="M352" s="816"/>
      <c r="N352" s="763"/>
      <c r="O352" s="763"/>
      <c r="P352" s="813"/>
      <c r="Q352" s="748"/>
      <c r="R352" s="775"/>
      <c r="S352" s="877"/>
      <c r="T352" s="775"/>
      <c r="U352" s="877"/>
      <c r="V352" s="775"/>
      <c r="W352" s="877"/>
      <c r="X352" s="816"/>
      <c r="Y352" s="877"/>
      <c r="Z352" s="877"/>
      <c r="AA352" s="786"/>
      <c r="AB352" s="297">
        <v>3</v>
      </c>
      <c r="AC352" s="480" t="s">
        <v>1928</v>
      </c>
      <c r="AD352" s="481" t="s">
        <v>542</v>
      </c>
      <c r="AE352" s="295" t="s">
        <v>1929</v>
      </c>
      <c r="AF352" s="298" t="s">
        <v>507</v>
      </c>
      <c r="AG352" s="299" t="s">
        <v>177</v>
      </c>
      <c r="AH352" s="296">
        <v>0.25</v>
      </c>
      <c r="AI352" s="299" t="s">
        <v>178</v>
      </c>
      <c r="AJ352" s="296">
        <v>0.15</v>
      </c>
      <c r="AK352" s="300">
        <v>0.4</v>
      </c>
      <c r="AL352" s="301">
        <v>0.20159999999999997</v>
      </c>
      <c r="AM352" s="301">
        <v>0.2</v>
      </c>
      <c r="AN352" s="302" t="s">
        <v>179</v>
      </c>
      <c r="AO352" s="302" t="s">
        <v>180</v>
      </c>
      <c r="AP352" s="302" t="s">
        <v>181</v>
      </c>
      <c r="AQ352" s="775"/>
      <c r="AR352" s="801"/>
      <c r="AS352" s="801"/>
      <c r="AT352" s="786"/>
      <c r="AU352" s="801"/>
      <c r="AV352" s="801"/>
      <c r="AW352" s="786"/>
      <c r="AX352" s="786"/>
      <c r="AY352" s="786"/>
      <c r="AZ352" s="775"/>
      <c r="BA352" s="303"/>
      <c r="BB352" s="305"/>
      <c r="BC352" s="308" t="s">
        <v>974</v>
      </c>
      <c r="BD352" s="295"/>
      <c r="BE352" s="295"/>
      <c r="BF352" s="295"/>
      <c r="BG352" s="295"/>
      <c r="BH352" s="305"/>
      <c r="BI352" s="305"/>
      <c r="BJ352" s="305"/>
      <c r="BK352" s="305"/>
      <c r="BL352" s="306"/>
      <c r="BM352" s="306"/>
      <c r="BN352" s="306"/>
      <c r="BO352" s="306"/>
      <c r="BP352" s="307" t="s">
        <v>974</v>
      </c>
      <c r="BQ352" s="330" t="s">
        <v>974</v>
      </c>
      <c r="BR352" s="748"/>
      <c r="BS352" s="763"/>
      <c r="BT352" s="763"/>
      <c r="BU352" s="766"/>
    </row>
    <row r="353" spans="1:73" ht="89.25" x14ac:dyDescent="0.25">
      <c r="A353" s="819"/>
      <c r="B353" s="822"/>
      <c r="C353" s="825"/>
      <c r="D353" s="999"/>
      <c r="E353" s="831"/>
      <c r="F353" s="834"/>
      <c r="G353" s="763"/>
      <c r="H353" s="775"/>
      <c r="I353" s="775"/>
      <c r="J353" s="801"/>
      <c r="K353" s="775"/>
      <c r="L353" s="763"/>
      <c r="M353" s="816"/>
      <c r="N353" s="763"/>
      <c r="O353" s="763"/>
      <c r="P353" s="813"/>
      <c r="Q353" s="748"/>
      <c r="R353" s="775"/>
      <c r="S353" s="877"/>
      <c r="T353" s="775"/>
      <c r="U353" s="877"/>
      <c r="V353" s="775"/>
      <c r="W353" s="877"/>
      <c r="X353" s="816"/>
      <c r="Y353" s="877"/>
      <c r="Z353" s="877"/>
      <c r="AA353" s="786"/>
      <c r="AB353" s="297">
        <v>4</v>
      </c>
      <c r="AC353" s="480" t="s">
        <v>1930</v>
      </c>
      <c r="AD353" s="481" t="s">
        <v>542</v>
      </c>
      <c r="AE353" s="295" t="s">
        <v>1927</v>
      </c>
      <c r="AF353" s="298" t="s">
        <v>830</v>
      </c>
      <c r="AG353" s="299" t="s">
        <v>282</v>
      </c>
      <c r="AH353" s="296">
        <v>0.1</v>
      </c>
      <c r="AI353" s="299" t="s">
        <v>178</v>
      </c>
      <c r="AJ353" s="296">
        <v>0.15</v>
      </c>
      <c r="AK353" s="300">
        <v>0.25</v>
      </c>
      <c r="AL353" s="301">
        <v>0.20159999999999997</v>
      </c>
      <c r="AM353" s="301">
        <v>0.15000000000000002</v>
      </c>
      <c r="AN353" s="302" t="s">
        <v>179</v>
      </c>
      <c r="AO353" s="302" t="s">
        <v>180</v>
      </c>
      <c r="AP353" s="302" t="s">
        <v>181</v>
      </c>
      <c r="AQ353" s="775"/>
      <c r="AR353" s="801"/>
      <c r="AS353" s="801"/>
      <c r="AT353" s="786"/>
      <c r="AU353" s="801"/>
      <c r="AV353" s="801"/>
      <c r="AW353" s="786"/>
      <c r="AX353" s="786"/>
      <c r="AY353" s="786"/>
      <c r="AZ353" s="775"/>
      <c r="BA353" s="303"/>
      <c r="BB353" s="305"/>
      <c r="BC353" s="308" t="s">
        <v>974</v>
      </c>
      <c r="BD353" s="295"/>
      <c r="BE353" s="295"/>
      <c r="BF353" s="295"/>
      <c r="BG353" s="295"/>
      <c r="BH353" s="305"/>
      <c r="BI353" s="305"/>
      <c r="BJ353" s="305"/>
      <c r="BK353" s="305"/>
      <c r="BL353" s="306"/>
      <c r="BM353" s="306"/>
      <c r="BN353" s="306"/>
      <c r="BO353" s="306"/>
      <c r="BP353" s="307" t="s">
        <v>974</v>
      </c>
      <c r="BQ353" s="330" t="s">
        <v>974</v>
      </c>
      <c r="BR353" s="748"/>
      <c r="BS353" s="763"/>
      <c r="BT353" s="763"/>
      <c r="BU353" s="766"/>
    </row>
    <row r="354" spans="1:73" ht="114.75" x14ac:dyDescent="0.25">
      <c r="A354" s="819"/>
      <c r="B354" s="822"/>
      <c r="C354" s="825"/>
      <c r="D354" s="999"/>
      <c r="E354" s="831"/>
      <c r="F354" s="834"/>
      <c r="G354" s="763"/>
      <c r="H354" s="775"/>
      <c r="I354" s="775"/>
      <c r="J354" s="801"/>
      <c r="K354" s="775"/>
      <c r="L354" s="763"/>
      <c r="M354" s="816"/>
      <c r="N354" s="763"/>
      <c r="O354" s="763"/>
      <c r="P354" s="813"/>
      <c r="Q354" s="748"/>
      <c r="R354" s="775"/>
      <c r="S354" s="877"/>
      <c r="T354" s="775"/>
      <c r="U354" s="877"/>
      <c r="V354" s="775"/>
      <c r="W354" s="877"/>
      <c r="X354" s="816"/>
      <c r="Y354" s="877"/>
      <c r="Z354" s="877"/>
      <c r="AA354" s="786"/>
      <c r="AB354" s="297">
        <v>5</v>
      </c>
      <c r="AC354" s="480" t="s">
        <v>1931</v>
      </c>
      <c r="AD354" s="481" t="s">
        <v>542</v>
      </c>
      <c r="AE354" s="295" t="s">
        <v>1927</v>
      </c>
      <c r="AF354" s="298" t="s">
        <v>507</v>
      </c>
      <c r="AG354" s="299" t="s">
        <v>177</v>
      </c>
      <c r="AH354" s="296">
        <v>0.25</v>
      </c>
      <c r="AI354" s="299" t="s">
        <v>178</v>
      </c>
      <c r="AJ354" s="296">
        <v>0.15</v>
      </c>
      <c r="AK354" s="300">
        <v>0.4</v>
      </c>
      <c r="AL354" s="301">
        <v>0.12095999999999998</v>
      </c>
      <c r="AM354" s="301">
        <v>0.15000000000000002</v>
      </c>
      <c r="AN354" s="302" t="s">
        <v>179</v>
      </c>
      <c r="AO354" s="302" t="s">
        <v>180</v>
      </c>
      <c r="AP354" s="302" t="s">
        <v>181</v>
      </c>
      <c r="AQ354" s="775"/>
      <c r="AR354" s="801"/>
      <c r="AS354" s="801"/>
      <c r="AT354" s="786"/>
      <c r="AU354" s="801"/>
      <c r="AV354" s="801"/>
      <c r="AW354" s="786"/>
      <c r="AX354" s="786"/>
      <c r="AY354" s="786"/>
      <c r="AZ354" s="775"/>
      <c r="BA354" s="303"/>
      <c r="BB354" s="305"/>
      <c r="BC354" s="308" t="s">
        <v>974</v>
      </c>
      <c r="BD354" s="295"/>
      <c r="BE354" s="295"/>
      <c r="BF354" s="295"/>
      <c r="BG354" s="295"/>
      <c r="BH354" s="305"/>
      <c r="BI354" s="305"/>
      <c r="BJ354" s="305"/>
      <c r="BK354" s="305"/>
      <c r="BL354" s="306"/>
      <c r="BM354" s="306"/>
      <c r="BN354" s="306"/>
      <c r="BO354" s="306"/>
      <c r="BP354" s="307" t="s">
        <v>974</v>
      </c>
      <c r="BQ354" s="330" t="s">
        <v>974</v>
      </c>
      <c r="BR354" s="748"/>
      <c r="BS354" s="763"/>
      <c r="BT354" s="763"/>
      <c r="BU354" s="766"/>
    </row>
    <row r="355" spans="1:73" ht="115.5" thickBot="1" x14ac:dyDescent="0.3">
      <c r="A355" s="819"/>
      <c r="B355" s="822"/>
      <c r="C355" s="825"/>
      <c r="D355" s="1000"/>
      <c r="E355" s="832"/>
      <c r="F355" s="835"/>
      <c r="G355" s="764"/>
      <c r="H355" s="776"/>
      <c r="I355" s="776"/>
      <c r="J355" s="802"/>
      <c r="K355" s="776"/>
      <c r="L355" s="764"/>
      <c r="M355" s="817"/>
      <c r="N355" s="764"/>
      <c r="O355" s="764"/>
      <c r="P355" s="814"/>
      <c r="Q355" s="749"/>
      <c r="R355" s="776"/>
      <c r="S355" s="878"/>
      <c r="T355" s="776"/>
      <c r="U355" s="878"/>
      <c r="V355" s="776"/>
      <c r="W355" s="878"/>
      <c r="X355" s="817"/>
      <c r="Y355" s="878"/>
      <c r="Z355" s="878"/>
      <c r="AA355" s="787"/>
      <c r="AB355" s="315">
        <v>6</v>
      </c>
      <c r="AC355" s="482" t="s">
        <v>1931</v>
      </c>
      <c r="AD355" s="483" t="s">
        <v>542</v>
      </c>
      <c r="AE355" s="313" t="s">
        <v>1927</v>
      </c>
      <c r="AF355" s="316" t="s">
        <v>830</v>
      </c>
      <c r="AG355" s="317" t="s">
        <v>282</v>
      </c>
      <c r="AH355" s="314">
        <v>0.1</v>
      </c>
      <c r="AI355" s="317" t="s">
        <v>178</v>
      </c>
      <c r="AJ355" s="314">
        <v>0.15</v>
      </c>
      <c r="AK355" s="318">
        <v>0.25</v>
      </c>
      <c r="AL355" s="301">
        <v>0.12095999999999998</v>
      </c>
      <c r="AM355" s="301">
        <v>0.11250000000000002</v>
      </c>
      <c r="AN355" s="320" t="s">
        <v>179</v>
      </c>
      <c r="AO355" s="320" t="s">
        <v>180</v>
      </c>
      <c r="AP355" s="320" t="s">
        <v>181</v>
      </c>
      <c r="AQ355" s="776"/>
      <c r="AR355" s="802"/>
      <c r="AS355" s="802"/>
      <c r="AT355" s="787"/>
      <c r="AU355" s="802"/>
      <c r="AV355" s="802"/>
      <c r="AW355" s="787"/>
      <c r="AX355" s="787"/>
      <c r="AY355" s="787"/>
      <c r="AZ355" s="776"/>
      <c r="BA355" s="321"/>
      <c r="BB355" s="323"/>
      <c r="BC355" s="326" t="s">
        <v>974</v>
      </c>
      <c r="BD355" s="313"/>
      <c r="BE355" s="313"/>
      <c r="BF355" s="313"/>
      <c r="BG355" s="313"/>
      <c r="BH355" s="323"/>
      <c r="BI355" s="323"/>
      <c r="BJ355" s="323"/>
      <c r="BK355" s="323"/>
      <c r="BL355" s="324"/>
      <c r="BM355" s="324"/>
      <c r="BN355" s="324"/>
      <c r="BO355" s="324"/>
      <c r="BP355" s="325" t="s">
        <v>974</v>
      </c>
      <c r="BQ355" s="333" t="s">
        <v>974</v>
      </c>
      <c r="BR355" s="749"/>
      <c r="BS355" s="764"/>
      <c r="BT355" s="764"/>
      <c r="BU355" s="767"/>
    </row>
    <row r="356" spans="1:73" ht="76.5" x14ac:dyDescent="0.25">
      <c r="A356" s="819"/>
      <c r="B356" s="822"/>
      <c r="C356" s="825"/>
      <c r="D356" s="998" t="s">
        <v>1387</v>
      </c>
      <c r="E356" s="830" t="s">
        <v>729</v>
      </c>
      <c r="F356" s="833">
        <v>3</v>
      </c>
      <c r="G356" s="762" t="s">
        <v>1932</v>
      </c>
      <c r="H356" s="774" t="s">
        <v>1575</v>
      </c>
      <c r="I356" s="774" t="s">
        <v>1391</v>
      </c>
      <c r="J356" s="800" t="s">
        <v>1933</v>
      </c>
      <c r="K356" s="774" t="s">
        <v>201</v>
      </c>
      <c r="L356" s="762" t="s">
        <v>675</v>
      </c>
      <c r="M356" s="815" t="s">
        <v>1282</v>
      </c>
      <c r="N356" s="762" t="s">
        <v>1934</v>
      </c>
      <c r="O356" s="762" t="s">
        <v>1935</v>
      </c>
      <c r="P356" s="812" t="s">
        <v>1395</v>
      </c>
      <c r="Q356" s="747" t="s">
        <v>1395</v>
      </c>
      <c r="R356" s="774" t="s">
        <v>173</v>
      </c>
      <c r="S356" s="876">
        <v>0.6</v>
      </c>
      <c r="T356" s="774" t="s">
        <v>263</v>
      </c>
      <c r="U356" s="876">
        <v>0.2</v>
      </c>
      <c r="V356" s="774" t="s">
        <v>174</v>
      </c>
      <c r="W356" s="876">
        <v>0.6</v>
      </c>
      <c r="X356" s="815" t="s">
        <v>174</v>
      </c>
      <c r="Y356" s="876">
        <v>0.6</v>
      </c>
      <c r="Z356" s="876" t="s">
        <v>993</v>
      </c>
      <c r="AA356" s="785" t="s">
        <v>174</v>
      </c>
      <c r="AB356" s="49">
        <v>1</v>
      </c>
      <c r="AC356" s="480" t="s">
        <v>1936</v>
      </c>
      <c r="AD356" s="128">
        <v>2</v>
      </c>
      <c r="AE356" s="14" t="s">
        <v>1512</v>
      </c>
      <c r="AF356" s="16" t="s">
        <v>507</v>
      </c>
      <c r="AG356" s="10" t="s">
        <v>177</v>
      </c>
      <c r="AH356" s="18">
        <v>0.25</v>
      </c>
      <c r="AI356" s="10" t="s">
        <v>178</v>
      </c>
      <c r="AJ356" s="18">
        <v>0.15</v>
      </c>
      <c r="AK356" s="19">
        <v>0.4</v>
      </c>
      <c r="AL356" s="20">
        <v>0.36</v>
      </c>
      <c r="AM356" s="20">
        <v>0.6</v>
      </c>
      <c r="AN356" s="11" t="s">
        <v>179</v>
      </c>
      <c r="AO356" s="11" t="s">
        <v>180</v>
      </c>
      <c r="AP356" s="11" t="s">
        <v>181</v>
      </c>
      <c r="AQ356" s="774" t="s">
        <v>1916</v>
      </c>
      <c r="AR356" s="768">
        <v>0.6</v>
      </c>
      <c r="AS356" s="768">
        <v>9.0719999999999995E-2</v>
      </c>
      <c r="AT356" s="785" t="s">
        <v>535</v>
      </c>
      <c r="AU356" s="768">
        <v>0.6</v>
      </c>
      <c r="AV356" s="768">
        <v>0.44999999999999996</v>
      </c>
      <c r="AW356" s="785" t="s">
        <v>174</v>
      </c>
      <c r="AX356" s="785" t="s">
        <v>174</v>
      </c>
      <c r="AY356" s="785" t="s">
        <v>174</v>
      </c>
      <c r="AZ356" s="774" t="s">
        <v>183</v>
      </c>
      <c r="BA356" s="97" t="s">
        <v>1937</v>
      </c>
      <c r="BB356" s="91" t="s">
        <v>1938</v>
      </c>
      <c r="BC356" s="94">
        <v>4</v>
      </c>
      <c r="BD356" s="9">
        <v>1</v>
      </c>
      <c r="BE356" s="9">
        <v>1</v>
      </c>
      <c r="BF356" s="9">
        <v>1</v>
      </c>
      <c r="BG356" s="9">
        <v>1</v>
      </c>
      <c r="BH356" s="91" t="s">
        <v>1939</v>
      </c>
      <c r="BI356" s="91" t="s">
        <v>1205</v>
      </c>
      <c r="BJ356" s="91"/>
      <c r="BK356" s="91"/>
      <c r="BL356" s="93"/>
      <c r="BM356" s="93"/>
      <c r="BN356" s="93"/>
      <c r="BO356" s="93"/>
      <c r="BP356" s="95" t="s">
        <v>974</v>
      </c>
      <c r="BQ356" s="96" t="s">
        <v>974</v>
      </c>
      <c r="BR356" s="747"/>
      <c r="BS356" s="762"/>
      <c r="BT356" s="762"/>
      <c r="BU356" s="765"/>
    </row>
    <row r="357" spans="1:73" ht="76.5" x14ac:dyDescent="0.25">
      <c r="A357" s="819"/>
      <c r="B357" s="822"/>
      <c r="C357" s="825"/>
      <c r="D357" s="999"/>
      <c r="E357" s="831"/>
      <c r="F357" s="834"/>
      <c r="G357" s="763"/>
      <c r="H357" s="775"/>
      <c r="I357" s="775"/>
      <c r="J357" s="801"/>
      <c r="K357" s="775"/>
      <c r="L357" s="763"/>
      <c r="M357" s="816"/>
      <c r="N357" s="763"/>
      <c r="O357" s="763"/>
      <c r="P357" s="813"/>
      <c r="Q357" s="748"/>
      <c r="R357" s="775"/>
      <c r="S357" s="877"/>
      <c r="T357" s="775"/>
      <c r="U357" s="877"/>
      <c r="V357" s="775"/>
      <c r="W357" s="877"/>
      <c r="X357" s="816"/>
      <c r="Y357" s="877"/>
      <c r="Z357" s="877"/>
      <c r="AA357" s="786"/>
      <c r="AB357" s="297">
        <v>2</v>
      </c>
      <c r="AC357" s="480" t="s">
        <v>1584</v>
      </c>
      <c r="AD357" s="481">
        <v>3</v>
      </c>
      <c r="AE357" s="295" t="s">
        <v>1468</v>
      </c>
      <c r="AF357" s="298" t="s">
        <v>507</v>
      </c>
      <c r="AG357" s="299" t="s">
        <v>335</v>
      </c>
      <c r="AH357" s="296">
        <v>0.15</v>
      </c>
      <c r="AI357" s="299" t="s">
        <v>178</v>
      </c>
      <c r="AJ357" s="296">
        <v>0.15</v>
      </c>
      <c r="AK357" s="300">
        <v>0.3</v>
      </c>
      <c r="AL357" s="301">
        <v>0.252</v>
      </c>
      <c r="AM357" s="301">
        <v>0.6</v>
      </c>
      <c r="AN357" s="302" t="s">
        <v>179</v>
      </c>
      <c r="AO357" s="302" t="s">
        <v>180</v>
      </c>
      <c r="AP357" s="302" t="s">
        <v>181</v>
      </c>
      <c r="AQ357" s="775"/>
      <c r="AR357" s="801"/>
      <c r="AS357" s="801"/>
      <c r="AT357" s="786"/>
      <c r="AU357" s="801"/>
      <c r="AV357" s="801"/>
      <c r="AW357" s="786"/>
      <c r="AX357" s="786"/>
      <c r="AY357" s="786"/>
      <c r="AZ357" s="775"/>
      <c r="BA357" s="303"/>
      <c r="BB357" s="305"/>
      <c r="BC357" s="308" t="s">
        <v>974</v>
      </c>
      <c r="BD357" s="295"/>
      <c r="BE357" s="295"/>
      <c r="BF357" s="295"/>
      <c r="BG357" s="295"/>
      <c r="BH357" s="305"/>
      <c r="BI357" s="305"/>
      <c r="BJ357" s="305"/>
      <c r="BK357" s="305"/>
      <c r="BL357" s="306"/>
      <c r="BM357" s="306"/>
      <c r="BN357" s="306"/>
      <c r="BO357" s="306"/>
      <c r="BP357" s="307" t="s">
        <v>974</v>
      </c>
      <c r="BQ357" s="330" t="s">
        <v>974</v>
      </c>
      <c r="BR357" s="748"/>
      <c r="BS357" s="763"/>
      <c r="BT357" s="763"/>
      <c r="BU357" s="766"/>
    </row>
    <row r="358" spans="1:73" ht="76.5" x14ac:dyDescent="0.25">
      <c r="A358" s="819"/>
      <c r="B358" s="822"/>
      <c r="C358" s="825"/>
      <c r="D358" s="999"/>
      <c r="E358" s="831"/>
      <c r="F358" s="834"/>
      <c r="G358" s="763"/>
      <c r="H358" s="775"/>
      <c r="I358" s="775"/>
      <c r="J358" s="801"/>
      <c r="K358" s="775"/>
      <c r="L358" s="763"/>
      <c r="M358" s="816"/>
      <c r="N358" s="763"/>
      <c r="O358" s="763"/>
      <c r="P358" s="813"/>
      <c r="Q358" s="748"/>
      <c r="R358" s="775"/>
      <c r="S358" s="877"/>
      <c r="T358" s="775"/>
      <c r="U358" s="877"/>
      <c r="V358" s="775"/>
      <c r="W358" s="877"/>
      <c r="X358" s="816"/>
      <c r="Y358" s="877"/>
      <c r="Z358" s="877"/>
      <c r="AA358" s="786"/>
      <c r="AB358" s="297">
        <v>3</v>
      </c>
      <c r="AC358" s="480" t="s">
        <v>1584</v>
      </c>
      <c r="AD358" s="481">
        <v>3</v>
      </c>
      <c r="AE358" s="295" t="s">
        <v>1468</v>
      </c>
      <c r="AF358" s="298" t="s">
        <v>507</v>
      </c>
      <c r="AG358" s="299" t="s">
        <v>177</v>
      </c>
      <c r="AH358" s="296">
        <v>0.25</v>
      </c>
      <c r="AI358" s="299" t="s">
        <v>178</v>
      </c>
      <c r="AJ358" s="296">
        <v>0.15</v>
      </c>
      <c r="AK358" s="300">
        <v>0.4</v>
      </c>
      <c r="AL358" s="301">
        <v>0.1512</v>
      </c>
      <c r="AM358" s="301">
        <v>0.6</v>
      </c>
      <c r="AN358" s="302" t="s">
        <v>179</v>
      </c>
      <c r="AO358" s="302" t="s">
        <v>180</v>
      </c>
      <c r="AP358" s="302" t="s">
        <v>181</v>
      </c>
      <c r="AQ358" s="775"/>
      <c r="AR358" s="801"/>
      <c r="AS358" s="801"/>
      <c r="AT358" s="786"/>
      <c r="AU358" s="801"/>
      <c r="AV358" s="801"/>
      <c r="AW358" s="786"/>
      <c r="AX358" s="786"/>
      <c r="AY358" s="786"/>
      <c r="AZ358" s="775"/>
      <c r="BA358" s="303"/>
      <c r="BB358" s="305"/>
      <c r="BC358" s="308" t="s">
        <v>974</v>
      </c>
      <c r="BD358" s="295"/>
      <c r="BE358" s="295"/>
      <c r="BF358" s="295"/>
      <c r="BG358" s="295"/>
      <c r="BH358" s="305"/>
      <c r="BI358" s="305"/>
      <c r="BJ358" s="305"/>
      <c r="BK358" s="305"/>
      <c r="BL358" s="306"/>
      <c r="BM358" s="306"/>
      <c r="BN358" s="306"/>
      <c r="BO358" s="306"/>
      <c r="BP358" s="307" t="s">
        <v>974</v>
      </c>
      <c r="BQ358" s="330" t="s">
        <v>974</v>
      </c>
      <c r="BR358" s="748"/>
      <c r="BS358" s="763"/>
      <c r="BT358" s="763"/>
      <c r="BU358" s="766"/>
    </row>
    <row r="359" spans="1:73" ht="76.5" x14ac:dyDescent="0.25">
      <c r="A359" s="819"/>
      <c r="B359" s="822"/>
      <c r="C359" s="825"/>
      <c r="D359" s="999"/>
      <c r="E359" s="831"/>
      <c r="F359" s="834"/>
      <c r="G359" s="763"/>
      <c r="H359" s="775"/>
      <c r="I359" s="775"/>
      <c r="J359" s="801"/>
      <c r="K359" s="775"/>
      <c r="L359" s="763"/>
      <c r="M359" s="816"/>
      <c r="N359" s="763"/>
      <c r="O359" s="763"/>
      <c r="P359" s="813"/>
      <c r="Q359" s="748"/>
      <c r="R359" s="775"/>
      <c r="S359" s="877"/>
      <c r="T359" s="775"/>
      <c r="U359" s="877"/>
      <c r="V359" s="775"/>
      <c r="W359" s="877"/>
      <c r="X359" s="816"/>
      <c r="Y359" s="877"/>
      <c r="Z359" s="877"/>
      <c r="AA359" s="786"/>
      <c r="AB359" s="297">
        <v>4</v>
      </c>
      <c r="AC359" s="480" t="s">
        <v>1814</v>
      </c>
      <c r="AD359" s="481">
        <v>3</v>
      </c>
      <c r="AE359" s="295" t="s">
        <v>1468</v>
      </c>
      <c r="AF359" s="298" t="s">
        <v>830</v>
      </c>
      <c r="AG359" s="299" t="s">
        <v>282</v>
      </c>
      <c r="AH359" s="296">
        <v>0.1</v>
      </c>
      <c r="AI359" s="299" t="s">
        <v>178</v>
      </c>
      <c r="AJ359" s="296">
        <v>0.15</v>
      </c>
      <c r="AK359" s="300">
        <v>0.25</v>
      </c>
      <c r="AL359" s="301">
        <v>0.1512</v>
      </c>
      <c r="AM359" s="301">
        <v>0.44999999999999996</v>
      </c>
      <c r="AN359" s="302" t="s">
        <v>179</v>
      </c>
      <c r="AO359" s="302" t="s">
        <v>180</v>
      </c>
      <c r="AP359" s="302" t="s">
        <v>181</v>
      </c>
      <c r="AQ359" s="775"/>
      <c r="AR359" s="801"/>
      <c r="AS359" s="801"/>
      <c r="AT359" s="786"/>
      <c r="AU359" s="801"/>
      <c r="AV359" s="801"/>
      <c r="AW359" s="786"/>
      <c r="AX359" s="786"/>
      <c r="AY359" s="786"/>
      <c r="AZ359" s="775"/>
      <c r="BA359" s="303"/>
      <c r="BB359" s="305"/>
      <c r="BC359" s="308" t="s">
        <v>974</v>
      </c>
      <c r="BD359" s="295"/>
      <c r="BE359" s="295"/>
      <c r="BF359" s="295"/>
      <c r="BG359" s="295"/>
      <c r="BH359" s="305"/>
      <c r="BI359" s="305"/>
      <c r="BJ359" s="305"/>
      <c r="BK359" s="305"/>
      <c r="BL359" s="306"/>
      <c r="BM359" s="306"/>
      <c r="BN359" s="306"/>
      <c r="BO359" s="306"/>
      <c r="BP359" s="307" t="s">
        <v>974</v>
      </c>
      <c r="BQ359" s="330" t="s">
        <v>974</v>
      </c>
      <c r="BR359" s="748"/>
      <c r="BS359" s="763"/>
      <c r="BT359" s="763"/>
      <c r="BU359" s="766"/>
    </row>
    <row r="360" spans="1:73" ht="114.75" x14ac:dyDescent="0.25">
      <c r="A360" s="819"/>
      <c r="B360" s="822"/>
      <c r="C360" s="825"/>
      <c r="D360" s="999"/>
      <c r="E360" s="831"/>
      <c r="F360" s="834"/>
      <c r="G360" s="763"/>
      <c r="H360" s="775"/>
      <c r="I360" s="775"/>
      <c r="J360" s="801"/>
      <c r="K360" s="775"/>
      <c r="L360" s="763"/>
      <c r="M360" s="816"/>
      <c r="N360" s="763"/>
      <c r="O360" s="763"/>
      <c r="P360" s="813"/>
      <c r="Q360" s="748"/>
      <c r="R360" s="775"/>
      <c r="S360" s="877"/>
      <c r="T360" s="775"/>
      <c r="U360" s="877"/>
      <c r="V360" s="775"/>
      <c r="W360" s="877"/>
      <c r="X360" s="816"/>
      <c r="Y360" s="877"/>
      <c r="Z360" s="877"/>
      <c r="AA360" s="786"/>
      <c r="AB360" s="297">
        <v>5</v>
      </c>
      <c r="AC360" s="480" t="s">
        <v>1940</v>
      </c>
      <c r="AD360" s="481">
        <v>4</v>
      </c>
      <c r="AE360" s="51" t="s">
        <v>1505</v>
      </c>
      <c r="AF360" s="298" t="s">
        <v>507</v>
      </c>
      <c r="AG360" s="299" t="s">
        <v>177</v>
      </c>
      <c r="AH360" s="296">
        <v>0.25</v>
      </c>
      <c r="AI360" s="299" t="s">
        <v>178</v>
      </c>
      <c r="AJ360" s="296">
        <v>0.15</v>
      </c>
      <c r="AK360" s="300">
        <v>0.4</v>
      </c>
      <c r="AL360" s="301">
        <v>9.0719999999999995E-2</v>
      </c>
      <c r="AM360" s="301">
        <v>0.44999999999999996</v>
      </c>
      <c r="AN360" s="302" t="s">
        <v>179</v>
      </c>
      <c r="AO360" s="302" t="s">
        <v>180</v>
      </c>
      <c r="AP360" s="302" t="s">
        <v>181</v>
      </c>
      <c r="AQ360" s="775"/>
      <c r="AR360" s="801"/>
      <c r="AS360" s="801"/>
      <c r="AT360" s="786"/>
      <c r="AU360" s="801"/>
      <c r="AV360" s="801"/>
      <c r="AW360" s="786"/>
      <c r="AX360" s="786"/>
      <c r="AY360" s="786"/>
      <c r="AZ360" s="775"/>
      <c r="BA360" s="303"/>
      <c r="BB360" s="305"/>
      <c r="BC360" s="308" t="s">
        <v>974</v>
      </c>
      <c r="BD360" s="295"/>
      <c r="BE360" s="295"/>
      <c r="BF360" s="295"/>
      <c r="BG360" s="295"/>
      <c r="BH360" s="305"/>
      <c r="BI360" s="305"/>
      <c r="BJ360" s="305"/>
      <c r="BK360" s="305"/>
      <c r="BL360" s="306"/>
      <c r="BM360" s="306"/>
      <c r="BN360" s="306"/>
      <c r="BO360" s="306"/>
      <c r="BP360" s="307" t="s">
        <v>974</v>
      </c>
      <c r="BQ360" s="330" t="s">
        <v>974</v>
      </c>
      <c r="BR360" s="748"/>
      <c r="BS360" s="763"/>
      <c r="BT360" s="763"/>
      <c r="BU360" s="766"/>
    </row>
    <row r="361" spans="1:73" ht="15.75" thickBot="1" x14ac:dyDescent="0.3">
      <c r="A361" s="819"/>
      <c r="B361" s="822"/>
      <c r="C361" s="825"/>
      <c r="D361" s="1000"/>
      <c r="E361" s="832"/>
      <c r="F361" s="835"/>
      <c r="G361" s="764"/>
      <c r="H361" s="776"/>
      <c r="I361" s="776"/>
      <c r="J361" s="802"/>
      <c r="K361" s="776"/>
      <c r="L361" s="764"/>
      <c r="M361" s="817"/>
      <c r="N361" s="764"/>
      <c r="O361" s="764"/>
      <c r="P361" s="814"/>
      <c r="Q361" s="749"/>
      <c r="R361" s="776"/>
      <c r="S361" s="878"/>
      <c r="T361" s="776"/>
      <c r="U361" s="878"/>
      <c r="V361" s="776"/>
      <c r="W361" s="878"/>
      <c r="X361" s="817"/>
      <c r="Y361" s="878"/>
      <c r="Z361" s="878"/>
      <c r="AA361" s="787"/>
      <c r="AB361" s="315">
        <v>6</v>
      </c>
      <c r="AC361" s="482"/>
      <c r="AD361" s="483"/>
      <c r="AE361" s="313"/>
      <c r="AF361" s="316" t="s">
        <v>974</v>
      </c>
      <c r="AG361" s="317"/>
      <c r="AH361" s="314" t="s">
        <v>974</v>
      </c>
      <c r="AI361" s="317"/>
      <c r="AJ361" s="314" t="s">
        <v>974</v>
      </c>
      <c r="AK361" s="318" t="s">
        <v>974</v>
      </c>
      <c r="AL361" s="301" t="s">
        <v>974</v>
      </c>
      <c r="AM361" s="301" t="s">
        <v>974</v>
      </c>
      <c r="AN361" s="320"/>
      <c r="AO361" s="320"/>
      <c r="AP361" s="320"/>
      <c r="AQ361" s="776"/>
      <c r="AR361" s="802"/>
      <c r="AS361" s="802"/>
      <c r="AT361" s="787"/>
      <c r="AU361" s="802"/>
      <c r="AV361" s="802"/>
      <c r="AW361" s="787"/>
      <c r="AX361" s="787"/>
      <c r="AY361" s="787"/>
      <c r="AZ361" s="776"/>
      <c r="BA361" s="321"/>
      <c r="BB361" s="323"/>
      <c r="BC361" s="326" t="s">
        <v>974</v>
      </c>
      <c r="BD361" s="313"/>
      <c r="BE361" s="313"/>
      <c r="BF361" s="313"/>
      <c r="BG361" s="313"/>
      <c r="BH361" s="323"/>
      <c r="BI361" s="323"/>
      <c r="BJ361" s="323"/>
      <c r="BK361" s="323"/>
      <c r="BL361" s="324"/>
      <c r="BM361" s="324"/>
      <c r="BN361" s="324"/>
      <c r="BO361" s="324"/>
      <c r="BP361" s="325" t="s">
        <v>974</v>
      </c>
      <c r="BQ361" s="333" t="s">
        <v>974</v>
      </c>
      <c r="BR361" s="749"/>
      <c r="BS361" s="764"/>
      <c r="BT361" s="764"/>
      <c r="BU361" s="767"/>
    </row>
    <row r="362" spans="1:73" ht="76.5" x14ac:dyDescent="0.25">
      <c r="A362" s="819"/>
      <c r="B362" s="822"/>
      <c r="C362" s="825"/>
      <c r="D362" s="998" t="s">
        <v>1387</v>
      </c>
      <c r="E362" s="830" t="s">
        <v>729</v>
      </c>
      <c r="F362" s="833">
        <v>4</v>
      </c>
      <c r="G362" s="762" t="s">
        <v>1941</v>
      </c>
      <c r="H362" s="774" t="s">
        <v>1575</v>
      </c>
      <c r="I362" s="774" t="s">
        <v>1406</v>
      </c>
      <c r="J362" s="800" t="s">
        <v>1942</v>
      </c>
      <c r="K362" s="774" t="s">
        <v>201</v>
      </c>
      <c r="L362" s="762" t="s">
        <v>675</v>
      </c>
      <c r="M362" s="815" t="s">
        <v>1282</v>
      </c>
      <c r="N362" s="762" t="s">
        <v>1943</v>
      </c>
      <c r="O362" s="762" t="s">
        <v>1944</v>
      </c>
      <c r="P362" s="812" t="s">
        <v>1395</v>
      </c>
      <c r="Q362" s="809" t="s">
        <v>1395</v>
      </c>
      <c r="R362" s="774" t="s">
        <v>173</v>
      </c>
      <c r="S362" s="876">
        <v>0.6</v>
      </c>
      <c r="T362" s="774"/>
      <c r="U362" s="876" t="s">
        <v>974</v>
      </c>
      <c r="V362" s="774" t="s">
        <v>263</v>
      </c>
      <c r="W362" s="876">
        <v>0.2</v>
      </c>
      <c r="X362" s="815" t="s">
        <v>263</v>
      </c>
      <c r="Y362" s="876">
        <v>0.2</v>
      </c>
      <c r="Z362" s="876" t="s">
        <v>1945</v>
      </c>
      <c r="AA362" s="785" t="s">
        <v>174</v>
      </c>
      <c r="AB362" s="49">
        <v>1</v>
      </c>
      <c r="AC362" s="213" t="s">
        <v>1946</v>
      </c>
      <c r="AD362" s="214">
        <v>3.4</v>
      </c>
      <c r="AE362" s="9" t="s">
        <v>1554</v>
      </c>
      <c r="AF362" s="16" t="s">
        <v>507</v>
      </c>
      <c r="AG362" s="10" t="s">
        <v>335</v>
      </c>
      <c r="AH362" s="18">
        <v>0.15</v>
      </c>
      <c r="AI362" s="10" t="s">
        <v>806</v>
      </c>
      <c r="AJ362" s="18">
        <v>0.25</v>
      </c>
      <c r="AK362" s="19">
        <v>0.4</v>
      </c>
      <c r="AL362" s="20">
        <v>0.36</v>
      </c>
      <c r="AM362" s="20">
        <v>0.2</v>
      </c>
      <c r="AN362" s="11" t="s">
        <v>179</v>
      </c>
      <c r="AO362" s="11" t="s">
        <v>180</v>
      </c>
      <c r="AP362" s="11" t="s">
        <v>181</v>
      </c>
      <c r="AQ362" s="774" t="s">
        <v>1916</v>
      </c>
      <c r="AR362" s="768">
        <v>0.6</v>
      </c>
      <c r="AS362" s="768">
        <v>0.1764</v>
      </c>
      <c r="AT362" s="785" t="s">
        <v>535</v>
      </c>
      <c r="AU362" s="768">
        <v>0.2</v>
      </c>
      <c r="AV362" s="768">
        <v>0.15000000000000002</v>
      </c>
      <c r="AW362" s="785" t="s">
        <v>263</v>
      </c>
      <c r="AX362" s="785" t="s">
        <v>174</v>
      </c>
      <c r="AY362" s="785" t="s">
        <v>1397</v>
      </c>
      <c r="AZ362" s="774" t="s">
        <v>224</v>
      </c>
      <c r="BA362" s="97" t="s">
        <v>1395</v>
      </c>
      <c r="BB362" s="91" t="s">
        <v>1395</v>
      </c>
      <c r="BC362" s="94" t="s">
        <v>974</v>
      </c>
      <c r="BD362" s="9"/>
      <c r="BE362" s="9"/>
      <c r="BF362" s="9"/>
      <c r="BG362" s="9"/>
      <c r="BH362" s="91"/>
      <c r="BI362" s="91"/>
      <c r="BJ362" s="91"/>
      <c r="BK362" s="91"/>
      <c r="BL362" s="93"/>
      <c r="BM362" s="93"/>
      <c r="BN362" s="93"/>
      <c r="BO362" s="93"/>
      <c r="BP362" s="95" t="s">
        <v>974</v>
      </c>
      <c r="BQ362" s="96" t="s">
        <v>974</v>
      </c>
      <c r="BR362" s="747"/>
      <c r="BS362" s="762"/>
      <c r="BT362" s="762"/>
      <c r="BU362" s="765"/>
    </row>
    <row r="363" spans="1:73" ht="114.75" x14ac:dyDescent="0.25">
      <c r="A363" s="819"/>
      <c r="B363" s="822"/>
      <c r="C363" s="825"/>
      <c r="D363" s="999"/>
      <c r="E363" s="831"/>
      <c r="F363" s="834"/>
      <c r="G363" s="763"/>
      <c r="H363" s="775"/>
      <c r="I363" s="775"/>
      <c r="J363" s="801"/>
      <c r="K363" s="775"/>
      <c r="L363" s="763"/>
      <c r="M363" s="816"/>
      <c r="N363" s="763"/>
      <c r="O363" s="763"/>
      <c r="P363" s="813"/>
      <c r="Q363" s="810"/>
      <c r="R363" s="775"/>
      <c r="S363" s="877"/>
      <c r="T363" s="775"/>
      <c r="U363" s="877"/>
      <c r="V363" s="775"/>
      <c r="W363" s="877"/>
      <c r="X363" s="816"/>
      <c r="Y363" s="877"/>
      <c r="Z363" s="877"/>
      <c r="AA363" s="786"/>
      <c r="AB363" s="297">
        <v>2</v>
      </c>
      <c r="AC363" s="480" t="s">
        <v>1931</v>
      </c>
      <c r="AD363" s="481" t="s">
        <v>1947</v>
      </c>
      <c r="AE363" s="295" t="s">
        <v>1554</v>
      </c>
      <c r="AF363" s="298" t="s">
        <v>507</v>
      </c>
      <c r="AG363" s="299" t="s">
        <v>335</v>
      </c>
      <c r="AH363" s="296">
        <v>0.15</v>
      </c>
      <c r="AI363" s="299" t="s">
        <v>178</v>
      </c>
      <c r="AJ363" s="296">
        <v>0.15</v>
      </c>
      <c r="AK363" s="300">
        <v>0.3</v>
      </c>
      <c r="AL363" s="301">
        <v>0.252</v>
      </c>
      <c r="AM363" s="301">
        <v>0.2</v>
      </c>
      <c r="AN363" s="302" t="s">
        <v>179</v>
      </c>
      <c r="AO363" s="302" t="s">
        <v>180</v>
      </c>
      <c r="AP363" s="302" t="s">
        <v>181</v>
      </c>
      <c r="AQ363" s="775"/>
      <c r="AR363" s="801"/>
      <c r="AS363" s="801"/>
      <c r="AT363" s="786"/>
      <c r="AU363" s="801"/>
      <c r="AV363" s="801"/>
      <c r="AW363" s="786"/>
      <c r="AX363" s="786"/>
      <c r="AY363" s="786"/>
      <c r="AZ363" s="775"/>
      <c r="BA363" s="303"/>
      <c r="BB363" s="305"/>
      <c r="BC363" s="308" t="s">
        <v>974</v>
      </c>
      <c r="BD363" s="295"/>
      <c r="BE363" s="295"/>
      <c r="BF363" s="295"/>
      <c r="BG363" s="295"/>
      <c r="BH363" s="305"/>
      <c r="BI363" s="305"/>
      <c r="BJ363" s="305"/>
      <c r="BK363" s="305"/>
      <c r="BL363" s="306"/>
      <c r="BM363" s="306"/>
      <c r="BN363" s="306"/>
      <c r="BO363" s="306"/>
      <c r="BP363" s="307" t="s">
        <v>974</v>
      </c>
      <c r="BQ363" s="330" t="s">
        <v>974</v>
      </c>
      <c r="BR363" s="748"/>
      <c r="BS363" s="763"/>
      <c r="BT363" s="763"/>
      <c r="BU363" s="766"/>
    </row>
    <row r="364" spans="1:73" ht="114.75" x14ac:dyDescent="0.25">
      <c r="A364" s="819"/>
      <c r="B364" s="822"/>
      <c r="C364" s="825"/>
      <c r="D364" s="999"/>
      <c r="E364" s="831"/>
      <c r="F364" s="834"/>
      <c r="G364" s="763"/>
      <c r="H364" s="775"/>
      <c r="I364" s="775"/>
      <c r="J364" s="801"/>
      <c r="K364" s="775"/>
      <c r="L364" s="763"/>
      <c r="M364" s="816"/>
      <c r="N364" s="763"/>
      <c r="O364" s="763"/>
      <c r="P364" s="813"/>
      <c r="Q364" s="810"/>
      <c r="R364" s="775"/>
      <c r="S364" s="877"/>
      <c r="T364" s="775"/>
      <c r="U364" s="877"/>
      <c r="V364" s="775"/>
      <c r="W364" s="877"/>
      <c r="X364" s="816"/>
      <c r="Y364" s="877"/>
      <c r="Z364" s="877"/>
      <c r="AA364" s="786"/>
      <c r="AB364" s="297">
        <v>3</v>
      </c>
      <c r="AC364" s="480" t="s">
        <v>1931</v>
      </c>
      <c r="AD364" s="481" t="s">
        <v>1947</v>
      </c>
      <c r="AE364" s="295" t="s">
        <v>1554</v>
      </c>
      <c r="AF364" s="298" t="s">
        <v>830</v>
      </c>
      <c r="AG364" s="299" t="s">
        <v>282</v>
      </c>
      <c r="AH364" s="296">
        <v>0.1</v>
      </c>
      <c r="AI364" s="299" t="s">
        <v>178</v>
      </c>
      <c r="AJ364" s="296">
        <v>0.15</v>
      </c>
      <c r="AK364" s="300">
        <v>0.25</v>
      </c>
      <c r="AL364" s="301">
        <v>0.252</v>
      </c>
      <c r="AM364" s="301">
        <v>0.15000000000000002</v>
      </c>
      <c r="AN364" s="302" t="s">
        <v>179</v>
      </c>
      <c r="AO364" s="302" t="s">
        <v>180</v>
      </c>
      <c r="AP364" s="302" t="s">
        <v>181</v>
      </c>
      <c r="AQ364" s="775"/>
      <c r="AR364" s="801"/>
      <c r="AS364" s="801"/>
      <c r="AT364" s="786"/>
      <c r="AU364" s="801"/>
      <c r="AV364" s="801"/>
      <c r="AW364" s="786"/>
      <c r="AX364" s="786"/>
      <c r="AY364" s="786"/>
      <c r="AZ364" s="775"/>
      <c r="BA364" s="303"/>
      <c r="BB364" s="305"/>
      <c r="BC364" s="308" t="s">
        <v>974</v>
      </c>
      <c r="BD364" s="295"/>
      <c r="BE364" s="295"/>
      <c r="BF364" s="295"/>
      <c r="BG364" s="295"/>
      <c r="BH364" s="305"/>
      <c r="BI364" s="305"/>
      <c r="BJ364" s="305"/>
      <c r="BK364" s="305"/>
      <c r="BL364" s="306"/>
      <c r="BM364" s="306"/>
      <c r="BN364" s="306"/>
      <c r="BO364" s="306"/>
      <c r="BP364" s="307" t="s">
        <v>974</v>
      </c>
      <c r="BQ364" s="330" t="s">
        <v>974</v>
      </c>
      <c r="BR364" s="748"/>
      <c r="BS364" s="763"/>
      <c r="BT364" s="763"/>
      <c r="BU364" s="766"/>
    </row>
    <row r="365" spans="1:73" ht="114.75" x14ac:dyDescent="0.25">
      <c r="A365" s="819"/>
      <c r="B365" s="822"/>
      <c r="C365" s="825"/>
      <c r="D365" s="999"/>
      <c r="E365" s="831"/>
      <c r="F365" s="834"/>
      <c r="G365" s="763"/>
      <c r="H365" s="775"/>
      <c r="I365" s="775"/>
      <c r="J365" s="801"/>
      <c r="K365" s="775"/>
      <c r="L365" s="763"/>
      <c r="M365" s="816"/>
      <c r="N365" s="763"/>
      <c r="O365" s="763"/>
      <c r="P365" s="813"/>
      <c r="Q365" s="810"/>
      <c r="R365" s="775"/>
      <c r="S365" s="877"/>
      <c r="T365" s="775"/>
      <c r="U365" s="877"/>
      <c r="V365" s="775"/>
      <c r="W365" s="877"/>
      <c r="X365" s="816"/>
      <c r="Y365" s="877"/>
      <c r="Z365" s="877"/>
      <c r="AA365" s="786"/>
      <c r="AB365" s="297">
        <v>4</v>
      </c>
      <c r="AC365" s="480" t="s">
        <v>1940</v>
      </c>
      <c r="AD365" s="481">
        <v>1</v>
      </c>
      <c r="AE365" s="295" t="s">
        <v>1505</v>
      </c>
      <c r="AF365" s="298" t="s">
        <v>507</v>
      </c>
      <c r="AG365" s="299" t="s">
        <v>335</v>
      </c>
      <c r="AH365" s="296">
        <v>0.15</v>
      </c>
      <c r="AI365" s="299" t="s">
        <v>178</v>
      </c>
      <c r="AJ365" s="296">
        <v>0.15</v>
      </c>
      <c r="AK365" s="300">
        <v>0.3</v>
      </c>
      <c r="AL365" s="301">
        <v>0.1764</v>
      </c>
      <c r="AM365" s="301">
        <v>0.15000000000000002</v>
      </c>
      <c r="AN365" s="302" t="s">
        <v>179</v>
      </c>
      <c r="AO365" s="302" t="s">
        <v>180</v>
      </c>
      <c r="AP365" s="302" t="s">
        <v>181</v>
      </c>
      <c r="AQ365" s="775"/>
      <c r="AR365" s="801"/>
      <c r="AS365" s="801"/>
      <c r="AT365" s="786"/>
      <c r="AU365" s="801"/>
      <c r="AV365" s="801"/>
      <c r="AW365" s="786"/>
      <c r="AX365" s="786"/>
      <c r="AY365" s="786"/>
      <c r="AZ365" s="775"/>
      <c r="BA365" s="303"/>
      <c r="BB365" s="305"/>
      <c r="BC365" s="308" t="s">
        <v>974</v>
      </c>
      <c r="BD365" s="295"/>
      <c r="BE365" s="295"/>
      <c r="BF365" s="295"/>
      <c r="BG365" s="295"/>
      <c r="BH365" s="305"/>
      <c r="BI365" s="305"/>
      <c r="BJ365" s="305"/>
      <c r="BK365" s="305"/>
      <c r="BL365" s="306"/>
      <c r="BM365" s="306"/>
      <c r="BN365" s="306"/>
      <c r="BO365" s="306"/>
      <c r="BP365" s="307" t="s">
        <v>974</v>
      </c>
      <c r="BQ365" s="330" t="s">
        <v>974</v>
      </c>
      <c r="BR365" s="748"/>
      <c r="BS365" s="763"/>
      <c r="BT365" s="763"/>
      <c r="BU365" s="766"/>
    </row>
    <row r="366" spans="1:73" x14ac:dyDescent="0.25">
      <c r="A366" s="819"/>
      <c r="B366" s="822"/>
      <c r="C366" s="825"/>
      <c r="D366" s="999"/>
      <c r="E366" s="831"/>
      <c r="F366" s="834"/>
      <c r="G366" s="763"/>
      <c r="H366" s="775"/>
      <c r="I366" s="775"/>
      <c r="J366" s="801"/>
      <c r="K366" s="775"/>
      <c r="L366" s="763"/>
      <c r="M366" s="816"/>
      <c r="N366" s="763"/>
      <c r="O366" s="763"/>
      <c r="P366" s="813"/>
      <c r="Q366" s="810"/>
      <c r="R366" s="775"/>
      <c r="S366" s="877"/>
      <c r="T366" s="775"/>
      <c r="U366" s="877"/>
      <c r="V366" s="775"/>
      <c r="W366" s="877"/>
      <c r="X366" s="816"/>
      <c r="Y366" s="877"/>
      <c r="Z366" s="877"/>
      <c r="AA366" s="786"/>
      <c r="AB366" s="297">
        <v>5</v>
      </c>
      <c r="AC366" s="480"/>
      <c r="AD366" s="481"/>
      <c r="AE366" s="295"/>
      <c r="AF366" s="298" t="s">
        <v>974</v>
      </c>
      <c r="AG366" s="299"/>
      <c r="AH366" s="296" t="s">
        <v>974</v>
      </c>
      <c r="AI366" s="299"/>
      <c r="AJ366" s="296" t="s">
        <v>974</v>
      </c>
      <c r="AK366" s="300" t="s">
        <v>974</v>
      </c>
      <c r="AL366" s="301" t="s">
        <v>974</v>
      </c>
      <c r="AM366" s="301" t="s">
        <v>974</v>
      </c>
      <c r="AN366" s="302"/>
      <c r="AO366" s="302"/>
      <c r="AP366" s="302"/>
      <c r="AQ366" s="775"/>
      <c r="AR366" s="801"/>
      <c r="AS366" s="801"/>
      <c r="AT366" s="786"/>
      <c r="AU366" s="801"/>
      <c r="AV366" s="801"/>
      <c r="AW366" s="786"/>
      <c r="AX366" s="786"/>
      <c r="AY366" s="786"/>
      <c r="AZ366" s="775"/>
      <c r="BA366" s="303"/>
      <c r="BB366" s="305"/>
      <c r="BC366" s="308" t="s">
        <v>974</v>
      </c>
      <c r="BD366" s="295"/>
      <c r="BE366" s="295"/>
      <c r="BF366" s="295"/>
      <c r="BG366" s="295"/>
      <c r="BH366" s="305"/>
      <c r="BI366" s="305"/>
      <c r="BJ366" s="305"/>
      <c r="BK366" s="305"/>
      <c r="BL366" s="306"/>
      <c r="BM366" s="306"/>
      <c r="BN366" s="306"/>
      <c r="BO366" s="306"/>
      <c r="BP366" s="307" t="s">
        <v>974</v>
      </c>
      <c r="BQ366" s="330" t="s">
        <v>974</v>
      </c>
      <c r="BR366" s="748"/>
      <c r="BS366" s="763"/>
      <c r="BT366" s="763"/>
      <c r="BU366" s="766"/>
    </row>
    <row r="367" spans="1:73" ht="15.75" thickBot="1" x14ac:dyDescent="0.3">
      <c r="A367" s="819"/>
      <c r="B367" s="822"/>
      <c r="C367" s="825"/>
      <c r="D367" s="1000"/>
      <c r="E367" s="832"/>
      <c r="F367" s="835"/>
      <c r="G367" s="764"/>
      <c r="H367" s="776"/>
      <c r="I367" s="776"/>
      <c r="J367" s="802"/>
      <c r="K367" s="776"/>
      <c r="L367" s="764"/>
      <c r="M367" s="817"/>
      <c r="N367" s="764"/>
      <c r="O367" s="764"/>
      <c r="P367" s="814"/>
      <c r="Q367" s="811"/>
      <c r="R367" s="776"/>
      <c r="S367" s="878"/>
      <c r="T367" s="776"/>
      <c r="U367" s="878"/>
      <c r="V367" s="776"/>
      <c r="W367" s="878"/>
      <c r="X367" s="817"/>
      <c r="Y367" s="878"/>
      <c r="Z367" s="878"/>
      <c r="AA367" s="787"/>
      <c r="AB367" s="315">
        <v>6</v>
      </c>
      <c r="AC367" s="482"/>
      <c r="AD367" s="483"/>
      <c r="AE367" s="313"/>
      <c r="AF367" s="316" t="s">
        <v>974</v>
      </c>
      <c r="AG367" s="317"/>
      <c r="AH367" s="314" t="s">
        <v>974</v>
      </c>
      <c r="AI367" s="317"/>
      <c r="AJ367" s="314" t="s">
        <v>974</v>
      </c>
      <c r="AK367" s="318" t="s">
        <v>974</v>
      </c>
      <c r="AL367" s="301" t="s">
        <v>974</v>
      </c>
      <c r="AM367" s="301" t="s">
        <v>974</v>
      </c>
      <c r="AN367" s="320"/>
      <c r="AO367" s="320"/>
      <c r="AP367" s="320"/>
      <c r="AQ367" s="776"/>
      <c r="AR367" s="802"/>
      <c r="AS367" s="802"/>
      <c r="AT367" s="787"/>
      <c r="AU367" s="802"/>
      <c r="AV367" s="802"/>
      <c r="AW367" s="787"/>
      <c r="AX367" s="787"/>
      <c r="AY367" s="787"/>
      <c r="AZ367" s="776"/>
      <c r="BA367" s="321"/>
      <c r="BB367" s="323"/>
      <c r="BC367" s="326" t="s">
        <v>974</v>
      </c>
      <c r="BD367" s="313"/>
      <c r="BE367" s="313"/>
      <c r="BF367" s="313"/>
      <c r="BG367" s="313"/>
      <c r="BH367" s="323"/>
      <c r="BI367" s="323"/>
      <c r="BJ367" s="323"/>
      <c r="BK367" s="323"/>
      <c r="BL367" s="324"/>
      <c r="BM367" s="324"/>
      <c r="BN367" s="324"/>
      <c r="BO367" s="324"/>
      <c r="BP367" s="325" t="s">
        <v>974</v>
      </c>
      <c r="BQ367" s="333" t="s">
        <v>974</v>
      </c>
      <c r="BR367" s="749"/>
      <c r="BS367" s="764"/>
      <c r="BT367" s="764"/>
      <c r="BU367" s="767"/>
    </row>
    <row r="368" spans="1:73" ht="114.75" x14ac:dyDescent="0.25">
      <c r="A368" s="819"/>
      <c r="B368" s="822"/>
      <c r="C368" s="825"/>
      <c r="D368" s="998" t="s">
        <v>1387</v>
      </c>
      <c r="E368" s="830" t="s">
        <v>729</v>
      </c>
      <c r="F368" s="833">
        <v>5</v>
      </c>
      <c r="G368" s="762" t="s">
        <v>1948</v>
      </c>
      <c r="H368" s="774" t="s">
        <v>1949</v>
      </c>
      <c r="I368" s="774" t="s">
        <v>1391</v>
      </c>
      <c r="J368" s="800" t="s">
        <v>1950</v>
      </c>
      <c r="K368" s="774" t="s">
        <v>201</v>
      </c>
      <c r="L368" s="762" t="s">
        <v>675</v>
      </c>
      <c r="M368" s="785" t="s">
        <v>1282</v>
      </c>
      <c r="N368" s="762" t="s">
        <v>1951</v>
      </c>
      <c r="O368" s="762" t="s">
        <v>1952</v>
      </c>
      <c r="P368" s="806" t="s">
        <v>1395</v>
      </c>
      <c r="Q368" s="809" t="s">
        <v>1395</v>
      </c>
      <c r="R368" s="774" t="s">
        <v>219</v>
      </c>
      <c r="S368" s="876">
        <v>0.4</v>
      </c>
      <c r="T368" s="774"/>
      <c r="U368" s="876" t="s">
        <v>974</v>
      </c>
      <c r="V368" s="774" t="s">
        <v>263</v>
      </c>
      <c r="W368" s="876">
        <v>0.2</v>
      </c>
      <c r="X368" s="815" t="s">
        <v>263</v>
      </c>
      <c r="Y368" s="876">
        <v>0.2</v>
      </c>
      <c r="Z368" s="876" t="s">
        <v>1396</v>
      </c>
      <c r="AA368" s="785" t="s">
        <v>1397</v>
      </c>
      <c r="AB368" s="49">
        <v>1</v>
      </c>
      <c r="AC368" s="213" t="s">
        <v>1431</v>
      </c>
      <c r="AD368" s="214">
        <v>1.2</v>
      </c>
      <c r="AE368" s="9" t="s">
        <v>1631</v>
      </c>
      <c r="AF368" s="17" t="s">
        <v>507</v>
      </c>
      <c r="AG368" s="10" t="s">
        <v>335</v>
      </c>
      <c r="AH368" s="18">
        <v>0.15</v>
      </c>
      <c r="AI368" s="10" t="s">
        <v>178</v>
      </c>
      <c r="AJ368" s="18">
        <v>0.15</v>
      </c>
      <c r="AK368" s="19">
        <v>0.3</v>
      </c>
      <c r="AL368" s="20">
        <v>0.28000000000000003</v>
      </c>
      <c r="AM368" s="20">
        <v>0.2</v>
      </c>
      <c r="AN368" s="11" t="s">
        <v>179</v>
      </c>
      <c r="AO368" s="11" t="s">
        <v>180</v>
      </c>
      <c r="AP368" s="11" t="s">
        <v>181</v>
      </c>
      <c r="AQ368" s="774" t="s">
        <v>1916</v>
      </c>
      <c r="AR368" s="768">
        <v>0.4</v>
      </c>
      <c r="AS368" s="768">
        <v>0.28000000000000003</v>
      </c>
      <c r="AT368" s="785" t="s">
        <v>219</v>
      </c>
      <c r="AU368" s="768">
        <v>0.2</v>
      </c>
      <c r="AV368" s="768">
        <v>0.2</v>
      </c>
      <c r="AW368" s="785" t="s">
        <v>263</v>
      </c>
      <c r="AX368" s="785" t="s">
        <v>1397</v>
      </c>
      <c r="AY368" s="785" t="s">
        <v>1397</v>
      </c>
      <c r="AZ368" s="774" t="s">
        <v>224</v>
      </c>
      <c r="BA368" s="97" t="s">
        <v>1395</v>
      </c>
      <c r="BB368" s="91" t="s">
        <v>1395</v>
      </c>
      <c r="BC368" s="94" t="s">
        <v>974</v>
      </c>
      <c r="BD368" s="9"/>
      <c r="BE368" s="9"/>
      <c r="BF368" s="9"/>
      <c r="BG368" s="9"/>
      <c r="BH368" s="91"/>
      <c r="BI368" s="91"/>
      <c r="BJ368" s="91"/>
      <c r="BK368" s="91"/>
      <c r="BL368" s="93"/>
      <c r="BM368" s="93"/>
      <c r="BN368" s="93"/>
      <c r="BO368" s="93"/>
      <c r="BP368" s="95" t="s">
        <v>974</v>
      </c>
      <c r="BQ368" s="96" t="s">
        <v>974</v>
      </c>
      <c r="BR368" s="747"/>
      <c r="BS368" s="762"/>
      <c r="BT368" s="762"/>
      <c r="BU368" s="765"/>
    </row>
    <row r="369" spans="1:73" x14ac:dyDescent="0.25">
      <c r="A369" s="819"/>
      <c r="B369" s="822"/>
      <c r="C369" s="825"/>
      <c r="D369" s="999"/>
      <c r="E369" s="831"/>
      <c r="F369" s="834"/>
      <c r="G369" s="763"/>
      <c r="H369" s="775"/>
      <c r="I369" s="775"/>
      <c r="J369" s="801"/>
      <c r="K369" s="775"/>
      <c r="L369" s="763"/>
      <c r="M369" s="786"/>
      <c r="N369" s="763"/>
      <c r="O369" s="763"/>
      <c r="P369" s="807"/>
      <c r="Q369" s="810"/>
      <c r="R369" s="775"/>
      <c r="S369" s="877"/>
      <c r="T369" s="775"/>
      <c r="U369" s="877"/>
      <c r="V369" s="775"/>
      <c r="W369" s="877"/>
      <c r="X369" s="816"/>
      <c r="Y369" s="877"/>
      <c r="Z369" s="877"/>
      <c r="AA369" s="786"/>
      <c r="AB369" s="297">
        <v>2</v>
      </c>
      <c r="AC369" s="480"/>
      <c r="AD369" s="481"/>
      <c r="AE369" s="295"/>
      <c r="AF369" s="298" t="s">
        <v>974</v>
      </c>
      <c r="AG369" s="299"/>
      <c r="AH369" s="296" t="s">
        <v>974</v>
      </c>
      <c r="AI369" s="299"/>
      <c r="AJ369" s="296" t="s">
        <v>974</v>
      </c>
      <c r="AK369" s="300" t="s">
        <v>974</v>
      </c>
      <c r="AL369" s="301" t="s">
        <v>974</v>
      </c>
      <c r="AM369" s="301" t="s">
        <v>974</v>
      </c>
      <c r="AN369" s="302"/>
      <c r="AO369" s="302"/>
      <c r="AP369" s="302"/>
      <c r="AQ369" s="775"/>
      <c r="AR369" s="801"/>
      <c r="AS369" s="801"/>
      <c r="AT369" s="786"/>
      <c r="AU369" s="801"/>
      <c r="AV369" s="801"/>
      <c r="AW369" s="786"/>
      <c r="AX369" s="786"/>
      <c r="AY369" s="786"/>
      <c r="AZ369" s="775"/>
      <c r="BA369" s="303"/>
      <c r="BB369" s="305"/>
      <c r="BC369" s="308" t="s">
        <v>974</v>
      </c>
      <c r="BD369" s="295"/>
      <c r="BE369" s="295"/>
      <c r="BF369" s="295"/>
      <c r="BG369" s="295"/>
      <c r="BH369" s="305"/>
      <c r="BI369" s="305"/>
      <c r="BJ369" s="305"/>
      <c r="BK369" s="305"/>
      <c r="BL369" s="306"/>
      <c r="BM369" s="306"/>
      <c r="BN369" s="306"/>
      <c r="BO369" s="306"/>
      <c r="BP369" s="307" t="s">
        <v>974</v>
      </c>
      <c r="BQ369" s="330" t="s">
        <v>974</v>
      </c>
      <c r="BR369" s="748"/>
      <c r="BS369" s="763"/>
      <c r="BT369" s="763"/>
      <c r="BU369" s="766"/>
    </row>
    <row r="370" spans="1:73" x14ac:dyDescent="0.25">
      <c r="A370" s="819"/>
      <c r="B370" s="822"/>
      <c r="C370" s="825"/>
      <c r="D370" s="999"/>
      <c r="E370" s="831"/>
      <c r="F370" s="834"/>
      <c r="G370" s="763"/>
      <c r="H370" s="775"/>
      <c r="I370" s="775"/>
      <c r="J370" s="801"/>
      <c r="K370" s="775"/>
      <c r="L370" s="763"/>
      <c r="M370" s="786"/>
      <c r="N370" s="763"/>
      <c r="O370" s="763"/>
      <c r="P370" s="807"/>
      <c r="Q370" s="810"/>
      <c r="R370" s="775"/>
      <c r="S370" s="877"/>
      <c r="T370" s="775"/>
      <c r="U370" s="877"/>
      <c r="V370" s="775"/>
      <c r="W370" s="877"/>
      <c r="X370" s="816"/>
      <c r="Y370" s="877"/>
      <c r="Z370" s="877"/>
      <c r="AA370" s="786"/>
      <c r="AB370" s="297">
        <v>3</v>
      </c>
      <c r="AC370" s="480"/>
      <c r="AD370" s="481"/>
      <c r="AE370" s="295"/>
      <c r="AF370" s="298" t="s">
        <v>974</v>
      </c>
      <c r="AG370" s="299"/>
      <c r="AH370" s="296" t="s">
        <v>974</v>
      </c>
      <c r="AI370" s="299"/>
      <c r="AJ370" s="296" t="s">
        <v>974</v>
      </c>
      <c r="AK370" s="300" t="s">
        <v>974</v>
      </c>
      <c r="AL370" s="301" t="s">
        <v>974</v>
      </c>
      <c r="AM370" s="301" t="s">
        <v>974</v>
      </c>
      <c r="AN370" s="302"/>
      <c r="AO370" s="302"/>
      <c r="AP370" s="302"/>
      <c r="AQ370" s="775"/>
      <c r="AR370" s="801"/>
      <c r="AS370" s="801"/>
      <c r="AT370" s="786"/>
      <c r="AU370" s="801"/>
      <c r="AV370" s="801"/>
      <c r="AW370" s="786"/>
      <c r="AX370" s="786"/>
      <c r="AY370" s="786"/>
      <c r="AZ370" s="775"/>
      <c r="BA370" s="303"/>
      <c r="BB370" s="305"/>
      <c r="BC370" s="308" t="s">
        <v>974</v>
      </c>
      <c r="BD370" s="295"/>
      <c r="BE370" s="295"/>
      <c r="BF370" s="295"/>
      <c r="BG370" s="295"/>
      <c r="BH370" s="305"/>
      <c r="BI370" s="305"/>
      <c r="BJ370" s="305"/>
      <c r="BK370" s="305"/>
      <c r="BL370" s="306"/>
      <c r="BM370" s="306"/>
      <c r="BN370" s="306"/>
      <c r="BO370" s="306"/>
      <c r="BP370" s="307" t="s">
        <v>974</v>
      </c>
      <c r="BQ370" s="330" t="s">
        <v>974</v>
      </c>
      <c r="BR370" s="748"/>
      <c r="BS370" s="763"/>
      <c r="BT370" s="763"/>
      <c r="BU370" s="766"/>
    </row>
    <row r="371" spans="1:73" x14ac:dyDescent="0.25">
      <c r="A371" s="819"/>
      <c r="B371" s="822"/>
      <c r="C371" s="825"/>
      <c r="D371" s="999"/>
      <c r="E371" s="831"/>
      <c r="F371" s="834"/>
      <c r="G371" s="763"/>
      <c r="H371" s="775"/>
      <c r="I371" s="775"/>
      <c r="J371" s="801"/>
      <c r="K371" s="775"/>
      <c r="L371" s="763"/>
      <c r="M371" s="786"/>
      <c r="N371" s="763"/>
      <c r="O371" s="763"/>
      <c r="P371" s="807"/>
      <c r="Q371" s="810"/>
      <c r="R371" s="775"/>
      <c r="S371" s="877"/>
      <c r="T371" s="775"/>
      <c r="U371" s="877"/>
      <c r="V371" s="775"/>
      <c r="W371" s="877"/>
      <c r="X371" s="816"/>
      <c r="Y371" s="877"/>
      <c r="Z371" s="877"/>
      <c r="AA371" s="786"/>
      <c r="AB371" s="297">
        <v>4</v>
      </c>
      <c r="AC371" s="480"/>
      <c r="AD371" s="481"/>
      <c r="AE371" s="295"/>
      <c r="AF371" s="298" t="s">
        <v>974</v>
      </c>
      <c r="AG371" s="299"/>
      <c r="AH371" s="296" t="s">
        <v>974</v>
      </c>
      <c r="AI371" s="299"/>
      <c r="AJ371" s="296" t="s">
        <v>974</v>
      </c>
      <c r="AK371" s="300" t="s">
        <v>974</v>
      </c>
      <c r="AL371" s="301" t="s">
        <v>974</v>
      </c>
      <c r="AM371" s="301" t="s">
        <v>974</v>
      </c>
      <c r="AN371" s="302"/>
      <c r="AO371" s="302"/>
      <c r="AP371" s="302"/>
      <c r="AQ371" s="775"/>
      <c r="AR371" s="801"/>
      <c r="AS371" s="801"/>
      <c r="AT371" s="786"/>
      <c r="AU371" s="801"/>
      <c r="AV371" s="801"/>
      <c r="AW371" s="786"/>
      <c r="AX371" s="786"/>
      <c r="AY371" s="786"/>
      <c r="AZ371" s="775"/>
      <c r="BA371" s="303"/>
      <c r="BB371" s="305"/>
      <c r="BC371" s="308" t="s">
        <v>974</v>
      </c>
      <c r="BD371" s="295"/>
      <c r="BE371" s="295"/>
      <c r="BF371" s="295"/>
      <c r="BG371" s="295"/>
      <c r="BH371" s="305"/>
      <c r="BI371" s="305"/>
      <c r="BJ371" s="305"/>
      <c r="BK371" s="305"/>
      <c r="BL371" s="306"/>
      <c r="BM371" s="306"/>
      <c r="BN371" s="306"/>
      <c r="BO371" s="306"/>
      <c r="BP371" s="307" t="s">
        <v>974</v>
      </c>
      <c r="BQ371" s="330" t="s">
        <v>974</v>
      </c>
      <c r="BR371" s="748"/>
      <c r="BS371" s="763"/>
      <c r="BT371" s="763"/>
      <c r="BU371" s="766"/>
    </row>
    <row r="372" spans="1:73" x14ac:dyDescent="0.25">
      <c r="A372" s="819"/>
      <c r="B372" s="822"/>
      <c r="C372" s="825"/>
      <c r="D372" s="999"/>
      <c r="E372" s="831"/>
      <c r="F372" s="834"/>
      <c r="G372" s="763"/>
      <c r="H372" s="775"/>
      <c r="I372" s="775"/>
      <c r="J372" s="801"/>
      <c r="K372" s="775"/>
      <c r="L372" s="763"/>
      <c r="M372" s="786"/>
      <c r="N372" s="763"/>
      <c r="O372" s="763"/>
      <c r="P372" s="807"/>
      <c r="Q372" s="810"/>
      <c r="R372" s="775"/>
      <c r="S372" s="877"/>
      <c r="T372" s="775"/>
      <c r="U372" s="877"/>
      <c r="V372" s="775"/>
      <c r="W372" s="877"/>
      <c r="X372" s="816"/>
      <c r="Y372" s="877"/>
      <c r="Z372" s="877"/>
      <c r="AA372" s="786"/>
      <c r="AB372" s="297">
        <v>5</v>
      </c>
      <c r="AC372" s="480"/>
      <c r="AD372" s="481"/>
      <c r="AE372" s="295"/>
      <c r="AF372" s="298" t="s">
        <v>974</v>
      </c>
      <c r="AG372" s="299"/>
      <c r="AH372" s="296" t="s">
        <v>974</v>
      </c>
      <c r="AI372" s="299"/>
      <c r="AJ372" s="296" t="s">
        <v>974</v>
      </c>
      <c r="AK372" s="300" t="s">
        <v>974</v>
      </c>
      <c r="AL372" s="301" t="s">
        <v>974</v>
      </c>
      <c r="AM372" s="301" t="s">
        <v>974</v>
      </c>
      <c r="AN372" s="302"/>
      <c r="AO372" s="302"/>
      <c r="AP372" s="302"/>
      <c r="AQ372" s="775"/>
      <c r="AR372" s="801"/>
      <c r="AS372" s="801"/>
      <c r="AT372" s="786"/>
      <c r="AU372" s="801"/>
      <c r="AV372" s="801"/>
      <c r="AW372" s="786"/>
      <c r="AX372" s="786"/>
      <c r="AY372" s="786"/>
      <c r="AZ372" s="775"/>
      <c r="BA372" s="303"/>
      <c r="BB372" s="305"/>
      <c r="BC372" s="308" t="s">
        <v>974</v>
      </c>
      <c r="BD372" s="295"/>
      <c r="BE372" s="295"/>
      <c r="BF372" s="295"/>
      <c r="BG372" s="295"/>
      <c r="BH372" s="305"/>
      <c r="BI372" s="305"/>
      <c r="BJ372" s="305"/>
      <c r="BK372" s="305"/>
      <c r="BL372" s="306"/>
      <c r="BM372" s="306"/>
      <c r="BN372" s="306"/>
      <c r="BO372" s="306"/>
      <c r="BP372" s="307" t="s">
        <v>974</v>
      </c>
      <c r="BQ372" s="330" t="s">
        <v>974</v>
      </c>
      <c r="BR372" s="748"/>
      <c r="BS372" s="763"/>
      <c r="BT372" s="763"/>
      <c r="BU372" s="766"/>
    </row>
    <row r="373" spans="1:73" ht="15.75" thickBot="1" x14ac:dyDescent="0.3">
      <c r="A373" s="819"/>
      <c r="B373" s="822"/>
      <c r="C373" s="825"/>
      <c r="D373" s="1000"/>
      <c r="E373" s="832"/>
      <c r="F373" s="835"/>
      <c r="G373" s="764"/>
      <c r="H373" s="776"/>
      <c r="I373" s="776"/>
      <c r="J373" s="802"/>
      <c r="K373" s="776"/>
      <c r="L373" s="764"/>
      <c r="M373" s="787"/>
      <c r="N373" s="764"/>
      <c r="O373" s="764"/>
      <c r="P373" s="808"/>
      <c r="Q373" s="811"/>
      <c r="R373" s="776"/>
      <c r="S373" s="878"/>
      <c r="T373" s="776"/>
      <c r="U373" s="878"/>
      <c r="V373" s="776"/>
      <c r="W373" s="878"/>
      <c r="X373" s="817"/>
      <c r="Y373" s="878"/>
      <c r="Z373" s="878"/>
      <c r="AA373" s="787"/>
      <c r="AB373" s="315">
        <v>6</v>
      </c>
      <c r="AC373" s="482"/>
      <c r="AD373" s="483"/>
      <c r="AE373" s="313"/>
      <c r="AF373" s="547" t="s">
        <v>974</v>
      </c>
      <c r="AG373" s="548"/>
      <c r="AH373" s="314" t="s">
        <v>974</v>
      </c>
      <c r="AI373" s="548"/>
      <c r="AJ373" s="314" t="s">
        <v>974</v>
      </c>
      <c r="AK373" s="318" t="s">
        <v>974</v>
      </c>
      <c r="AL373" s="301" t="s">
        <v>974</v>
      </c>
      <c r="AM373" s="301" t="s">
        <v>974</v>
      </c>
      <c r="AN373" s="320"/>
      <c r="AO373" s="320"/>
      <c r="AP373" s="320"/>
      <c r="AQ373" s="776"/>
      <c r="AR373" s="802"/>
      <c r="AS373" s="802"/>
      <c r="AT373" s="787"/>
      <c r="AU373" s="802"/>
      <c r="AV373" s="802"/>
      <c r="AW373" s="787"/>
      <c r="AX373" s="787"/>
      <c r="AY373" s="787"/>
      <c r="AZ373" s="776"/>
      <c r="BA373" s="321"/>
      <c r="BB373" s="323"/>
      <c r="BC373" s="326" t="s">
        <v>974</v>
      </c>
      <c r="BD373" s="313"/>
      <c r="BE373" s="313"/>
      <c r="BF373" s="313"/>
      <c r="BG373" s="313"/>
      <c r="BH373" s="323"/>
      <c r="BI373" s="323"/>
      <c r="BJ373" s="323"/>
      <c r="BK373" s="323"/>
      <c r="BL373" s="324"/>
      <c r="BM373" s="324"/>
      <c r="BN373" s="324"/>
      <c r="BO373" s="324"/>
      <c r="BP373" s="325" t="s">
        <v>974</v>
      </c>
      <c r="BQ373" s="333" t="s">
        <v>974</v>
      </c>
      <c r="BR373" s="749"/>
      <c r="BS373" s="764"/>
      <c r="BT373" s="764"/>
      <c r="BU373" s="767"/>
    </row>
    <row r="374" spans="1:73" ht="114.75" x14ac:dyDescent="0.25">
      <c r="A374" s="819"/>
      <c r="B374" s="822"/>
      <c r="C374" s="825"/>
      <c r="D374" s="998" t="s">
        <v>1387</v>
      </c>
      <c r="E374" s="830" t="s">
        <v>729</v>
      </c>
      <c r="F374" s="833">
        <v>6</v>
      </c>
      <c r="G374" s="762" t="s">
        <v>1948</v>
      </c>
      <c r="H374" s="774" t="s">
        <v>1949</v>
      </c>
      <c r="I374" s="774" t="s">
        <v>1406</v>
      </c>
      <c r="J374" s="800" t="s">
        <v>1953</v>
      </c>
      <c r="K374" s="774" t="s">
        <v>201</v>
      </c>
      <c r="L374" s="762" t="s">
        <v>675</v>
      </c>
      <c r="M374" s="785" t="s">
        <v>1282</v>
      </c>
      <c r="N374" s="762" t="s">
        <v>1954</v>
      </c>
      <c r="O374" s="762" t="s">
        <v>1955</v>
      </c>
      <c r="P374" s="812" t="s">
        <v>1395</v>
      </c>
      <c r="Q374" s="747" t="s">
        <v>1395</v>
      </c>
      <c r="R374" s="774" t="s">
        <v>219</v>
      </c>
      <c r="S374" s="876">
        <v>0.4</v>
      </c>
      <c r="T374" s="774"/>
      <c r="U374" s="876" t="s">
        <v>974</v>
      </c>
      <c r="V374" s="774" t="s">
        <v>263</v>
      </c>
      <c r="W374" s="876">
        <v>0.2</v>
      </c>
      <c r="X374" s="815" t="s">
        <v>263</v>
      </c>
      <c r="Y374" s="876">
        <v>0.2</v>
      </c>
      <c r="Z374" s="876" t="s">
        <v>1396</v>
      </c>
      <c r="AA374" s="785" t="s">
        <v>1397</v>
      </c>
      <c r="AB374" s="49">
        <v>1</v>
      </c>
      <c r="AC374" s="213" t="s">
        <v>1431</v>
      </c>
      <c r="AD374" s="214">
        <v>1.2</v>
      </c>
      <c r="AE374" s="9" t="s">
        <v>1631</v>
      </c>
      <c r="AF374" s="16" t="s">
        <v>507</v>
      </c>
      <c r="AG374" s="10" t="s">
        <v>335</v>
      </c>
      <c r="AH374" s="18">
        <v>0.15</v>
      </c>
      <c r="AI374" s="10" t="s">
        <v>178</v>
      </c>
      <c r="AJ374" s="18">
        <v>0.15</v>
      </c>
      <c r="AK374" s="19">
        <v>0.3</v>
      </c>
      <c r="AL374" s="20">
        <v>0.28000000000000003</v>
      </c>
      <c r="AM374" s="20">
        <v>0.2</v>
      </c>
      <c r="AN374" s="11" t="s">
        <v>179</v>
      </c>
      <c r="AO374" s="11" t="s">
        <v>180</v>
      </c>
      <c r="AP374" s="11" t="s">
        <v>181</v>
      </c>
      <c r="AQ374" s="774" t="s">
        <v>1916</v>
      </c>
      <c r="AR374" s="768">
        <v>0.4</v>
      </c>
      <c r="AS374" s="768">
        <v>0.28000000000000003</v>
      </c>
      <c r="AT374" s="785" t="s">
        <v>219</v>
      </c>
      <c r="AU374" s="768">
        <v>0.2</v>
      </c>
      <c r="AV374" s="768">
        <v>0.2</v>
      </c>
      <c r="AW374" s="785" t="s">
        <v>263</v>
      </c>
      <c r="AX374" s="785" t="s">
        <v>1397</v>
      </c>
      <c r="AY374" s="785" t="s">
        <v>1397</v>
      </c>
      <c r="AZ374" s="774" t="s">
        <v>224</v>
      </c>
      <c r="BA374" s="97" t="s">
        <v>1395</v>
      </c>
      <c r="BB374" s="91" t="s">
        <v>1395</v>
      </c>
      <c r="BC374" s="94" t="s">
        <v>974</v>
      </c>
      <c r="BD374" s="9"/>
      <c r="BE374" s="9"/>
      <c r="BF374" s="9"/>
      <c r="BG374" s="9"/>
      <c r="BH374" s="91"/>
      <c r="BI374" s="91"/>
      <c r="BJ374" s="91"/>
      <c r="BK374" s="91"/>
      <c r="BL374" s="93"/>
      <c r="BM374" s="93"/>
      <c r="BN374" s="93"/>
      <c r="BO374" s="93"/>
      <c r="BP374" s="95" t="s">
        <v>974</v>
      </c>
      <c r="BQ374" s="96" t="s">
        <v>974</v>
      </c>
      <c r="BR374" s="747"/>
      <c r="BS374" s="762"/>
      <c r="BT374" s="762"/>
      <c r="BU374" s="765"/>
    </row>
    <row r="375" spans="1:73" x14ac:dyDescent="0.25">
      <c r="A375" s="819"/>
      <c r="B375" s="822"/>
      <c r="C375" s="825"/>
      <c r="D375" s="999"/>
      <c r="E375" s="831"/>
      <c r="F375" s="834"/>
      <c r="G375" s="763"/>
      <c r="H375" s="775"/>
      <c r="I375" s="775"/>
      <c r="J375" s="801"/>
      <c r="K375" s="775"/>
      <c r="L375" s="763"/>
      <c r="M375" s="786"/>
      <c r="N375" s="763"/>
      <c r="O375" s="763"/>
      <c r="P375" s="813"/>
      <c r="Q375" s="748"/>
      <c r="R375" s="775"/>
      <c r="S375" s="877"/>
      <c r="T375" s="775"/>
      <c r="U375" s="877"/>
      <c r="V375" s="775"/>
      <c r="W375" s="877"/>
      <c r="X375" s="816"/>
      <c r="Y375" s="877"/>
      <c r="Z375" s="877"/>
      <c r="AA375" s="786"/>
      <c r="AB375" s="297">
        <v>2</v>
      </c>
      <c r="AC375" s="480"/>
      <c r="AD375" s="481"/>
      <c r="AE375" s="295"/>
      <c r="AF375" s="298" t="s">
        <v>974</v>
      </c>
      <c r="AG375" s="299"/>
      <c r="AH375" s="296" t="s">
        <v>974</v>
      </c>
      <c r="AI375" s="299"/>
      <c r="AJ375" s="296" t="s">
        <v>974</v>
      </c>
      <c r="AK375" s="300" t="s">
        <v>974</v>
      </c>
      <c r="AL375" s="301" t="s">
        <v>974</v>
      </c>
      <c r="AM375" s="301" t="s">
        <v>974</v>
      </c>
      <c r="AN375" s="302"/>
      <c r="AO375" s="302"/>
      <c r="AP375" s="302"/>
      <c r="AQ375" s="775"/>
      <c r="AR375" s="801"/>
      <c r="AS375" s="801"/>
      <c r="AT375" s="786"/>
      <c r="AU375" s="801"/>
      <c r="AV375" s="801"/>
      <c r="AW375" s="786"/>
      <c r="AX375" s="786"/>
      <c r="AY375" s="786"/>
      <c r="AZ375" s="775"/>
      <c r="BA375" s="303"/>
      <c r="BB375" s="305"/>
      <c r="BC375" s="308" t="s">
        <v>974</v>
      </c>
      <c r="BD375" s="295"/>
      <c r="BE375" s="295"/>
      <c r="BF375" s="295"/>
      <c r="BG375" s="295"/>
      <c r="BH375" s="305"/>
      <c r="BI375" s="305"/>
      <c r="BJ375" s="305"/>
      <c r="BK375" s="305"/>
      <c r="BL375" s="306"/>
      <c r="BM375" s="306"/>
      <c r="BN375" s="306"/>
      <c r="BO375" s="306"/>
      <c r="BP375" s="307" t="s">
        <v>974</v>
      </c>
      <c r="BQ375" s="330" t="s">
        <v>974</v>
      </c>
      <c r="BR375" s="748"/>
      <c r="BS375" s="763"/>
      <c r="BT375" s="763"/>
      <c r="BU375" s="766"/>
    </row>
    <row r="376" spans="1:73" x14ac:dyDescent="0.25">
      <c r="A376" s="819"/>
      <c r="B376" s="822"/>
      <c r="C376" s="825"/>
      <c r="D376" s="999"/>
      <c r="E376" s="831"/>
      <c r="F376" s="834"/>
      <c r="G376" s="763"/>
      <c r="H376" s="775"/>
      <c r="I376" s="775"/>
      <c r="J376" s="801"/>
      <c r="K376" s="775"/>
      <c r="L376" s="763"/>
      <c r="M376" s="786"/>
      <c r="N376" s="763"/>
      <c r="O376" s="763"/>
      <c r="P376" s="813"/>
      <c r="Q376" s="748"/>
      <c r="R376" s="775"/>
      <c r="S376" s="877"/>
      <c r="T376" s="775"/>
      <c r="U376" s="877"/>
      <c r="V376" s="775"/>
      <c r="W376" s="877"/>
      <c r="X376" s="816"/>
      <c r="Y376" s="877"/>
      <c r="Z376" s="877"/>
      <c r="AA376" s="786"/>
      <c r="AB376" s="297">
        <v>3</v>
      </c>
      <c r="AC376" s="480"/>
      <c r="AD376" s="481"/>
      <c r="AE376" s="295"/>
      <c r="AF376" s="298" t="s">
        <v>974</v>
      </c>
      <c r="AG376" s="299"/>
      <c r="AH376" s="296" t="s">
        <v>974</v>
      </c>
      <c r="AI376" s="299"/>
      <c r="AJ376" s="296" t="s">
        <v>974</v>
      </c>
      <c r="AK376" s="300" t="s">
        <v>974</v>
      </c>
      <c r="AL376" s="301" t="s">
        <v>974</v>
      </c>
      <c r="AM376" s="301" t="s">
        <v>974</v>
      </c>
      <c r="AN376" s="302"/>
      <c r="AO376" s="302"/>
      <c r="AP376" s="302"/>
      <c r="AQ376" s="775"/>
      <c r="AR376" s="801"/>
      <c r="AS376" s="801"/>
      <c r="AT376" s="786"/>
      <c r="AU376" s="801"/>
      <c r="AV376" s="801"/>
      <c r="AW376" s="786"/>
      <c r="AX376" s="786"/>
      <c r="AY376" s="786"/>
      <c r="AZ376" s="775"/>
      <c r="BA376" s="303"/>
      <c r="BB376" s="305"/>
      <c r="BC376" s="308" t="s">
        <v>974</v>
      </c>
      <c r="BD376" s="295"/>
      <c r="BE376" s="295"/>
      <c r="BF376" s="295"/>
      <c r="BG376" s="295"/>
      <c r="BH376" s="305"/>
      <c r="BI376" s="305"/>
      <c r="BJ376" s="305"/>
      <c r="BK376" s="305"/>
      <c r="BL376" s="306"/>
      <c r="BM376" s="306"/>
      <c r="BN376" s="306"/>
      <c r="BO376" s="306"/>
      <c r="BP376" s="307" t="s">
        <v>974</v>
      </c>
      <c r="BQ376" s="330" t="s">
        <v>974</v>
      </c>
      <c r="BR376" s="748"/>
      <c r="BS376" s="763"/>
      <c r="BT376" s="763"/>
      <c r="BU376" s="766"/>
    </row>
    <row r="377" spans="1:73" x14ac:dyDescent="0.25">
      <c r="A377" s="819"/>
      <c r="B377" s="822"/>
      <c r="C377" s="825"/>
      <c r="D377" s="999"/>
      <c r="E377" s="831"/>
      <c r="F377" s="834"/>
      <c r="G377" s="763"/>
      <c r="H377" s="775"/>
      <c r="I377" s="775"/>
      <c r="J377" s="801"/>
      <c r="K377" s="775"/>
      <c r="L377" s="763"/>
      <c r="M377" s="786"/>
      <c r="N377" s="763"/>
      <c r="O377" s="763"/>
      <c r="P377" s="813"/>
      <c r="Q377" s="748"/>
      <c r="R377" s="775"/>
      <c r="S377" s="877"/>
      <c r="T377" s="775"/>
      <c r="U377" s="877"/>
      <c r="V377" s="775"/>
      <c r="W377" s="877"/>
      <c r="X377" s="816"/>
      <c r="Y377" s="877"/>
      <c r="Z377" s="877"/>
      <c r="AA377" s="786"/>
      <c r="AB377" s="297">
        <v>4</v>
      </c>
      <c r="AC377" s="480"/>
      <c r="AD377" s="481"/>
      <c r="AE377" s="295"/>
      <c r="AF377" s="298" t="s">
        <v>974</v>
      </c>
      <c r="AG377" s="299"/>
      <c r="AH377" s="296" t="s">
        <v>974</v>
      </c>
      <c r="AI377" s="299"/>
      <c r="AJ377" s="296" t="s">
        <v>974</v>
      </c>
      <c r="AK377" s="300" t="s">
        <v>974</v>
      </c>
      <c r="AL377" s="301" t="s">
        <v>974</v>
      </c>
      <c r="AM377" s="301" t="s">
        <v>974</v>
      </c>
      <c r="AN377" s="302"/>
      <c r="AO377" s="302"/>
      <c r="AP377" s="302"/>
      <c r="AQ377" s="775"/>
      <c r="AR377" s="801"/>
      <c r="AS377" s="801"/>
      <c r="AT377" s="786"/>
      <c r="AU377" s="801"/>
      <c r="AV377" s="801"/>
      <c r="AW377" s="786"/>
      <c r="AX377" s="786"/>
      <c r="AY377" s="786"/>
      <c r="AZ377" s="775"/>
      <c r="BA377" s="303"/>
      <c r="BB377" s="305"/>
      <c r="BC377" s="308" t="s">
        <v>974</v>
      </c>
      <c r="BD377" s="295"/>
      <c r="BE377" s="295"/>
      <c r="BF377" s="295"/>
      <c r="BG377" s="295"/>
      <c r="BH377" s="305"/>
      <c r="BI377" s="305"/>
      <c r="BJ377" s="305"/>
      <c r="BK377" s="305"/>
      <c r="BL377" s="306"/>
      <c r="BM377" s="306"/>
      <c r="BN377" s="306"/>
      <c r="BO377" s="306"/>
      <c r="BP377" s="307" t="s">
        <v>974</v>
      </c>
      <c r="BQ377" s="330" t="s">
        <v>974</v>
      </c>
      <c r="BR377" s="748"/>
      <c r="BS377" s="763"/>
      <c r="BT377" s="763"/>
      <c r="BU377" s="766"/>
    </row>
    <row r="378" spans="1:73" x14ac:dyDescent="0.25">
      <c r="A378" s="819"/>
      <c r="B378" s="822"/>
      <c r="C378" s="825"/>
      <c r="D378" s="999"/>
      <c r="E378" s="831"/>
      <c r="F378" s="834"/>
      <c r="G378" s="763"/>
      <c r="H378" s="775"/>
      <c r="I378" s="775"/>
      <c r="J378" s="801"/>
      <c r="K378" s="775"/>
      <c r="L378" s="763"/>
      <c r="M378" s="786"/>
      <c r="N378" s="763"/>
      <c r="O378" s="763"/>
      <c r="P378" s="813"/>
      <c r="Q378" s="748"/>
      <c r="R378" s="775"/>
      <c r="S378" s="877"/>
      <c r="T378" s="775"/>
      <c r="U378" s="877"/>
      <c r="V378" s="775"/>
      <c r="W378" s="877"/>
      <c r="X378" s="816"/>
      <c r="Y378" s="877"/>
      <c r="Z378" s="877"/>
      <c r="AA378" s="786"/>
      <c r="AB378" s="297">
        <v>5</v>
      </c>
      <c r="AC378" s="480"/>
      <c r="AD378" s="481"/>
      <c r="AE378" s="295"/>
      <c r="AF378" s="298" t="s">
        <v>974</v>
      </c>
      <c r="AG378" s="299"/>
      <c r="AH378" s="296" t="s">
        <v>974</v>
      </c>
      <c r="AI378" s="299"/>
      <c r="AJ378" s="296" t="s">
        <v>974</v>
      </c>
      <c r="AK378" s="300" t="s">
        <v>974</v>
      </c>
      <c r="AL378" s="301" t="s">
        <v>974</v>
      </c>
      <c r="AM378" s="301" t="s">
        <v>974</v>
      </c>
      <c r="AN378" s="302"/>
      <c r="AO378" s="302"/>
      <c r="AP378" s="302"/>
      <c r="AQ378" s="775"/>
      <c r="AR378" s="801"/>
      <c r="AS378" s="801"/>
      <c r="AT378" s="786"/>
      <c r="AU378" s="801"/>
      <c r="AV378" s="801"/>
      <c r="AW378" s="786"/>
      <c r="AX378" s="786"/>
      <c r="AY378" s="786"/>
      <c r="AZ378" s="775"/>
      <c r="BA378" s="303"/>
      <c r="BB378" s="305"/>
      <c r="BC378" s="308" t="s">
        <v>974</v>
      </c>
      <c r="BD378" s="295"/>
      <c r="BE378" s="295"/>
      <c r="BF378" s="295"/>
      <c r="BG378" s="295"/>
      <c r="BH378" s="305"/>
      <c r="BI378" s="305"/>
      <c r="BJ378" s="305"/>
      <c r="BK378" s="305"/>
      <c r="BL378" s="306"/>
      <c r="BM378" s="306"/>
      <c r="BN378" s="306"/>
      <c r="BO378" s="306"/>
      <c r="BP378" s="307" t="s">
        <v>974</v>
      </c>
      <c r="BQ378" s="330" t="s">
        <v>974</v>
      </c>
      <c r="BR378" s="748"/>
      <c r="BS378" s="763"/>
      <c r="BT378" s="763"/>
      <c r="BU378" s="766"/>
    </row>
    <row r="379" spans="1:73" ht="15.75" thickBot="1" x14ac:dyDescent="0.3">
      <c r="A379" s="819"/>
      <c r="B379" s="822"/>
      <c r="C379" s="825"/>
      <c r="D379" s="1000"/>
      <c r="E379" s="832"/>
      <c r="F379" s="835"/>
      <c r="G379" s="764"/>
      <c r="H379" s="776"/>
      <c r="I379" s="776"/>
      <c r="J379" s="802"/>
      <c r="K379" s="776"/>
      <c r="L379" s="764"/>
      <c r="M379" s="787"/>
      <c r="N379" s="764"/>
      <c r="O379" s="764"/>
      <c r="P379" s="814"/>
      <c r="Q379" s="749"/>
      <c r="R379" s="776"/>
      <c r="S379" s="878"/>
      <c r="T379" s="776"/>
      <c r="U379" s="878"/>
      <c r="V379" s="776"/>
      <c r="W379" s="878"/>
      <c r="X379" s="817"/>
      <c r="Y379" s="878"/>
      <c r="Z379" s="878"/>
      <c r="AA379" s="787"/>
      <c r="AB379" s="315">
        <v>6</v>
      </c>
      <c r="AC379" s="482"/>
      <c r="AD379" s="483"/>
      <c r="AE379" s="313"/>
      <c r="AF379" s="316" t="s">
        <v>974</v>
      </c>
      <c r="AG379" s="317"/>
      <c r="AH379" s="314" t="s">
        <v>974</v>
      </c>
      <c r="AI379" s="317"/>
      <c r="AJ379" s="314" t="s">
        <v>974</v>
      </c>
      <c r="AK379" s="318" t="s">
        <v>974</v>
      </c>
      <c r="AL379" s="301" t="s">
        <v>974</v>
      </c>
      <c r="AM379" s="301" t="s">
        <v>974</v>
      </c>
      <c r="AN379" s="320"/>
      <c r="AO379" s="320"/>
      <c r="AP379" s="320"/>
      <c r="AQ379" s="776"/>
      <c r="AR379" s="802"/>
      <c r="AS379" s="802"/>
      <c r="AT379" s="787"/>
      <c r="AU379" s="802"/>
      <c r="AV379" s="802"/>
      <c r="AW379" s="787"/>
      <c r="AX379" s="787"/>
      <c r="AY379" s="787"/>
      <c r="AZ379" s="776"/>
      <c r="BA379" s="321"/>
      <c r="BB379" s="323"/>
      <c r="BC379" s="326" t="s">
        <v>974</v>
      </c>
      <c r="BD379" s="313"/>
      <c r="BE379" s="313"/>
      <c r="BF379" s="313"/>
      <c r="BG379" s="313"/>
      <c r="BH379" s="323"/>
      <c r="BI379" s="323"/>
      <c r="BJ379" s="323"/>
      <c r="BK379" s="323"/>
      <c r="BL379" s="324"/>
      <c r="BM379" s="324"/>
      <c r="BN379" s="324"/>
      <c r="BO379" s="324"/>
      <c r="BP379" s="325" t="s">
        <v>974</v>
      </c>
      <c r="BQ379" s="333" t="s">
        <v>974</v>
      </c>
      <c r="BR379" s="749"/>
      <c r="BS379" s="764"/>
      <c r="BT379" s="764"/>
      <c r="BU379" s="767"/>
    </row>
    <row r="380" spans="1:73" ht="102" x14ac:dyDescent="0.25">
      <c r="A380" s="819"/>
      <c r="B380" s="822"/>
      <c r="C380" s="825"/>
      <c r="D380" s="998" t="s">
        <v>1387</v>
      </c>
      <c r="E380" s="830" t="s">
        <v>729</v>
      </c>
      <c r="F380" s="833">
        <v>7</v>
      </c>
      <c r="G380" s="762" t="s">
        <v>1956</v>
      </c>
      <c r="H380" s="774" t="s">
        <v>1390</v>
      </c>
      <c r="I380" s="774" t="s">
        <v>1391</v>
      </c>
      <c r="J380" s="800" t="s">
        <v>1957</v>
      </c>
      <c r="K380" s="774" t="s">
        <v>201</v>
      </c>
      <c r="L380" s="762" t="s">
        <v>675</v>
      </c>
      <c r="M380" s="785" t="s">
        <v>1282</v>
      </c>
      <c r="N380" s="762" t="s">
        <v>1958</v>
      </c>
      <c r="O380" s="762" t="s">
        <v>1959</v>
      </c>
      <c r="P380" s="812" t="s">
        <v>1395</v>
      </c>
      <c r="Q380" s="747" t="s">
        <v>1395</v>
      </c>
      <c r="R380" s="774" t="s">
        <v>289</v>
      </c>
      <c r="S380" s="876">
        <v>0.8</v>
      </c>
      <c r="T380" s="774" t="s">
        <v>263</v>
      </c>
      <c r="U380" s="876">
        <v>0.2</v>
      </c>
      <c r="V380" s="774" t="s">
        <v>263</v>
      </c>
      <c r="W380" s="876">
        <v>0.2</v>
      </c>
      <c r="X380" s="815" t="s">
        <v>263</v>
      </c>
      <c r="Y380" s="876">
        <v>0.2</v>
      </c>
      <c r="Z380" s="876" t="s">
        <v>1723</v>
      </c>
      <c r="AA380" s="785" t="s">
        <v>174</v>
      </c>
      <c r="AB380" s="49">
        <v>1</v>
      </c>
      <c r="AC380" s="213" t="s">
        <v>1960</v>
      </c>
      <c r="AD380" s="214">
        <v>1.2</v>
      </c>
      <c r="AE380" s="9" t="s">
        <v>1668</v>
      </c>
      <c r="AF380" s="17" t="s">
        <v>507</v>
      </c>
      <c r="AG380" s="15" t="s">
        <v>177</v>
      </c>
      <c r="AH380" s="18">
        <v>0.25</v>
      </c>
      <c r="AI380" s="15" t="s">
        <v>178</v>
      </c>
      <c r="AJ380" s="18">
        <v>0.15</v>
      </c>
      <c r="AK380" s="19">
        <v>0.4</v>
      </c>
      <c r="AL380" s="20">
        <v>0.48</v>
      </c>
      <c r="AM380" s="20">
        <v>0.2</v>
      </c>
      <c r="AN380" s="11" t="s">
        <v>179</v>
      </c>
      <c r="AO380" s="11" t="s">
        <v>180</v>
      </c>
      <c r="AP380" s="11" t="s">
        <v>181</v>
      </c>
      <c r="AQ380" s="774" t="s">
        <v>1916</v>
      </c>
      <c r="AR380" s="768">
        <v>0.8</v>
      </c>
      <c r="AS380" s="768">
        <v>0.23519999999999996</v>
      </c>
      <c r="AT380" s="785" t="s">
        <v>219</v>
      </c>
      <c r="AU380" s="768">
        <v>0.2</v>
      </c>
      <c r="AV380" s="768">
        <v>0.11250000000000002</v>
      </c>
      <c r="AW380" s="785" t="s">
        <v>263</v>
      </c>
      <c r="AX380" s="785" t="s">
        <v>174</v>
      </c>
      <c r="AY380" s="785" t="s">
        <v>1397</v>
      </c>
      <c r="AZ380" s="774" t="s">
        <v>224</v>
      </c>
      <c r="BA380" s="97" t="s">
        <v>1395</v>
      </c>
      <c r="BB380" s="91" t="s">
        <v>1395</v>
      </c>
      <c r="BC380" s="94" t="s">
        <v>974</v>
      </c>
      <c r="BD380" s="9"/>
      <c r="BE380" s="9"/>
      <c r="BF380" s="9"/>
      <c r="BG380" s="9"/>
      <c r="BH380" s="91"/>
      <c r="BI380" s="91"/>
      <c r="BJ380" s="91"/>
      <c r="BK380" s="91"/>
      <c r="BL380" s="93"/>
      <c r="BM380" s="93"/>
      <c r="BN380" s="93"/>
      <c r="BO380" s="93"/>
      <c r="BP380" s="95" t="s">
        <v>974</v>
      </c>
      <c r="BQ380" s="96" t="s">
        <v>974</v>
      </c>
      <c r="BR380" s="747"/>
      <c r="BS380" s="762"/>
      <c r="BT380" s="762"/>
      <c r="BU380" s="765"/>
    </row>
    <row r="381" spans="1:73" ht="70.5" x14ac:dyDescent="0.25">
      <c r="A381" s="819"/>
      <c r="B381" s="822"/>
      <c r="C381" s="825"/>
      <c r="D381" s="999"/>
      <c r="E381" s="831"/>
      <c r="F381" s="834"/>
      <c r="G381" s="763"/>
      <c r="H381" s="775"/>
      <c r="I381" s="775"/>
      <c r="J381" s="801"/>
      <c r="K381" s="775"/>
      <c r="L381" s="763"/>
      <c r="M381" s="786"/>
      <c r="N381" s="763"/>
      <c r="O381" s="763"/>
      <c r="P381" s="813"/>
      <c r="Q381" s="748"/>
      <c r="R381" s="775"/>
      <c r="S381" s="877"/>
      <c r="T381" s="775"/>
      <c r="U381" s="877"/>
      <c r="V381" s="775"/>
      <c r="W381" s="877"/>
      <c r="X381" s="816"/>
      <c r="Y381" s="877"/>
      <c r="Z381" s="877"/>
      <c r="AA381" s="786"/>
      <c r="AB381" s="297">
        <v>2</v>
      </c>
      <c r="AC381" s="480" t="s">
        <v>1854</v>
      </c>
      <c r="AD381" s="481">
        <v>3</v>
      </c>
      <c r="AE381" s="295" t="s">
        <v>1680</v>
      </c>
      <c r="AF381" s="298" t="s">
        <v>830</v>
      </c>
      <c r="AG381" s="299" t="s">
        <v>282</v>
      </c>
      <c r="AH381" s="296">
        <v>0.1</v>
      </c>
      <c r="AI381" s="299" t="s">
        <v>178</v>
      </c>
      <c r="AJ381" s="296">
        <v>0.15</v>
      </c>
      <c r="AK381" s="300">
        <v>0.25</v>
      </c>
      <c r="AL381" s="301">
        <v>0.48</v>
      </c>
      <c r="AM381" s="301">
        <v>0.15000000000000002</v>
      </c>
      <c r="AN381" s="302" t="s">
        <v>179</v>
      </c>
      <c r="AO381" s="302" t="s">
        <v>180</v>
      </c>
      <c r="AP381" s="302" t="s">
        <v>181</v>
      </c>
      <c r="AQ381" s="775"/>
      <c r="AR381" s="801"/>
      <c r="AS381" s="801"/>
      <c r="AT381" s="786"/>
      <c r="AU381" s="801"/>
      <c r="AV381" s="801"/>
      <c r="AW381" s="786"/>
      <c r="AX381" s="786"/>
      <c r="AY381" s="786"/>
      <c r="AZ381" s="775"/>
      <c r="BA381" s="303"/>
      <c r="BB381" s="305"/>
      <c r="BC381" s="308" t="s">
        <v>974</v>
      </c>
      <c r="BD381" s="295"/>
      <c r="BE381" s="295"/>
      <c r="BF381" s="295"/>
      <c r="BG381" s="295"/>
      <c r="BH381" s="305"/>
      <c r="BI381" s="305"/>
      <c r="BJ381" s="305"/>
      <c r="BK381" s="305"/>
      <c r="BL381" s="306"/>
      <c r="BM381" s="306"/>
      <c r="BN381" s="306"/>
      <c r="BO381" s="306"/>
      <c r="BP381" s="307" t="s">
        <v>974</v>
      </c>
      <c r="BQ381" s="330" t="s">
        <v>974</v>
      </c>
      <c r="BR381" s="748"/>
      <c r="BS381" s="763"/>
      <c r="BT381" s="763"/>
      <c r="BU381" s="766"/>
    </row>
    <row r="382" spans="1:73" ht="89.25" x14ac:dyDescent="0.25">
      <c r="A382" s="819"/>
      <c r="B382" s="822"/>
      <c r="C382" s="825"/>
      <c r="D382" s="999"/>
      <c r="E382" s="831"/>
      <c r="F382" s="834"/>
      <c r="G382" s="763"/>
      <c r="H382" s="775"/>
      <c r="I382" s="775"/>
      <c r="J382" s="801"/>
      <c r="K382" s="775"/>
      <c r="L382" s="763"/>
      <c r="M382" s="786"/>
      <c r="N382" s="763"/>
      <c r="O382" s="763"/>
      <c r="P382" s="813"/>
      <c r="Q382" s="748"/>
      <c r="R382" s="775"/>
      <c r="S382" s="877"/>
      <c r="T382" s="775"/>
      <c r="U382" s="877"/>
      <c r="V382" s="775"/>
      <c r="W382" s="877"/>
      <c r="X382" s="816"/>
      <c r="Y382" s="877"/>
      <c r="Z382" s="877"/>
      <c r="AA382" s="786"/>
      <c r="AB382" s="297">
        <v>3</v>
      </c>
      <c r="AC382" s="480" t="s">
        <v>1902</v>
      </c>
      <c r="AD382" s="481">
        <v>1.2</v>
      </c>
      <c r="AE382" s="295" t="s">
        <v>1703</v>
      </c>
      <c r="AF382" s="298" t="s">
        <v>507</v>
      </c>
      <c r="AG382" s="299" t="s">
        <v>335</v>
      </c>
      <c r="AH382" s="296">
        <v>0.15</v>
      </c>
      <c r="AI382" s="299" t="s">
        <v>178</v>
      </c>
      <c r="AJ382" s="296">
        <v>0.15</v>
      </c>
      <c r="AK382" s="300">
        <v>0.3</v>
      </c>
      <c r="AL382" s="301">
        <v>0.33599999999999997</v>
      </c>
      <c r="AM382" s="301">
        <v>0.15000000000000002</v>
      </c>
      <c r="AN382" s="302" t="s">
        <v>179</v>
      </c>
      <c r="AO382" s="302" t="s">
        <v>180</v>
      </c>
      <c r="AP382" s="302" t="s">
        <v>181</v>
      </c>
      <c r="AQ382" s="775"/>
      <c r="AR382" s="801"/>
      <c r="AS382" s="801"/>
      <c r="AT382" s="786"/>
      <c r="AU382" s="801"/>
      <c r="AV382" s="801"/>
      <c r="AW382" s="786"/>
      <c r="AX382" s="786"/>
      <c r="AY382" s="786"/>
      <c r="AZ382" s="775"/>
      <c r="BA382" s="303"/>
      <c r="BB382" s="305"/>
      <c r="BC382" s="308" t="s">
        <v>974</v>
      </c>
      <c r="BD382" s="295"/>
      <c r="BE382" s="295"/>
      <c r="BF382" s="295"/>
      <c r="BG382" s="295"/>
      <c r="BH382" s="305"/>
      <c r="BI382" s="305"/>
      <c r="BJ382" s="305"/>
      <c r="BK382" s="305"/>
      <c r="BL382" s="306"/>
      <c r="BM382" s="306"/>
      <c r="BN382" s="306"/>
      <c r="BO382" s="306"/>
      <c r="BP382" s="307" t="s">
        <v>974</v>
      </c>
      <c r="BQ382" s="330" t="s">
        <v>974</v>
      </c>
      <c r="BR382" s="748"/>
      <c r="BS382" s="763"/>
      <c r="BT382" s="763"/>
      <c r="BU382" s="766"/>
    </row>
    <row r="383" spans="1:73" ht="89.25" x14ac:dyDescent="0.25">
      <c r="A383" s="819"/>
      <c r="B383" s="822"/>
      <c r="C383" s="825"/>
      <c r="D383" s="999"/>
      <c r="E383" s="831"/>
      <c r="F383" s="834"/>
      <c r="G383" s="763"/>
      <c r="H383" s="775"/>
      <c r="I383" s="775"/>
      <c r="J383" s="801"/>
      <c r="K383" s="775"/>
      <c r="L383" s="763"/>
      <c r="M383" s="786"/>
      <c r="N383" s="763"/>
      <c r="O383" s="763"/>
      <c r="P383" s="813"/>
      <c r="Q383" s="748"/>
      <c r="R383" s="775"/>
      <c r="S383" s="877"/>
      <c r="T383" s="775"/>
      <c r="U383" s="877"/>
      <c r="V383" s="775"/>
      <c r="W383" s="877"/>
      <c r="X383" s="816"/>
      <c r="Y383" s="877"/>
      <c r="Z383" s="877"/>
      <c r="AA383" s="786"/>
      <c r="AB383" s="297">
        <v>4</v>
      </c>
      <c r="AC383" s="480" t="s">
        <v>1902</v>
      </c>
      <c r="AD383" s="481">
        <v>1.2</v>
      </c>
      <c r="AE383" s="295" t="s">
        <v>1703</v>
      </c>
      <c r="AF383" s="298" t="s">
        <v>830</v>
      </c>
      <c r="AG383" s="299" t="s">
        <v>282</v>
      </c>
      <c r="AH383" s="296">
        <v>0.1</v>
      </c>
      <c r="AI383" s="299" t="s">
        <v>178</v>
      </c>
      <c r="AJ383" s="296">
        <v>0.15</v>
      </c>
      <c r="AK383" s="300">
        <v>0.25</v>
      </c>
      <c r="AL383" s="301">
        <v>0.33599999999999997</v>
      </c>
      <c r="AM383" s="301">
        <v>0.11250000000000002</v>
      </c>
      <c r="AN383" s="302" t="s">
        <v>179</v>
      </c>
      <c r="AO383" s="302" t="s">
        <v>180</v>
      </c>
      <c r="AP383" s="302" t="s">
        <v>181</v>
      </c>
      <c r="AQ383" s="775"/>
      <c r="AR383" s="801"/>
      <c r="AS383" s="801"/>
      <c r="AT383" s="786"/>
      <c r="AU383" s="801"/>
      <c r="AV383" s="801"/>
      <c r="AW383" s="786"/>
      <c r="AX383" s="786"/>
      <c r="AY383" s="786"/>
      <c r="AZ383" s="775"/>
      <c r="BA383" s="303"/>
      <c r="BB383" s="305"/>
      <c r="BC383" s="308" t="s">
        <v>974</v>
      </c>
      <c r="BD383" s="295"/>
      <c r="BE383" s="295"/>
      <c r="BF383" s="295"/>
      <c r="BG383" s="295"/>
      <c r="BH383" s="305"/>
      <c r="BI383" s="305"/>
      <c r="BJ383" s="305"/>
      <c r="BK383" s="305"/>
      <c r="BL383" s="306"/>
      <c r="BM383" s="306"/>
      <c r="BN383" s="306"/>
      <c r="BO383" s="306"/>
      <c r="BP383" s="307" t="s">
        <v>974</v>
      </c>
      <c r="BQ383" s="330" t="s">
        <v>974</v>
      </c>
      <c r="BR383" s="748"/>
      <c r="BS383" s="763"/>
      <c r="BT383" s="763"/>
      <c r="BU383" s="766"/>
    </row>
    <row r="384" spans="1:73" ht="114.75" x14ac:dyDescent="0.25">
      <c r="A384" s="819"/>
      <c r="B384" s="822"/>
      <c r="C384" s="825"/>
      <c r="D384" s="999"/>
      <c r="E384" s="831"/>
      <c r="F384" s="834"/>
      <c r="G384" s="763"/>
      <c r="H384" s="775"/>
      <c r="I384" s="775"/>
      <c r="J384" s="801"/>
      <c r="K384" s="775"/>
      <c r="L384" s="763"/>
      <c r="M384" s="786"/>
      <c r="N384" s="763"/>
      <c r="O384" s="763"/>
      <c r="P384" s="813"/>
      <c r="Q384" s="748"/>
      <c r="R384" s="775"/>
      <c r="S384" s="877"/>
      <c r="T384" s="775"/>
      <c r="U384" s="877"/>
      <c r="V384" s="775"/>
      <c r="W384" s="877"/>
      <c r="X384" s="816"/>
      <c r="Y384" s="877"/>
      <c r="Z384" s="877"/>
      <c r="AA384" s="786"/>
      <c r="AB384" s="297">
        <v>5</v>
      </c>
      <c r="AC384" s="480" t="s">
        <v>1431</v>
      </c>
      <c r="AD384" s="481">
        <v>3</v>
      </c>
      <c r="AE384" s="295" t="s">
        <v>1505</v>
      </c>
      <c r="AF384" s="298" t="s">
        <v>507</v>
      </c>
      <c r="AG384" s="299" t="s">
        <v>335</v>
      </c>
      <c r="AH384" s="296">
        <v>0.15</v>
      </c>
      <c r="AI384" s="299" t="s">
        <v>178</v>
      </c>
      <c r="AJ384" s="296">
        <v>0.15</v>
      </c>
      <c r="AK384" s="300">
        <v>0.3</v>
      </c>
      <c r="AL384" s="301">
        <v>0.23519999999999996</v>
      </c>
      <c r="AM384" s="301">
        <v>0.11250000000000002</v>
      </c>
      <c r="AN384" s="302" t="s">
        <v>179</v>
      </c>
      <c r="AO384" s="302" t="s">
        <v>180</v>
      </c>
      <c r="AP384" s="302" t="s">
        <v>181</v>
      </c>
      <c r="AQ384" s="775"/>
      <c r="AR384" s="801"/>
      <c r="AS384" s="801"/>
      <c r="AT384" s="786"/>
      <c r="AU384" s="801"/>
      <c r="AV384" s="801"/>
      <c r="AW384" s="786"/>
      <c r="AX384" s="786"/>
      <c r="AY384" s="786"/>
      <c r="AZ384" s="775"/>
      <c r="BA384" s="303"/>
      <c r="BB384" s="305"/>
      <c r="BC384" s="308" t="s">
        <v>974</v>
      </c>
      <c r="BD384" s="295"/>
      <c r="BE384" s="295"/>
      <c r="BF384" s="295"/>
      <c r="BG384" s="295"/>
      <c r="BH384" s="305"/>
      <c r="BI384" s="305"/>
      <c r="BJ384" s="305"/>
      <c r="BK384" s="305"/>
      <c r="BL384" s="306"/>
      <c r="BM384" s="306"/>
      <c r="BN384" s="306"/>
      <c r="BO384" s="306"/>
      <c r="BP384" s="307" t="s">
        <v>974</v>
      </c>
      <c r="BQ384" s="330" t="s">
        <v>974</v>
      </c>
      <c r="BR384" s="748"/>
      <c r="BS384" s="763"/>
      <c r="BT384" s="763"/>
      <c r="BU384" s="766"/>
    </row>
    <row r="385" spans="1:73" ht="15.75" thickBot="1" x14ac:dyDescent="0.3">
      <c r="A385" s="819"/>
      <c r="B385" s="822"/>
      <c r="C385" s="825"/>
      <c r="D385" s="1000"/>
      <c r="E385" s="832"/>
      <c r="F385" s="835"/>
      <c r="G385" s="764"/>
      <c r="H385" s="776"/>
      <c r="I385" s="776"/>
      <c r="J385" s="802"/>
      <c r="K385" s="776"/>
      <c r="L385" s="764"/>
      <c r="M385" s="787"/>
      <c r="N385" s="764"/>
      <c r="O385" s="764"/>
      <c r="P385" s="814"/>
      <c r="Q385" s="749"/>
      <c r="R385" s="776"/>
      <c r="S385" s="878"/>
      <c r="T385" s="776"/>
      <c r="U385" s="878"/>
      <c r="V385" s="776"/>
      <c r="W385" s="878"/>
      <c r="X385" s="817"/>
      <c r="Y385" s="878"/>
      <c r="Z385" s="878"/>
      <c r="AA385" s="787"/>
      <c r="AB385" s="315">
        <v>6</v>
      </c>
      <c r="AC385" s="482"/>
      <c r="AD385" s="483"/>
      <c r="AE385" s="313"/>
      <c r="AF385" s="547" t="s">
        <v>974</v>
      </c>
      <c r="AG385" s="548"/>
      <c r="AH385" s="314" t="s">
        <v>974</v>
      </c>
      <c r="AI385" s="548"/>
      <c r="AJ385" s="314" t="s">
        <v>974</v>
      </c>
      <c r="AK385" s="318" t="s">
        <v>974</v>
      </c>
      <c r="AL385" s="301" t="s">
        <v>974</v>
      </c>
      <c r="AM385" s="301" t="s">
        <v>974</v>
      </c>
      <c r="AN385" s="320"/>
      <c r="AO385" s="320"/>
      <c r="AP385" s="320"/>
      <c r="AQ385" s="776"/>
      <c r="AR385" s="802"/>
      <c r="AS385" s="802"/>
      <c r="AT385" s="787"/>
      <c r="AU385" s="802"/>
      <c r="AV385" s="802"/>
      <c r="AW385" s="787"/>
      <c r="AX385" s="787"/>
      <c r="AY385" s="787"/>
      <c r="AZ385" s="776"/>
      <c r="BA385" s="321"/>
      <c r="BB385" s="323"/>
      <c r="BC385" s="326" t="s">
        <v>974</v>
      </c>
      <c r="BD385" s="313"/>
      <c r="BE385" s="313"/>
      <c r="BF385" s="313"/>
      <c r="BG385" s="313"/>
      <c r="BH385" s="323"/>
      <c r="BI385" s="323"/>
      <c r="BJ385" s="323"/>
      <c r="BK385" s="323"/>
      <c r="BL385" s="324"/>
      <c r="BM385" s="324"/>
      <c r="BN385" s="324"/>
      <c r="BO385" s="324"/>
      <c r="BP385" s="325" t="s">
        <v>974</v>
      </c>
      <c r="BQ385" s="333" t="s">
        <v>974</v>
      </c>
      <c r="BR385" s="749"/>
      <c r="BS385" s="764"/>
      <c r="BT385" s="764"/>
      <c r="BU385" s="767"/>
    </row>
    <row r="386" spans="1:73" ht="70.5" x14ac:dyDescent="0.25">
      <c r="A386" s="819"/>
      <c r="B386" s="822"/>
      <c r="C386" s="825"/>
      <c r="D386" s="998" t="s">
        <v>1387</v>
      </c>
      <c r="E386" s="830" t="s">
        <v>729</v>
      </c>
      <c r="F386" s="833">
        <v>8</v>
      </c>
      <c r="G386" s="762" t="s">
        <v>1956</v>
      </c>
      <c r="H386" s="774" t="s">
        <v>1390</v>
      </c>
      <c r="I386" s="774" t="s">
        <v>1406</v>
      </c>
      <c r="J386" s="800" t="s">
        <v>1961</v>
      </c>
      <c r="K386" s="774" t="s">
        <v>201</v>
      </c>
      <c r="L386" s="762" t="s">
        <v>675</v>
      </c>
      <c r="M386" s="785" t="s">
        <v>1282</v>
      </c>
      <c r="N386" s="762" t="s">
        <v>1962</v>
      </c>
      <c r="O386" s="762" t="s">
        <v>1963</v>
      </c>
      <c r="P386" s="812" t="s">
        <v>1395</v>
      </c>
      <c r="Q386" s="747" t="s">
        <v>1395</v>
      </c>
      <c r="R386" s="774" t="s">
        <v>289</v>
      </c>
      <c r="S386" s="876">
        <v>0.8</v>
      </c>
      <c r="T386" s="774"/>
      <c r="U386" s="876" t="s">
        <v>974</v>
      </c>
      <c r="V386" s="774" t="s">
        <v>263</v>
      </c>
      <c r="W386" s="876">
        <v>0.2</v>
      </c>
      <c r="X386" s="815" t="s">
        <v>263</v>
      </c>
      <c r="Y386" s="876">
        <v>0.2</v>
      </c>
      <c r="Z386" s="876" t="s">
        <v>1723</v>
      </c>
      <c r="AA386" s="785" t="s">
        <v>174</v>
      </c>
      <c r="AB386" s="49">
        <v>1</v>
      </c>
      <c r="AC386" s="213" t="s">
        <v>1410</v>
      </c>
      <c r="AD386" s="214">
        <v>1.3</v>
      </c>
      <c r="AE386" s="9" t="s">
        <v>1404</v>
      </c>
      <c r="AF386" s="16" t="s">
        <v>507</v>
      </c>
      <c r="AG386" s="10" t="s">
        <v>335</v>
      </c>
      <c r="AH386" s="18">
        <v>0.15</v>
      </c>
      <c r="AI386" s="10" t="s">
        <v>178</v>
      </c>
      <c r="AJ386" s="18">
        <v>0.15</v>
      </c>
      <c r="AK386" s="19">
        <v>0.3</v>
      </c>
      <c r="AL386" s="20">
        <v>0.56000000000000005</v>
      </c>
      <c r="AM386" s="20">
        <v>0.2</v>
      </c>
      <c r="AN386" s="11" t="s">
        <v>179</v>
      </c>
      <c r="AO386" s="11" t="s">
        <v>180</v>
      </c>
      <c r="AP386" s="11" t="s">
        <v>181</v>
      </c>
      <c r="AQ386" s="774" t="s">
        <v>1964</v>
      </c>
      <c r="AR386" s="768">
        <v>0.8</v>
      </c>
      <c r="AS386" s="768">
        <v>0.33600000000000002</v>
      </c>
      <c r="AT386" s="785" t="s">
        <v>219</v>
      </c>
      <c r="AU386" s="768">
        <v>0.2</v>
      </c>
      <c r="AV386" s="768">
        <v>0.11250000000000002</v>
      </c>
      <c r="AW386" s="785" t="s">
        <v>263</v>
      </c>
      <c r="AX386" s="785" t="s">
        <v>174</v>
      </c>
      <c r="AY386" s="785" t="s">
        <v>1397</v>
      </c>
      <c r="AZ386" s="774" t="s">
        <v>224</v>
      </c>
      <c r="BA386" s="97" t="s">
        <v>1395</v>
      </c>
      <c r="BB386" s="91" t="s">
        <v>1395</v>
      </c>
      <c r="BC386" s="94" t="s">
        <v>974</v>
      </c>
      <c r="BD386" s="9"/>
      <c r="BE386" s="9"/>
      <c r="BF386" s="9"/>
      <c r="BG386" s="9"/>
      <c r="BH386" s="91"/>
      <c r="BI386" s="91"/>
      <c r="BJ386" s="91"/>
      <c r="BK386" s="91"/>
      <c r="BL386" s="93"/>
      <c r="BM386" s="93"/>
      <c r="BN386" s="93"/>
      <c r="BO386" s="93"/>
      <c r="BP386" s="95" t="s">
        <v>974</v>
      </c>
      <c r="BQ386" s="96" t="s">
        <v>974</v>
      </c>
      <c r="BR386" s="747"/>
      <c r="BS386" s="762"/>
      <c r="BT386" s="762"/>
      <c r="BU386" s="765"/>
    </row>
    <row r="387" spans="1:73" ht="89.25" x14ac:dyDescent="0.25">
      <c r="A387" s="819"/>
      <c r="B387" s="822"/>
      <c r="C387" s="825"/>
      <c r="D387" s="999"/>
      <c r="E387" s="831"/>
      <c r="F387" s="834"/>
      <c r="G387" s="763"/>
      <c r="H387" s="775"/>
      <c r="I387" s="775"/>
      <c r="J387" s="801"/>
      <c r="K387" s="775"/>
      <c r="L387" s="763"/>
      <c r="M387" s="786"/>
      <c r="N387" s="763"/>
      <c r="O387" s="763"/>
      <c r="P387" s="813"/>
      <c r="Q387" s="748"/>
      <c r="R387" s="775"/>
      <c r="S387" s="877"/>
      <c r="T387" s="775"/>
      <c r="U387" s="877"/>
      <c r="V387" s="775"/>
      <c r="W387" s="877"/>
      <c r="X387" s="816"/>
      <c r="Y387" s="877"/>
      <c r="Z387" s="877"/>
      <c r="AA387" s="786"/>
      <c r="AB387" s="297">
        <v>2</v>
      </c>
      <c r="AC387" s="480" t="s">
        <v>1930</v>
      </c>
      <c r="AD387" s="481">
        <v>1</v>
      </c>
      <c r="AE387" s="295" t="s">
        <v>1404</v>
      </c>
      <c r="AF387" s="298" t="s">
        <v>830</v>
      </c>
      <c r="AG387" s="299" t="s">
        <v>282</v>
      </c>
      <c r="AH387" s="296">
        <v>0.1</v>
      </c>
      <c r="AI387" s="299" t="s">
        <v>178</v>
      </c>
      <c r="AJ387" s="296">
        <v>0.15</v>
      </c>
      <c r="AK387" s="300">
        <v>0.25</v>
      </c>
      <c r="AL387" s="301">
        <v>0.56000000000000005</v>
      </c>
      <c r="AM387" s="301">
        <v>0.15000000000000002</v>
      </c>
      <c r="AN387" s="302" t="s">
        <v>179</v>
      </c>
      <c r="AO387" s="302" t="s">
        <v>180</v>
      </c>
      <c r="AP387" s="302" t="s">
        <v>181</v>
      </c>
      <c r="AQ387" s="775"/>
      <c r="AR387" s="801"/>
      <c r="AS387" s="801"/>
      <c r="AT387" s="786"/>
      <c r="AU387" s="801"/>
      <c r="AV387" s="801"/>
      <c r="AW387" s="786"/>
      <c r="AX387" s="786"/>
      <c r="AY387" s="786"/>
      <c r="AZ387" s="775"/>
      <c r="BA387" s="303"/>
      <c r="BB387" s="305"/>
      <c r="BC387" s="308" t="s">
        <v>974</v>
      </c>
      <c r="BD387" s="295"/>
      <c r="BE387" s="295"/>
      <c r="BF387" s="295"/>
      <c r="BG387" s="295"/>
      <c r="BH387" s="305"/>
      <c r="BI387" s="305"/>
      <c r="BJ387" s="305"/>
      <c r="BK387" s="305"/>
      <c r="BL387" s="306"/>
      <c r="BM387" s="306"/>
      <c r="BN387" s="306"/>
      <c r="BO387" s="306"/>
      <c r="BP387" s="307" t="s">
        <v>974</v>
      </c>
      <c r="BQ387" s="330" t="s">
        <v>974</v>
      </c>
      <c r="BR387" s="748"/>
      <c r="BS387" s="763"/>
      <c r="BT387" s="763"/>
      <c r="BU387" s="766"/>
    </row>
    <row r="388" spans="1:73" ht="114.75" x14ac:dyDescent="0.25">
      <c r="A388" s="819"/>
      <c r="B388" s="822"/>
      <c r="C388" s="825"/>
      <c r="D388" s="999"/>
      <c r="E388" s="831"/>
      <c r="F388" s="834"/>
      <c r="G388" s="763"/>
      <c r="H388" s="775"/>
      <c r="I388" s="775"/>
      <c r="J388" s="801"/>
      <c r="K388" s="775"/>
      <c r="L388" s="763"/>
      <c r="M388" s="786"/>
      <c r="N388" s="763"/>
      <c r="O388" s="763"/>
      <c r="P388" s="813"/>
      <c r="Q388" s="748"/>
      <c r="R388" s="775"/>
      <c r="S388" s="877"/>
      <c r="T388" s="775"/>
      <c r="U388" s="877"/>
      <c r="V388" s="775"/>
      <c r="W388" s="877"/>
      <c r="X388" s="816"/>
      <c r="Y388" s="877"/>
      <c r="Z388" s="877"/>
      <c r="AA388" s="786"/>
      <c r="AB388" s="297">
        <v>3</v>
      </c>
      <c r="AC388" s="480" t="s">
        <v>1931</v>
      </c>
      <c r="AD388" s="481">
        <v>1.3</v>
      </c>
      <c r="AE388" s="295" t="s">
        <v>1404</v>
      </c>
      <c r="AF388" s="298" t="s">
        <v>507</v>
      </c>
      <c r="AG388" s="299" t="s">
        <v>177</v>
      </c>
      <c r="AH388" s="296">
        <v>0.25</v>
      </c>
      <c r="AI388" s="299" t="s">
        <v>178</v>
      </c>
      <c r="AJ388" s="296">
        <v>0.15</v>
      </c>
      <c r="AK388" s="300">
        <v>0.4</v>
      </c>
      <c r="AL388" s="301">
        <v>0.33600000000000002</v>
      </c>
      <c r="AM388" s="301">
        <v>0.15000000000000002</v>
      </c>
      <c r="AN388" s="302" t="s">
        <v>179</v>
      </c>
      <c r="AO388" s="302" t="s">
        <v>180</v>
      </c>
      <c r="AP388" s="302" t="s">
        <v>181</v>
      </c>
      <c r="AQ388" s="775"/>
      <c r="AR388" s="801"/>
      <c r="AS388" s="801"/>
      <c r="AT388" s="786"/>
      <c r="AU388" s="801"/>
      <c r="AV388" s="801"/>
      <c r="AW388" s="786"/>
      <c r="AX388" s="786"/>
      <c r="AY388" s="786"/>
      <c r="AZ388" s="775"/>
      <c r="BA388" s="303"/>
      <c r="BB388" s="305"/>
      <c r="BC388" s="308" t="s">
        <v>974</v>
      </c>
      <c r="BD388" s="295"/>
      <c r="BE388" s="295"/>
      <c r="BF388" s="295"/>
      <c r="BG388" s="295"/>
      <c r="BH388" s="305"/>
      <c r="BI388" s="305"/>
      <c r="BJ388" s="305"/>
      <c r="BK388" s="305"/>
      <c r="BL388" s="306"/>
      <c r="BM388" s="306"/>
      <c r="BN388" s="306"/>
      <c r="BO388" s="306"/>
      <c r="BP388" s="307" t="s">
        <v>974</v>
      </c>
      <c r="BQ388" s="330" t="s">
        <v>974</v>
      </c>
      <c r="BR388" s="748"/>
      <c r="BS388" s="763"/>
      <c r="BT388" s="763"/>
      <c r="BU388" s="766"/>
    </row>
    <row r="389" spans="1:73" ht="114.75" x14ac:dyDescent="0.25">
      <c r="A389" s="819"/>
      <c r="B389" s="822"/>
      <c r="C389" s="825"/>
      <c r="D389" s="999"/>
      <c r="E389" s="831"/>
      <c r="F389" s="834"/>
      <c r="G389" s="763"/>
      <c r="H389" s="775"/>
      <c r="I389" s="775"/>
      <c r="J389" s="801"/>
      <c r="K389" s="775"/>
      <c r="L389" s="763"/>
      <c r="M389" s="786"/>
      <c r="N389" s="763"/>
      <c r="O389" s="763"/>
      <c r="P389" s="813"/>
      <c r="Q389" s="748"/>
      <c r="R389" s="775"/>
      <c r="S389" s="877"/>
      <c r="T389" s="775"/>
      <c r="U389" s="877"/>
      <c r="V389" s="775"/>
      <c r="W389" s="877"/>
      <c r="X389" s="816"/>
      <c r="Y389" s="877"/>
      <c r="Z389" s="877"/>
      <c r="AA389" s="786"/>
      <c r="AB389" s="297">
        <v>4</v>
      </c>
      <c r="AC389" s="480" t="s">
        <v>1931</v>
      </c>
      <c r="AD389" s="481">
        <v>1.3</v>
      </c>
      <c r="AE389" s="295" t="s">
        <v>1404</v>
      </c>
      <c r="AF389" s="298" t="s">
        <v>830</v>
      </c>
      <c r="AG389" s="299" t="s">
        <v>282</v>
      </c>
      <c r="AH389" s="296">
        <v>0.1</v>
      </c>
      <c r="AI389" s="299" t="s">
        <v>178</v>
      </c>
      <c r="AJ389" s="296">
        <v>0.15</v>
      </c>
      <c r="AK389" s="300">
        <v>0.25</v>
      </c>
      <c r="AL389" s="301">
        <v>0.33600000000000002</v>
      </c>
      <c r="AM389" s="329">
        <v>0.11250000000000002</v>
      </c>
      <c r="AN389" s="302" t="s">
        <v>179</v>
      </c>
      <c r="AO389" s="302" t="s">
        <v>180</v>
      </c>
      <c r="AP389" s="302" t="s">
        <v>181</v>
      </c>
      <c r="AQ389" s="775"/>
      <c r="AR389" s="801"/>
      <c r="AS389" s="801"/>
      <c r="AT389" s="786"/>
      <c r="AU389" s="801"/>
      <c r="AV389" s="801"/>
      <c r="AW389" s="786"/>
      <c r="AX389" s="786"/>
      <c r="AY389" s="786"/>
      <c r="AZ389" s="775"/>
      <c r="BA389" s="303"/>
      <c r="BB389" s="305"/>
      <c r="BC389" s="308" t="s">
        <v>974</v>
      </c>
      <c r="BD389" s="295"/>
      <c r="BE389" s="295"/>
      <c r="BF389" s="295"/>
      <c r="BG389" s="295"/>
      <c r="BH389" s="305"/>
      <c r="BI389" s="305"/>
      <c r="BJ389" s="305"/>
      <c r="BK389" s="305"/>
      <c r="BL389" s="306"/>
      <c r="BM389" s="306"/>
      <c r="BN389" s="306"/>
      <c r="BO389" s="306"/>
      <c r="BP389" s="307" t="s">
        <v>974</v>
      </c>
      <c r="BQ389" s="330" t="s">
        <v>974</v>
      </c>
      <c r="BR389" s="748"/>
      <c r="BS389" s="763"/>
      <c r="BT389" s="763"/>
      <c r="BU389" s="766"/>
    </row>
    <row r="390" spans="1:73" x14ac:dyDescent="0.25">
      <c r="A390" s="819"/>
      <c r="B390" s="822"/>
      <c r="C390" s="825"/>
      <c r="D390" s="999"/>
      <c r="E390" s="831"/>
      <c r="F390" s="834"/>
      <c r="G390" s="763"/>
      <c r="H390" s="775"/>
      <c r="I390" s="775"/>
      <c r="J390" s="801"/>
      <c r="K390" s="775"/>
      <c r="L390" s="763"/>
      <c r="M390" s="786"/>
      <c r="N390" s="763"/>
      <c r="O390" s="763"/>
      <c r="P390" s="813"/>
      <c r="Q390" s="748"/>
      <c r="R390" s="775"/>
      <c r="S390" s="877"/>
      <c r="T390" s="775"/>
      <c r="U390" s="877"/>
      <c r="V390" s="775"/>
      <c r="W390" s="877"/>
      <c r="X390" s="816"/>
      <c r="Y390" s="877"/>
      <c r="Z390" s="877"/>
      <c r="AA390" s="786"/>
      <c r="AB390" s="297">
        <v>5</v>
      </c>
      <c r="AC390" s="480"/>
      <c r="AD390" s="481"/>
      <c r="AE390" s="295"/>
      <c r="AF390" s="298" t="s">
        <v>974</v>
      </c>
      <c r="AG390" s="299"/>
      <c r="AH390" s="296" t="s">
        <v>974</v>
      </c>
      <c r="AI390" s="299"/>
      <c r="AJ390" s="296" t="s">
        <v>974</v>
      </c>
      <c r="AK390" s="300" t="s">
        <v>974</v>
      </c>
      <c r="AL390" s="301" t="s">
        <v>974</v>
      </c>
      <c r="AM390" s="301" t="s">
        <v>974</v>
      </c>
      <c r="AN390" s="302"/>
      <c r="AO390" s="302"/>
      <c r="AP390" s="302"/>
      <c r="AQ390" s="775"/>
      <c r="AR390" s="801"/>
      <c r="AS390" s="801"/>
      <c r="AT390" s="786"/>
      <c r="AU390" s="801"/>
      <c r="AV390" s="801"/>
      <c r="AW390" s="786"/>
      <c r="AX390" s="786"/>
      <c r="AY390" s="786"/>
      <c r="AZ390" s="775"/>
      <c r="BA390" s="303"/>
      <c r="BB390" s="305"/>
      <c r="BC390" s="308" t="s">
        <v>974</v>
      </c>
      <c r="BD390" s="295"/>
      <c r="BE390" s="295"/>
      <c r="BF390" s="295"/>
      <c r="BG390" s="295"/>
      <c r="BH390" s="305"/>
      <c r="BI390" s="305"/>
      <c r="BJ390" s="305"/>
      <c r="BK390" s="305"/>
      <c r="BL390" s="306"/>
      <c r="BM390" s="306"/>
      <c r="BN390" s="306"/>
      <c r="BO390" s="306"/>
      <c r="BP390" s="307" t="s">
        <v>974</v>
      </c>
      <c r="BQ390" s="330" t="s">
        <v>974</v>
      </c>
      <c r="BR390" s="748"/>
      <c r="BS390" s="763"/>
      <c r="BT390" s="763"/>
      <c r="BU390" s="766"/>
    </row>
    <row r="391" spans="1:73" ht="15.75" thickBot="1" x14ac:dyDescent="0.3">
      <c r="A391" s="819"/>
      <c r="B391" s="822"/>
      <c r="C391" s="825"/>
      <c r="D391" s="1000"/>
      <c r="E391" s="832"/>
      <c r="F391" s="835"/>
      <c r="G391" s="764"/>
      <c r="H391" s="776"/>
      <c r="I391" s="776"/>
      <c r="J391" s="802"/>
      <c r="K391" s="776"/>
      <c r="L391" s="764"/>
      <c r="M391" s="787"/>
      <c r="N391" s="764"/>
      <c r="O391" s="764"/>
      <c r="P391" s="814"/>
      <c r="Q391" s="749"/>
      <c r="R391" s="776"/>
      <c r="S391" s="878"/>
      <c r="T391" s="776"/>
      <c r="U391" s="878"/>
      <c r="V391" s="776"/>
      <c r="W391" s="878"/>
      <c r="X391" s="817"/>
      <c r="Y391" s="878"/>
      <c r="Z391" s="878"/>
      <c r="AA391" s="787"/>
      <c r="AB391" s="315">
        <v>6</v>
      </c>
      <c r="AC391" s="482"/>
      <c r="AD391" s="483"/>
      <c r="AE391" s="313"/>
      <c r="AF391" s="316" t="s">
        <v>974</v>
      </c>
      <c r="AG391" s="317"/>
      <c r="AH391" s="314" t="s">
        <v>974</v>
      </c>
      <c r="AI391" s="317"/>
      <c r="AJ391" s="314" t="s">
        <v>974</v>
      </c>
      <c r="AK391" s="318" t="s">
        <v>974</v>
      </c>
      <c r="AL391" s="301" t="s">
        <v>974</v>
      </c>
      <c r="AM391" s="301" t="s">
        <v>974</v>
      </c>
      <c r="AN391" s="320"/>
      <c r="AO391" s="320"/>
      <c r="AP391" s="320"/>
      <c r="AQ391" s="776"/>
      <c r="AR391" s="802"/>
      <c r="AS391" s="802"/>
      <c r="AT391" s="787"/>
      <c r="AU391" s="802"/>
      <c r="AV391" s="802"/>
      <c r="AW391" s="787"/>
      <c r="AX391" s="787"/>
      <c r="AY391" s="787"/>
      <c r="AZ391" s="776"/>
      <c r="BA391" s="321"/>
      <c r="BB391" s="323"/>
      <c r="BC391" s="326" t="s">
        <v>974</v>
      </c>
      <c r="BD391" s="313"/>
      <c r="BE391" s="313"/>
      <c r="BF391" s="313"/>
      <c r="BG391" s="313"/>
      <c r="BH391" s="323"/>
      <c r="BI391" s="323"/>
      <c r="BJ391" s="323"/>
      <c r="BK391" s="323"/>
      <c r="BL391" s="324"/>
      <c r="BM391" s="324"/>
      <c r="BN391" s="324"/>
      <c r="BO391" s="324"/>
      <c r="BP391" s="325" t="s">
        <v>974</v>
      </c>
      <c r="BQ391" s="333" t="s">
        <v>974</v>
      </c>
      <c r="BR391" s="749"/>
      <c r="BS391" s="764"/>
      <c r="BT391" s="764"/>
      <c r="BU391" s="767"/>
    </row>
    <row r="392" spans="1:73" ht="70.5" x14ac:dyDescent="0.25">
      <c r="A392" s="819"/>
      <c r="B392" s="822"/>
      <c r="C392" s="825"/>
      <c r="D392" s="998" t="s">
        <v>1387</v>
      </c>
      <c r="E392" s="830" t="s">
        <v>729</v>
      </c>
      <c r="F392" s="833">
        <v>9</v>
      </c>
      <c r="G392" s="762" t="s">
        <v>1965</v>
      </c>
      <c r="H392" s="774" t="s">
        <v>1949</v>
      </c>
      <c r="I392" s="774" t="s">
        <v>1391</v>
      </c>
      <c r="J392" s="800" t="s">
        <v>1966</v>
      </c>
      <c r="K392" s="774" t="s">
        <v>201</v>
      </c>
      <c r="L392" s="762" t="s">
        <v>675</v>
      </c>
      <c r="M392" s="785" t="s">
        <v>1282</v>
      </c>
      <c r="N392" s="762" t="s">
        <v>1951</v>
      </c>
      <c r="O392" s="762" t="s">
        <v>1952</v>
      </c>
      <c r="P392" s="812" t="s">
        <v>1395</v>
      </c>
      <c r="Q392" s="747" t="s">
        <v>1395</v>
      </c>
      <c r="R392" s="774" t="s">
        <v>289</v>
      </c>
      <c r="S392" s="876">
        <v>0.8</v>
      </c>
      <c r="T392" s="774" t="s">
        <v>263</v>
      </c>
      <c r="U392" s="876">
        <v>0.2</v>
      </c>
      <c r="V392" s="774" t="s">
        <v>263</v>
      </c>
      <c r="W392" s="876">
        <v>0.2</v>
      </c>
      <c r="X392" s="815" t="s">
        <v>263</v>
      </c>
      <c r="Y392" s="876">
        <v>0.2</v>
      </c>
      <c r="Z392" s="876" t="s">
        <v>1723</v>
      </c>
      <c r="AA392" s="785" t="s">
        <v>174</v>
      </c>
      <c r="AB392" s="49">
        <v>1</v>
      </c>
      <c r="AC392" s="213" t="s">
        <v>1903</v>
      </c>
      <c r="AD392" s="214">
        <v>1</v>
      </c>
      <c r="AE392" s="9" t="s">
        <v>1904</v>
      </c>
      <c r="AF392" s="17" t="s">
        <v>507</v>
      </c>
      <c r="AG392" s="15" t="s">
        <v>177</v>
      </c>
      <c r="AH392" s="18">
        <v>0.25</v>
      </c>
      <c r="AI392" s="15" t="s">
        <v>806</v>
      </c>
      <c r="AJ392" s="18">
        <v>0.25</v>
      </c>
      <c r="AK392" s="19">
        <v>0.5</v>
      </c>
      <c r="AL392" s="20">
        <v>0.4</v>
      </c>
      <c r="AM392" s="20">
        <v>0.2</v>
      </c>
      <c r="AN392" s="11" t="s">
        <v>179</v>
      </c>
      <c r="AO392" s="11" t="s">
        <v>180</v>
      </c>
      <c r="AP392" s="11" t="s">
        <v>181</v>
      </c>
      <c r="AQ392" s="774" t="s">
        <v>1967</v>
      </c>
      <c r="AR392" s="768">
        <v>0.8</v>
      </c>
      <c r="AS392" s="768">
        <v>0.14399999999999999</v>
      </c>
      <c r="AT392" s="785" t="s">
        <v>535</v>
      </c>
      <c r="AU392" s="768">
        <v>0.2</v>
      </c>
      <c r="AV392" s="768">
        <v>0.2</v>
      </c>
      <c r="AW392" s="785" t="s">
        <v>263</v>
      </c>
      <c r="AX392" s="785" t="s">
        <v>174</v>
      </c>
      <c r="AY392" s="785" t="s">
        <v>1397</v>
      </c>
      <c r="AZ392" s="774" t="s">
        <v>224</v>
      </c>
      <c r="BA392" s="97" t="s">
        <v>1395</v>
      </c>
      <c r="BB392" s="91" t="s">
        <v>1395</v>
      </c>
      <c r="BC392" s="94" t="s">
        <v>974</v>
      </c>
      <c r="BD392" s="9"/>
      <c r="BE392" s="9"/>
      <c r="BF392" s="9"/>
      <c r="BG392" s="9"/>
      <c r="BH392" s="91"/>
      <c r="BI392" s="91"/>
      <c r="BJ392" s="91"/>
      <c r="BK392" s="91"/>
      <c r="BL392" s="93"/>
      <c r="BM392" s="93"/>
      <c r="BN392" s="93"/>
      <c r="BO392" s="93"/>
      <c r="BP392" s="95" t="s">
        <v>974</v>
      </c>
      <c r="BQ392" s="96" t="s">
        <v>974</v>
      </c>
      <c r="BR392" s="747"/>
      <c r="BS392" s="762"/>
      <c r="BT392" s="762"/>
      <c r="BU392" s="765"/>
    </row>
    <row r="393" spans="1:73" ht="70.5" x14ac:dyDescent="0.25">
      <c r="A393" s="819"/>
      <c r="B393" s="822"/>
      <c r="C393" s="825"/>
      <c r="D393" s="999"/>
      <c r="E393" s="831"/>
      <c r="F393" s="834"/>
      <c r="G393" s="763"/>
      <c r="H393" s="775"/>
      <c r="I393" s="775"/>
      <c r="J393" s="801"/>
      <c r="K393" s="775"/>
      <c r="L393" s="763"/>
      <c r="M393" s="786"/>
      <c r="N393" s="763"/>
      <c r="O393" s="763"/>
      <c r="P393" s="813"/>
      <c r="Q393" s="748"/>
      <c r="R393" s="775"/>
      <c r="S393" s="877"/>
      <c r="T393" s="775"/>
      <c r="U393" s="877"/>
      <c r="V393" s="775"/>
      <c r="W393" s="877"/>
      <c r="X393" s="816"/>
      <c r="Y393" s="877"/>
      <c r="Z393" s="877"/>
      <c r="AA393" s="786"/>
      <c r="AB393" s="297">
        <v>2</v>
      </c>
      <c r="AC393" s="480" t="s">
        <v>1905</v>
      </c>
      <c r="AD393" s="481">
        <v>1</v>
      </c>
      <c r="AE393" s="295" t="s">
        <v>1904</v>
      </c>
      <c r="AF393" s="298" t="s">
        <v>507</v>
      </c>
      <c r="AG393" s="299" t="s">
        <v>335</v>
      </c>
      <c r="AH393" s="296">
        <v>0.15</v>
      </c>
      <c r="AI393" s="299" t="s">
        <v>806</v>
      </c>
      <c r="AJ393" s="296">
        <v>0.25</v>
      </c>
      <c r="AK393" s="300">
        <v>0.4</v>
      </c>
      <c r="AL393" s="301">
        <v>0.24</v>
      </c>
      <c r="AM393" s="301">
        <v>0.2</v>
      </c>
      <c r="AN393" s="302" t="s">
        <v>179</v>
      </c>
      <c r="AO393" s="302" t="s">
        <v>180</v>
      </c>
      <c r="AP393" s="302" t="s">
        <v>181</v>
      </c>
      <c r="AQ393" s="775"/>
      <c r="AR393" s="801"/>
      <c r="AS393" s="801"/>
      <c r="AT393" s="786"/>
      <c r="AU393" s="801"/>
      <c r="AV393" s="801"/>
      <c r="AW393" s="786"/>
      <c r="AX393" s="786"/>
      <c r="AY393" s="786"/>
      <c r="AZ393" s="775"/>
      <c r="BA393" s="303"/>
      <c r="BB393" s="305"/>
      <c r="BC393" s="308" t="s">
        <v>974</v>
      </c>
      <c r="BD393" s="295"/>
      <c r="BE393" s="295"/>
      <c r="BF393" s="295"/>
      <c r="BG393" s="295"/>
      <c r="BH393" s="305"/>
      <c r="BI393" s="305"/>
      <c r="BJ393" s="305"/>
      <c r="BK393" s="305"/>
      <c r="BL393" s="306"/>
      <c r="BM393" s="306"/>
      <c r="BN393" s="306"/>
      <c r="BO393" s="306"/>
      <c r="BP393" s="307" t="s">
        <v>974</v>
      </c>
      <c r="BQ393" s="330" t="s">
        <v>974</v>
      </c>
      <c r="BR393" s="748"/>
      <c r="BS393" s="763"/>
      <c r="BT393" s="763"/>
      <c r="BU393" s="766"/>
    </row>
    <row r="394" spans="1:73" ht="70.5" x14ac:dyDescent="0.25">
      <c r="A394" s="819"/>
      <c r="B394" s="822"/>
      <c r="C394" s="825"/>
      <c r="D394" s="999"/>
      <c r="E394" s="831"/>
      <c r="F394" s="834"/>
      <c r="G394" s="763"/>
      <c r="H394" s="775"/>
      <c r="I394" s="775"/>
      <c r="J394" s="801"/>
      <c r="K394" s="775"/>
      <c r="L394" s="763"/>
      <c r="M394" s="786"/>
      <c r="N394" s="763"/>
      <c r="O394" s="763"/>
      <c r="P394" s="813"/>
      <c r="Q394" s="748"/>
      <c r="R394" s="775"/>
      <c r="S394" s="877"/>
      <c r="T394" s="775"/>
      <c r="U394" s="877"/>
      <c r="V394" s="775"/>
      <c r="W394" s="877"/>
      <c r="X394" s="816"/>
      <c r="Y394" s="877"/>
      <c r="Z394" s="877"/>
      <c r="AA394" s="786"/>
      <c r="AB394" s="297">
        <v>3</v>
      </c>
      <c r="AC394" s="480" t="s">
        <v>1968</v>
      </c>
      <c r="AD394" s="481">
        <v>1</v>
      </c>
      <c r="AE394" s="295" t="s">
        <v>1904</v>
      </c>
      <c r="AF394" s="298" t="s">
        <v>507</v>
      </c>
      <c r="AG394" s="299" t="s">
        <v>335</v>
      </c>
      <c r="AH394" s="296">
        <v>0.15</v>
      </c>
      <c r="AI394" s="299" t="s">
        <v>806</v>
      </c>
      <c r="AJ394" s="296">
        <v>0.25</v>
      </c>
      <c r="AK394" s="300">
        <v>0.4</v>
      </c>
      <c r="AL394" s="301">
        <v>0.14399999999999999</v>
      </c>
      <c r="AM394" s="301">
        <v>0.2</v>
      </c>
      <c r="AN394" s="302" t="s">
        <v>179</v>
      </c>
      <c r="AO394" s="302" t="s">
        <v>180</v>
      </c>
      <c r="AP394" s="302" t="s">
        <v>181</v>
      </c>
      <c r="AQ394" s="775"/>
      <c r="AR394" s="801"/>
      <c r="AS394" s="801"/>
      <c r="AT394" s="786"/>
      <c r="AU394" s="801"/>
      <c r="AV394" s="801"/>
      <c r="AW394" s="786"/>
      <c r="AX394" s="786"/>
      <c r="AY394" s="786"/>
      <c r="AZ394" s="775"/>
      <c r="BA394" s="303"/>
      <c r="BB394" s="305"/>
      <c r="BC394" s="308" t="s">
        <v>974</v>
      </c>
      <c r="BD394" s="295"/>
      <c r="BE394" s="295"/>
      <c r="BF394" s="295"/>
      <c r="BG394" s="295"/>
      <c r="BH394" s="305"/>
      <c r="BI394" s="305"/>
      <c r="BJ394" s="305"/>
      <c r="BK394" s="305"/>
      <c r="BL394" s="306"/>
      <c r="BM394" s="306"/>
      <c r="BN394" s="306"/>
      <c r="BO394" s="306"/>
      <c r="BP394" s="307" t="s">
        <v>974</v>
      </c>
      <c r="BQ394" s="330" t="s">
        <v>974</v>
      </c>
      <c r="BR394" s="748"/>
      <c r="BS394" s="763"/>
      <c r="BT394" s="763"/>
      <c r="BU394" s="766"/>
    </row>
    <row r="395" spans="1:73" x14ac:dyDescent="0.25">
      <c r="A395" s="819"/>
      <c r="B395" s="822"/>
      <c r="C395" s="825"/>
      <c r="D395" s="999"/>
      <c r="E395" s="831"/>
      <c r="F395" s="834"/>
      <c r="G395" s="763"/>
      <c r="H395" s="775"/>
      <c r="I395" s="775"/>
      <c r="J395" s="801"/>
      <c r="K395" s="775"/>
      <c r="L395" s="763"/>
      <c r="M395" s="786"/>
      <c r="N395" s="763"/>
      <c r="O395" s="763"/>
      <c r="P395" s="813"/>
      <c r="Q395" s="748"/>
      <c r="R395" s="775"/>
      <c r="S395" s="877"/>
      <c r="T395" s="775"/>
      <c r="U395" s="877"/>
      <c r="V395" s="775"/>
      <c r="W395" s="877"/>
      <c r="X395" s="816"/>
      <c r="Y395" s="877"/>
      <c r="Z395" s="877"/>
      <c r="AA395" s="786"/>
      <c r="AB395" s="297">
        <v>4</v>
      </c>
      <c r="AC395" s="480"/>
      <c r="AD395" s="481"/>
      <c r="AE395" s="295"/>
      <c r="AF395" s="298" t="s">
        <v>974</v>
      </c>
      <c r="AG395" s="299"/>
      <c r="AH395" s="296" t="s">
        <v>974</v>
      </c>
      <c r="AI395" s="299"/>
      <c r="AJ395" s="296" t="s">
        <v>974</v>
      </c>
      <c r="AK395" s="300" t="s">
        <v>974</v>
      </c>
      <c r="AL395" s="301" t="s">
        <v>974</v>
      </c>
      <c r="AM395" s="301" t="s">
        <v>974</v>
      </c>
      <c r="AN395" s="302"/>
      <c r="AO395" s="302"/>
      <c r="AP395" s="302"/>
      <c r="AQ395" s="775"/>
      <c r="AR395" s="801"/>
      <c r="AS395" s="801"/>
      <c r="AT395" s="786"/>
      <c r="AU395" s="801"/>
      <c r="AV395" s="801"/>
      <c r="AW395" s="786"/>
      <c r="AX395" s="786"/>
      <c r="AY395" s="786"/>
      <c r="AZ395" s="775"/>
      <c r="BA395" s="303"/>
      <c r="BB395" s="305"/>
      <c r="BC395" s="308" t="s">
        <v>974</v>
      </c>
      <c r="BD395" s="295"/>
      <c r="BE395" s="295"/>
      <c r="BF395" s="295"/>
      <c r="BG395" s="295"/>
      <c r="BH395" s="305"/>
      <c r="BI395" s="305"/>
      <c r="BJ395" s="305"/>
      <c r="BK395" s="305"/>
      <c r="BL395" s="306"/>
      <c r="BM395" s="306"/>
      <c r="BN395" s="306"/>
      <c r="BO395" s="306"/>
      <c r="BP395" s="307" t="s">
        <v>974</v>
      </c>
      <c r="BQ395" s="330" t="s">
        <v>974</v>
      </c>
      <c r="BR395" s="748"/>
      <c r="BS395" s="763"/>
      <c r="BT395" s="763"/>
      <c r="BU395" s="766"/>
    </row>
    <row r="396" spans="1:73" x14ac:dyDescent="0.25">
      <c r="A396" s="819"/>
      <c r="B396" s="822"/>
      <c r="C396" s="825"/>
      <c r="D396" s="999"/>
      <c r="E396" s="831"/>
      <c r="F396" s="834"/>
      <c r="G396" s="763"/>
      <c r="H396" s="775"/>
      <c r="I396" s="775"/>
      <c r="J396" s="801"/>
      <c r="K396" s="775"/>
      <c r="L396" s="763"/>
      <c r="M396" s="786"/>
      <c r="N396" s="763"/>
      <c r="O396" s="763"/>
      <c r="P396" s="813"/>
      <c r="Q396" s="748"/>
      <c r="R396" s="775"/>
      <c r="S396" s="877"/>
      <c r="T396" s="775"/>
      <c r="U396" s="877"/>
      <c r="V396" s="775"/>
      <c r="W396" s="877"/>
      <c r="X396" s="816"/>
      <c r="Y396" s="877"/>
      <c r="Z396" s="877"/>
      <c r="AA396" s="786"/>
      <c r="AB396" s="297">
        <v>5</v>
      </c>
      <c r="AC396" s="480"/>
      <c r="AD396" s="481"/>
      <c r="AE396" s="295"/>
      <c r="AF396" s="298" t="s">
        <v>974</v>
      </c>
      <c r="AG396" s="299"/>
      <c r="AH396" s="296" t="s">
        <v>974</v>
      </c>
      <c r="AI396" s="299"/>
      <c r="AJ396" s="296" t="s">
        <v>974</v>
      </c>
      <c r="AK396" s="300" t="s">
        <v>974</v>
      </c>
      <c r="AL396" s="301" t="s">
        <v>974</v>
      </c>
      <c r="AM396" s="301" t="s">
        <v>974</v>
      </c>
      <c r="AN396" s="302"/>
      <c r="AO396" s="302"/>
      <c r="AP396" s="302"/>
      <c r="AQ396" s="775"/>
      <c r="AR396" s="801"/>
      <c r="AS396" s="801"/>
      <c r="AT396" s="786"/>
      <c r="AU396" s="801"/>
      <c r="AV396" s="801"/>
      <c r="AW396" s="786"/>
      <c r="AX396" s="786"/>
      <c r="AY396" s="786"/>
      <c r="AZ396" s="775"/>
      <c r="BA396" s="303"/>
      <c r="BB396" s="305"/>
      <c r="BC396" s="308" t="s">
        <v>974</v>
      </c>
      <c r="BD396" s="295"/>
      <c r="BE396" s="295"/>
      <c r="BF396" s="295"/>
      <c r="BG396" s="295"/>
      <c r="BH396" s="305"/>
      <c r="BI396" s="305"/>
      <c r="BJ396" s="305"/>
      <c r="BK396" s="305"/>
      <c r="BL396" s="306"/>
      <c r="BM396" s="306"/>
      <c r="BN396" s="306"/>
      <c r="BO396" s="306"/>
      <c r="BP396" s="307" t="s">
        <v>974</v>
      </c>
      <c r="BQ396" s="330" t="s">
        <v>974</v>
      </c>
      <c r="BR396" s="748"/>
      <c r="BS396" s="763"/>
      <c r="BT396" s="763"/>
      <c r="BU396" s="766"/>
    </row>
    <row r="397" spans="1:73" ht="15.75" thickBot="1" x14ac:dyDescent="0.3">
      <c r="A397" s="819"/>
      <c r="B397" s="822"/>
      <c r="C397" s="825"/>
      <c r="D397" s="1000"/>
      <c r="E397" s="832"/>
      <c r="F397" s="835"/>
      <c r="G397" s="764"/>
      <c r="H397" s="776"/>
      <c r="I397" s="776"/>
      <c r="J397" s="802"/>
      <c r="K397" s="776"/>
      <c r="L397" s="764"/>
      <c r="M397" s="787"/>
      <c r="N397" s="764"/>
      <c r="O397" s="764"/>
      <c r="P397" s="814"/>
      <c r="Q397" s="749"/>
      <c r="R397" s="776"/>
      <c r="S397" s="878"/>
      <c r="T397" s="776"/>
      <c r="U397" s="878"/>
      <c r="V397" s="776"/>
      <c r="W397" s="878"/>
      <c r="X397" s="817"/>
      <c r="Y397" s="878"/>
      <c r="Z397" s="878"/>
      <c r="AA397" s="787"/>
      <c r="AB397" s="315">
        <v>6</v>
      </c>
      <c r="AC397" s="482"/>
      <c r="AD397" s="483"/>
      <c r="AE397" s="313"/>
      <c r="AF397" s="547" t="s">
        <v>974</v>
      </c>
      <c r="AG397" s="548"/>
      <c r="AH397" s="314" t="s">
        <v>974</v>
      </c>
      <c r="AI397" s="548"/>
      <c r="AJ397" s="314" t="s">
        <v>974</v>
      </c>
      <c r="AK397" s="318" t="s">
        <v>974</v>
      </c>
      <c r="AL397" s="301" t="s">
        <v>974</v>
      </c>
      <c r="AM397" s="301" t="s">
        <v>974</v>
      </c>
      <c r="AN397" s="320"/>
      <c r="AO397" s="320"/>
      <c r="AP397" s="320"/>
      <c r="AQ397" s="776"/>
      <c r="AR397" s="802"/>
      <c r="AS397" s="802"/>
      <c r="AT397" s="787"/>
      <c r="AU397" s="802"/>
      <c r="AV397" s="802"/>
      <c r="AW397" s="787"/>
      <c r="AX397" s="787"/>
      <c r="AY397" s="787"/>
      <c r="AZ397" s="776"/>
      <c r="BA397" s="321"/>
      <c r="BB397" s="323"/>
      <c r="BC397" s="326" t="s">
        <v>974</v>
      </c>
      <c r="BD397" s="313"/>
      <c r="BE397" s="313"/>
      <c r="BF397" s="313"/>
      <c r="BG397" s="313"/>
      <c r="BH397" s="323"/>
      <c r="BI397" s="323"/>
      <c r="BJ397" s="323"/>
      <c r="BK397" s="323"/>
      <c r="BL397" s="324"/>
      <c r="BM397" s="324"/>
      <c r="BN397" s="324"/>
      <c r="BO397" s="324"/>
      <c r="BP397" s="325" t="s">
        <v>974</v>
      </c>
      <c r="BQ397" s="333" t="s">
        <v>974</v>
      </c>
      <c r="BR397" s="749"/>
      <c r="BS397" s="764"/>
      <c r="BT397" s="764"/>
      <c r="BU397" s="767"/>
    </row>
    <row r="398" spans="1:73" ht="70.5" x14ac:dyDescent="0.25">
      <c r="A398" s="819"/>
      <c r="B398" s="822"/>
      <c r="C398" s="825"/>
      <c r="D398" s="998" t="s">
        <v>1387</v>
      </c>
      <c r="E398" s="830" t="s">
        <v>729</v>
      </c>
      <c r="F398" s="833">
        <v>10</v>
      </c>
      <c r="G398" s="762" t="s">
        <v>1965</v>
      </c>
      <c r="H398" s="774" t="s">
        <v>1949</v>
      </c>
      <c r="I398" s="774" t="s">
        <v>1406</v>
      </c>
      <c r="J398" s="800" t="s">
        <v>1969</v>
      </c>
      <c r="K398" s="774" t="s">
        <v>201</v>
      </c>
      <c r="L398" s="762" t="s">
        <v>675</v>
      </c>
      <c r="M398" s="785" t="s">
        <v>1282</v>
      </c>
      <c r="N398" s="762" t="s">
        <v>1970</v>
      </c>
      <c r="O398" s="762" t="s">
        <v>1971</v>
      </c>
      <c r="P398" s="812" t="s">
        <v>1395</v>
      </c>
      <c r="Q398" s="747" t="s">
        <v>1395</v>
      </c>
      <c r="R398" s="774" t="s">
        <v>289</v>
      </c>
      <c r="S398" s="876">
        <v>0.8</v>
      </c>
      <c r="T398" s="774" t="s">
        <v>263</v>
      </c>
      <c r="U398" s="876">
        <v>0.2</v>
      </c>
      <c r="V398" s="774" t="s">
        <v>263</v>
      </c>
      <c r="W398" s="876">
        <v>0.2</v>
      </c>
      <c r="X398" s="815" t="s">
        <v>263</v>
      </c>
      <c r="Y398" s="876">
        <v>0.2</v>
      </c>
      <c r="Z398" s="876" t="s">
        <v>1723</v>
      </c>
      <c r="AA398" s="785" t="s">
        <v>174</v>
      </c>
      <c r="AB398" s="49">
        <v>1</v>
      </c>
      <c r="AC398" s="213" t="s">
        <v>1972</v>
      </c>
      <c r="AD398" s="214">
        <v>3</v>
      </c>
      <c r="AE398" s="9" t="s">
        <v>1973</v>
      </c>
      <c r="AF398" s="16" t="s">
        <v>507</v>
      </c>
      <c r="AG398" s="10" t="s">
        <v>177</v>
      </c>
      <c r="AH398" s="18">
        <v>0.25</v>
      </c>
      <c r="AI398" s="10" t="s">
        <v>806</v>
      </c>
      <c r="AJ398" s="18">
        <v>0.25</v>
      </c>
      <c r="AK398" s="19">
        <v>0.5</v>
      </c>
      <c r="AL398" s="20">
        <v>0.4</v>
      </c>
      <c r="AM398" s="20">
        <v>0.2</v>
      </c>
      <c r="AN398" s="11" t="s">
        <v>179</v>
      </c>
      <c r="AO398" s="11" t="s">
        <v>180</v>
      </c>
      <c r="AP398" s="11" t="s">
        <v>181</v>
      </c>
      <c r="AQ398" s="774" t="s">
        <v>1967</v>
      </c>
      <c r="AR398" s="768">
        <v>0.8</v>
      </c>
      <c r="AS398" s="768">
        <v>0.24</v>
      </c>
      <c r="AT398" s="785" t="s">
        <v>219</v>
      </c>
      <c r="AU398" s="768">
        <v>0.2</v>
      </c>
      <c r="AV398" s="768">
        <v>0.13</v>
      </c>
      <c r="AW398" s="785" t="s">
        <v>263</v>
      </c>
      <c r="AX398" s="785" t="s">
        <v>174</v>
      </c>
      <c r="AY398" s="785" t="s">
        <v>1397</v>
      </c>
      <c r="AZ398" s="774" t="s">
        <v>224</v>
      </c>
      <c r="BA398" s="97" t="s">
        <v>1395</v>
      </c>
      <c r="BB398" s="91" t="s">
        <v>1395</v>
      </c>
      <c r="BC398" s="94" t="s">
        <v>974</v>
      </c>
      <c r="BD398" s="9"/>
      <c r="BE398" s="9"/>
      <c r="BF398" s="9"/>
      <c r="BG398" s="9"/>
      <c r="BH398" s="91"/>
      <c r="BI398" s="91"/>
      <c r="BJ398" s="91"/>
      <c r="BK398" s="91"/>
      <c r="BL398" s="93"/>
      <c r="BM398" s="93"/>
      <c r="BN398" s="93"/>
      <c r="BO398" s="93"/>
      <c r="BP398" s="95" t="s">
        <v>974</v>
      </c>
      <c r="BQ398" s="96" t="s">
        <v>974</v>
      </c>
      <c r="BR398" s="747"/>
      <c r="BS398" s="762"/>
      <c r="BT398" s="762"/>
      <c r="BU398" s="765"/>
    </row>
    <row r="399" spans="1:73" ht="70.5" x14ac:dyDescent="0.25">
      <c r="A399" s="819"/>
      <c r="B399" s="822"/>
      <c r="C399" s="825"/>
      <c r="D399" s="999"/>
      <c r="E399" s="831"/>
      <c r="F399" s="834"/>
      <c r="G399" s="763"/>
      <c r="H399" s="775"/>
      <c r="I399" s="775"/>
      <c r="J399" s="801"/>
      <c r="K399" s="775"/>
      <c r="L399" s="763"/>
      <c r="M399" s="786"/>
      <c r="N399" s="763"/>
      <c r="O399" s="763"/>
      <c r="P399" s="813"/>
      <c r="Q399" s="748"/>
      <c r="R399" s="775"/>
      <c r="S399" s="877"/>
      <c r="T399" s="775"/>
      <c r="U399" s="877"/>
      <c r="V399" s="775"/>
      <c r="W399" s="877"/>
      <c r="X399" s="816"/>
      <c r="Y399" s="877"/>
      <c r="Z399" s="877"/>
      <c r="AA399" s="786"/>
      <c r="AB399" s="297">
        <v>2</v>
      </c>
      <c r="AC399" s="480" t="s">
        <v>1972</v>
      </c>
      <c r="AD399" s="481">
        <v>3</v>
      </c>
      <c r="AE399" s="295" t="s">
        <v>1973</v>
      </c>
      <c r="AF399" s="298" t="s">
        <v>507</v>
      </c>
      <c r="AG399" s="299" t="s">
        <v>335</v>
      </c>
      <c r="AH399" s="296">
        <v>0.15</v>
      </c>
      <c r="AI399" s="299" t="s">
        <v>806</v>
      </c>
      <c r="AJ399" s="296">
        <v>0.25</v>
      </c>
      <c r="AK399" s="300">
        <v>0.4</v>
      </c>
      <c r="AL399" s="301">
        <v>0.24</v>
      </c>
      <c r="AM399" s="301">
        <v>0.2</v>
      </c>
      <c r="AN399" s="302" t="s">
        <v>179</v>
      </c>
      <c r="AO399" s="302" t="s">
        <v>180</v>
      </c>
      <c r="AP399" s="302" t="s">
        <v>181</v>
      </c>
      <c r="AQ399" s="775"/>
      <c r="AR399" s="801"/>
      <c r="AS399" s="801"/>
      <c r="AT399" s="786"/>
      <c r="AU399" s="801"/>
      <c r="AV399" s="801"/>
      <c r="AW399" s="786"/>
      <c r="AX399" s="786"/>
      <c r="AY399" s="786"/>
      <c r="AZ399" s="775"/>
      <c r="BA399" s="303"/>
      <c r="BB399" s="305"/>
      <c r="BC399" s="308" t="s">
        <v>974</v>
      </c>
      <c r="BD399" s="295"/>
      <c r="BE399" s="295"/>
      <c r="BF399" s="295"/>
      <c r="BG399" s="295"/>
      <c r="BH399" s="305"/>
      <c r="BI399" s="305"/>
      <c r="BJ399" s="305"/>
      <c r="BK399" s="305"/>
      <c r="BL399" s="306"/>
      <c r="BM399" s="306"/>
      <c r="BN399" s="306"/>
      <c r="BO399" s="306"/>
      <c r="BP399" s="307" t="s">
        <v>974</v>
      </c>
      <c r="BQ399" s="330" t="s">
        <v>974</v>
      </c>
      <c r="BR399" s="748"/>
      <c r="BS399" s="763"/>
      <c r="BT399" s="763"/>
      <c r="BU399" s="766"/>
    </row>
    <row r="400" spans="1:73" ht="72" customHeight="1" x14ac:dyDescent="0.25">
      <c r="A400" s="819"/>
      <c r="B400" s="822"/>
      <c r="C400" s="825"/>
      <c r="D400" s="999"/>
      <c r="E400" s="831"/>
      <c r="F400" s="834"/>
      <c r="G400" s="763"/>
      <c r="H400" s="775"/>
      <c r="I400" s="775"/>
      <c r="J400" s="801"/>
      <c r="K400" s="775"/>
      <c r="L400" s="763"/>
      <c r="M400" s="786"/>
      <c r="N400" s="763"/>
      <c r="O400" s="763"/>
      <c r="P400" s="813"/>
      <c r="Q400" s="748"/>
      <c r="R400" s="775"/>
      <c r="S400" s="877"/>
      <c r="T400" s="775"/>
      <c r="U400" s="877"/>
      <c r="V400" s="775"/>
      <c r="W400" s="877"/>
      <c r="X400" s="816"/>
      <c r="Y400" s="877"/>
      <c r="Z400" s="877"/>
      <c r="AA400" s="786"/>
      <c r="AB400" s="297">
        <v>3</v>
      </c>
      <c r="AC400" s="480" t="s">
        <v>1972</v>
      </c>
      <c r="AD400" s="481">
        <v>3</v>
      </c>
      <c r="AE400" s="295" t="s">
        <v>1973</v>
      </c>
      <c r="AF400" s="298" t="s">
        <v>830</v>
      </c>
      <c r="AG400" s="299" t="s">
        <v>282</v>
      </c>
      <c r="AH400" s="296">
        <v>0.1</v>
      </c>
      <c r="AI400" s="299" t="s">
        <v>806</v>
      </c>
      <c r="AJ400" s="296">
        <v>0.25</v>
      </c>
      <c r="AK400" s="300">
        <v>0.35</v>
      </c>
      <c r="AL400" s="301">
        <v>0.24</v>
      </c>
      <c r="AM400" s="301">
        <v>0.13</v>
      </c>
      <c r="AN400" s="302" t="s">
        <v>179</v>
      </c>
      <c r="AO400" s="302" t="s">
        <v>180</v>
      </c>
      <c r="AP400" s="302" t="s">
        <v>181</v>
      </c>
      <c r="AQ400" s="775"/>
      <c r="AR400" s="801"/>
      <c r="AS400" s="801"/>
      <c r="AT400" s="786"/>
      <c r="AU400" s="801"/>
      <c r="AV400" s="801"/>
      <c r="AW400" s="786"/>
      <c r="AX400" s="786"/>
      <c r="AY400" s="786"/>
      <c r="AZ400" s="775"/>
      <c r="BA400" s="303"/>
      <c r="BB400" s="305"/>
      <c r="BC400" s="308" t="s">
        <v>974</v>
      </c>
      <c r="BD400" s="295"/>
      <c r="BE400" s="295"/>
      <c r="BF400" s="295"/>
      <c r="BG400" s="295"/>
      <c r="BH400" s="305"/>
      <c r="BI400" s="305"/>
      <c r="BJ400" s="305"/>
      <c r="BK400" s="305"/>
      <c r="BL400" s="306"/>
      <c r="BM400" s="306"/>
      <c r="BN400" s="306"/>
      <c r="BO400" s="306"/>
      <c r="BP400" s="307" t="s">
        <v>974</v>
      </c>
      <c r="BQ400" s="330" t="s">
        <v>974</v>
      </c>
      <c r="BR400" s="748"/>
      <c r="BS400" s="763"/>
      <c r="BT400" s="763"/>
      <c r="BU400" s="766"/>
    </row>
    <row r="401" spans="1:73" x14ac:dyDescent="0.25">
      <c r="A401" s="819"/>
      <c r="B401" s="822"/>
      <c r="C401" s="825"/>
      <c r="D401" s="999"/>
      <c r="E401" s="831"/>
      <c r="F401" s="834"/>
      <c r="G401" s="763"/>
      <c r="H401" s="775"/>
      <c r="I401" s="775"/>
      <c r="J401" s="801"/>
      <c r="K401" s="775"/>
      <c r="L401" s="763"/>
      <c r="M401" s="786"/>
      <c r="N401" s="763"/>
      <c r="O401" s="763"/>
      <c r="P401" s="813"/>
      <c r="Q401" s="748"/>
      <c r="R401" s="775"/>
      <c r="S401" s="877"/>
      <c r="T401" s="775"/>
      <c r="U401" s="877"/>
      <c r="V401" s="775"/>
      <c r="W401" s="877"/>
      <c r="X401" s="816"/>
      <c r="Y401" s="877"/>
      <c r="Z401" s="877"/>
      <c r="AA401" s="786"/>
      <c r="AB401" s="297">
        <v>4</v>
      </c>
      <c r="AC401" s="480"/>
      <c r="AD401" s="481"/>
      <c r="AE401" s="295"/>
      <c r="AF401" s="298" t="s">
        <v>974</v>
      </c>
      <c r="AG401" s="299"/>
      <c r="AH401" s="296" t="s">
        <v>974</v>
      </c>
      <c r="AI401" s="299"/>
      <c r="AJ401" s="296" t="s">
        <v>974</v>
      </c>
      <c r="AK401" s="300" t="s">
        <v>974</v>
      </c>
      <c r="AL401" s="301" t="s">
        <v>974</v>
      </c>
      <c r="AM401" s="301" t="s">
        <v>974</v>
      </c>
      <c r="AN401" s="302"/>
      <c r="AO401" s="302"/>
      <c r="AP401" s="302"/>
      <c r="AQ401" s="775"/>
      <c r="AR401" s="801"/>
      <c r="AS401" s="801"/>
      <c r="AT401" s="786"/>
      <c r="AU401" s="801"/>
      <c r="AV401" s="801"/>
      <c r="AW401" s="786"/>
      <c r="AX401" s="786"/>
      <c r="AY401" s="786"/>
      <c r="AZ401" s="775"/>
      <c r="BA401" s="303"/>
      <c r="BB401" s="305"/>
      <c r="BC401" s="308" t="s">
        <v>974</v>
      </c>
      <c r="BD401" s="295"/>
      <c r="BE401" s="295"/>
      <c r="BF401" s="295"/>
      <c r="BG401" s="295"/>
      <c r="BH401" s="305"/>
      <c r="BI401" s="305"/>
      <c r="BJ401" s="305"/>
      <c r="BK401" s="305"/>
      <c r="BL401" s="306"/>
      <c r="BM401" s="306"/>
      <c r="BN401" s="306"/>
      <c r="BO401" s="306"/>
      <c r="BP401" s="307" t="s">
        <v>974</v>
      </c>
      <c r="BQ401" s="330" t="s">
        <v>974</v>
      </c>
      <c r="BR401" s="748"/>
      <c r="BS401" s="763"/>
      <c r="BT401" s="763"/>
      <c r="BU401" s="766"/>
    </row>
    <row r="402" spans="1:73" x14ac:dyDescent="0.25">
      <c r="A402" s="819"/>
      <c r="B402" s="822"/>
      <c r="C402" s="825"/>
      <c r="D402" s="999"/>
      <c r="E402" s="831"/>
      <c r="F402" s="834"/>
      <c r="G402" s="763"/>
      <c r="H402" s="775"/>
      <c r="I402" s="775"/>
      <c r="J402" s="801"/>
      <c r="K402" s="775"/>
      <c r="L402" s="763"/>
      <c r="M402" s="786"/>
      <c r="N402" s="763"/>
      <c r="O402" s="763"/>
      <c r="P402" s="813"/>
      <c r="Q402" s="748"/>
      <c r="R402" s="775"/>
      <c r="S402" s="877"/>
      <c r="T402" s="775"/>
      <c r="U402" s="877"/>
      <c r="V402" s="775"/>
      <c r="W402" s="877"/>
      <c r="X402" s="816"/>
      <c r="Y402" s="877"/>
      <c r="Z402" s="877"/>
      <c r="AA402" s="786"/>
      <c r="AB402" s="297">
        <v>5</v>
      </c>
      <c r="AC402" s="480"/>
      <c r="AD402" s="481"/>
      <c r="AE402" s="295"/>
      <c r="AF402" s="298" t="s">
        <v>974</v>
      </c>
      <c r="AG402" s="299"/>
      <c r="AH402" s="296" t="s">
        <v>974</v>
      </c>
      <c r="AI402" s="299"/>
      <c r="AJ402" s="296" t="s">
        <v>974</v>
      </c>
      <c r="AK402" s="300" t="s">
        <v>974</v>
      </c>
      <c r="AL402" s="301" t="s">
        <v>974</v>
      </c>
      <c r="AM402" s="301" t="s">
        <v>974</v>
      </c>
      <c r="AN402" s="302"/>
      <c r="AO402" s="302"/>
      <c r="AP402" s="302"/>
      <c r="AQ402" s="775"/>
      <c r="AR402" s="801"/>
      <c r="AS402" s="801"/>
      <c r="AT402" s="786"/>
      <c r="AU402" s="801"/>
      <c r="AV402" s="801"/>
      <c r="AW402" s="786"/>
      <c r="AX402" s="786"/>
      <c r="AY402" s="786"/>
      <c r="AZ402" s="775"/>
      <c r="BA402" s="303"/>
      <c r="BB402" s="305"/>
      <c r="BC402" s="308" t="s">
        <v>974</v>
      </c>
      <c r="BD402" s="295"/>
      <c r="BE402" s="295"/>
      <c r="BF402" s="295"/>
      <c r="BG402" s="295"/>
      <c r="BH402" s="305"/>
      <c r="BI402" s="305"/>
      <c r="BJ402" s="305"/>
      <c r="BK402" s="305"/>
      <c r="BL402" s="306"/>
      <c r="BM402" s="306"/>
      <c r="BN402" s="306"/>
      <c r="BO402" s="306"/>
      <c r="BP402" s="307" t="s">
        <v>974</v>
      </c>
      <c r="BQ402" s="330" t="s">
        <v>974</v>
      </c>
      <c r="BR402" s="748"/>
      <c r="BS402" s="763"/>
      <c r="BT402" s="763"/>
      <c r="BU402" s="766"/>
    </row>
    <row r="403" spans="1:73" ht="15.75" thickBot="1" x14ac:dyDescent="0.3">
      <c r="A403" s="819"/>
      <c r="B403" s="822"/>
      <c r="C403" s="825"/>
      <c r="D403" s="1000"/>
      <c r="E403" s="832"/>
      <c r="F403" s="835"/>
      <c r="G403" s="764"/>
      <c r="H403" s="776"/>
      <c r="I403" s="776"/>
      <c r="J403" s="802"/>
      <c r="K403" s="776"/>
      <c r="L403" s="764"/>
      <c r="M403" s="787"/>
      <c r="N403" s="764"/>
      <c r="O403" s="764"/>
      <c r="P403" s="814"/>
      <c r="Q403" s="749"/>
      <c r="R403" s="776"/>
      <c r="S403" s="878"/>
      <c r="T403" s="776"/>
      <c r="U403" s="878"/>
      <c r="V403" s="776"/>
      <c r="W403" s="878"/>
      <c r="X403" s="817"/>
      <c r="Y403" s="878"/>
      <c r="Z403" s="878"/>
      <c r="AA403" s="787"/>
      <c r="AB403" s="315">
        <v>6</v>
      </c>
      <c r="AC403" s="482"/>
      <c r="AD403" s="483"/>
      <c r="AE403" s="313"/>
      <c r="AF403" s="316" t="s">
        <v>974</v>
      </c>
      <c r="AG403" s="317"/>
      <c r="AH403" s="314" t="s">
        <v>974</v>
      </c>
      <c r="AI403" s="317"/>
      <c r="AJ403" s="314" t="s">
        <v>974</v>
      </c>
      <c r="AK403" s="318" t="s">
        <v>974</v>
      </c>
      <c r="AL403" s="319" t="s">
        <v>974</v>
      </c>
      <c r="AM403" s="319" t="s">
        <v>974</v>
      </c>
      <c r="AN403" s="320"/>
      <c r="AO403" s="320"/>
      <c r="AP403" s="320"/>
      <c r="AQ403" s="776"/>
      <c r="AR403" s="802"/>
      <c r="AS403" s="802"/>
      <c r="AT403" s="787"/>
      <c r="AU403" s="802"/>
      <c r="AV403" s="802"/>
      <c r="AW403" s="787"/>
      <c r="AX403" s="787"/>
      <c r="AY403" s="787"/>
      <c r="AZ403" s="776"/>
      <c r="BA403" s="321"/>
      <c r="BB403" s="323"/>
      <c r="BC403" s="326" t="s">
        <v>974</v>
      </c>
      <c r="BD403" s="313"/>
      <c r="BE403" s="313"/>
      <c r="BF403" s="313"/>
      <c r="BG403" s="313"/>
      <c r="BH403" s="323"/>
      <c r="BI403" s="323"/>
      <c r="BJ403" s="323"/>
      <c r="BK403" s="323"/>
      <c r="BL403" s="324"/>
      <c r="BM403" s="324"/>
      <c r="BN403" s="324"/>
      <c r="BO403" s="324"/>
      <c r="BP403" s="325" t="s">
        <v>974</v>
      </c>
      <c r="BQ403" s="333" t="s">
        <v>974</v>
      </c>
      <c r="BR403" s="749"/>
      <c r="BS403" s="764"/>
      <c r="BT403" s="764"/>
      <c r="BU403" s="767"/>
    </row>
    <row r="404" spans="1:73" ht="114.75" x14ac:dyDescent="0.25">
      <c r="A404" s="819"/>
      <c r="B404" s="822"/>
      <c r="C404" s="825"/>
      <c r="D404" s="998" t="s">
        <v>1387</v>
      </c>
      <c r="E404" s="830" t="s">
        <v>729</v>
      </c>
      <c r="F404" s="833">
        <v>11</v>
      </c>
      <c r="G404" s="762" t="s">
        <v>1974</v>
      </c>
      <c r="H404" s="774" t="s">
        <v>1444</v>
      </c>
      <c r="I404" s="774" t="s">
        <v>1391</v>
      </c>
      <c r="J404" s="800" t="s">
        <v>1975</v>
      </c>
      <c r="K404" s="774" t="s">
        <v>201</v>
      </c>
      <c r="L404" s="762" t="s">
        <v>260</v>
      </c>
      <c r="M404" s="785" t="s">
        <v>1282</v>
      </c>
      <c r="N404" s="762" t="s">
        <v>1976</v>
      </c>
      <c r="O404" s="762" t="s">
        <v>1977</v>
      </c>
      <c r="P404" s="812" t="s">
        <v>1395</v>
      </c>
      <c r="Q404" s="747" t="s">
        <v>1395</v>
      </c>
      <c r="R404" s="774" t="s">
        <v>289</v>
      </c>
      <c r="S404" s="876">
        <v>0.8</v>
      </c>
      <c r="T404" s="774" t="s">
        <v>263</v>
      </c>
      <c r="U404" s="876">
        <v>0.2</v>
      </c>
      <c r="V404" s="774" t="s">
        <v>263</v>
      </c>
      <c r="W404" s="876">
        <v>0.2</v>
      </c>
      <c r="X404" s="815" t="s">
        <v>263</v>
      </c>
      <c r="Y404" s="876">
        <v>0.2</v>
      </c>
      <c r="Z404" s="876" t="s">
        <v>1723</v>
      </c>
      <c r="AA404" s="785" t="s">
        <v>174</v>
      </c>
      <c r="AB404" s="49">
        <v>1</v>
      </c>
      <c r="AC404" s="213" t="s">
        <v>1431</v>
      </c>
      <c r="AD404" s="214">
        <v>2.2999999999999998</v>
      </c>
      <c r="AE404" s="9" t="s">
        <v>1505</v>
      </c>
      <c r="AF404" s="16" t="s">
        <v>507</v>
      </c>
      <c r="AG404" s="10" t="s">
        <v>177</v>
      </c>
      <c r="AH404" s="18">
        <v>0.25</v>
      </c>
      <c r="AI404" s="10" t="s">
        <v>178</v>
      </c>
      <c r="AJ404" s="18">
        <v>0.15</v>
      </c>
      <c r="AK404" s="19">
        <v>0.4</v>
      </c>
      <c r="AL404" s="20">
        <v>0.48</v>
      </c>
      <c r="AM404" s="20">
        <v>0.2</v>
      </c>
      <c r="AN404" s="11" t="s">
        <v>179</v>
      </c>
      <c r="AO404" s="11" t="s">
        <v>180</v>
      </c>
      <c r="AP404" s="11" t="s">
        <v>181</v>
      </c>
      <c r="AQ404" s="774" t="s">
        <v>1458</v>
      </c>
      <c r="AR404" s="768">
        <v>0.8</v>
      </c>
      <c r="AS404" s="768">
        <v>0.28799999999999998</v>
      </c>
      <c r="AT404" s="785" t="s">
        <v>219</v>
      </c>
      <c r="AU404" s="768">
        <v>0.2</v>
      </c>
      <c r="AV404" s="768">
        <v>0.2</v>
      </c>
      <c r="AW404" s="785" t="s">
        <v>263</v>
      </c>
      <c r="AX404" s="785" t="s">
        <v>174</v>
      </c>
      <c r="AY404" s="785" t="s">
        <v>1397</v>
      </c>
      <c r="AZ404" s="774" t="s">
        <v>224</v>
      </c>
      <c r="BA404" s="97" t="s">
        <v>1395</v>
      </c>
      <c r="BB404" s="91" t="s">
        <v>1395</v>
      </c>
      <c r="BC404" s="94" t="s">
        <v>974</v>
      </c>
      <c r="BD404" s="9"/>
      <c r="BE404" s="9"/>
      <c r="BF404" s="9"/>
      <c r="BG404" s="9"/>
      <c r="BH404" s="91"/>
      <c r="BI404" s="91"/>
      <c r="BJ404" s="91"/>
      <c r="BK404" s="91"/>
      <c r="BL404" s="93"/>
      <c r="BM404" s="93"/>
      <c r="BN404" s="93"/>
      <c r="BO404" s="93"/>
      <c r="BP404" s="95" t="s">
        <v>974</v>
      </c>
      <c r="BQ404" s="96" t="s">
        <v>974</v>
      </c>
      <c r="BR404" s="747"/>
      <c r="BS404" s="762"/>
      <c r="BT404" s="762"/>
      <c r="BU404" s="765"/>
    </row>
    <row r="405" spans="1:73" ht="89.25" x14ac:dyDescent="0.25">
      <c r="A405" s="819"/>
      <c r="B405" s="822"/>
      <c r="C405" s="825"/>
      <c r="D405" s="999"/>
      <c r="E405" s="831"/>
      <c r="F405" s="834"/>
      <c r="G405" s="763"/>
      <c r="H405" s="775"/>
      <c r="I405" s="775"/>
      <c r="J405" s="801"/>
      <c r="K405" s="775"/>
      <c r="L405" s="763"/>
      <c r="M405" s="786"/>
      <c r="N405" s="763"/>
      <c r="O405" s="763"/>
      <c r="P405" s="813"/>
      <c r="Q405" s="748"/>
      <c r="R405" s="775"/>
      <c r="S405" s="877"/>
      <c r="T405" s="775"/>
      <c r="U405" s="877"/>
      <c r="V405" s="775"/>
      <c r="W405" s="877"/>
      <c r="X405" s="816"/>
      <c r="Y405" s="877"/>
      <c r="Z405" s="877"/>
      <c r="AA405" s="786"/>
      <c r="AB405" s="297">
        <v>2</v>
      </c>
      <c r="AC405" s="480" t="s">
        <v>1978</v>
      </c>
      <c r="AD405" s="481">
        <v>1</v>
      </c>
      <c r="AE405" s="295" t="s">
        <v>1505</v>
      </c>
      <c r="AF405" s="298" t="s">
        <v>507</v>
      </c>
      <c r="AG405" s="299" t="s">
        <v>177</v>
      </c>
      <c r="AH405" s="296">
        <v>0.25</v>
      </c>
      <c r="AI405" s="299" t="s">
        <v>178</v>
      </c>
      <c r="AJ405" s="296">
        <v>0.15</v>
      </c>
      <c r="AK405" s="300">
        <v>0.4</v>
      </c>
      <c r="AL405" s="301">
        <v>0.28799999999999998</v>
      </c>
      <c r="AM405" s="301">
        <v>0.2</v>
      </c>
      <c r="AN405" s="302" t="s">
        <v>179</v>
      </c>
      <c r="AO405" s="302" t="s">
        <v>180</v>
      </c>
      <c r="AP405" s="302" t="s">
        <v>181</v>
      </c>
      <c r="AQ405" s="775"/>
      <c r="AR405" s="801"/>
      <c r="AS405" s="801"/>
      <c r="AT405" s="786"/>
      <c r="AU405" s="801"/>
      <c r="AV405" s="801"/>
      <c r="AW405" s="786"/>
      <c r="AX405" s="786"/>
      <c r="AY405" s="786"/>
      <c r="AZ405" s="775"/>
      <c r="BA405" s="303"/>
      <c r="BB405" s="305"/>
      <c r="BC405" s="308" t="s">
        <v>974</v>
      </c>
      <c r="BD405" s="295"/>
      <c r="BE405" s="295"/>
      <c r="BF405" s="295"/>
      <c r="BG405" s="295"/>
      <c r="BH405" s="305"/>
      <c r="BI405" s="305"/>
      <c r="BJ405" s="305"/>
      <c r="BK405" s="305"/>
      <c r="BL405" s="306"/>
      <c r="BM405" s="306"/>
      <c r="BN405" s="306"/>
      <c r="BO405" s="306"/>
      <c r="BP405" s="307" t="s">
        <v>974</v>
      </c>
      <c r="BQ405" s="330" t="s">
        <v>974</v>
      </c>
      <c r="BR405" s="748"/>
      <c r="BS405" s="763"/>
      <c r="BT405" s="763"/>
      <c r="BU405" s="766"/>
    </row>
    <row r="406" spans="1:73" x14ac:dyDescent="0.25">
      <c r="A406" s="819"/>
      <c r="B406" s="822"/>
      <c r="C406" s="825"/>
      <c r="D406" s="999"/>
      <c r="E406" s="831"/>
      <c r="F406" s="834"/>
      <c r="G406" s="763"/>
      <c r="H406" s="775"/>
      <c r="I406" s="775"/>
      <c r="J406" s="801"/>
      <c r="K406" s="775"/>
      <c r="L406" s="763"/>
      <c r="M406" s="786"/>
      <c r="N406" s="763"/>
      <c r="O406" s="763"/>
      <c r="P406" s="813"/>
      <c r="Q406" s="748"/>
      <c r="R406" s="775"/>
      <c r="S406" s="877"/>
      <c r="T406" s="775"/>
      <c r="U406" s="877"/>
      <c r="V406" s="775"/>
      <c r="W406" s="877"/>
      <c r="X406" s="816"/>
      <c r="Y406" s="877"/>
      <c r="Z406" s="877"/>
      <c r="AA406" s="786"/>
      <c r="AB406" s="297">
        <v>3</v>
      </c>
      <c r="AC406" s="480"/>
      <c r="AD406" s="481"/>
      <c r="AE406" s="295"/>
      <c r="AF406" s="298" t="s">
        <v>974</v>
      </c>
      <c r="AG406" s="299"/>
      <c r="AH406" s="296" t="s">
        <v>974</v>
      </c>
      <c r="AI406" s="299"/>
      <c r="AJ406" s="296" t="s">
        <v>974</v>
      </c>
      <c r="AK406" s="300" t="s">
        <v>974</v>
      </c>
      <c r="AL406" s="301" t="s">
        <v>974</v>
      </c>
      <c r="AM406" s="301" t="s">
        <v>974</v>
      </c>
      <c r="AN406" s="302"/>
      <c r="AO406" s="302"/>
      <c r="AP406" s="302"/>
      <c r="AQ406" s="775"/>
      <c r="AR406" s="801"/>
      <c r="AS406" s="801"/>
      <c r="AT406" s="786"/>
      <c r="AU406" s="801"/>
      <c r="AV406" s="801"/>
      <c r="AW406" s="786"/>
      <c r="AX406" s="786"/>
      <c r="AY406" s="786"/>
      <c r="AZ406" s="775"/>
      <c r="BA406" s="303"/>
      <c r="BB406" s="305"/>
      <c r="BC406" s="308" t="s">
        <v>974</v>
      </c>
      <c r="BD406" s="295"/>
      <c r="BE406" s="295"/>
      <c r="BF406" s="295"/>
      <c r="BG406" s="295"/>
      <c r="BH406" s="305"/>
      <c r="BI406" s="305"/>
      <c r="BJ406" s="305"/>
      <c r="BK406" s="305"/>
      <c r="BL406" s="306"/>
      <c r="BM406" s="306"/>
      <c r="BN406" s="306"/>
      <c r="BO406" s="306"/>
      <c r="BP406" s="307" t="s">
        <v>974</v>
      </c>
      <c r="BQ406" s="330" t="s">
        <v>974</v>
      </c>
      <c r="BR406" s="748"/>
      <c r="BS406" s="763"/>
      <c r="BT406" s="763"/>
      <c r="BU406" s="766"/>
    </row>
    <row r="407" spans="1:73" x14ac:dyDescent="0.25">
      <c r="A407" s="819"/>
      <c r="B407" s="822"/>
      <c r="C407" s="825"/>
      <c r="D407" s="999"/>
      <c r="E407" s="831"/>
      <c r="F407" s="834"/>
      <c r="G407" s="763"/>
      <c r="H407" s="775"/>
      <c r="I407" s="775"/>
      <c r="J407" s="801"/>
      <c r="K407" s="775"/>
      <c r="L407" s="763"/>
      <c r="M407" s="786"/>
      <c r="N407" s="763"/>
      <c r="O407" s="763"/>
      <c r="P407" s="813"/>
      <c r="Q407" s="748"/>
      <c r="R407" s="775"/>
      <c r="S407" s="877"/>
      <c r="T407" s="775"/>
      <c r="U407" s="877"/>
      <c r="V407" s="775"/>
      <c r="W407" s="877"/>
      <c r="X407" s="816"/>
      <c r="Y407" s="877"/>
      <c r="Z407" s="877"/>
      <c r="AA407" s="786"/>
      <c r="AB407" s="297">
        <v>4</v>
      </c>
      <c r="AC407" s="480"/>
      <c r="AD407" s="481"/>
      <c r="AE407" s="295"/>
      <c r="AF407" s="298" t="s">
        <v>974</v>
      </c>
      <c r="AG407" s="299"/>
      <c r="AH407" s="296" t="s">
        <v>974</v>
      </c>
      <c r="AI407" s="299"/>
      <c r="AJ407" s="296" t="s">
        <v>974</v>
      </c>
      <c r="AK407" s="300" t="s">
        <v>974</v>
      </c>
      <c r="AL407" s="301" t="s">
        <v>974</v>
      </c>
      <c r="AM407" s="301" t="s">
        <v>974</v>
      </c>
      <c r="AN407" s="302"/>
      <c r="AO407" s="302"/>
      <c r="AP407" s="302"/>
      <c r="AQ407" s="775"/>
      <c r="AR407" s="801"/>
      <c r="AS407" s="801"/>
      <c r="AT407" s="786"/>
      <c r="AU407" s="801"/>
      <c r="AV407" s="801"/>
      <c r="AW407" s="786"/>
      <c r="AX407" s="786"/>
      <c r="AY407" s="786"/>
      <c r="AZ407" s="775"/>
      <c r="BA407" s="303"/>
      <c r="BB407" s="305"/>
      <c r="BC407" s="308" t="s">
        <v>974</v>
      </c>
      <c r="BD407" s="295"/>
      <c r="BE407" s="295"/>
      <c r="BF407" s="295"/>
      <c r="BG407" s="295"/>
      <c r="BH407" s="305"/>
      <c r="BI407" s="305"/>
      <c r="BJ407" s="305"/>
      <c r="BK407" s="305"/>
      <c r="BL407" s="306"/>
      <c r="BM407" s="306"/>
      <c r="BN407" s="306"/>
      <c r="BO407" s="306"/>
      <c r="BP407" s="307" t="s">
        <v>974</v>
      </c>
      <c r="BQ407" s="330" t="s">
        <v>974</v>
      </c>
      <c r="BR407" s="748"/>
      <c r="BS407" s="763"/>
      <c r="BT407" s="763"/>
      <c r="BU407" s="766"/>
    </row>
    <row r="408" spans="1:73" x14ac:dyDescent="0.25">
      <c r="A408" s="819"/>
      <c r="B408" s="822"/>
      <c r="C408" s="825"/>
      <c r="D408" s="999"/>
      <c r="E408" s="831"/>
      <c r="F408" s="834"/>
      <c r="G408" s="763"/>
      <c r="H408" s="775"/>
      <c r="I408" s="775"/>
      <c r="J408" s="801"/>
      <c r="K408" s="775"/>
      <c r="L408" s="763"/>
      <c r="M408" s="786"/>
      <c r="N408" s="763"/>
      <c r="O408" s="763"/>
      <c r="P408" s="813"/>
      <c r="Q408" s="748"/>
      <c r="R408" s="775"/>
      <c r="S408" s="877"/>
      <c r="T408" s="775"/>
      <c r="U408" s="877"/>
      <c r="V408" s="775"/>
      <c r="W408" s="877"/>
      <c r="X408" s="816"/>
      <c r="Y408" s="877"/>
      <c r="Z408" s="877"/>
      <c r="AA408" s="786"/>
      <c r="AB408" s="297">
        <v>5</v>
      </c>
      <c r="AC408" s="480"/>
      <c r="AD408" s="481"/>
      <c r="AE408" s="295"/>
      <c r="AF408" s="298" t="s">
        <v>974</v>
      </c>
      <c r="AG408" s="299"/>
      <c r="AH408" s="296" t="s">
        <v>974</v>
      </c>
      <c r="AI408" s="299"/>
      <c r="AJ408" s="296" t="s">
        <v>974</v>
      </c>
      <c r="AK408" s="300" t="s">
        <v>974</v>
      </c>
      <c r="AL408" s="301" t="s">
        <v>974</v>
      </c>
      <c r="AM408" s="301" t="s">
        <v>974</v>
      </c>
      <c r="AN408" s="302"/>
      <c r="AO408" s="302"/>
      <c r="AP408" s="302"/>
      <c r="AQ408" s="775"/>
      <c r="AR408" s="801"/>
      <c r="AS408" s="801"/>
      <c r="AT408" s="786"/>
      <c r="AU408" s="801"/>
      <c r="AV408" s="801"/>
      <c r="AW408" s="786"/>
      <c r="AX408" s="786"/>
      <c r="AY408" s="786"/>
      <c r="AZ408" s="775"/>
      <c r="BA408" s="303"/>
      <c r="BB408" s="305"/>
      <c r="BC408" s="308" t="s">
        <v>974</v>
      </c>
      <c r="BD408" s="295"/>
      <c r="BE408" s="295"/>
      <c r="BF408" s="295"/>
      <c r="BG408" s="295"/>
      <c r="BH408" s="305"/>
      <c r="BI408" s="305"/>
      <c r="BJ408" s="305"/>
      <c r="BK408" s="305"/>
      <c r="BL408" s="306"/>
      <c r="BM408" s="306"/>
      <c r="BN408" s="306"/>
      <c r="BO408" s="306"/>
      <c r="BP408" s="307" t="s">
        <v>974</v>
      </c>
      <c r="BQ408" s="330" t="s">
        <v>974</v>
      </c>
      <c r="BR408" s="748"/>
      <c r="BS408" s="763"/>
      <c r="BT408" s="763"/>
      <c r="BU408" s="766"/>
    </row>
    <row r="409" spans="1:73" ht="15.75" thickBot="1" x14ac:dyDescent="0.3">
      <c r="A409" s="819"/>
      <c r="B409" s="822"/>
      <c r="C409" s="825"/>
      <c r="D409" s="1000"/>
      <c r="E409" s="832"/>
      <c r="F409" s="835"/>
      <c r="G409" s="764"/>
      <c r="H409" s="776"/>
      <c r="I409" s="776"/>
      <c r="J409" s="802"/>
      <c r="K409" s="776"/>
      <c r="L409" s="764"/>
      <c r="M409" s="787"/>
      <c r="N409" s="764"/>
      <c r="O409" s="764"/>
      <c r="P409" s="814"/>
      <c r="Q409" s="749"/>
      <c r="R409" s="776"/>
      <c r="S409" s="878"/>
      <c r="T409" s="776"/>
      <c r="U409" s="878"/>
      <c r="V409" s="776"/>
      <c r="W409" s="878"/>
      <c r="X409" s="817"/>
      <c r="Y409" s="878"/>
      <c r="Z409" s="878"/>
      <c r="AA409" s="787"/>
      <c r="AB409" s="315">
        <v>6</v>
      </c>
      <c r="AC409" s="482"/>
      <c r="AD409" s="483"/>
      <c r="AE409" s="313"/>
      <c r="AF409" s="316" t="s">
        <v>974</v>
      </c>
      <c r="AG409" s="317"/>
      <c r="AH409" s="314" t="s">
        <v>974</v>
      </c>
      <c r="AI409" s="317"/>
      <c r="AJ409" s="314" t="s">
        <v>974</v>
      </c>
      <c r="AK409" s="318" t="s">
        <v>974</v>
      </c>
      <c r="AL409" s="319" t="s">
        <v>974</v>
      </c>
      <c r="AM409" s="319" t="s">
        <v>974</v>
      </c>
      <c r="AN409" s="320"/>
      <c r="AO409" s="320"/>
      <c r="AP409" s="320"/>
      <c r="AQ409" s="776"/>
      <c r="AR409" s="802"/>
      <c r="AS409" s="802"/>
      <c r="AT409" s="787"/>
      <c r="AU409" s="802"/>
      <c r="AV409" s="802"/>
      <c r="AW409" s="787"/>
      <c r="AX409" s="787"/>
      <c r="AY409" s="787"/>
      <c r="AZ409" s="776"/>
      <c r="BA409" s="321"/>
      <c r="BB409" s="323"/>
      <c r="BC409" s="326" t="s">
        <v>974</v>
      </c>
      <c r="BD409" s="313"/>
      <c r="BE409" s="313"/>
      <c r="BF409" s="313"/>
      <c r="BG409" s="313"/>
      <c r="BH409" s="323"/>
      <c r="BI409" s="323"/>
      <c r="BJ409" s="323"/>
      <c r="BK409" s="323"/>
      <c r="BL409" s="324"/>
      <c r="BM409" s="324"/>
      <c r="BN409" s="324"/>
      <c r="BO409" s="324"/>
      <c r="BP409" s="325" t="s">
        <v>974</v>
      </c>
      <c r="BQ409" s="333" t="s">
        <v>974</v>
      </c>
      <c r="BR409" s="749"/>
      <c r="BS409" s="764"/>
      <c r="BT409" s="764"/>
      <c r="BU409" s="767"/>
    </row>
    <row r="410" spans="1:73" ht="114.75" x14ac:dyDescent="0.25">
      <c r="A410" s="819"/>
      <c r="B410" s="822"/>
      <c r="C410" s="825"/>
      <c r="D410" s="998" t="s">
        <v>1387</v>
      </c>
      <c r="E410" s="830" t="s">
        <v>729</v>
      </c>
      <c r="F410" s="833">
        <v>12</v>
      </c>
      <c r="G410" s="762" t="s">
        <v>1974</v>
      </c>
      <c r="H410" s="774" t="s">
        <v>1444</v>
      </c>
      <c r="I410" s="774" t="s">
        <v>1406</v>
      </c>
      <c r="J410" s="800" t="s">
        <v>1979</v>
      </c>
      <c r="K410" s="774" t="s">
        <v>201</v>
      </c>
      <c r="L410" s="762" t="s">
        <v>260</v>
      </c>
      <c r="M410" s="785" t="s">
        <v>1282</v>
      </c>
      <c r="N410" s="762" t="s">
        <v>1980</v>
      </c>
      <c r="O410" s="762" t="s">
        <v>1981</v>
      </c>
      <c r="P410" s="812" t="s">
        <v>1395</v>
      </c>
      <c r="Q410" s="747" t="s">
        <v>1395</v>
      </c>
      <c r="R410" s="774" t="s">
        <v>219</v>
      </c>
      <c r="S410" s="876">
        <v>0.4</v>
      </c>
      <c r="T410" s="774" t="s">
        <v>263</v>
      </c>
      <c r="U410" s="876">
        <v>0.2</v>
      </c>
      <c r="V410" s="774" t="s">
        <v>263</v>
      </c>
      <c r="W410" s="876">
        <v>0.2</v>
      </c>
      <c r="X410" s="815" t="s">
        <v>263</v>
      </c>
      <c r="Y410" s="876">
        <v>0.2</v>
      </c>
      <c r="Z410" s="876" t="s">
        <v>1396</v>
      </c>
      <c r="AA410" s="785" t="s">
        <v>1397</v>
      </c>
      <c r="AB410" s="49">
        <v>1</v>
      </c>
      <c r="AC410" s="213" t="s">
        <v>1431</v>
      </c>
      <c r="AD410" s="214">
        <v>2</v>
      </c>
      <c r="AE410" s="9" t="s">
        <v>1505</v>
      </c>
      <c r="AF410" s="16" t="s">
        <v>507</v>
      </c>
      <c r="AG410" s="10" t="s">
        <v>177</v>
      </c>
      <c r="AH410" s="18">
        <v>0.25</v>
      </c>
      <c r="AI410" s="10" t="s">
        <v>178</v>
      </c>
      <c r="AJ410" s="18">
        <v>0.15</v>
      </c>
      <c r="AK410" s="19">
        <v>0.4</v>
      </c>
      <c r="AL410" s="20">
        <v>0.24</v>
      </c>
      <c r="AM410" s="20">
        <v>0.2</v>
      </c>
      <c r="AN410" s="11" t="s">
        <v>179</v>
      </c>
      <c r="AO410" s="11" t="s">
        <v>180</v>
      </c>
      <c r="AP410" s="11" t="s">
        <v>181</v>
      </c>
      <c r="AQ410" s="774" t="s">
        <v>1458</v>
      </c>
      <c r="AR410" s="768">
        <v>0.4</v>
      </c>
      <c r="AS410" s="768">
        <v>0.14399999999999999</v>
      </c>
      <c r="AT410" s="785" t="s">
        <v>535</v>
      </c>
      <c r="AU410" s="768">
        <v>0.2</v>
      </c>
      <c r="AV410" s="768">
        <v>0.2</v>
      </c>
      <c r="AW410" s="785" t="s">
        <v>263</v>
      </c>
      <c r="AX410" s="785" t="s">
        <v>1397</v>
      </c>
      <c r="AY410" s="785" t="s">
        <v>1397</v>
      </c>
      <c r="AZ410" s="774" t="s">
        <v>224</v>
      </c>
      <c r="BA410" s="97" t="s">
        <v>1395</v>
      </c>
      <c r="BB410" s="91" t="s">
        <v>1395</v>
      </c>
      <c r="BC410" s="94" t="s">
        <v>974</v>
      </c>
      <c r="BD410" s="9"/>
      <c r="BE410" s="9"/>
      <c r="BF410" s="9"/>
      <c r="BG410" s="9"/>
      <c r="BH410" s="91"/>
      <c r="BI410" s="91"/>
      <c r="BJ410" s="91"/>
      <c r="BK410" s="91"/>
      <c r="BL410" s="93"/>
      <c r="BM410" s="93"/>
      <c r="BN410" s="93"/>
      <c r="BO410" s="93"/>
      <c r="BP410" s="95" t="s">
        <v>974</v>
      </c>
      <c r="BQ410" s="96" t="s">
        <v>974</v>
      </c>
      <c r="BR410" s="747"/>
      <c r="BS410" s="762"/>
      <c r="BT410" s="762"/>
      <c r="BU410" s="765"/>
    </row>
    <row r="411" spans="1:73" ht="76.5" x14ac:dyDescent="0.25">
      <c r="A411" s="819"/>
      <c r="B411" s="822"/>
      <c r="C411" s="825"/>
      <c r="D411" s="999"/>
      <c r="E411" s="831"/>
      <c r="F411" s="834"/>
      <c r="G411" s="763"/>
      <c r="H411" s="775"/>
      <c r="I411" s="775"/>
      <c r="J411" s="801"/>
      <c r="K411" s="775"/>
      <c r="L411" s="763"/>
      <c r="M411" s="786"/>
      <c r="N411" s="763"/>
      <c r="O411" s="763"/>
      <c r="P411" s="813"/>
      <c r="Q411" s="748"/>
      <c r="R411" s="775"/>
      <c r="S411" s="877"/>
      <c r="T411" s="775"/>
      <c r="U411" s="877"/>
      <c r="V411" s="775"/>
      <c r="W411" s="877"/>
      <c r="X411" s="816"/>
      <c r="Y411" s="877"/>
      <c r="Z411" s="877"/>
      <c r="AA411" s="786"/>
      <c r="AB411" s="297">
        <v>2</v>
      </c>
      <c r="AC411" s="480" t="s">
        <v>1982</v>
      </c>
      <c r="AD411" s="481">
        <v>1</v>
      </c>
      <c r="AE411" s="295" t="s">
        <v>1983</v>
      </c>
      <c r="AF411" s="298" t="s">
        <v>507</v>
      </c>
      <c r="AG411" s="299" t="s">
        <v>177</v>
      </c>
      <c r="AH411" s="296">
        <v>0.25</v>
      </c>
      <c r="AI411" s="299" t="s">
        <v>178</v>
      </c>
      <c r="AJ411" s="296">
        <v>0.15</v>
      </c>
      <c r="AK411" s="300">
        <v>0.4</v>
      </c>
      <c r="AL411" s="301">
        <v>0.14399999999999999</v>
      </c>
      <c r="AM411" s="301">
        <v>0.2</v>
      </c>
      <c r="AN411" s="302" t="s">
        <v>179</v>
      </c>
      <c r="AO411" s="302" t="s">
        <v>180</v>
      </c>
      <c r="AP411" s="302" t="s">
        <v>181</v>
      </c>
      <c r="AQ411" s="775"/>
      <c r="AR411" s="801"/>
      <c r="AS411" s="801"/>
      <c r="AT411" s="786"/>
      <c r="AU411" s="801"/>
      <c r="AV411" s="801"/>
      <c r="AW411" s="786"/>
      <c r="AX411" s="786"/>
      <c r="AY411" s="786"/>
      <c r="AZ411" s="775"/>
      <c r="BA411" s="303"/>
      <c r="BB411" s="305"/>
      <c r="BC411" s="308" t="s">
        <v>974</v>
      </c>
      <c r="BD411" s="295"/>
      <c r="BE411" s="295"/>
      <c r="BF411" s="295"/>
      <c r="BG411" s="295"/>
      <c r="BH411" s="305"/>
      <c r="BI411" s="305"/>
      <c r="BJ411" s="305"/>
      <c r="BK411" s="305"/>
      <c r="BL411" s="306"/>
      <c r="BM411" s="306"/>
      <c r="BN411" s="306"/>
      <c r="BO411" s="306"/>
      <c r="BP411" s="307" t="s">
        <v>974</v>
      </c>
      <c r="BQ411" s="330" t="s">
        <v>974</v>
      </c>
      <c r="BR411" s="748"/>
      <c r="BS411" s="763"/>
      <c r="BT411" s="763"/>
      <c r="BU411" s="766"/>
    </row>
    <row r="412" spans="1:73" x14ac:dyDescent="0.25">
      <c r="A412" s="819"/>
      <c r="B412" s="822"/>
      <c r="C412" s="825"/>
      <c r="D412" s="999"/>
      <c r="E412" s="831"/>
      <c r="F412" s="834"/>
      <c r="G412" s="763"/>
      <c r="H412" s="775"/>
      <c r="I412" s="775"/>
      <c r="J412" s="801"/>
      <c r="K412" s="775"/>
      <c r="L412" s="763"/>
      <c r="M412" s="786"/>
      <c r="N412" s="763"/>
      <c r="O412" s="763"/>
      <c r="P412" s="813"/>
      <c r="Q412" s="748"/>
      <c r="R412" s="775"/>
      <c r="S412" s="877"/>
      <c r="T412" s="775"/>
      <c r="U412" s="877"/>
      <c r="V412" s="775"/>
      <c r="W412" s="877"/>
      <c r="X412" s="816"/>
      <c r="Y412" s="877"/>
      <c r="Z412" s="877"/>
      <c r="AA412" s="786"/>
      <c r="AB412" s="297">
        <v>3</v>
      </c>
      <c r="AC412" s="480"/>
      <c r="AD412" s="481"/>
      <c r="AE412" s="295"/>
      <c r="AF412" s="298" t="s">
        <v>974</v>
      </c>
      <c r="AG412" s="299"/>
      <c r="AH412" s="296" t="s">
        <v>974</v>
      </c>
      <c r="AI412" s="299"/>
      <c r="AJ412" s="296" t="s">
        <v>974</v>
      </c>
      <c r="AK412" s="300" t="s">
        <v>974</v>
      </c>
      <c r="AL412" s="301" t="s">
        <v>974</v>
      </c>
      <c r="AM412" s="301" t="s">
        <v>974</v>
      </c>
      <c r="AN412" s="302"/>
      <c r="AO412" s="302"/>
      <c r="AP412" s="302"/>
      <c r="AQ412" s="775"/>
      <c r="AR412" s="801"/>
      <c r="AS412" s="801"/>
      <c r="AT412" s="786"/>
      <c r="AU412" s="801"/>
      <c r="AV412" s="801"/>
      <c r="AW412" s="786"/>
      <c r="AX412" s="786"/>
      <c r="AY412" s="786"/>
      <c r="AZ412" s="775"/>
      <c r="BA412" s="303"/>
      <c r="BB412" s="305"/>
      <c r="BC412" s="308" t="s">
        <v>974</v>
      </c>
      <c r="BD412" s="295"/>
      <c r="BE412" s="295"/>
      <c r="BF412" s="295"/>
      <c r="BG412" s="295"/>
      <c r="BH412" s="305"/>
      <c r="BI412" s="305"/>
      <c r="BJ412" s="305"/>
      <c r="BK412" s="305"/>
      <c r="BL412" s="306"/>
      <c r="BM412" s="306"/>
      <c r="BN412" s="306"/>
      <c r="BO412" s="306"/>
      <c r="BP412" s="307" t="s">
        <v>974</v>
      </c>
      <c r="BQ412" s="330" t="s">
        <v>974</v>
      </c>
      <c r="BR412" s="748"/>
      <c r="BS412" s="763"/>
      <c r="BT412" s="763"/>
      <c r="BU412" s="766"/>
    </row>
    <row r="413" spans="1:73" x14ac:dyDescent="0.25">
      <c r="A413" s="819"/>
      <c r="B413" s="822"/>
      <c r="C413" s="825"/>
      <c r="D413" s="999"/>
      <c r="E413" s="831"/>
      <c r="F413" s="834"/>
      <c r="G413" s="763"/>
      <c r="H413" s="775"/>
      <c r="I413" s="775"/>
      <c r="J413" s="801"/>
      <c r="K413" s="775"/>
      <c r="L413" s="763"/>
      <c r="M413" s="786"/>
      <c r="N413" s="763"/>
      <c r="O413" s="763"/>
      <c r="P413" s="813"/>
      <c r="Q413" s="748"/>
      <c r="R413" s="775"/>
      <c r="S413" s="877"/>
      <c r="T413" s="775"/>
      <c r="U413" s="877"/>
      <c r="V413" s="775"/>
      <c r="W413" s="877"/>
      <c r="X413" s="816"/>
      <c r="Y413" s="877"/>
      <c r="Z413" s="877"/>
      <c r="AA413" s="786"/>
      <c r="AB413" s="297">
        <v>4</v>
      </c>
      <c r="AC413" s="480"/>
      <c r="AD413" s="481"/>
      <c r="AE413" s="295"/>
      <c r="AF413" s="298" t="s">
        <v>974</v>
      </c>
      <c r="AG413" s="299"/>
      <c r="AH413" s="296" t="s">
        <v>974</v>
      </c>
      <c r="AI413" s="299"/>
      <c r="AJ413" s="296" t="s">
        <v>974</v>
      </c>
      <c r="AK413" s="300" t="s">
        <v>974</v>
      </c>
      <c r="AL413" s="301" t="s">
        <v>974</v>
      </c>
      <c r="AM413" s="301" t="s">
        <v>974</v>
      </c>
      <c r="AN413" s="302"/>
      <c r="AO413" s="302"/>
      <c r="AP413" s="302"/>
      <c r="AQ413" s="775"/>
      <c r="AR413" s="801"/>
      <c r="AS413" s="801"/>
      <c r="AT413" s="786"/>
      <c r="AU413" s="801"/>
      <c r="AV413" s="801"/>
      <c r="AW413" s="786"/>
      <c r="AX413" s="786"/>
      <c r="AY413" s="786"/>
      <c r="AZ413" s="775"/>
      <c r="BA413" s="303"/>
      <c r="BB413" s="305"/>
      <c r="BC413" s="308" t="s">
        <v>974</v>
      </c>
      <c r="BD413" s="295"/>
      <c r="BE413" s="295"/>
      <c r="BF413" s="295"/>
      <c r="BG413" s="295"/>
      <c r="BH413" s="305"/>
      <c r="BI413" s="305"/>
      <c r="BJ413" s="305"/>
      <c r="BK413" s="305"/>
      <c r="BL413" s="306"/>
      <c r="BM413" s="306"/>
      <c r="BN413" s="306"/>
      <c r="BO413" s="306"/>
      <c r="BP413" s="307" t="s">
        <v>974</v>
      </c>
      <c r="BQ413" s="330" t="s">
        <v>974</v>
      </c>
      <c r="BR413" s="748"/>
      <c r="BS413" s="763"/>
      <c r="BT413" s="763"/>
      <c r="BU413" s="766"/>
    </row>
    <row r="414" spans="1:73" x14ac:dyDescent="0.25">
      <c r="A414" s="819"/>
      <c r="B414" s="822"/>
      <c r="C414" s="825"/>
      <c r="D414" s="999"/>
      <c r="E414" s="831"/>
      <c r="F414" s="834"/>
      <c r="G414" s="763"/>
      <c r="H414" s="775"/>
      <c r="I414" s="775"/>
      <c r="J414" s="801"/>
      <c r="K414" s="775"/>
      <c r="L414" s="763"/>
      <c r="M414" s="786"/>
      <c r="N414" s="763"/>
      <c r="O414" s="763"/>
      <c r="P414" s="813"/>
      <c r="Q414" s="748"/>
      <c r="R414" s="775"/>
      <c r="S414" s="877"/>
      <c r="T414" s="775"/>
      <c r="U414" s="877"/>
      <c r="V414" s="775"/>
      <c r="W414" s="877"/>
      <c r="X414" s="816"/>
      <c r="Y414" s="877"/>
      <c r="Z414" s="877"/>
      <c r="AA414" s="786"/>
      <c r="AB414" s="297">
        <v>5</v>
      </c>
      <c r="AC414" s="480"/>
      <c r="AD414" s="481"/>
      <c r="AE414" s="295"/>
      <c r="AF414" s="298" t="s">
        <v>974</v>
      </c>
      <c r="AG414" s="299"/>
      <c r="AH414" s="296" t="s">
        <v>974</v>
      </c>
      <c r="AI414" s="299"/>
      <c r="AJ414" s="296" t="s">
        <v>974</v>
      </c>
      <c r="AK414" s="300" t="s">
        <v>974</v>
      </c>
      <c r="AL414" s="301" t="s">
        <v>974</v>
      </c>
      <c r="AM414" s="301" t="s">
        <v>974</v>
      </c>
      <c r="AN414" s="302"/>
      <c r="AO414" s="302"/>
      <c r="AP414" s="302"/>
      <c r="AQ414" s="775"/>
      <c r="AR414" s="801"/>
      <c r="AS414" s="801"/>
      <c r="AT414" s="786"/>
      <c r="AU414" s="801"/>
      <c r="AV414" s="801"/>
      <c r="AW414" s="786"/>
      <c r="AX414" s="786"/>
      <c r="AY414" s="786"/>
      <c r="AZ414" s="775"/>
      <c r="BA414" s="303"/>
      <c r="BB414" s="305"/>
      <c r="BC414" s="308" t="s">
        <v>974</v>
      </c>
      <c r="BD414" s="295"/>
      <c r="BE414" s="295"/>
      <c r="BF414" s="295"/>
      <c r="BG414" s="295"/>
      <c r="BH414" s="305"/>
      <c r="BI414" s="305"/>
      <c r="BJ414" s="305"/>
      <c r="BK414" s="305"/>
      <c r="BL414" s="306"/>
      <c r="BM414" s="306"/>
      <c r="BN414" s="306"/>
      <c r="BO414" s="306"/>
      <c r="BP414" s="307" t="s">
        <v>974</v>
      </c>
      <c r="BQ414" s="330" t="s">
        <v>974</v>
      </c>
      <c r="BR414" s="748"/>
      <c r="BS414" s="763"/>
      <c r="BT414" s="763"/>
      <c r="BU414" s="766"/>
    </row>
    <row r="415" spans="1:73" ht="15.75" thickBot="1" x14ac:dyDescent="0.3">
      <c r="A415" s="819"/>
      <c r="B415" s="822"/>
      <c r="C415" s="825"/>
      <c r="D415" s="1000"/>
      <c r="E415" s="832"/>
      <c r="F415" s="835"/>
      <c r="G415" s="764"/>
      <c r="H415" s="776"/>
      <c r="I415" s="776"/>
      <c r="J415" s="802"/>
      <c r="K415" s="776"/>
      <c r="L415" s="764"/>
      <c r="M415" s="787"/>
      <c r="N415" s="764"/>
      <c r="O415" s="764"/>
      <c r="P415" s="814"/>
      <c r="Q415" s="749"/>
      <c r="R415" s="776"/>
      <c r="S415" s="878"/>
      <c r="T415" s="776"/>
      <c r="U415" s="878"/>
      <c r="V415" s="776"/>
      <c r="W415" s="878"/>
      <c r="X415" s="817"/>
      <c r="Y415" s="878"/>
      <c r="Z415" s="878"/>
      <c r="AA415" s="787"/>
      <c r="AB415" s="315">
        <v>6</v>
      </c>
      <c r="AC415" s="482"/>
      <c r="AD415" s="483"/>
      <c r="AE415" s="313"/>
      <c r="AF415" s="316" t="s">
        <v>974</v>
      </c>
      <c r="AG415" s="317"/>
      <c r="AH415" s="314" t="s">
        <v>974</v>
      </c>
      <c r="AI415" s="317"/>
      <c r="AJ415" s="314" t="s">
        <v>974</v>
      </c>
      <c r="AK415" s="318" t="s">
        <v>974</v>
      </c>
      <c r="AL415" s="319" t="s">
        <v>974</v>
      </c>
      <c r="AM415" s="319" t="s">
        <v>974</v>
      </c>
      <c r="AN415" s="320"/>
      <c r="AO415" s="320"/>
      <c r="AP415" s="320"/>
      <c r="AQ415" s="776"/>
      <c r="AR415" s="802"/>
      <c r="AS415" s="802"/>
      <c r="AT415" s="787"/>
      <c r="AU415" s="802"/>
      <c r="AV415" s="802"/>
      <c r="AW415" s="787"/>
      <c r="AX415" s="787"/>
      <c r="AY415" s="787"/>
      <c r="AZ415" s="776"/>
      <c r="BA415" s="321"/>
      <c r="BB415" s="323"/>
      <c r="BC415" s="326" t="s">
        <v>974</v>
      </c>
      <c r="BD415" s="313"/>
      <c r="BE415" s="313"/>
      <c r="BF415" s="313"/>
      <c r="BG415" s="313"/>
      <c r="BH415" s="323"/>
      <c r="BI415" s="323"/>
      <c r="BJ415" s="323"/>
      <c r="BK415" s="323"/>
      <c r="BL415" s="324"/>
      <c r="BM415" s="324"/>
      <c r="BN415" s="324"/>
      <c r="BO415" s="324"/>
      <c r="BP415" s="325" t="s">
        <v>974</v>
      </c>
      <c r="BQ415" s="333" t="s">
        <v>974</v>
      </c>
      <c r="BR415" s="749"/>
      <c r="BS415" s="764"/>
      <c r="BT415" s="764"/>
      <c r="BU415" s="767"/>
    </row>
    <row r="416" spans="1:73" ht="107.45" customHeight="1" x14ac:dyDescent="0.25">
      <c r="A416" s="819"/>
      <c r="B416" s="822"/>
      <c r="C416" s="825"/>
      <c r="D416" s="998" t="s">
        <v>1387</v>
      </c>
      <c r="E416" s="830" t="s">
        <v>729</v>
      </c>
      <c r="F416" s="833">
        <v>13</v>
      </c>
      <c r="G416" s="762" t="s">
        <v>1984</v>
      </c>
      <c r="H416" s="774" t="s">
        <v>1390</v>
      </c>
      <c r="I416" s="774" t="s">
        <v>1391</v>
      </c>
      <c r="J416" s="800" t="s">
        <v>1985</v>
      </c>
      <c r="K416" s="774" t="s">
        <v>201</v>
      </c>
      <c r="L416" s="762" t="s">
        <v>327</v>
      </c>
      <c r="M416" s="785" t="s">
        <v>1282</v>
      </c>
      <c r="N416" s="762" t="s">
        <v>1951</v>
      </c>
      <c r="O416" s="762" t="s">
        <v>1952</v>
      </c>
      <c r="P416" s="812" t="s">
        <v>1395</v>
      </c>
      <c r="Q416" s="747" t="s">
        <v>1395</v>
      </c>
      <c r="R416" s="774" t="s">
        <v>289</v>
      </c>
      <c r="S416" s="876">
        <v>0.8</v>
      </c>
      <c r="T416" s="774" t="s">
        <v>263</v>
      </c>
      <c r="U416" s="876">
        <v>0.2</v>
      </c>
      <c r="V416" s="774" t="s">
        <v>220</v>
      </c>
      <c r="W416" s="876">
        <v>0.4</v>
      </c>
      <c r="X416" s="815" t="s">
        <v>220</v>
      </c>
      <c r="Y416" s="876">
        <v>0.4</v>
      </c>
      <c r="Z416" s="876" t="s">
        <v>1465</v>
      </c>
      <c r="AA416" s="785" t="s">
        <v>174</v>
      </c>
      <c r="AB416" s="49">
        <v>1</v>
      </c>
      <c r="AC416" s="213" t="s">
        <v>1986</v>
      </c>
      <c r="AD416" s="214">
        <v>1</v>
      </c>
      <c r="AE416" s="9" t="s">
        <v>1987</v>
      </c>
      <c r="AF416" s="16" t="s">
        <v>507</v>
      </c>
      <c r="AG416" s="10" t="s">
        <v>177</v>
      </c>
      <c r="AH416" s="18">
        <v>0.25</v>
      </c>
      <c r="AI416" s="10" t="s">
        <v>806</v>
      </c>
      <c r="AJ416" s="18">
        <v>0.25</v>
      </c>
      <c r="AK416" s="19">
        <v>0.5</v>
      </c>
      <c r="AL416" s="20">
        <v>0.4</v>
      </c>
      <c r="AM416" s="20">
        <v>0.4</v>
      </c>
      <c r="AN416" s="11" t="s">
        <v>179</v>
      </c>
      <c r="AO416" s="11" t="s">
        <v>180</v>
      </c>
      <c r="AP416" s="11" t="s">
        <v>181</v>
      </c>
      <c r="AQ416" s="774" t="s">
        <v>1988</v>
      </c>
      <c r="AR416" s="768">
        <v>0.8</v>
      </c>
      <c r="AS416" s="768">
        <v>0.4</v>
      </c>
      <c r="AT416" s="785" t="s">
        <v>219</v>
      </c>
      <c r="AU416" s="768">
        <v>0.4</v>
      </c>
      <c r="AV416" s="768">
        <v>0.4</v>
      </c>
      <c r="AW416" s="785" t="s">
        <v>220</v>
      </c>
      <c r="AX416" s="785" t="s">
        <v>174</v>
      </c>
      <c r="AY416" s="785" t="s">
        <v>174</v>
      </c>
      <c r="AZ416" s="774" t="s">
        <v>183</v>
      </c>
      <c r="BA416" s="97" t="s">
        <v>1989</v>
      </c>
      <c r="BB416" s="91" t="s">
        <v>1990</v>
      </c>
      <c r="BC416" s="94">
        <v>4</v>
      </c>
      <c r="BD416" s="9">
        <v>1</v>
      </c>
      <c r="BE416" s="9">
        <v>1</v>
      </c>
      <c r="BF416" s="9">
        <v>1</v>
      </c>
      <c r="BG416" s="9">
        <v>1</v>
      </c>
      <c r="BH416" s="91" t="s">
        <v>1919</v>
      </c>
      <c r="BI416" s="91" t="s">
        <v>1205</v>
      </c>
      <c r="BJ416" s="91"/>
      <c r="BK416" s="91"/>
      <c r="BL416" s="93"/>
      <c r="BM416" s="93"/>
      <c r="BN416" s="93"/>
      <c r="BO416" s="93"/>
      <c r="BP416" s="95" t="s">
        <v>974</v>
      </c>
      <c r="BQ416" s="96" t="s">
        <v>974</v>
      </c>
      <c r="BR416" s="747"/>
      <c r="BS416" s="762"/>
      <c r="BT416" s="762"/>
      <c r="BU416" s="765"/>
    </row>
    <row r="417" spans="1:73" x14ac:dyDescent="0.25">
      <c r="A417" s="819"/>
      <c r="B417" s="822"/>
      <c r="C417" s="825"/>
      <c r="D417" s="999"/>
      <c r="E417" s="831"/>
      <c r="F417" s="834"/>
      <c r="G417" s="763"/>
      <c r="H417" s="775"/>
      <c r="I417" s="775"/>
      <c r="J417" s="801"/>
      <c r="K417" s="775"/>
      <c r="L417" s="763"/>
      <c r="M417" s="786"/>
      <c r="N417" s="763"/>
      <c r="O417" s="763"/>
      <c r="P417" s="813"/>
      <c r="Q417" s="748"/>
      <c r="R417" s="775"/>
      <c r="S417" s="877"/>
      <c r="T417" s="775"/>
      <c r="U417" s="877"/>
      <c r="V417" s="775"/>
      <c r="W417" s="877"/>
      <c r="X417" s="816"/>
      <c r="Y417" s="877"/>
      <c r="Z417" s="877"/>
      <c r="AA417" s="786"/>
      <c r="AB417" s="297">
        <v>2</v>
      </c>
      <c r="AC417" s="480"/>
      <c r="AD417" s="481"/>
      <c r="AE417" s="295"/>
      <c r="AF417" s="298" t="s">
        <v>974</v>
      </c>
      <c r="AG417" s="299"/>
      <c r="AH417" s="296" t="s">
        <v>974</v>
      </c>
      <c r="AI417" s="299"/>
      <c r="AJ417" s="296" t="s">
        <v>974</v>
      </c>
      <c r="AK417" s="300" t="s">
        <v>974</v>
      </c>
      <c r="AL417" s="301" t="s">
        <v>974</v>
      </c>
      <c r="AM417" s="301" t="s">
        <v>974</v>
      </c>
      <c r="AN417" s="302"/>
      <c r="AO417" s="302"/>
      <c r="AP417" s="302"/>
      <c r="AQ417" s="775"/>
      <c r="AR417" s="801"/>
      <c r="AS417" s="801"/>
      <c r="AT417" s="786"/>
      <c r="AU417" s="801"/>
      <c r="AV417" s="801"/>
      <c r="AW417" s="786"/>
      <c r="AX417" s="786"/>
      <c r="AY417" s="786"/>
      <c r="AZ417" s="775"/>
      <c r="BA417" s="303"/>
      <c r="BB417" s="305"/>
      <c r="BC417" s="308" t="s">
        <v>974</v>
      </c>
      <c r="BD417" s="295"/>
      <c r="BE417" s="295"/>
      <c r="BF417" s="295"/>
      <c r="BG417" s="295"/>
      <c r="BH417" s="305"/>
      <c r="BI417" s="305"/>
      <c r="BJ417" s="305"/>
      <c r="BK417" s="305"/>
      <c r="BL417" s="306"/>
      <c r="BM417" s="306"/>
      <c r="BN417" s="306"/>
      <c r="BO417" s="306"/>
      <c r="BP417" s="307" t="s">
        <v>974</v>
      </c>
      <c r="BQ417" s="330" t="s">
        <v>974</v>
      </c>
      <c r="BR417" s="748"/>
      <c r="BS417" s="763"/>
      <c r="BT417" s="763"/>
      <c r="BU417" s="766"/>
    </row>
    <row r="418" spans="1:73" x14ac:dyDescent="0.25">
      <c r="A418" s="819"/>
      <c r="B418" s="822"/>
      <c r="C418" s="825"/>
      <c r="D418" s="999"/>
      <c r="E418" s="831"/>
      <c r="F418" s="834"/>
      <c r="G418" s="763"/>
      <c r="H418" s="775"/>
      <c r="I418" s="775"/>
      <c r="J418" s="801"/>
      <c r="K418" s="775"/>
      <c r="L418" s="763"/>
      <c r="M418" s="786"/>
      <c r="N418" s="763"/>
      <c r="O418" s="763"/>
      <c r="P418" s="813"/>
      <c r="Q418" s="748"/>
      <c r="R418" s="775"/>
      <c r="S418" s="877"/>
      <c r="T418" s="775"/>
      <c r="U418" s="877"/>
      <c r="V418" s="775"/>
      <c r="W418" s="877"/>
      <c r="X418" s="816"/>
      <c r="Y418" s="877"/>
      <c r="Z418" s="877"/>
      <c r="AA418" s="786"/>
      <c r="AB418" s="297">
        <v>3</v>
      </c>
      <c r="AC418" s="480"/>
      <c r="AD418" s="481"/>
      <c r="AE418" s="295"/>
      <c r="AF418" s="298" t="s">
        <v>974</v>
      </c>
      <c r="AG418" s="299"/>
      <c r="AH418" s="296" t="s">
        <v>974</v>
      </c>
      <c r="AI418" s="299"/>
      <c r="AJ418" s="296" t="s">
        <v>974</v>
      </c>
      <c r="AK418" s="300" t="s">
        <v>974</v>
      </c>
      <c r="AL418" s="301" t="s">
        <v>974</v>
      </c>
      <c r="AM418" s="301" t="s">
        <v>974</v>
      </c>
      <c r="AN418" s="302"/>
      <c r="AO418" s="302"/>
      <c r="AP418" s="302"/>
      <c r="AQ418" s="775"/>
      <c r="AR418" s="801"/>
      <c r="AS418" s="801"/>
      <c r="AT418" s="786"/>
      <c r="AU418" s="801"/>
      <c r="AV418" s="801"/>
      <c r="AW418" s="786"/>
      <c r="AX418" s="786"/>
      <c r="AY418" s="786"/>
      <c r="AZ418" s="775"/>
      <c r="BA418" s="303"/>
      <c r="BB418" s="305"/>
      <c r="BC418" s="308" t="s">
        <v>974</v>
      </c>
      <c r="BD418" s="295"/>
      <c r="BE418" s="295"/>
      <c r="BF418" s="295"/>
      <c r="BG418" s="295"/>
      <c r="BH418" s="305"/>
      <c r="BI418" s="305"/>
      <c r="BJ418" s="305"/>
      <c r="BK418" s="305"/>
      <c r="BL418" s="306"/>
      <c r="BM418" s="306"/>
      <c r="BN418" s="306"/>
      <c r="BO418" s="306"/>
      <c r="BP418" s="307" t="s">
        <v>974</v>
      </c>
      <c r="BQ418" s="330" t="s">
        <v>974</v>
      </c>
      <c r="BR418" s="748"/>
      <c r="BS418" s="763"/>
      <c r="BT418" s="763"/>
      <c r="BU418" s="766"/>
    </row>
    <row r="419" spans="1:73" x14ac:dyDescent="0.25">
      <c r="A419" s="819"/>
      <c r="B419" s="822"/>
      <c r="C419" s="825"/>
      <c r="D419" s="999"/>
      <c r="E419" s="831"/>
      <c r="F419" s="834"/>
      <c r="G419" s="763"/>
      <c r="H419" s="775"/>
      <c r="I419" s="775"/>
      <c r="J419" s="801"/>
      <c r="K419" s="775"/>
      <c r="L419" s="763"/>
      <c r="M419" s="786"/>
      <c r="N419" s="763"/>
      <c r="O419" s="763"/>
      <c r="P419" s="813"/>
      <c r="Q419" s="748"/>
      <c r="R419" s="775"/>
      <c r="S419" s="877"/>
      <c r="T419" s="775"/>
      <c r="U419" s="877"/>
      <c r="V419" s="775"/>
      <c r="W419" s="877"/>
      <c r="X419" s="816"/>
      <c r="Y419" s="877"/>
      <c r="Z419" s="877"/>
      <c r="AA419" s="786"/>
      <c r="AB419" s="297">
        <v>4</v>
      </c>
      <c r="AC419" s="480"/>
      <c r="AD419" s="481"/>
      <c r="AE419" s="295"/>
      <c r="AF419" s="298" t="s">
        <v>974</v>
      </c>
      <c r="AG419" s="299"/>
      <c r="AH419" s="296" t="s">
        <v>974</v>
      </c>
      <c r="AI419" s="299"/>
      <c r="AJ419" s="296" t="s">
        <v>974</v>
      </c>
      <c r="AK419" s="300" t="s">
        <v>974</v>
      </c>
      <c r="AL419" s="301" t="s">
        <v>974</v>
      </c>
      <c r="AM419" s="301" t="s">
        <v>974</v>
      </c>
      <c r="AN419" s="302"/>
      <c r="AO419" s="302"/>
      <c r="AP419" s="302"/>
      <c r="AQ419" s="775"/>
      <c r="AR419" s="801"/>
      <c r="AS419" s="801"/>
      <c r="AT419" s="786"/>
      <c r="AU419" s="801"/>
      <c r="AV419" s="801"/>
      <c r="AW419" s="786"/>
      <c r="AX419" s="786"/>
      <c r="AY419" s="786"/>
      <c r="AZ419" s="775"/>
      <c r="BA419" s="303"/>
      <c r="BB419" s="305"/>
      <c r="BC419" s="308" t="s">
        <v>974</v>
      </c>
      <c r="BD419" s="295"/>
      <c r="BE419" s="295"/>
      <c r="BF419" s="295"/>
      <c r="BG419" s="295"/>
      <c r="BH419" s="305"/>
      <c r="BI419" s="305"/>
      <c r="BJ419" s="305"/>
      <c r="BK419" s="305"/>
      <c r="BL419" s="306"/>
      <c r="BM419" s="306"/>
      <c r="BN419" s="306"/>
      <c r="BO419" s="306"/>
      <c r="BP419" s="307" t="s">
        <v>974</v>
      </c>
      <c r="BQ419" s="330" t="s">
        <v>974</v>
      </c>
      <c r="BR419" s="748"/>
      <c r="BS419" s="763"/>
      <c r="BT419" s="763"/>
      <c r="BU419" s="766"/>
    </row>
    <row r="420" spans="1:73" x14ac:dyDescent="0.25">
      <c r="A420" s="819"/>
      <c r="B420" s="822"/>
      <c r="C420" s="825"/>
      <c r="D420" s="999"/>
      <c r="E420" s="831"/>
      <c r="F420" s="834"/>
      <c r="G420" s="763"/>
      <c r="H420" s="775"/>
      <c r="I420" s="775"/>
      <c r="J420" s="801"/>
      <c r="K420" s="775"/>
      <c r="L420" s="763"/>
      <c r="M420" s="786"/>
      <c r="N420" s="763"/>
      <c r="O420" s="763"/>
      <c r="P420" s="813"/>
      <c r="Q420" s="748"/>
      <c r="R420" s="775"/>
      <c r="S420" s="877"/>
      <c r="T420" s="775"/>
      <c r="U420" s="877"/>
      <c r="V420" s="775"/>
      <c r="W420" s="877"/>
      <c r="X420" s="816"/>
      <c r="Y420" s="877"/>
      <c r="Z420" s="877"/>
      <c r="AA420" s="786"/>
      <c r="AB420" s="297">
        <v>5</v>
      </c>
      <c r="AC420" s="480"/>
      <c r="AD420" s="481"/>
      <c r="AE420" s="295"/>
      <c r="AF420" s="298" t="s">
        <v>974</v>
      </c>
      <c r="AG420" s="299"/>
      <c r="AH420" s="296" t="s">
        <v>974</v>
      </c>
      <c r="AI420" s="299"/>
      <c r="AJ420" s="296" t="s">
        <v>974</v>
      </c>
      <c r="AK420" s="300" t="s">
        <v>974</v>
      </c>
      <c r="AL420" s="301" t="s">
        <v>974</v>
      </c>
      <c r="AM420" s="301" t="s">
        <v>974</v>
      </c>
      <c r="AN420" s="302"/>
      <c r="AO420" s="302"/>
      <c r="AP420" s="302"/>
      <c r="AQ420" s="775"/>
      <c r="AR420" s="801"/>
      <c r="AS420" s="801"/>
      <c r="AT420" s="786"/>
      <c r="AU420" s="801"/>
      <c r="AV420" s="801"/>
      <c r="AW420" s="786"/>
      <c r="AX420" s="786"/>
      <c r="AY420" s="786"/>
      <c r="AZ420" s="775"/>
      <c r="BA420" s="303"/>
      <c r="BB420" s="305"/>
      <c r="BC420" s="308" t="s">
        <v>974</v>
      </c>
      <c r="BD420" s="295"/>
      <c r="BE420" s="295"/>
      <c r="BF420" s="295"/>
      <c r="BG420" s="295"/>
      <c r="BH420" s="305"/>
      <c r="BI420" s="305"/>
      <c r="BJ420" s="305"/>
      <c r="BK420" s="305"/>
      <c r="BL420" s="306"/>
      <c r="BM420" s="306"/>
      <c r="BN420" s="306"/>
      <c r="BO420" s="306"/>
      <c r="BP420" s="307" t="s">
        <v>974</v>
      </c>
      <c r="BQ420" s="330" t="s">
        <v>974</v>
      </c>
      <c r="BR420" s="748"/>
      <c r="BS420" s="763"/>
      <c r="BT420" s="763"/>
      <c r="BU420" s="766"/>
    </row>
    <row r="421" spans="1:73" ht="15.75" thickBot="1" x14ac:dyDescent="0.3">
      <c r="A421" s="819"/>
      <c r="B421" s="822"/>
      <c r="C421" s="825"/>
      <c r="D421" s="1000"/>
      <c r="E421" s="832"/>
      <c r="F421" s="835"/>
      <c r="G421" s="764"/>
      <c r="H421" s="776"/>
      <c r="I421" s="776"/>
      <c r="J421" s="802"/>
      <c r="K421" s="776"/>
      <c r="L421" s="764"/>
      <c r="M421" s="787"/>
      <c r="N421" s="764"/>
      <c r="O421" s="764"/>
      <c r="P421" s="814"/>
      <c r="Q421" s="749"/>
      <c r="R421" s="776"/>
      <c r="S421" s="878"/>
      <c r="T421" s="776"/>
      <c r="U421" s="878"/>
      <c r="V421" s="776"/>
      <c r="W421" s="878"/>
      <c r="X421" s="817"/>
      <c r="Y421" s="878"/>
      <c r="Z421" s="878"/>
      <c r="AA421" s="787"/>
      <c r="AB421" s="315">
        <v>6</v>
      </c>
      <c r="AC421" s="482"/>
      <c r="AD421" s="483"/>
      <c r="AE421" s="313"/>
      <c r="AF421" s="316" t="s">
        <v>974</v>
      </c>
      <c r="AG421" s="317"/>
      <c r="AH421" s="314" t="s">
        <v>974</v>
      </c>
      <c r="AI421" s="317"/>
      <c r="AJ421" s="314" t="s">
        <v>974</v>
      </c>
      <c r="AK421" s="318" t="s">
        <v>974</v>
      </c>
      <c r="AL421" s="319" t="s">
        <v>974</v>
      </c>
      <c r="AM421" s="319" t="s">
        <v>974</v>
      </c>
      <c r="AN421" s="320"/>
      <c r="AO421" s="320"/>
      <c r="AP421" s="320"/>
      <c r="AQ421" s="776"/>
      <c r="AR421" s="802"/>
      <c r="AS421" s="802"/>
      <c r="AT421" s="787"/>
      <c r="AU421" s="802"/>
      <c r="AV421" s="802"/>
      <c r="AW421" s="787"/>
      <c r="AX421" s="787"/>
      <c r="AY421" s="787"/>
      <c r="AZ421" s="776"/>
      <c r="BA421" s="321"/>
      <c r="BB421" s="323"/>
      <c r="BC421" s="326" t="s">
        <v>974</v>
      </c>
      <c r="BD421" s="313"/>
      <c r="BE421" s="313"/>
      <c r="BF421" s="313"/>
      <c r="BG421" s="313"/>
      <c r="BH421" s="323"/>
      <c r="BI421" s="323"/>
      <c r="BJ421" s="323"/>
      <c r="BK421" s="323"/>
      <c r="BL421" s="324"/>
      <c r="BM421" s="324"/>
      <c r="BN421" s="324"/>
      <c r="BO421" s="324"/>
      <c r="BP421" s="325" t="s">
        <v>974</v>
      </c>
      <c r="BQ421" s="333" t="s">
        <v>974</v>
      </c>
      <c r="BR421" s="749"/>
      <c r="BS421" s="764"/>
      <c r="BT421" s="764"/>
      <c r="BU421" s="767"/>
    </row>
    <row r="422" spans="1:73" ht="70.5" x14ac:dyDescent="0.25">
      <c r="A422" s="819"/>
      <c r="B422" s="822"/>
      <c r="C422" s="825"/>
      <c r="D422" s="998" t="s">
        <v>1387</v>
      </c>
      <c r="E422" s="830" t="s">
        <v>729</v>
      </c>
      <c r="F422" s="833">
        <v>14</v>
      </c>
      <c r="G422" s="762" t="s">
        <v>1984</v>
      </c>
      <c r="H422" s="774" t="s">
        <v>1390</v>
      </c>
      <c r="I422" s="774" t="s">
        <v>1406</v>
      </c>
      <c r="J422" s="800" t="s">
        <v>1991</v>
      </c>
      <c r="K422" s="774" t="s">
        <v>201</v>
      </c>
      <c r="L422" s="762" t="s">
        <v>327</v>
      </c>
      <c r="M422" s="785" t="s">
        <v>1282</v>
      </c>
      <c r="N422" s="762" t="s">
        <v>1992</v>
      </c>
      <c r="O422" s="762" t="s">
        <v>1993</v>
      </c>
      <c r="P422" s="812" t="s">
        <v>1395</v>
      </c>
      <c r="Q422" s="747" t="s">
        <v>1395</v>
      </c>
      <c r="R422" s="774" t="s">
        <v>173</v>
      </c>
      <c r="S422" s="876">
        <v>0.6</v>
      </c>
      <c r="T422" s="774" t="s">
        <v>263</v>
      </c>
      <c r="U422" s="876">
        <v>0.2</v>
      </c>
      <c r="V422" s="774" t="s">
        <v>263</v>
      </c>
      <c r="W422" s="876">
        <v>0.2</v>
      </c>
      <c r="X422" s="815" t="s">
        <v>263</v>
      </c>
      <c r="Y422" s="876">
        <v>0.2</v>
      </c>
      <c r="Z422" s="876" t="s">
        <v>1945</v>
      </c>
      <c r="AA422" s="785" t="s">
        <v>174</v>
      </c>
      <c r="AB422" s="49">
        <v>1</v>
      </c>
      <c r="AC422" s="213" t="s">
        <v>1994</v>
      </c>
      <c r="AD422" s="214">
        <v>1.3</v>
      </c>
      <c r="AE422" s="9" t="s">
        <v>1987</v>
      </c>
      <c r="AF422" s="16" t="s">
        <v>507</v>
      </c>
      <c r="AG422" s="10" t="s">
        <v>177</v>
      </c>
      <c r="AH422" s="18">
        <v>0.25</v>
      </c>
      <c r="AI422" s="10" t="s">
        <v>806</v>
      </c>
      <c r="AJ422" s="18">
        <v>0.25</v>
      </c>
      <c r="AK422" s="19">
        <v>0.5</v>
      </c>
      <c r="AL422" s="20">
        <v>0.3</v>
      </c>
      <c r="AM422" s="20">
        <v>0.2</v>
      </c>
      <c r="AN422" s="11" t="s">
        <v>179</v>
      </c>
      <c r="AO422" s="11" t="s">
        <v>180</v>
      </c>
      <c r="AP422" s="11" t="s">
        <v>181</v>
      </c>
      <c r="AQ422" s="774" t="s">
        <v>1988</v>
      </c>
      <c r="AR422" s="768">
        <v>0.6</v>
      </c>
      <c r="AS422" s="768">
        <v>0.3</v>
      </c>
      <c r="AT422" s="785" t="s">
        <v>219</v>
      </c>
      <c r="AU422" s="768">
        <v>0.2</v>
      </c>
      <c r="AV422" s="768">
        <v>0.2</v>
      </c>
      <c r="AW422" s="785" t="s">
        <v>263</v>
      </c>
      <c r="AX422" s="785" t="s">
        <v>174</v>
      </c>
      <c r="AY422" s="785" t="s">
        <v>1397</v>
      </c>
      <c r="AZ422" s="774" t="s">
        <v>224</v>
      </c>
      <c r="BA422" s="97" t="s">
        <v>1395</v>
      </c>
      <c r="BB422" s="91" t="s">
        <v>1395</v>
      </c>
      <c r="BC422" s="94" t="s">
        <v>974</v>
      </c>
      <c r="BD422" s="9"/>
      <c r="BE422" s="9"/>
      <c r="BF422" s="9"/>
      <c r="BG422" s="9"/>
      <c r="BH422" s="91"/>
      <c r="BI422" s="91"/>
      <c r="BJ422" s="91"/>
      <c r="BK422" s="91"/>
      <c r="BL422" s="93"/>
      <c r="BM422" s="93"/>
      <c r="BN422" s="93"/>
      <c r="BO422" s="93"/>
      <c r="BP422" s="95" t="s">
        <v>974</v>
      </c>
      <c r="BQ422" s="96" t="s">
        <v>974</v>
      </c>
      <c r="BR422" s="747"/>
      <c r="BS422" s="762"/>
      <c r="BT422" s="762"/>
      <c r="BU422" s="765"/>
    </row>
    <row r="423" spans="1:73" x14ac:dyDescent="0.25">
      <c r="A423" s="819"/>
      <c r="B423" s="822"/>
      <c r="C423" s="825"/>
      <c r="D423" s="999"/>
      <c r="E423" s="831"/>
      <c r="F423" s="834"/>
      <c r="G423" s="763"/>
      <c r="H423" s="775"/>
      <c r="I423" s="775"/>
      <c r="J423" s="801"/>
      <c r="K423" s="775"/>
      <c r="L423" s="763"/>
      <c r="M423" s="786"/>
      <c r="N423" s="763"/>
      <c r="O423" s="763"/>
      <c r="P423" s="813"/>
      <c r="Q423" s="748"/>
      <c r="R423" s="775"/>
      <c r="S423" s="877"/>
      <c r="T423" s="775"/>
      <c r="U423" s="877"/>
      <c r="V423" s="775"/>
      <c r="W423" s="877"/>
      <c r="X423" s="816"/>
      <c r="Y423" s="877"/>
      <c r="Z423" s="877"/>
      <c r="AA423" s="786"/>
      <c r="AB423" s="297">
        <v>2</v>
      </c>
      <c r="AC423" s="480"/>
      <c r="AD423" s="481"/>
      <c r="AE423" s="295"/>
      <c r="AF423" s="298" t="s">
        <v>974</v>
      </c>
      <c r="AG423" s="299"/>
      <c r="AH423" s="296" t="s">
        <v>974</v>
      </c>
      <c r="AI423" s="299"/>
      <c r="AJ423" s="296" t="s">
        <v>974</v>
      </c>
      <c r="AK423" s="300" t="s">
        <v>974</v>
      </c>
      <c r="AL423" s="301" t="s">
        <v>974</v>
      </c>
      <c r="AM423" s="301" t="s">
        <v>974</v>
      </c>
      <c r="AN423" s="302"/>
      <c r="AO423" s="302"/>
      <c r="AP423" s="302"/>
      <c r="AQ423" s="775"/>
      <c r="AR423" s="801"/>
      <c r="AS423" s="801"/>
      <c r="AT423" s="786"/>
      <c r="AU423" s="801"/>
      <c r="AV423" s="801"/>
      <c r="AW423" s="786"/>
      <c r="AX423" s="786"/>
      <c r="AY423" s="786"/>
      <c r="AZ423" s="775"/>
      <c r="BA423" s="303"/>
      <c r="BB423" s="305"/>
      <c r="BC423" s="308" t="s">
        <v>974</v>
      </c>
      <c r="BD423" s="295"/>
      <c r="BE423" s="295"/>
      <c r="BF423" s="295"/>
      <c r="BG423" s="295"/>
      <c r="BH423" s="305"/>
      <c r="BI423" s="305"/>
      <c r="BJ423" s="305"/>
      <c r="BK423" s="305"/>
      <c r="BL423" s="306"/>
      <c r="BM423" s="306"/>
      <c r="BN423" s="306"/>
      <c r="BO423" s="306"/>
      <c r="BP423" s="307" t="s">
        <v>974</v>
      </c>
      <c r="BQ423" s="330" t="s">
        <v>974</v>
      </c>
      <c r="BR423" s="748"/>
      <c r="BS423" s="763"/>
      <c r="BT423" s="763"/>
      <c r="BU423" s="766"/>
    </row>
    <row r="424" spans="1:73" x14ac:dyDescent="0.25">
      <c r="A424" s="819"/>
      <c r="B424" s="822"/>
      <c r="C424" s="825"/>
      <c r="D424" s="999"/>
      <c r="E424" s="831"/>
      <c r="F424" s="834"/>
      <c r="G424" s="763"/>
      <c r="H424" s="775"/>
      <c r="I424" s="775"/>
      <c r="J424" s="801"/>
      <c r="K424" s="775"/>
      <c r="L424" s="763"/>
      <c r="M424" s="786"/>
      <c r="N424" s="763"/>
      <c r="O424" s="763"/>
      <c r="P424" s="813"/>
      <c r="Q424" s="748"/>
      <c r="R424" s="775"/>
      <c r="S424" s="877"/>
      <c r="T424" s="775"/>
      <c r="U424" s="877"/>
      <c r="V424" s="775"/>
      <c r="W424" s="877"/>
      <c r="X424" s="816"/>
      <c r="Y424" s="877"/>
      <c r="Z424" s="877"/>
      <c r="AA424" s="786"/>
      <c r="AB424" s="297">
        <v>3</v>
      </c>
      <c r="AC424" s="480"/>
      <c r="AD424" s="481"/>
      <c r="AE424" s="295"/>
      <c r="AF424" s="298" t="s">
        <v>974</v>
      </c>
      <c r="AG424" s="299"/>
      <c r="AH424" s="296" t="s">
        <v>974</v>
      </c>
      <c r="AI424" s="299"/>
      <c r="AJ424" s="296" t="s">
        <v>974</v>
      </c>
      <c r="AK424" s="300" t="s">
        <v>974</v>
      </c>
      <c r="AL424" s="301" t="s">
        <v>974</v>
      </c>
      <c r="AM424" s="301" t="s">
        <v>974</v>
      </c>
      <c r="AN424" s="302"/>
      <c r="AO424" s="302"/>
      <c r="AP424" s="302"/>
      <c r="AQ424" s="775"/>
      <c r="AR424" s="801"/>
      <c r="AS424" s="801"/>
      <c r="AT424" s="786"/>
      <c r="AU424" s="801"/>
      <c r="AV424" s="801"/>
      <c r="AW424" s="786"/>
      <c r="AX424" s="786"/>
      <c r="AY424" s="786"/>
      <c r="AZ424" s="775"/>
      <c r="BA424" s="303"/>
      <c r="BB424" s="305"/>
      <c r="BC424" s="308" t="s">
        <v>974</v>
      </c>
      <c r="BD424" s="295"/>
      <c r="BE424" s="295"/>
      <c r="BF424" s="295"/>
      <c r="BG424" s="295"/>
      <c r="BH424" s="305"/>
      <c r="BI424" s="305"/>
      <c r="BJ424" s="305"/>
      <c r="BK424" s="305"/>
      <c r="BL424" s="306"/>
      <c r="BM424" s="306"/>
      <c r="BN424" s="306"/>
      <c r="BO424" s="306"/>
      <c r="BP424" s="307" t="s">
        <v>974</v>
      </c>
      <c r="BQ424" s="330" t="s">
        <v>974</v>
      </c>
      <c r="BR424" s="748"/>
      <c r="BS424" s="763"/>
      <c r="BT424" s="763"/>
      <c r="BU424" s="766"/>
    </row>
    <row r="425" spans="1:73" x14ac:dyDescent="0.25">
      <c r="A425" s="819"/>
      <c r="B425" s="822"/>
      <c r="C425" s="825"/>
      <c r="D425" s="999"/>
      <c r="E425" s="831"/>
      <c r="F425" s="834"/>
      <c r="G425" s="763"/>
      <c r="H425" s="775"/>
      <c r="I425" s="775"/>
      <c r="J425" s="801"/>
      <c r="K425" s="775"/>
      <c r="L425" s="763"/>
      <c r="M425" s="786"/>
      <c r="N425" s="763"/>
      <c r="O425" s="763"/>
      <c r="P425" s="813"/>
      <c r="Q425" s="748"/>
      <c r="R425" s="775"/>
      <c r="S425" s="877"/>
      <c r="T425" s="775"/>
      <c r="U425" s="877"/>
      <c r="V425" s="775"/>
      <c r="W425" s="877"/>
      <c r="X425" s="816"/>
      <c r="Y425" s="877"/>
      <c r="Z425" s="877"/>
      <c r="AA425" s="786"/>
      <c r="AB425" s="297">
        <v>4</v>
      </c>
      <c r="AC425" s="480"/>
      <c r="AD425" s="481"/>
      <c r="AE425" s="295"/>
      <c r="AF425" s="298" t="s">
        <v>974</v>
      </c>
      <c r="AG425" s="299"/>
      <c r="AH425" s="296" t="s">
        <v>974</v>
      </c>
      <c r="AI425" s="299"/>
      <c r="AJ425" s="296" t="s">
        <v>974</v>
      </c>
      <c r="AK425" s="300" t="s">
        <v>974</v>
      </c>
      <c r="AL425" s="301" t="s">
        <v>974</v>
      </c>
      <c r="AM425" s="301" t="s">
        <v>974</v>
      </c>
      <c r="AN425" s="302"/>
      <c r="AO425" s="302"/>
      <c r="AP425" s="302"/>
      <c r="AQ425" s="775"/>
      <c r="AR425" s="801"/>
      <c r="AS425" s="801"/>
      <c r="AT425" s="786"/>
      <c r="AU425" s="801"/>
      <c r="AV425" s="801"/>
      <c r="AW425" s="786"/>
      <c r="AX425" s="786"/>
      <c r="AY425" s="786"/>
      <c r="AZ425" s="775"/>
      <c r="BA425" s="303"/>
      <c r="BB425" s="305"/>
      <c r="BC425" s="308" t="s">
        <v>974</v>
      </c>
      <c r="BD425" s="295"/>
      <c r="BE425" s="295"/>
      <c r="BF425" s="295"/>
      <c r="BG425" s="295"/>
      <c r="BH425" s="305"/>
      <c r="BI425" s="305"/>
      <c r="BJ425" s="305"/>
      <c r="BK425" s="305"/>
      <c r="BL425" s="306"/>
      <c r="BM425" s="306"/>
      <c r="BN425" s="306"/>
      <c r="BO425" s="306"/>
      <c r="BP425" s="307" t="s">
        <v>974</v>
      </c>
      <c r="BQ425" s="330" t="s">
        <v>974</v>
      </c>
      <c r="BR425" s="748"/>
      <c r="BS425" s="763"/>
      <c r="BT425" s="763"/>
      <c r="BU425" s="766"/>
    </row>
    <row r="426" spans="1:73" x14ac:dyDescent="0.25">
      <c r="A426" s="819"/>
      <c r="B426" s="822"/>
      <c r="C426" s="825"/>
      <c r="D426" s="999"/>
      <c r="E426" s="831"/>
      <c r="F426" s="834"/>
      <c r="G426" s="763"/>
      <c r="H426" s="775"/>
      <c r="I426" s="775"/>
      <c r="J426" s="801"/>
      <c r="K426" s="775"/>
      <c r="L426" s="763"/>
      <c r="M426" s="786"/>
      <c r="N426" s="763"/>
      <c r="O426" s="763"/>
      <c r="P426" s="813"/>
      <c r="Q426" s="748"/>
      <c r="R426" s="775"/>
      <c r="S426" s="877"/>
      <c r="T426" s="775"/>
      <c r="U426" s="877"/>
      <c r="V426" s="775"/>
      <c r="W426" s="877"/>
      <c r="X426" s="816"/>
      <c r="Y426" s="877"/>
      <c r="Z426" s="877"/>
      <c r="AA426" s="786"/>
      <c r="AB426" s="297">
        <v>5</v>
      </c>
      <c r="AC426" s="480"/>
      <c r="AD426" s="481"/>
      <c r="AE426" s="295"/>
      <c r="AF426" s="298" t="s">
        <v>974</v>
      </c>
      <c r="AG426" s="299"/>
      <c r="AH426" s="296" t="s">
        <v>974</v>
      </c>
      <c r="AI426" s="299"/>
      <c r="AJ426" s="296" t="s">
        <v>974</v>
      </c>
      <c r="AK426" s="300" t="s">
        <v>974</v>
      </c>
      <c r="AL426" s="301" t="s">
        <v>974</v>
      </c>
      <c r="AM426" s="301" t="s">
        <v>974</v>
      </c>
      <c r="AN426" s="302"/>
      <c r="AO426" s="302"/>
      <c r="AP426" s="302"/>
      <c r="AQ426" s="775"/>
      <c r="AR426" s="801"/>
      <c r="AS426" s="801"/>
      <c r="AT426" s="786"/>
      <c r="AU426" s="801"/>
      <c r="AV426" s="801"/>
      <c r="AW426" s="786"/>
      <c r="AX426" s="786"/>
      <c r="AY426" s="786"/>
      <c r="AZ426" s="775"/>
      <c r="BA426" s="303"/>
      <c r="BB426" s="305"/>
      <c r="BC426" s="308" t="s">
        <v>974</v>
      </c>
      <c r="BD426" s="295"/>
      <c r="BE426" s="295"/>
      <c r="BF426" s="295"/>
      <c r="BG426" s="295"/>
      <c r="BH426" s="305"/>
      <c r="BI426" s="305"/>
      <c r="BJ426" s="305"/>
      <c r="BK426" s="305"/>
      <c r="BL426" s="306"/>
      <c r="BM426" s="306"/>
      <c r="BN426" s="306"/>
      <c r="BO426" s="306"/>
      <c r="BP426" s="307" t="s">
        <v>974</v>
      </c>
      <c r="BQ426" s="330" t="s">
        <v>974</v>
      </c>
      <c r="BR426" s="748"/>
      <c r="BS426" s="763"/>
      <c r="BT426" s="763"/>
      <c r="BU426" s="766"/>
    </row>
    <row r="427" spans="1:73" ht="15.75" thickBot="1" x14ac:dyDescent="0.3">
      <c r="A427" s="820"/>
      <c r="B427" s="823"/>
      <c r="C427" s="826"/>
      <c r="D427" s="1000"/>
      <c r="E427" s="832"/>
      <c r="F427" s="835"/>
      <c r="G427" s="764"/>
      <c r="H427" s="776"/>
      <c r="I427" s="776"/>
      <c r="J427" s="802"/>
      <c r="K427" s="776"/>
      <c r="L427" s="764"/>
      <c r="M427" s="787"/>
      <c r="N427" s="764"/>
      <c r="O427" s="764"/>
      <c r="P427" s="814"/>
      <c r="Q427" s="749"/>
      <c r="R427" s="776"/>
      <c r="S427" s="878"/>
      <c r="T427" s="776"/>
      <c r="U427" s="878"/>
      <c r="V427" s="776"/>
      <c r="W427" s="878"/>
      <c r="X427" s="817"/>
      <c r="Y427" s="878"/>
      <c r="Z427" s="878"/>
      <c r="AA427" s="787"/>
      <c r="AB427" s="315">
        <v>6</v>
      </c>
      <c r="AC427" s="482"/>
      <c r="AD427" s="483"/>
      <c r="AE427" s="313"/>
      <c r="AF427" s="316" t="s">
        <v>974</v>
      </c>
      <c r="AG427" s="317"/>
      <c r="AH427" s="314" t="s">
        <v>974</v>
      </c>
      <c r="AI427" s="317"/>
      <c r="AJ427" s="314" t="s">
        <v>974</v>
      </c>
      <c r="AK427" s="318" t="s">
        <v>974</v>
      </c>
      <c r="AL427" s="319" t="s">
        <v>974</v>
      </c>
      <c r="AM427" s="319" t="s">
        <v>974</v>
      </c>
      <c r="AN427" s="320"/>
      <c r="AO427" s="320"/>
      <c r="AP427" s="320"/>
      <c r="AQ427" s="776"/>
      <c r="AR427" s="802"/>
      <c r="AS427" s="802"/>
      <c r="AT427" s="787"/>
      <c r="AU427" s="802"/>
      <c r="AV427" s="802"/>
      <c r="AW427" s="787"/>
      <c r="AX427" s="787"/>
      <c r="AY427" s="787"/>
      <c r="AZ427" s="776"/>
      <c r="BA427" s="321"/>
      <c r="BB427" s="323"/>
      <c r="BC427" s="326" t="s">
        <v>974</v>
      </c>
      <c r="BD427" s="313"/>
      <c r="BE427" s="313"/>
      <c r="BF427" s="313"/>
      <c r="BG427" s="313"/>
      <c r="BH427" s="323"/>
      <c r="BI427" s="323"/>
      <c r="BJ427" s="323"/>
      <c r="BK427" s="323"/>
      <c r="BL427" s="324"/>
      <c r="BM427" s="324"/>
      <c r="BN427" s="324"/>
      <c r="BO427" s="324"/>
      <c r="BP427" s="325" t="s">
        <v>974</v>
      </c>
      <c r="BQ427" s="333" t="s">
        <v>974</v>
      </c>
      <c r="BR427" s="749"/>
      <c r="BS427" s="764"/>
      <c r="BT427" s="764"/>
      <c r="BU427" s="767"/>
    </row>
    <row r="428" spans="1:73" ht="125.25" customHeight="1" x14ac:dyDescent="0.25">
      <c r="A428" s="818" t="s">
        <v>814</v>
      </c>
      <c r="B428" s="821" t="s">
        <v>165</v>
      </c>
      <c r="C428" s="824" t="s">
        <v>815</v>
      </c>
      <c r="D428" s="998" t="s">
        <v>1387</v>
      </c>
      <c r="E428" s="830" t="s">
        <v>816</v>
      </c>
      <c r="F428" s="833">
        <v>1</v>
      </c>
      <c r="G428" s="812" t="s">
        <v>1995</v>
      </c>
      <c r="H428" s="774" t="s">
        <v>1522</v>
      </c>
      <c r="I428" s="774" t="s">
        <v>1391</v>
      </c>
      <c r="J428" s="800" t="s">
        <v>1996</v>
      </c>
      <c r="K428" s="774" t="s">
        <v>201</v>
      </c>
      <c r="L428" s="762" t="s">
        <v>327</v>
      </c>
      <c r="M428" s="815" t="s">
        <v>1282</v>
      </c>
      <c r="N428" s="762" t="s">
        <v>1997</v>
      </c>
      <c r="O428" s="762" t="s">
        <v>1998</v>
      </c>
      <c r="P428" s="812" t="s">
        <v>1395</v>
      </c>
      <c r="Q428" s="747" t="s">
        <v>1395</v>
      </c>
      <c r="R428" s="774" t="s">
        <v>219</v>
      </c>
      <c r="S428" s="876">
        <v>0.4</v>
      </c>
      <c r="T428" s="774" t="s">
        <v>263</v>
      </c>
      <c r="U428" s="876">
        <v>0.2</v>
      </c>
      <c r="V428" s="774" t="s">
        <v>174</v>
      </c>
      <c r="W428" s="876">
        <v>0.6</v>
      </c>
      <c r="X428" s="815" t="s">
        <v>174</v>
      </c>
      <c r="Y428" s="876">
        <v>0.6</v>
      </c>
      <c r="Z428" s="876" t="s">
        <v>1602</v>
      </c>
      <c r="AA428" s="785" t="s">
        <v>174</v>
      </c>
      <c r="AB428" s="49">
        <v>1</v>
      </c>
      <c r="AC428" s="213" t="s">
        <v>1999</v>
      </c>
      <c r="AD428" s="214">
        <v>2</v>
      </c>
      <c r="AE428" s="9" t="s">
        <v>2000</v>
      </c>
      <c r="AF428" s="298" t="s">
        <v>507</v>
      </c>
      <c r="AG428" s="10" t="s">
        <v>177</v>
      </c>
      <c r="AH428" s="296">
        <v>0.25</v>
      </c>
      <c r="AI428" s="10" t="s">
        <v>178</v>
      </c>
      <c r="AJ428" s="296">
        <v>0.15</v>
      </c>
      <c r="AK428" s="300">
        <v>0.4</v>
      </c>
      <c r="AL428" s="20">
        <v>0.24</v>
      </c>
      <c r="AM428" s="20">
        <v>0.6</v>
      </c>
      <c r="AN428" s="11" t="s">
        <v>179</v>
      </c>
      <c r="AO428" s="11" t="s">
        <v>180</v>
      </c>
      <c r="AP428" s="11" t="s">
        <v>181</v>
      </c>
      <c r="AQ428" s="784" t="s">
        <v>2001</v>
      </c>
      <c r="AR428" s="768">
        <v>0.4</v>
      </c>
      <c r="AS428" s="768">
        <v>4.2335999999999999E-2</v>
      </c>
      <c r="AT428" s="785" t="s">
        <v>535</v>
      </c>
      <c r="AU428" s="768">
        <v>0.6</v>
      </c>
      <c r="AV428" s="768">
        <v>0.44999999999999996</v>
      </c>
      <c r="AW428" s="785" t="s">
        <v>174</v>
      </c>
      <c r="AX428" s="785" t="s">
        <v>174</v>
      </c>
      <c r="AY428" s="785" t="s">
        <v>174</v>
      </c>
      <c r="AZ428" s="774" t="s">
        <v>183</v>
      </c>
      <c r="BA428" s="97" t="s">
        <v>2002</v>
      </c>
      <c r="BB428" s="97" t="s">
        <v>2003</v>
      </c>
      <c r="BC428" s="110">
        <v>2</v>
      </c>
      <c r="BD428" s="111">
        <v>1</v>
      </c>
      <c r="BE428" s="111"/>
      <c r="BF428" s="111">
        <v>1</v>
      </c>
      <c r="BG428" s="111"/>
      <c r="BH428" s="91" t="s">
        <v>1798</v>
      </c>
      <c r="BI428" s="91" t="s">
        <v>2004</v>
      </c>
      <c r="BJ428" s="91"/>
      <c r="BK428" s="91"/>
      <c r="BL428" s="93"/>
      <c r="BM428" s="93"/>
      <c r="BN428" s="93"/>
      <c r="BO428" s="93"/>
      <c r="BP428" s="95" t="s">
        <v>974</v>
      </c>
      <c r="BQ428" s="96" t="s">
        <v>974</v>
      </c>
      <c r="BR428" s="747"/>
      <c r="BS428" s="812"/>
      <c r="BT428" s="812"/>
      <c r="BU428" s="1387"/>
    </row>
    <row r="429" spans="1:73" ht="70.5" x14ac:dyDescent="0.25">
      <c r="A429" s="819"/>
      <c r="B429" s="822"/>
      <c r="C429" s="825"/>
      <c r="D429" s="999"/>
      <c r="E429" s="831"/>
      <c r="F429" s="834"/>
      <c r="G429" s="813"/>
      <c r="H429" s="775"/>
      <c r="I429" s="775"/>
      <c r="J429" s="801"/>
      <c r="K429" s="775"/>
      <c r="L429" s="763"/>
      <c r="M429" s="816"/>
      <c r="N429" s="763"/>
      <c r="O429" s="763"/>
      <c r="P429" s="813"/>
      <c r="Q429" s="748"/>
      <c r="R429" s="775"/>
      <c r="S429" s="877"/>
      <c r="T429" s="775"/>
      <c r="U429" s="877"/>
      <c r="V429" s="775"/>
      <c r="W429" s="877"/>
      <c r="X429" s="816"/>
      <c r="Y429" s="877"/>
      <c r="Z429" s="877"/>
      <c r="AA429" s="786"/>
      <c r="AB429" s="297">
        <v>2</v>
      </c>
      <c r="AC429" s="480" t="s">
        <v>2005</v>
      </c>
      <c r="AD429" s="481">
        <v>2</v>
      </c>
      <c r="AE429" s="295" t="s">
        <v>2000</v>
      </c>
      <c r="AF429" s="298" t="s">
        <v>830</v>
      </c>
      <c r="AG429" s="299" t="s">
        <v>282</v>
      </c>
      <c r="AH429" s="296">
        <v>0.1</v>
      </c>
      <c r="AI429" s="299" t="s">
        <v>178</v>
      </c>
      <c r="AJ429" s="296">
        <v>0.15</v>
      </c>
      <c r="AK429" s="300">
        <v>0.25</v>
      </c>
      <c r="AL429" s="301">
        <v>0.24</v>
      </c>
      <c r="AM429" s="301">
        <v>0.44999999999999996</v>
      </c>
      <c r="AN429" s="302" t="s">
        <v>179</v>
      </c>
      <c r="AO429" s="302" t="s">
        <v>180</v>
      </c>
      <c r="AP429" s="302" t="s">
        <v>181</v>
      </c>
      <c r="AQ429" s="775"/>
      <c r="AR429" s="801"/>
      <c r="AS429" s="801"/>
      <c r="AT429" s="786"/>
      <c r="AU429" s="801"/>
      <c r="AV429" s="801"/>
      <c r="AW429" s="786"/>
      <c r="AX429" s="786"/>
      <c r="AY429" s="786"/>
      <c r="AZ429" s="775"/>
      <c r="BA429" s="303"/>
      <c r="BB429" s="303"/>
      <c r="BC429" s="294" t="s">
        <v>974</v>
      </c>
      <c r="BD429" s="304"/>
      <c r="BE429" s="304"/>
      <c r="BF429" s="304"/>
      <c r="BG429" s="304"/>
      <c r="BH429" s="305"/>
      <c r="BI429" s="305"/>
      <c r="BJ429" s="305"/>
      <c r="BK429" s="305"/>
      <c r="BL429" s="306"/>
      <c r="BM429" s="306"/>
      <c r="BN429" s="306"/>
      <c r="BO429" s="306"/>
      <c r="BP429" s="307" t="s">
        <v>974</v>
      </c>
      <c r="BQ429" s="308" t="s">
        <v>974</v>
      </c>
      <c r="BR429" s="748"/>
      <c r="BS429" s="813"/>
      <c r="BT429" s="813"/>
      <c r="BU429" s="1388"/>
    </row>
    <row r="430" spans="1:73" ht="136.15" customHeight="1" x14ac:dyDescent="0.25">
      <c r="A430" s="819"/>
      <c r="B430" s="822"/>
      <c r="C430" s="825"/>
      <c r="D430" s="999"/>
      <c r="E430" s="831"/>
      <c r="F430" s="834"/>
      <c r="G430" s="813"/>
      <c r="H430" s="775"/>
      <c r="I430" s="775"/>
      <c r="J430" s="801"/>
      <c r="K430" s="775"/>
      <c r="L430" s="763"/>
      <c r="M430" s="816"/>
      <c r="N430" s="763"/>
      <c r="O430" s="763"/>
      <c r="P430" s="813"/>
      <c r="Q430" s="748"/>
      <c r="R430" s="775"/>
      <c r="S430" s="877"/>
      <c r="T430" s="775"/>
      <c r="U430" s="877"/>
      <c r="V430" s="775"/>
      <c r="W430" s="877"/>
      <c r="X430" s="816"/>
      <c r="Y430" s="877"/>
      <c r="Z430" s="877"/>
      <c r="AA430" s="786"/>
      <c r="AB430" s="297">
        <v>3</v>
      </c>
      <c r="AC430" s="480" t="s">
        <v>2006</v>
      </c>
      <c r="AD430" s="481">
        <v>3</v>
      </c>
      <c r="AE430" s="293" t="s">
        <v>1505</v>
      </c>
      <c r="AF430" s="298" t="s">
        <v>507</v>
      </c>
      <c r="AG430" s="299" t="s">
        <v>335</v>
      </c>
      <c r="AH430" s="296">
        <v>0.15</v>
      </c>
      <c r="AI430" s="299" t="s">
        <v>178</v>
      </c>
      <c r="AJ430" s="296">
        <v>0.15</v>
      </c>
      <c r="AK430" s="300">
        <v>0.3</v>
      </c>
      <c r="AL430" s="301">
        <v>0.16799999999999998</v>
      </c>
      <c r="AM430" s="301">
        <v>0.44999999999999996</v>
      </c>
      <c r="AN430" s="302" t="s">
        <v>179</v>
      </c>
      <c r="AO430" s="302" t="s">
        <v>180</v>
      </c>
      <c r="AP430" s="302" t="s">
        <v>181</v>
      </c>
      <c r="AQ430" s="775"/>
      <c r="AR430" s="801"/>
      <c r="AS430" s="801"/>
      <c r="AT430" s="786"/>
      <c r="AU430" s="801"/>
      <c r="AV430" s="801"/>
      <c r="AW430" s="786"/>
      <c r="AX430" s="786"/>
      <c r="AY430" s="786"/>
      <c r="AZ430" s="775"/>
      <c r="BA430" s="303"/>
      <c r="BB430" s="303"/>
      <c r="BC430" s="294" t="s">
        <v>974</v>
      </c>
      <c r="BD430" s="304"/>
      <c r="BE430" s="304"/>
      <c r="BF430" s="304"/>
      <c r="BG430" s="304"/>
      <c r="BH430" s="305"/>
      <c r="BI430" s="305"/>
      <c r="BJ430" s="305"/>
      <c r="BK430" s="305"/>
      <c r="BL430" s="306"/>
      <c r="BM430" s="306"/>
      <c r="BN430" s="306"/>
      <c r="BO430" s="306"/>
      <c r="BP430" s="307" t="s">
        <v>974</v>
      </c>
      <c r="BQ430" s="308" t="s">
        <v>974</v>
      </c>
      <c r="BR430" s="748"/>
      <c r="BS430" s="813"/>
      <c r="BT430" s="813"/>
      <c r="BU430" s="1388"/>
    </row>
    <row r="431" spans="1:73" ht="178.15" customHeight="1" x14ac:dyDescent="0.25">
      <c r="A431" s="819"/>
      <c r="B431" s="822"/>
      <c r="C431" s="825"/>
      <c r="D431" s="999"/>
      <c r="E431" s="831"/>
      <c r="F431" s="834"/>
      <c r="G431" s="813"/>
      <c r="H431" s="775"/>
      <c r="I431" s="775"/>
      <c r="J431" s="801"/>
      <c r="K431" s="775"/>
      <c r="L431" s="763"/>
      <c r="M431" s="816"/>
      <c r="N431" s="763"/>
      <c r="O431" s="763"/>
      <c r="P431" s="813"/>
      <c r="Q431" s="748"/>
      <c r="R431" s="775"/>
      <c r="S431" s="877"/>
      <c r="T431" s="775"/>
      <c r="U431" s="877"/>
      <c r="V431" s="775"/>
      <c r="W431" s="877"/>
      <c r="X431" s="816"/>
      <c r="Y431" s="877"/>
      <c r="Z431" s="877"/>
      <c r="AA431" s="786"/>
      <c r="AB431" s="297">
        <v>4</v>
      </c>
      <c r="AC431" s="480" t="s">
        <v>2007</v>
      </c>
      <c r="AD431" s="481">
        <v>1</v>
      </c>
      <c r="AE431" s="295" t="s">
        <v>1841</v>
      </c>
      <c r="AF431" s="298" t="s">
        <v>507</v>
      </c>
      <c r="AG431" s="299" t="s">
        <v>177</v>
      </c>
      <c r="AH431" s="296">
        <v>0.25</v>
      </c>
      <c r="AI431" s="299" t="s">
        <v>178</v>
      </c>
      <c r="AJ431" s="296">
        <v>0.15</v>
      </c>
      <c r="AK431" s="300">
        <v>0.4</v>
      </c>
      <c r="AL431" s="301">
        <v>0.10079999999999999</v>
      </c>
      <c r="AM431" s="301">
        <v>0.44999999999999996</v>
      </c>
      <c r="AN431" s="302" t="s">
        <v>179</v>
      </c>
      <c r="AO431" s="302" t="s">
        <v>180</v>
      </c>
      <c r="AP431" s="302" t="s">
        <v>181</v>
      </c>
      <c r="AQ431" s="775"/>
      <c r="AR431" s="801"/>
      <c r="AS431" s="801"/>
      <c r="AT431" s="786"/>
      <c r="AU431" s="801"/>
      <c r="AV431" s="801"/>
      <c r="AW431" s="786"/>
      <c r="AX431" s="786"/>
      <c r="AY431" s="786"/>
      <c r="AZ431" s="775"/>
      <c r="BA431" s="303"/>
      <c r="BB431" s="303"/>
      <c r="BC431" s="294" t="s">
        <v>974</v>
      </c>
      <c r="BD431" s="304"/>
      <c r="BE431" s="304"/>
      <c r="BF431" s="304"/>
      <c r="BG431" s="304"/>
      <c r="BH431" s="305"/>
      <c r="BI431" s="305"/>
      <c r="BJ431" s="305"/>
      <c r="BK431" s="305"/>
      <c r="BL431" s="306"/>
      <c r="BM431" s="306"/>
      <c r="BN431" s="306"/>
      <c r="BO431" s="306"/>
      <c r="BP431" s="307" t="s">
        <v>974</v>
      </c>
      <c r="BQ431" s="308" t="s">
        <v>974</v>
      </c>
      <c r="BR431" s="748"/>
      <c r="BS431" s="813"/>
      <c r="BT431" s="813"/>
      <c r="BU431" s="1388"/>
    </row>
    <row r="432" spans="1:73" ht="102" x14ac:dyDescent="0.25">
      <c r="A432" s="819"/>
      <c r="B432" s="822"/>
      <c r="C432" s="825"/>
      <c r="D432" s="999"/>
      <c r="E432" s="831"/>
      <c r="F432" s="834"/>
      <c r="G432" s="813"/>
      <c r="H432" s="775"/>
      <c r="I432" s="775"/>
      <c r="J432" s="801"/>
      <c r="K432" s="775"/>
      <c r="L432" s="763"/>
      <c r="M432" s="816"/>
      <c r="N432" s="763"/>
      <c r="O432" s="763"/>
      <c r="P432" s="813"/>
      <c r="Q432" s="748"/>
      <c r="R432" s="775"/>
      <c r="S432" s="877"/>
      <c r="T432" s="775"/>
      <c r="U432" s="877"/>
      <c r="V432" s="775"/>
      <c r="W432" s="877"/>
      <c r="X432" s="816"/>
      <c r="Y432" s="877"/>
      <c r="Z432" s="877"/>
      <c r="AA432" s="786"/>
      <c r="AB432" s="297">
        <v>5</v>
      </c>
      <c r="AC432" s="480" t="s">
        <v>2008</v>
      </c>
      <c r="AD432" s="481">
        <v>2</v>
      </c>
      <c r="AE432" s="295" t="s">
        <v>1841</v>
      </c>
      <c r="AF432" s="298" t="s">
        <v>507</v>
      </c>
      <c r="AG432" s="299" t="s">
        <v>177</v>
      </c>
      <c r="AH432" s="296">
        <v>0.25</v>
      </c>
      <c r="AI432" s="299" t="s">
        <v>178</v>
      </c>
      <c r="AJ432" s="296">
        <v>0.15</v>
      </c>
      <c r="AK432" s="300">
        <v>0.4</v>
      </c>
      <c r="AL432" s="301">
        <v>6.0479999999999992E-2</v>
      </c>
      <c r="AM432" s="301">
        <v>0.44999999999999996</v>
      </c>
      <c r="AN432" s="302" t="s">
        <v>179</v>
      </c>
      <c r="AO432" s="302" t="s">
        <v>180</v>
      </c>
      <c r="AP432" s="302" t="s">
        <v>181</v>
      </c>
      <c r="AQ432" s="775"/>
      <c r="AR432" s="801"/>
      <c r="AS432" s="801"/>
      <c r="AT432" s="786"/>
      <c r="AU432" s="801"/>
      <c r="AV432" s="801"/>
      <c r="AW432" s="786"/>
      <c r="AX432" s="786"/>
      <c r="AY432" s="786"/>
      <c r="AZ432" s="775"/>
      <c r="BA432" s="303"/>
      <c r="BB432" s="303"/>
      <c r="BC432" s="294" t="s">
        <v>974</v>
      </c>
      <c r="BD432" s="304"/>
      <c r="BE432" s="304"/>
      <c r="BF432" s="304"/>
      <c r="BG432" s="304"/>
      <c r="BH432" s="305"/>
      <c r="BI432" s="305"/>
      <c r="BJ432" s="305"/>
      <c r="BK432" s="305"/>
      <c r="BL432" s="306"/>
      <c r="BM432" s="306"/>
      <c r="BN432" s="306"/>
      <c r="BO432" s="306"/>
      <c r="BP432" s="307" t="s">
        <v>974</v>
      </c>
      <c r="BQ432" s="308" t="s">
        <v>974</v>
      </c>
      <c r="BR432" s="748"/>
      <c r="BS432" s="813"/>
      <c r="BT432" s="813"/>
      <c r="BU432" s="1388"/>
    </row>
    <row r="433" spans="1:73" ht="128.25" thickBot="1" x14ac:dyDescent="0.3">
      <c r="A433" s="819"/>
      <c r="B433" s="822"/>
      <c r="C433" s="825"/>
      <c r="D433" s="1000"/>
      <c r="E433" s="832"/>
      <c r="F433" s="835"/>
      <c r="G433" s="814"/>
      <c r="H433" s="776"/>
      <c r="I433" s="776"/>
      <c r="J433" s="802"/>
      <c r="K433" s="776"/>
      <c r="L433" s="764"/>
      <c r="M433" s="817"/>
      <c r="N433" s="764"/>
      <c r="O433" s="764"/>
      <c r="P433" s="814"/>
      <c r="Q433" s="749"/>
      <c r="R433" s="776"/>
      <c r="S433" s="878"/>
      <c r="T433" s="776"/>
      <c r="U433" s="878"/>
      <c r="V433" s="776"/>
      <c r="W433" s="878"/>
      <c r="X433" s="817"/>
      <c r="Y433" s="878"/>
      <c r="Z433" s="878"/>
      <c r="AA433" s="787"/>
      <c r="AB433" s="315">
        <v>6</v>
      </c>
      <c r="AC433" s="482" t="s">
        <v>2009</v>
      </c>
      <c r="AD433" s="483">
        <v>3</v>
      </c>
      <c r="AE433" s="313" t="s">
        <v>1841</v>
      </c>
      <c r="AF433" s="547" t="s">
        <v>507</v>
      </c>
      <c r="AG433" s="317" t="s">
        <v>335</v>
      </c>
      <c r="AH433" s="314">
        <v>0.15</v>
      </c>
      <c r="AI433" s="317" t="s">
        <v>178</v>
      </c>
      <c r="AJ433" s="314">
        <v>0.15</v>
      </c>
      <c r="AK433" s="318">
        <v>0.3</v>
      </c>
      <c r="AL433" s="301">
        <v>4.2335999999999999E-2</v>
      </c>
      <c r="AM433" s="301">
        <v>0.44999999999999996</v>
      </c>
      <c r="AN433" s="320" t="s">
        <v>179</v>
      </c>
      <c r="AO433" s="320" t="s">
        <v>180</v>
      </c>
      <c r="AP433" s="320" t="s">
        <v>181</v>
      </c>
      <c r="AQ433" s="776"/>
      <c r="AR433" s="802"/>
      <c r="AS433" s="802"/>
      <c r="AT433" s="787"/>
      <c r="AU433" s="802"/>
      <c r="AV433" s="802"/>
      <c r="AW433" s="787"/>
      <c r="AX433" s="787"/>
      <c r="AY433" s="787"/>
      <c r="AZ433" s="776"/>
      <c r="BA433" s="321"/>
      <c r="BB433" s="321"/>
      <c r="BC433" s="312" t="s">
        <v>974</v>
      </c>
      <c r="BD433" s="322"/>
      <c r="BE433" s="322"/>
      <c r="BF433" s="322"/>
      <c r="BG433" s="322"/>
      <c r="BH433" s="323"/>
      <c r="BI433" s="323"/>
      <c r="BJ433" s="323"/>
      <c r="BK433" s="323"/>
      <c r="BL433" s="324"/>
      <c r="BM433" s="324"/>
      <c r="BN433" s="324"/>
      <c r="BO433" s="324"/>
      <c r="BP433" s="325" t="s">
        <v>974</v>
      </c>
      <c r="BQ433" s="326" t="s">
        <v>974</v>
      </c>
      <c r="BR433" s="749"/>
      <c r="BS433" s="814"/>
      <c r="BT433" s="814"/>
      <c r="BU433" s="1389"/>
    </row>
    <row r="434" spans="1:73" ht="102" x14ac:dyDescent="0.25">
      <c r="A434" s="819"/>
      <c r="B434" s="822"/>
      <c r="C434" s="825"/>
      <c r="D434" s="998" t="s">
        <v>1387</v>
      </c>
      <c r="E434" s="830" t="s">
        <v>816</v>
      </c>
      <c r="F434" s="833">
        <v>2</v>
      </c>
      <c r="G434" s="762" t="s">
        <v>1995</v>
      </c>
      <c r="H434" s="774" t="s">
        <v>1522</v>
      </c>
      <c r="I434" s="774" t="s">
        <v>1406</v>
      </c>
      <c r="J434" s="800" t="s">
        <v>2010</v>
      </c>
      <c r="K434" s="774" t="s">
        <v>201</v>
      </c>
      <c r="L434" s="762" t="s">
        <v>327</v>
      </c>
      <c r="M434" s="815" t="s">
        <v>1282</v>
      </c>
      <c r="N434" s="762" t="s">
        <v>2011</v>
      </c>
      <c r="O434" s="762" t="s">
        <v>2012</v>
      </c>
      <c r="P434" s="812" t="s">
        <v>1395</v>
      </c>
      <c r="Q434" s="747" t="s">
        <v>1395</v>
      </c>
      <c r="R434" s="774" t="s">
        <v>219</v>
      </c>
      <c r="S434" s="876">
        <v>0.4</v>
      </c>
      <c r="T434" s="774" t="s">
        <v>263</v>
      </c>
      <c r="U434" s="876">
        <v>0.2</v>
      </c>
      <c r="V434" s="774" t="s">
        <v>174</v>
      </c>
      <c r="W434" s="876">
        <v>0.6</v>
      </c>
      <c r="X434" s="815" t="s">
        <v>174</v>
      </c>
      <c r="Y434" s="876">
        <v>0.6</v>
      </c>
      <c r="Z434" s="876" t="s">
        <v>1602</v>
      </c>
      <c r="AA434" s="785" t="s">
        <v>174</v>
      </c>
      <c r="AB434" s="49">
        <v>1</v>
      </c>
      <c r="AC434" s="215" t="s">
        <v>2008</v>
      </c>
      <c r="AD434" s="216">
        <v>1</v>
      </c>
      <c r="AE434" s="14" t="s">
        <v>1505</v>
      </c>
      <c r="AF434" s="16" t="s">
        <v>507</v>
      </c>
      <c r="AG434" s="10" t="s">
        <v>177</v>
      </c>
      <c r="AH434" s="18">
        <v>0.25</v>
      </c>
      <c r="AI434" s="10" t="s">
        <v>178</v>
      </c>
      <c r="AJ434" s="18">
        <v>0.15</v>
      </c>
      <c r="AK434" s="19">
        <v>0.4</v>
      </c>
      <c r="AL434" s="20">
        <v>0.24</v>
      </c>
      <c r="AM434" s="20">
        <v>0.6</v>
      </c>
      <c r="AN434" s="11" t="s">
        <v>179</v>
      </c>
      <c r="AO434" s="11" t="s">
        <v>180</v>
      </c>
      <c r="AP434" s="11" t="s">
        <v>181</v>
      </c>
      <c r="AQ434" s="774" t="s">
        <v>2013</v>
      </c>
      <c r="AR434" s="768">
        <v>0.4</v>
      </c>
      <c r="AS434" s="768">
        <v>0.16799999999999998</v>
      </c>
      <c r="AT434" s="785" t="s">
        <v>535</v>
      </c>
      <c r="AU434" s="768">
        <v>0.6</v>
      </c>
      <c r="AV434" s="768">
        <v>0.6</v>
      </c>
      <c r="AW434" s="785" t="s">
        <v>174</v>
      </c>
      <c r="AX434" s="785" t="s">
        <v>174</v>
      </c>
      <c r="AY434" s="785" t="s">
        <v>174</v>
      </c>
      <c r="AZ434" s="774" t="s">
        <v>183</v>
      </c>
      <c r="BA434" s="97" t="s">
        <v>2002</v>
      </c>
      <c r="BB434" s="91" t="s">
        <v>2003</v>
      </c>
      <c r="BC434" s="94">
        <v>2</v>
      </c>
      <c r="BD434" s="9">
        <v>1</v>
      </c>
      <c r="BE434" s="9"/>
      <c r="BF434" s="9">
        <v>1</v>
      </c>
      <c r="BG434" s="9"/>
      <c r="BH434" s="91" t="s">
        <v>1798</v>
      </c>
      <c r="BI434" s="91" t="s">
        <v>2004</v>
      </c>
      <c r="BJ434" s="91"/>
      <c r="BK434" s="91"/>
      <c r="BL434" s="93"/>
      <c r="BM434" s="93"/>
      <c r="BN434" s="93"/>
      <c r="BO434" s="93"/>
      <c r="BP434" s="95" t="s">
        <v>974</v>
      </c>
      <c r="BQ434" s="96" t="s">
        <v>974</v>
      </c>
      <c r="BR434" s="747"/>
      <c r="BS434" s="762"/>
      <c r="BT434" s="762"/>
      <c r="BU434" s="765"/>
    </row>
    <row r="435" spans="1:73" ht="127.5" x14ac:dyDescent="0.25">
      <c r="A435" s="819"/>
      <c r="B435" s="822"/>
      <c r="C435" s="825"/>
      <c r="D435" s="999"/>
      <c r="E435" s="831"/>
      <c r="F435" s="834"/>
      <c r="G435" s="763"/>
      <c r="H435" s="775"/>
      <c r="I435" s="775"/>
      <c r="J435" s="801"/>
      <c r="K435" s="775"/>
      <c r="L435" s="763"/>
      <c r="M435" s="816"/>
      <c r="N435" s="763"/>
      <c r="O435" s="763"/>
      <c r="P435" s="813"/>
      <c r="Q435" s="748"/>
      <c r="R435" s="775"/>
      <c r="S435" s="877"/>
      <c r="T435" s="775"/>
      <c r="U435" s="877"/>
      <c r="V435" s="775"/>
      <c r="W435" s="877"/>
      <c r="X435" s="816"/>
      <c r="Y435" s="877"/>
      <c r="Z435" s="877"/>
      <c r="AA435" s="786"/>
      <c r="AB435" s="297">
        <v>2</v>
      </c>
      <c r="AC435" s="480" t="s">
        <v>2009</v>
      </c>
      <c r="AD435" s="481">
        <v>2</v>
      </c>
      <c r="AE435" s="295" t="s">
        <v>1505</v>
      </c>
      <c r="AF435" s="328" t="s">
        <v>507</v>
      </c>
      <c r="AG435" s="302" t="s">
        <v>335</v>
      </c>
      <c r="AH435" s="296">
        <v>0.15</v>
      </c>
      <c r="AI435" s="302" t="s">
        <v>178</v>
      </c>
      <c r="AJ435" s="296">
        <v>0.15</v>
      </c>
      <c r="AK435" s="300">
        <v>0.3</v>
      </c>
      <c r="AL435" s="329">
        <v>0.16799999999999998</v>
      </c>
      <c r="AM435" s="329">
        <v>0.6</v>
      </c>
      <c r="AN435" s="302" t="s">
        <v>179</v>
      </c>
      <c r="AO435" s="302" t="s">
        <v>180</v>
      </c>
      <c r="AP435" s="302" t="s">
        <v>181</v>
      </c>
      <c r="AQ435" s="775"/>
      <c r="AR435" s="801"/>
      <c r="AS435" s="801"/>
      <c r="AT435" s="786"/>
      <c r="AU435" s="801"/>
      <c r="AV435" s="801"/>
      <c r="AW435" s="786"/>
      <c r="AX435" s="786"/>
      <c r="AY435" s="786"/>
      <c r="AZ435" s="775"/>
      <c r="BA435" s="303"/>
      <c r="BB435" s="305"/>
      <c r="BC435" s="308" t="s">
        <v>974</v>
      </c>
      <c r="BD435" s="295"/>
      <c r="BE435" s="295"/>
      <c r="BF435" s="295"/>
      <c r="BG435" s="295"/>
      <c r="BH435" s="305"/>
      <c r="BI435" s="305"/>
      <c r="BJ435" s="305"/>
      <c r="BK435" s="305"/>
      <c r="BL435" s="306"/>
      <c r="BM435" s="306"/>
      <c r="BN435" s="306"/>
      <c r="BO435" s="306"/>
      <c r="BP435" s="307" t="s">
        <v>974</v>
      </c>
      <c r="BQ435" s="330" t="s">
        <v>974</v>
      </c>
      <c r="BR435" s="748"/>
      <c r="BS435" s="763"/>
      <c r="BT435" s="763"/>
      <c r="BU435" s="766"/>
    </row>
    <row r="436" spans="1:73" x14ac:dyDescent="0.25">
      <c r="A436" s="819"/>
      <c r="B436" s="822"/>
      <c r="C436" s="825"/>
      <c r="D436" s="999"/>
      <c r="E436" s="831"/>
      <c r="F436" s="834"/>
      <c r="G436" s="763"/>
      <c r="H436" s="775"/>
      <c r="I436" s="775"/>
      <c r="J436" s="801"/>
      <c r="K436" s="775"/>
      <c r="L436" s="763"/>
      <c r="M436" s="816"/>
      <c r="N436" s="763"/>
      <c r="O436" s="763"/>
      <c r="P436" s="813"/>
      <c r="Q436" s="748"/>
      <c r="R436" s="775"/>
      <c r="S436" s="877"/>
      <c r="T436" s="775"/>
      <c r="U436" s="877"/>
      <c r="V436" s="775"/>
      <c r="W436" s="877"/>
      <c r="X436" s="816"/>
      <c r="Y436" s="877"/>
      <c r="Z436" s="877"/>
      <c r="AA436" s="786"/>
      <c r="AB436" s="297">
        <v>3</v>
      </c>
      <c r="AC436" s="480"/>
      <c r="AD436" s="481"/>
      <c r="AE436" s="295"/>
      <c r="AF436" s="298" t="s">
        <v>974</v>
      </c>
      <c r="AG436" s="299"/>
      <c r="AH436" s="296" t="s">
        <v>974</v>
      </c>
      <c r="AI436" s="299"/>
      <c r="AJ436" s="296" t="s">
        <v>974</v>
      </c>
      <c r="AK436" s="300" t="s">
        <v>974</v>
      </c>
      <c r="AL436" s="301" t="s">
        <v>974</v>
      </c>
      <c r="AM436" s="301" t="s">
        <v>974</v>
      </c>
      <c r="AN436" s="302"/>
      <c r="AO436" s="302"/>
      <c r="AP436" s="302"/>
      <c r="AQ436" s="775"/>
      <c r="AR436" s="801"/>
      <c r="AS436" s="801"/>
      <c r="AT436" s="786"/>
      <c r="AU436" s="801"/>
      <c r="AV436" s="801"/>
      <c r="AW436" s="786"/>
      <c r="AX436" s="786"/>
      <c r="AY436" s="786"/>
      <c r="AZ436" s="775"/>
      <c r="BA436" s="303"/>
      <c r="BB436" s="305"/>
      <c r="BC436" s="308" t="s">
        <v>974</v>
      </c>
      <c r="BD436" s="295"/>
      <c r="BE436" s="295"/>
      <c r="BF436" s="295"/>
      <c r="BG436" s="295"/>
      <c r="BH436" s="305"/>
      <c r="BI436" s="305"/>
      <c r="BJ436" s="305"/>
      <c r="BK436" s="305"/>
      <c r="BL436" s="306"/>
      <c r="BM436" s="306"/>
      <c r="BN436" s="306"/>
      <c r="BO436" s="306"/>
      <c r="BP436" s="307" t="s">
        <v>974</v>
      </c>
      <c r="BQ436" s="330" t="s">
        <v>974</v>
      </c>
      <c r="BR436" s="748"/>
      <c r="BS436" s="763"/>
      <c r="BT436" s="763"/>
      <c r="BU436" s="766"/>
    </row>
    <row r="437" spans="1:73" x14ac:dyDescent="0.25">
      <c r="A437" s="819"/>
      <c r="B437" s="822"/>
      <c r="C437" s="825"/>
      <c r="D437" s="999"/>
      <c r="E437" s="831"/>
      <c r="F437" s="834"/>
      <c r="G437" s="763"/>
      <c r="H437" s="775"/>
      <c r="I437" s="775"/>
      <c r="J437" s="801"/>
      <c r="K437" s="775"/>
      <c r="L437" s="763"/>
      <c r="M437" s="816"/>
      <c r="N437" s="763"/>
      <c r="O437" s="763"/>
      <c r="P437" s="813"/>
      <c r="Q437" s="748"/>
      <c r="R437" s="775"/>
      <c r="S437" s="877"/>
      <c r="T437" s="775"/>
      <c r="U437" s="877"/>
      <c r="V437" s="775"/>
      <c r="W437" s="877"/>
      <c r="X437" s="816"/>
      <c r="Y437" s="877"/>
      <c r="Z437" s="877"/>
      <c r="AA437" s="786"/>
      <c r="AB437" s="297">
        <v>4</v>
      </c>
      <c r="AC437" s="480"/>
      <c r="AD437" s="481"/>
      <c r="AE437" s="295"/>
      <c r="AF437" s="298" t="s">
        <v>974</v>
      </c>
      <c r="AG437" s="299"/>
      <c r="AH437" s="296" t="s">
        <v>974</v>
      </c>
      <c r="AI437" s="299"/>
      <c r="AJ437" s="296" t="s">
        <v>974</v>
      </c>
      <c r="AK437" s="300" t="s">
        <v>974</v>
      </c>
      <c r="AL437" s="301" t="s">
        <v>974</v>
      </c>
      <c r="AM437" s="301" t="s">
        <v>974</v>
      </c>
      <c r="AN437" s="302"/>
      <c r="AO437" s="302"/>
      <c r="AP437" s="302"/>
      <c r="AQ437" s="775"/>
      <c r="AR437" s="801"/>
      <c r="AS437" s="801"/>
      <c r="AT437" s="786"/>
      <c r="AU437" s="801"/>
      <c r="AV437" s="801"/>
      <c r="AW437" s="786"/>
      <c r="AX437" s="786"/>
      <c r="AY437" s="786"/>
      <c r="AZ437" s="775"/>
      <c r="BA437" s="303"/>
      <c r="BB437" s="305"/>
      <c r="BC437" s="308" t="s">
        <v>974</v>
      </c>
      <c r="BD437" s="295"/>
      <c r="BE437" s="295"/>
      <c r="BF437" s="295"/>
      <c r="BG437" s="295"/>
      <c r="BH437" s="305"/>
      <c r="BI437" s="305"/>
      <c r="BJ437" s="305"/>
      <c r="BK437" s="305"/>
      <c r="BL437" s="306"/>
      <c r="BM437" s="306"/>
      <c r="BN437" s="306"/>
      <c r="BO437" s="306"/>
      <c r="BP437" s="307" t="s">
        <v>974</v>
      </c>
      <c r="BQ437" s="330" t="s">
        <v>974</v>
      </c>
      <c r="BR437" s="748"/>
      <c r="BS437" s="763"/>
      <c r="BT437" s="763"/>
      <c r="BU437" s="766"/>
    </row>
    <row r="438" spans="1:73" x14ac:dyDescent="0.25">
      <c r="A438" s="819"/>
      <c r="B438" s="822"/>
      <c r="C438" s="825"/>
      <c r="D438" s="999"/>
      <c r="E438" s="831"/>
      <c r="F438" s="834"/>
      <c r="G438" s="763"/>
      <c r="H438" s="775"/>
      <c r="I438" s="775"/>
      <c r="J438" s="801"/>
      <c r="K438" s="775"/>
      <c r="L438" s="763"/>
      <c r="M438" s="816"/>
      <c r="N438" s="763"/>
      <c r="O438" s="763"/>
      <c r="P438" s="813"/>
      <c r="Q438" s="748"/>
      <c r="R438" s="775"/>
      <c r="S438" s="877"/>
      <c r="T438" s="775"/>
      <c r="U438" s="877"/>
      <c r="V438" s="775"/>
      <c r="W438" s="877"/>
      <c r="X438" s="816"/>
      <c r="Y438" s="877"/>
      <c r="Z438" s="877"/>
      <c r="AA438" s="786"/>
      <c r="AB438" s="297">
        <v>5</v>
      </c>
      <c r="AC438" s="480"/>
      <c r="AD438" s="481"/>
      <c r="AE438" s="295"/>
      <c r="AF438" s="298" t="s">
        <v>974</v>
      </c>
      <c r="AG438" s="299"/>
      <c r="AH438" s="296" t="s">
        <v>974</v>
      </c>
      <c r="AI438" s="299"/>
      <c r="AJ438" s="296" t="s">
        <v>974</v>
      </c>
      <c r="AK438" s="300" t="s">
        <v>974</v>
      </c>
      <c r="AL438" s="301" t="s">
        <v>974</v>
      </c>
      <c r="AM438" s="301" t="s">
        <v>974</v>
      </c>
      <c r="AN438" s="302"/>
      <c r="AO438" s="302"/>
      <c r="AP438" s="302"/>
      <c r="AQ438" s="775"/>
      <c r="AR438" s="801"/>
      <c r="AS438" s="801"/>
      <c r="AT438" s="786"/>
      <c r="AU438" s="801"/>
      <c r="AV438" s="801"/>
      <c r="AW438" s="786"/>
      <c r="AX438" s="786"/>
      <c r="AY438" s="786"/>
      <c r="AZ438" s="775"/>
      <c r="BA438" s="303"/>
      <c r="BB438" s="305"/>
      <c r="BC438" s="308" t="s">
        <v>974</v>
      </c>
      <c r="BD438" s="295"/>
      <c r="BE438" s="295"/>
      <c r="BF438" s="295"/>
      <c r="BG438" s="295"/>
      <c r="BH438" s="305"/>
      <c r="BI438" s="305"/>
      <c r="BJ438" s="305"/>
      <c r="BK438" s="305"/>
      <c r="BL438" s="306"/>
      <c r="BM438" s="306"/>
      <c r="BN438" s="306"/>
      <c r="BO438" s="306"/>
      <c r="BP438" s="307" t="s">
        <v>974</v>
      </c>
      <c r="BQ438" s="330" t="s">
        <v>974</v>
      </c>
      <c r="BR438" s="748"/>
      <c r="BS438" s="763"/>
      <c r="BT438" s="763"/>
      <c r="BU438" s="766"/>
    </row>
    <row r="439" spans="1:73" ht="15.75" thickBot="1" x14ac:dyDescent="0.3">
      <c r="A439" s="819"/>
      <c r="B439" s="822"/>
      <c r="C439" s="825"/>
      <c r="D439" s="1000"/>
      <c r="E439" s="832"/>
      <c r="F439" s="835"/>
      <c r="G439" s="764"/>
      <c r="H439" s="776"/>
      <c r="I439" s="776"/>
      <c r="J439" s="802"/>
      <c r="K439" s="776"/>
      <c r="L439" s="764"/>
      <c r="M439" s="817"/>
      <c r="N439" s="764"/>
      <c r="O439" s="764"/>
      <c r="P439" s="814"/>
      <c r="Q439" s="749"/>
      <c r="R439" s="776"/>
      <c r="S439" s="878"/>
      <c r="T439" s="776"/>
      <c r="U439" s="878"/>
      <c r="V439" s="776"/>
      <c r="W439" s="878"/>
      <c r="X439" s="817"/>
      <c r="Y439" s="878"/>
      <c r="Z439" s="878"/>
      <c r="AA439" s="787"/>
      <c r="AB439" s="315">
        <v>6</v>
      </c>
      <c r="AC439" s="482"/>
      <c r="AD439" s="483"/>
      <c r="AE439" s="313"/>
      <c r="AF439" s="316" t="s">
        <v>974</v>
      </c>
      <c r="AG439" s="317"/>
      <c r="AH439" s="314" t="s">
        <v>974</v>
      </c>
      <c r="AI439" s="317"/>
      <c r="AJ439" s="314" t="s">
        <v>974</v>
      </c>
      <c r="AK439" s="318" t="s">
        <v>974</v>
      </c>
      <c r="AL439" s="301" t="s">
        <v>974</v>
      </c>
      <c r="AM439" s="301" t="s">
        <v>974</v>
      </c>
      <c r="AN439" s="320"/>
      <c r="AO439" s="320"/>
      <c r="AP439" s="320"/>
      <c r="AQ439" s="776"/>
      <c r="AR439" s="802"/>
      <c r="AS439" s="802"/>
      <c r="AT439" s="787"/>
      <c r="AU439" s="802"/>
      <c r="AV439" s="802"/>
      <c r="AW439" s="787"/>
      <c r="AX439" s="787"/>
      <c r="AY439" s="787"/>
      <c r="AZ439" s="776"/>
      <c r="BA439" s="321"/>
      <c r="BB439" s="323"/>
      <c r="BC439" s="326" t="s">
        <v>974</v>
      </c>
      <c r="BD439" s="313"/>
      <c r="BE439" s="313"/>
      <c r="BF439" s="313"/>
      <c r="BG439" s="313"/>
      <c r="BH439" s="323"/>
      <c r="BI439" s="323"/>
      <c r="BJ439" s="323"/>
      <c r="BK439" s="323"/>
      <c r="BL439" s="324"/>
      <c r="BM439" s="324"/>
      <c r="BN439" s="324"/>
      <c r="BO439" s="324"/>
      <c r="BP439" s="325" t="s">
        <v>974</v>
      </c>
      <c r="BQ439" s="333" t="s">
        <v>974</v>
      </c>
      <c r="BR439" s="749"/>
      <c r="BS439" s="764"/>
      <c r="BT439" s="764"/>
      <c r="BU439" s="767"/>
    </row>
    <row r="440" spans="1:73" ht="89.25" x14ac:dyDescent="0.25">
      <c r="A440" s="819"/>
      <c r="B440" s="822"/>
      <c r="C440" s="825"/>
      <c r="D440" s="998" t="s">
        <v>1387</v>
      </c>
      <c r="E440" s="830" t="s">
        <v>816</v>
      </c>
      <c r="F440" s="833">
        <v>3</v>
      </c>
      <c r="G440" s="762" t="s">
        <v>2014</v>
      </c>
      <c r="H440" s="774" t="s">
        <v>1575</v>
      </c>
      <c r="I440" s="774" t="s">
        <v>1391</v>
      </c>
      <c r="J440" s="800" t="s">
        <v>2015</v>
      </c>
      <c r="K440" s="774" t="s">
        <v>201</v>
      </c>
      <c r="L440" s="762" t="s">
        <v>675</v>
      </c>
      <c r="M440" s="815" t="s">
        <v>1282</v>
      </c>
      <c r="N440" s="762" t="s">
        <v>2016</v>
      </c>
      <c r="O440" s="762" t="s">
        <v>2017</v>
      </c>
      <c r="P440" s="812" t="s">
        <v>1395</v>
      </c>
      <c r="Q440" s="747" t="s">
        <v>1395</v>
      </c>
      <c r="R440" s="774" t="s">
        <v>289</v>
      </c>
      <c r="S440" s="876">
        <v>0.8</v>
      </c>
      <c r="T440" s="774" t="s">
        <v>263</v>
      </c>
      <c r="U440" s="876">
        <v>0.2</v>
      </c>
      <c r="V440" s="774" t="s">
        <v>220</v>
      </c>
      <c r="W440" s="876">
        <v>0.4</v>
      </c>
      <c r="X440" s="815" t="s">
        <v>220</v>
      </c>
      <c r="Y440" s="876">
        <v>0.4</v>
      </c>
      <c r="Z440" s="876" t="s">
        <v>1465</v>
      </c>
      <c r="AA440" s="785" t="s">
        <v>174</v>
      </c>
      <c r="AB440" s="49">
        <v>1</v>
      </c>
      <c r="AC440" s="480" t="s">
        <v>2018</v>
      </c>
      <c r="AD440" s="128">
        <v>1.4</v>
      </c>
      <c r="AE440" s="14" t="s">
        <v>1505</v>
      </c>
      <c r="AF440" s="16" t="s">
        <v>507</v>
      </c>
      <c r="AG440" s="10" t="s">
        <v>335</v>
      </c>
      <c r="AH440" s="18">
        <v>0.15</v>
      </c>
      <c r="AI440" s="10" t="s">
        <v>806</v>
      </c>
      <c r="AJ440" s="18">
        <v>0.25</v>
      </c>
      <c r="AK440" s="19">
        <v>0.4</v>
      </c>
      <c r="AL440" s="20">
        <v>0.48</v>
      </c>
      <c r="AM440" s="20">
        <v>0.4</v>
      </c>
      <c r="AN440" s="11" t="s">
        <v>179</v>
      </c>
      <c r="AO440" s="11" t="s">
        <v>180</v>
      </c>
      <c r="AP440" s="11" t="s">
        <v>181</v>
      </c>
      <c r="AQ440" s="774" t="s">
        <v>2013</v>
      </c>
      <c r="AR440" s="768">
        <v>0.8</v>
      </c>
      <c r="AS440" s="768">
        <v>9.8783999999999983E-2</v>
      </c>
      <c r="AT440" s="785" t="s">
        <v>535</v>
      </c>
      <c r="AU440" s="768">
        <v>0.4</v>
      </c>
      <c r="AV440" s="768">
        <v>0.30000000000000004</v>
      </c>
      <c r="AW440" s="785" t="s">
        <v>220</v>
      </c>
      <c r="AX440" s="785" t="s">
        <v>174</v>
      </c>
      <c r="AY440" s="785" t="s">
        <v>1397</v>
      </c>
      <c r="AZ440" s="774" t="s">
        <v>224</v>
      </c>
      <c r="BA440" s="97" t="s">
        <v>1395</v>
      </c>
      <c r="BB440" s="91" t="s">
        <v>1395</v>
      </c>
      <c r="BC440" s="94" t="s">
        <v>974</v>
      </c>
      <c r="BD440" s="9"/>
      <c r="BE440" s="9"/>
      <c r="BF440" s="9"/>
      <c r="BG440" s="9"/>
      <c r="BH440" s="91"/>
      <c r="BI440" s="91"/>
      <c r="BJ440" s="91"/>
      <c r="BK440" s="91"/>
      <c r="BL440" s="93"/>
      <c r="BM440" s="93"/>
      <c r="BN440" s="93"/>
      <c r="BO440" s="93"/>
      <c r="BP440" s="95" t="s">
        <v>974</v>
      </c>
      <c r="BQ440" s="96" t="s">
        <v>974</v>
      </c>
      <c r="BR440" s="747"/>
      <c r="BS440" s="762"/>
      <c r="BT440" s="762"/>
      <c r="BU440" s="765"/>
    </row>
    <row r="441" spans="1:73" ht="114.75" x14ac:dyDescent="0.25">
      <c r="A441" s="819"/>
      <c r="B441" s="822"/>
      <c r="C441" s="825"/>
      <c r="D441" s="999"/>
      <c r="E441" s="831"/>
      <c r="F441" s="834"/>
      <c r="G441" s="763"/>
      <c r="H441" s="775"/>
      <c r="I441" s="775"/>
      <c r="J441" s="801"/>
      <c r="K441" s="775"/>
      <c r="L441" s="763"/>
      <c r="M441" s="816"/>
      <c r="N441" s="763"/>
      <c r="O441" s="763"/>
      <c r="P441" s="813"/>
      <c r="Q441" s="748"/>
      <c r="R441" s="775"/>
      <c r="S441" s="877"/>
      <c r="T441" s="775"/>
      <c r="U441" s="877"/>
      <c r="V441" s="775"/>
      <c r="W441" s="877"/>
      <c r="X441" s="816"/>
      <c r="Y441" s="877"/>
      <c r="Z441" s="877"/>
      <c r="AA441" s="786"/>
      <c r="AB441" s="297">
        <v>2</v>
      </c>
      <c r="AC441" s="480" t="s">
        <v>1503</v>
      </c>
      <c r="AD441" s="481">
        <v>2</v>
      </c>
      <c r="AE441" s="295" t="s">
        <v>1505</v>
      </c>
      <c r="AF441" s="298" t="s">
        <v>507</v>
      </c>
      <c r="AG441" s="299" t="s">
        <v>335</v>
      </c>
      <c r="AH441" s="296">
        <v>0.15</v>
      </c>
      <c r="AI441" s="299" t="s">
        <v>178</v>
      </c>
      <c r="AJ441" s="296">
        <v>0.15</v>
      </c>
      <c r="AK441" s="300">
        <v>0.3</v>
      </c>
      <c r="AL441" s="301">
        <v>0.33599999999999997</v>
      </c>
      <c r="AM441" s="301">
        <v>0.4</v>
      </c>
      <c r="AN441" s="302" t="s">
        <v>179</v>
      </c>
      <c r="AO441" s="302" t="s">
        <v>180</v>
      </c>
      <c r="AP441" s="302" t="s">
        <v>181</v>
      </c>
      <c r="AQ441" s="775"/>
      <c r="AR441" s="801"/>
      <c r="AS441" s="801"/>
      <c r="AT441" s="786"/>
      <c r="AU441" s="801"/>
      <c r="AV441" s="801"/>
      <c r="AW441" s="786"/>
      <c r="AX441" s="786"/>
      <c r="AY441" s="786"/>
      <c r="AZ441" s="775"/>
      <c r="BA441" s="303"/>
      <c r="BB441" s="305"/>
      <c r="BC441" s="308" t="s">
        <v>974</v>
      </c>
      <c r="BD441" s="295"/>
      <c r="BE441" s="295"/>
      <c r="BF441" s="295"/>
      <c r="BG441" s="295"/>
      <c r="BH441" s="305"/>
      <c r="BI441" s="305"/>
      <c r="BJ441" s="305"/>
      <c r="BK441" s="305"/>
      <c r="BL441" s="306"/>
      <c r="BM441" s="306"/>
      <c r="BN441" s="306"/>
      <c r="BO441" s="306"/>
      <c r="BP441" s="307" t="s">
        <v>974</v>
      </c>
      <c r="BQ441" s="330" t="s">
        <v>974</v>
      </c>
      <c r="BR441" s="748"/>
      <c r="BS441" s="763"/>
      <c r="BT441" s="763"/>
      <c r="BU441" s="766"/>
    </row>
    <row r="442" spans="1:73" ht="70.5" x14ac:dyDescent="0.25">
      <c r="A442" s="819"/>
      <c r="B442" s="822"/>
      <c r="C442" s="825"/>
      <c r="D442" s="999"/>
      <c r="E442" s="831"/>
      <c r="F442" s="834"/>
      <c r="G442" s="763"/>
      <c r="H442" s="775"/>
      <c r="I442" s="775"/>
      <c r="J442" s="801"/>
      <c r="K442" s="775"/>
      <c r="L442" s="763"/>
      <c r="M442" s="816"/>
      <c r="N442" s="763"/>
      <c r="O442" s="763"/>
      <c r="P442" s="813"/>
      <c r="Q442" s="748"/>
      <c r="R442" s="775"/>
      <c r="S442" s="877"/>
      <c r="T442" s="775"/>
      <c r="U442" s="877"/>
      <c r="V442" s="775"/>
      <c r="W442" s="877"/>
      <c r="X442" s="816"/>
      <c r="Y442" s="877"/>
      <c r="Z442" s="877"/>
      <c r="AA442" s="786"/>
      <c r="AB442" s="297">
        <v>3</v>
      </c>
      <c r="AC442" s="480" t="s">
        <v>2019</v>
      </c>
      <c r="AD442" s="481" t="s">
        <v>2020</v>
      </c>
      <c r="AE442" s="295" t="s">
        <v>1468</v>
      </c>
      <c r="AF442" s="298" t="s">
        <v>830</v>
      </c>
      <c r="AG442" s="299" t="s">
        <v>282</v>
      </c>
      <c r="AH442" s="296">
        <v>0.1</v>
      </c>
      <c r="AI442" s="299" t="s">
        <v>178</v>
      </c>
      <c r="AJ442" s="296">
        <v>0.15</v>
      </c>
      <c r="AK442" s="300">
        <v>0.25</v>
      </c>
      <c r="AL442" s="301">
        <v>0.33599999999999997</v>
      </c>
      <c r="AM442" s="301">
        <v>0.30000000000000004</v>
      </c>
      <c r="AN442" s="302" t="s">
        <v>179</v>
      </c>
      <c r="AO442" s="302" t="s">
        <v>180</v>
      </c>
      <c r="AP442" s="302" t="s">
        <v>181</v>
      </c>
      <c r="AQ442" s="775"/>
      <c r="AR442" s="801"/>
      <c r="AS442" s="801"/>
      <c r="AT442" s="786"/>
      <c r="AU442" s="801"/>
      <c r="AV442" s="801"/>
      <c r="AW442" s="786"/>
      <c r="AX442" s="786"/>
      <c r="AY442" s="786"/>
      <c r="AZ442" s="775"/>
      <c r="BA442" s="303"/>
      <c r="BB442" s="305"/>
      <c r="BC442" s="308" t="s">
        <v>974</v>
      </c>
      <c r="BD442" s="295"/>
      <c r="BE442" s="295"/>
      <c r="BF442" s="295"/>
      <c r="BG442" s="295"/>
      <c r="BH442" s="305"/>
      <c r="BI442" s="305"/>
      <c r="BJ442" s="305"/>
      <c r="BK442" s="305"/>
      <c r="BL442" s="306"/>
      <c r="BM442" s="306"/>
      <c r="BN442" s="306"/>
      <c r="BO442" s="306"/>
      <c r="BP442" s="307" t="s">
        <v>974</v>
      </c>
      <c r="BQ442" s="330" t="s">
        <v>974</v>
      </c>
      <c r="BR442" s="748"/>
      <c r="BS442" s="763"/>
      <c r="BT442" s="763"/>
      <c r="BU442" s="766"/>
    </row>
    <row r="443" spans="1:73" ht="76.5" x14ac:dyDescent="0.25">
      <c r="A443" s="819"/>
      <c r="B443" s="822"/>
      <c r="C443" s="825"/>
      <c r="D443" s="999"/>
      <c r="E443" s="831"/>
      <c r="F443" s="834"/>
      <c r="G443" s="763"/>
      <c r="H443" s="775"/>
      <c r="I443" s="775"/>
      <c r="J443" s="801"/>
      <c r="K443" s="775"/>
      <c r="L443" s="763"/>
      <c r="M443" s="816"/>
      <c r="N443" s="763"/>
      <c r="O443" s="763"/>
      <c r="P443" s="813"/>
      <c r="Q443" s="748"/>
      <c r="R443" s="775"/>
      <c r="S443" s="877"/>
      <c r="T443" s="775"/>
      <c r="U443" s="877"/>
      <c r="V443" s="775"/>
      <c r="W443" s="877"/>
      <c r="X443" s="816"/>
      <c r="Y443" s="877"/>
      <c r="Z443" s="877"/>
      <c r="AA443" s="786"/>
      <c r="AB443" s="297">
        <v>4</v>
      </c>
      <c r="AC443" s="480" t="s">
        <v>1814</v>
      </c>
      <c r="AD443" s="481">
        <v>3</v>
      </c>
      <c r="AE443" s="295" t="s">
        <v>1468</v>
      </c>
      <c r="AF443" s="298" t="s">
        <v>507</v>
      </c>
      <c r="AG443" s="299" t="s">
        <v>335</v>
      </c>
      <c r="AH443" s="296">
        <v>0.15</v>
      </c>
      <c r="AI443" s="299" t="s">
        <v>178</v>
      </c>
      <c r="AJ443" s="296">
        <v>0.15</v>
      </c>
      <c r="AK443" s="300">
        <v>0.3</v>
      </c>
      <c r="AL443" s="301">
        <v>0.23519999999999996</v>
      </c>
      <c r="AM443" s="301">
        <v>0.30000000000000004</v>
      </c>
      <c r="AN443" s="302" t="s">
        <v>179</v>
      </c>
      <c r="AO443" s="302" t="s">
        <v>180</v>
      </c>
      <c r="AP443" s="302" t="s">
        <v>181</v>
      </c>
      <c r="AQ443" s="775"/>
      <c r="AR443" s="801"/>
      <c r="AS443" s="801"/>
      <c r="AT443" s="786"/>
      <c r="AU443" s="801"/>
      <c r="AV443" s="801"/>
      <c r="AW443" s="786"/>
      <c r="AX443" s="786"/>
      <c r="AY443" s="786"/>
      <c r="AZ443" s="775"/>
      <c r="BA443" s="303"/>
      <c r="BB443" s="305"/>
      <c r="BC443" s="308" t="s">
        <v>974</v>
      </c>
      <c r="BD443" s="295"/>
      <c r="BE443" s="295"/>
      <c r="BF443" s="295"/>
      <c r="BG443" s="295"/>
      <c r="BH443" s="305"/>
      <c r="BI443" s="305"/>
      <c r="BJ443" s="305"/>
      <c r="BK443" s="305"/>
      <c r="BL443" s="306"/>
      <c r="BM443" s="306"/>
      <c r="BN443" s="306"/>
      <c r="BO443" s="306"/>
      <c r="BP443" s="307" t="s">
        <v>974</v>
      </c>
      <c r="BQ443" s="330" t="s">
        <v>974</v>
      </c>
      <c r="BR443" s="748"/>
      <c r="BS443" s="763"/>
      <c r="BT443" s="763"/>
      <c r="BU443" s="766"/>
    </row>
    <row r="444" spans="1:73" ht="89.25" x14ac:dyDescent="0.25">
      <c r="A444" s="819"/>
      <c r="B444" s="822"/>
      <c r="C444" s="825"/>
      <c r="D444" s="999"/>
      <c r="E444" s="831"/>
      <c r="F444" s="834"/>
      <c r="G444" s="763"/>
      <c r="H444" s="775"/>
      <c r="I444" s="775"/>
      <c r="J444" s="801"/>
      <c r="K444" s="775"/>
      <c r="L444" s="763"/>
      <c r="M444" s="816"/>
      <c r="N444" s="763"/>
      <c r="O444" s="763"/>
      <c r="P444" s="813"/>
      <c r="Q444" s="748"/>
      <c r="R444" s="775"/>
      <c r="S444" s="877"/>
      <c r="T444" s="775"/>
      <c r="U444" s="877"/>
      <c r="V444" s="775"/>
      <c r="W444" s="877"/>
      <c r="X444" s="816"/>
      <c r="Y444" s="877"/>
      <c r="Z444" s="877"/>
      <c r="AA444" s="786"/>
      <c r="AB444" s="297">
        <v>5</v>
      </c>
      <c r="AC444" s="480" t="s">
        <v>1581</v>
      </c>
      <c r="AD444" s="481">
        <v>1</v>
      </c>
      <c r="AE444" s="51" t="s">
        <v>1812</v>
      </c>
      <c r="AF444" s="298" t="s">
        <v>507</v>
      </c>
      <c r="AG444" s="299" t="s">
        <v>335</v>
      </c>
      <c r="AH444" s="296">
        <v>0.15</v>
      </c>
      <c r="AI444" s="299" t="s">
        <v>806</v>
      </c>
      <c r="AJ444" s="296">
        <v>0.25</v>
      </c>
      <c r="AK444" s="300">
        <v>0.4</v>
      </c>
      <c r="AL444" s="301">
        <v>0.14111999999999997</v>
      </c>
      <c r="AM444" s="301">
        <v>0.30000000000000004</v>
      </c>
      <c r="AN444" s="302" t="s">
        <v>179</v>
      </c>
      <c r="AO444" s="302" t="s">
        <v>180</v>
      </c>
      <c r="AP444" s="302" t="s">
        <v>181</v>
      </c>
      <c r="AQ444" s="775"/>
      <c r="AR444" s="801"/>
      <c r="AS444" s="801"/>
      <c r="AT444" s="786"/>
      <c r="AU444" s="801"/>
      <c r="AV444" s="801"/>
      <c r="AW444" s="786"/>
      <c r="AX444" s="786"/>
      <c r="AY444" s="786"/>
      <c r="AZ444" s="775"/>
      <c r="BA444" s="303"/>
      <c r="BB444" s="305"/>
      <c r="BC444" s="308" t="s">
        <v>974</v>
      </c>
      <c r="BD444" s="295"/>
      <c r="BE444" s="295"/>
      <c r="BF444" s="295"/>
      <c r="BG444" s="295"/>
      <c r="BH444" s="305"/>
      <c r="BI444" s="305"/>
      <c r="BJ444" s="305"/>
      <c r="BK444" s="305"/>
      <c r="BL444" s="306"/>
      <c r="BM444" s="306"/>
      <c r="BN444" s="306"/>
      <c r="BO444" s="306"/>
      <c r="BP444" s="307" t="s">
        <v>974</v>
      </c>
      <c r="BQ444" s="330" t="s">
        <v>974</v>
      </c>
      <c r="BR444" s="748"/>
      <c r="BS444" s="763"/>
      <c r="BT444" s="763"/>
      <c r="BU444" s="766"/>
    </row>
    <row r="445" spans="1:73" ht="77.25" thickBot="1" x14ac:dyDescent="0.3">
      <c r="A445" s="819"/>
      <c r="B445" s="822"/>
      <c r="C445" s="825"/>
      <c r="D445" s="1000"/>
      <c r="E445" s="832"/>
      <c r="F445" s="835"/>
      <c r="G445" s="764"/>
      <c r="H445" s="776"/>
      <c r="I445" s="776"/>
      <c r="J445" s="802"/>
      <c r="K445" s="776"/>
      <c r="L445" s="764"/>
      <c r="M445" s="817"/>
      <c r="N445" s="764"/>
      <c r="O445" s="764"/>
      <c r="P445" s="814"/>
      <c r="Q445" s="749"/>
      <c r="R445" s="776"/>
      <c r="S445" s="878"/>
      <c r="T445" s="776"/>
      <c r="U445" s="878"/>
      <c r="V445" s="776"/>
      <c r="W445" s="878"/>
      <c r="X445" s="817"/>
      <c r="Y445" s="878"/>
      <c r="Z445" s="878"/>
      <c r="AA445" s="787"/>
      <c r="AB445" s="315">
        <v>6</v>
      </c>
      <c r="AC445" s="482" t="s">
        <v>1584</v>
      </c>
      <c r="AD445" s="483">
        <v>1.3</v>
      </c>
      <c r="AE445" s="313" t="s">
        <v>1468</v>
      </c>
      <c r="AF445" s="316" t="s">
        <v>507</v>
      </c>
      <c r="AG445" s="317" t="s">
        <v>335</v>
      </c>
      <c r="AH445" s="314">
        <v>0.15</v>
      </c>
      <c r="AI445" s="317" t="s">
        <v>178</v>
      </c>
      <c r="AJ445" s="314">
        <v>0.15</v>
      </c>
      <c r="AK445" s="318">
        <v>0.3</v>
      </c>
      <c r="AL445" s="301">
        <v>9.8783999999999983E-2</v>
      </c>
      <c r="AM445" s="301">
        <v>0.30000000000000004</v>
      </c>
      <c r="AN445" s="320" t="s">
        <v>179</v>
      </c>
      <c r="AO445" s="320" t="s">
        <v>180</v>
      </c>
      <c r="AP445" s="320" t="s">
        <v>181</v>
      </c>
      <c r="AQ445" s="776"/>
      <c r="AR445" s="802"/>
      <c r="AS445" s="802"/>
      <c r="AT445" s="787"/>
      <c r="AU445" s="802"/>
      <c r="AV445" s="802"/>
      <c r="AW445" s="787"/>
      <c r="AX445" s="787"/>
      <c r="AY445" s="787"/>
      <c r="AZ445" s="776"/>
      <c r="BA445" s="321"/>
      <c r="BB445" s="323"/>
      <c r="BC445" s="326" t="s">
        <v>974</v>
      </c>
      <c r="BD445" s="313"/>
      <c r="BE445" s="313"/>
      <c r="BF445" s="313"/>
      <c r="BG445" s="313"/>
      <c r="BH445" s="323"/>
      <c r="BI445" s="323"/>
      <c r="BJ445" s="323"/>
      <c r="BK445" s="323"/>
      <c r="BL445" s="324"/>
      <c r="BM445" s="324"/>
      <c r="BN445" s="324"/>
      <c r="BO445" s="324"/>
      <c r="BP445" s="325" t="s">
        <v>974</v>
      </c>
      <c r="BQ445" s="333" t="s">
        <v>974</v>
      </c>
      <c r="BR445" s="749"/>
      <c r="BS445" s="764"/>
      <c r="BT445" s="764"/>
      <c r="BU445" s="767"/>
    </row>
    <row r="446" spans="1:73" ht="76.5" x14ac:dyDescent="0.25">
      <c r="A446" s="819"/>
      <c r="B446" s="822"/>
      <c r="C446" s="825"/>
      <c r="D446" s="998" t="s">
        <v>1387</v>
      </c>
      <c r="E446" s="830" t="s">
        <v>816</v>
      </c>
      <c r="F446" s="833">
        <v>4</v>
      </c>
      <c r="G446" s="762" t="s">
        <v>2014</v>
      </c>
      <c r="H446" s="774" t="s">
        <v>1575</v>
      </c>
      <c r="I446" s="774" t="s">
        <v>1406</v>
      </c>
      <c r="J446" s="800" t="s">
        <v>2021</v>
      </c>
      <c r="K446" s="774" t="s">
        <v>201</v>
      </c>
      <c r="L446" s="762" t="s">
        <v>675</v>
      </c>
      <c r="M446" s="815" t="s">
        <v>1282</v>
      </c>
      <c r="N446" s="762" t="s">
        <v>2022</v>
      </c>
      <c r="O446" s="762" t="s">
        <v>2023</v>
      </c>
      <c r="P446" s="812" t="s">
        <v>1395</v>
      </c>
      <c r="Q446" s="809" t="s">
        <v>1395</v>
      </c>
      <c r="R446" s="774" t="s">
        <v>289</v>
      </c>
      <c r="S446" s="876">
        <v>0.8</v>
      </c>
      <c r="T446" s="774" t="s">
        <v>263</v>
      </c>
      <c r="U446" s="876">
        <v>0.2</v>
      </c>
      <c r="V446" s="774" t="s">
        <v>174</v>
      </c>
      <c r="W446" s="876">
        <v>0.6</v>
      </c>
      <c r="X446" s="815" t="s">
        <v>174</v>
      </c>
      <c r="Y446" s="876">
        <v>0.6</v>
      </c>
      <c r="Z446" s="876" t="s">
        <v>1579</v>
      </c>
      <c r="AA446" s="785" t="s">
        <v>1580</v>
      </c>
      <c r="AB446" s="49">
        <v>1</v>
      </c>
      <c r="AC446" s="213" t="s">
        <v>2024</v>
      </c>
      <c r="AD446" s="214">
        <v>1.2</v>
      </c>
      <c r="AE446" s="9" t="s">
        <v>1554</v>
      </c>
      <c r="AF446" s="16" t="s">
        <v>507</v>
      </c>
      <c r="AG446" s="10" t="s">
        <v>335</v>
      </c>
      <c r="AH446" s="18">
        <v>0.15</v>
      </c>
      <c r="AI446" s="10" t="s">
        <v>178</v>
      </c>
      <c r="AJ446" s="18">
        <v>0.15</v>
      </c>
      <c r="AK446" s="19">
        <v>0.3</v>
      </c>
      <c r="AL446" s="20">
        <v>0.56000000000000005</v>
      </c>
      <c r="AM446" s="20">
        <v>0.6</v>
      </c>
      <c r="AN446" s="11" t="s">
        <v>179</v>
      </c>
      <c r="AO446" s="11" t="s">
        <v>180</v>
      </c>
      <c r="AP446" s="11" t="s">
        <v>181</v>
      </c>
      <c r="AQ446" s="774" t="s">
        <v>2025</v>
      </c>
      <c r="AR446" s="768">
        <v>0.8</v>
      </c>
      <c r="AS446" s="768">
        <v>0.16464000000000001</v>
      </c>
      <c r="AT446" s="785" t="s">
        <v>535</v>
      </c>
      <c r="AU446" s="768">
        <v>0.6</v>
      </c>
      <c r="AV446" s="768">
        <v>0.33749999999999997</v>
      </c>
      <c r="AW446" s="785" t="s">
        <v>220</v>
      </c>
      <c r="AX446" s="785" t="s">
        <v>1580</v>
      </c>
      <c r="AY446" s="785" t="s">
        <v>1397</v>
      </c>
      <c r="AZ446" s="774" t="s">
        <v>224</v>
      </c>
      <c r="BA446" s="97" t="s">
        <v>1395</v>
      </c>
      <c r="BB446" s="91" t="s">
        <v>1395</v>
      </c>
      <c r="BC446" s="94"/>
      <c r="BD446" s="9"/>
      <c r="BE446" s="9"/>
      <c r="BF446" s="9"/>
      <c r="BG446" s="9"/>
      <c r="BH446" s="91"/>
      <c r="BI446" s="91"/>
      <c r="BJ446" s="91"/>
      <c r="BK446" s="91"/>
      <c r="BL446" s="93"/>
      <c r="BM446" s="93"/>
      <c r="BN446" s="93"/>
      <c r="BO446" s="93"/>
      <c r="BP446" s="95" t="s">
        <v>974</v>
      </c>
      <c r="BQ446" s="96" t="s">
        <v>974</v>
      </c>
      <c r="BR446" s="747"/>
      <c r="BS446" s="762"/>
      <c r="BT446" s="762"/>
      <c r="BU446" s="765"/>
    </row>
    <row r="447" spans="1:73" ht="89.25" x14ac:dyDescent="0.25">
      <c r="A447" s="819"/>
      <c r="B447" s="822"/>
      <c r="C447" s="825"/>
      <c r="D447" s="999"/>
      <c r="E447" s="831"/>
      <c r="F447" s="834"/>
      <c r="G447" s="763"/>
      <c r="H447" s="775"/>
      <c r="I447" s="775"/>
      <c r="J447" s="801"/>
      <c r="K447" s="775"/>
      <c r="L447" s="763"/>
      <c r="M447" s="816"/>
      <c r="N447" s="763"/>
      <c r="O447" s="763"/>
      <c r="P447" s="813"/>
      <c r="Q447" s="810"/>
      <c r="R447" s="775"/>
      <c r="S447" s="877"/>
      <c r="T447" s="775"/>
      <c r="U447" s="877"/>
      <c r="V447" s="775"/>
      <c r="W447" s="877"/>
      <c r="X447" s="816"/>
      <c r="Y447" s="877"/>
      <c r="Z447" s="877"/>
      <c r="AA447" s="786"/>
      <c r="AB447" s="297">
        <v>2</v>
      </c>
      <c r="AC447" s="480" t="s">
        <v>2026</v>
      </c>
      <c r="AD447" s="481">
        <v>2</v>
      </c>
      <c r="AE447" s="295" t="s">
        <v>1554</v>
      </c>
      <c r="AF447" s="298" t="s">
        <v>507</v>
      </c>
      <c r="AG447" s="299" t="s">
        <v>335</v>
      </c>
      <c r="AH447" s="296">
        <v>0.15</v>
      </c>
      <c r="AI447" s="299" t="s">
        <v>178</v>
      </c>
      <c r="AJ447" s="296">
        <v>0.15</v>
      </c>
      <c r="AK447" s="300">
        <v>0.3</v>
      </c>
      <c r="AL447" s="301">
        <v>0.39200000000000002</v>
      </c>
      <c r="AM447" s="301">
        <v>0.6</v>
      </c>
      <c r="AN447" s="302" t="s">
        <v>179</v>
      </c>
      <c r="AO447" s="302" t="s">
        <v>180</v>
      </c>
      <c r="AP447" s="302" t="s">
        <v>181</v>
      </c>
      <c r="AQ447" s="775"/>
      <c r="AR447" s="801"/>
      <c r="AS447" s="801"/>
      <c r="AT447" s="786"/>
      <c r="AU447" s="801"/>
      <c r="AV447" s="801"/>
      <c r="AW447" s="786"/>
      <c r="AX447" s="786"/>
      <c r="AY447" s="786"/>
      <c r="AZ447" s="775"/>
      <c r="BA447" s="303"/>
      <c r="BB447" s="305"/>
      <c r="BC447" s="308" t="s">
        <v>974</v>
      </c>
      <c r="BD447" s="295"/>
      <c r="BE447" s="295"/>
      <c r="BF447" s="295"/>
      <c r="BG447" s="295"/>
      <c r="BH447" s="305"/>
      <c r="BI447" s="305"/>
      <c r="BJ447" s="305"/>
      <c r="BK447" s="305"/>
      <c r="BL447" s="306"/>
      <c r="BM447" s="306"/>
      <c r="BN447" s="306"/>
      <c r="BO447" s="306"/>
      <c r="BP447" s="307" t="s">
        <v>974</v>
      </c>
      <c r="BQ447" s="330" t="s">
        <v>974</v>
      </c>
      <c r="BR447" s="748"/>
      <c r="BS447" s="763"/>
      <c r="BT447" s="763"/>
      <c r="BU447" s="766"/>
    </row>
    <row r="448" spans="1:73" ht="89.25" x14ac:dyDescent="0.25">
      <c r="A448" s="819"/>
      <c r="B448" s="822"/>
      <c r="C448" s="825"/>
      <c r="D448" s="999"/>
      <c r="E448" s="831"/>
      <c r="F448" s="834"/>
      <c r="G448" s="763"/>
      <c r="H448" s="775"/>
      <c r="I448" s="775"/>
      <c r="J448" s="801"/>
      <c r="K448" s="775"/>
      <c r="L448" s="763"/>
      <c r="M448" s="816"/>
      <c r="N448" s="763"/>
      <c r="O448" s="763"/>
      <c r="P448" s="813"/>
      <c r="Q448" s="810"/>
      <c r="R448" s="775"/>
      <c r="S448" s="877"/>
      <c r="T448" s="775"/>
      <c r="U448" s="877"/>
      <c r="V448" s="775"/>
      <c r="W448" s="877"/>
      <c r="X448" s="816"/>
      <c r="Y448" s="877"/>
      <c r="Z448" s="877"/>
      <c r="AA448" s="786"/>
      <c r="AB448" s="297">
        <v>3</v>
      </c>
      <c r="AC448" s="480" t="s">
        <v>2026</v>
      </c>
      <c r="AD448" s="481">
        <v>3</v>
      </c>
      <c r="AE448" s="295" t="s">
        <v>1554</v>
      </c>
      <c r="AF448" s="298" t="s">
        <v>830</v>
      </c>
      <c r="AG448" s="299" t="s">
        <v>282</v>
      </c>
      <c r="AH448" s="296">
        <v>0.1</v>
      </c>
      <c r="AI448" s="299" t="s">
        <v>178</v>
      </c>
      <c r="AJ448" s="296">
        <v>0.15</v>
      </c>
      <c r="AK448" s="300">
        <v>0.25</v>
      </c>
      <c r="AL448" s="301">
        <v>0.39200000000000002</v>
      </c>
      <c r="AM448" s="301">
        <v>0.44999999999999996</v>
      </c>
      <c r="AN448" s="302" t="s">
        <v>179</v>
      </c>
      <c r="AO448" s="302" t="s">
        <v>180</v>
      </c>
      <c r="AP448" s="302" t="s">
        <v>181</v>
      </c>
      <c r="AQ448" s="775"/>
      <c r="AR448" s="801"/>
      <c r="AS448" s="801"/>
      <c r="AT448" s="786"/>
      <c r="AU448" s="801"/>
      <c r="AV448" s="801"/>
      <c r="AW448" s="786"/>
      <c r="AX448" s="786"/>
      <c r="AY448" s="786"/>
      <c r="AZ448" s="775"/>
      <c r="BA448" s="303"/>
      <c r="BB448" s="305"/>
      <c r="BC448" s="308" t="s">
        <v>974</v>
      </c>
      <c r="BD448" s="295"/>
      <c r="BE448" s="295"/>
      <c r="BF448" s="295"/>
      <c r="BG448" s="295"/>
      <c r="BH448" s="305"/>
      <c r="BI448" s="305"/>
      <c r="BJ448" s="305"/>
      <c r="BK448" s="305"/>
      <c r="BL448" s="306"/>
      <c r="BM448" s="306"/>
      <c r="BN448" s="306"/>
      <c r="BO448" s="306"/>
      <c r="BP448" s="307" t="s">
        <v>974</v>
      </c>
      <c r="BQ448" s="330" t="s">
        <v>974</v>
      </c>
      <c r="BR448" s="748"/>
      <c r="BS448" s="763"/>
      <c r="BT448" s="763"/>
      <c r="BU448" s="766"/>
    </row>
    <row r="449" spans="1:73" ht="89.25" x14ac:dyDescent="0.25">
      <c r="A449" s="819"/>
      <c r="B449" s="822"/>
      <c r="C449" s="825"/>
      <c r="D449" s="999"/>
      <c r="E449" s="831"/>
      <c r="F449" s="834"/>
      <c r="G449" s="763"/>
      <c r="H449" s="775"/>
      <c r="I449" s="775"/>
      <c r="J449" s="801"/>
      <c r="K449" s="775"/>
      <c r="L449" s="763"/>
      <c r="M449" s="816"/>
      <c r="N449" s="763"/>
      <c r="O449" s="763"/>
      <c r="P449" s="813"/>
      <c r="Q449" s="810"/>
      <c r="R449" s="775"/>
      <c r="S449" s="877"/>
      <c r="T449" s="775"/>
      <c r="U449" s="877"/>
      <c r="V449" s="775"/>
      <c r="W449" s="877"/>
      <c r="X449" s="816"/>
      <c r="Y449" s="877"/>
      <c r="Z449" s="877"/>
      <c r="AA449" s="786"/>
      <c r="AB449" s="297">
        <v>4</v>
      </c>
      <c r="AC449" s="480" t="s">
        <v>2027</v>
      </c>
      <c r="AD449" s="481">
        <v>1</v>
      </c>
      <c r="AE449" s="295" t="s">
        <v>2028</v>
      </c>
      <c r="AF449" s="298" t="s">
        <v>507</v>
      </c>
      <c r="AG449" s="299" t="s">
        <v>177</v>
      </c>
      <c r="AH449" s="296">
        <v>0.25</v>
      </c>
      <c r="AI449" s="299" t="s">
        <v>178</v>
      </c>
      <c r="AJ449" s="296">
        <v>0.15</v>
      </c>
      <c r="AK449" s="300">
        <v>0.4</v>
      </c>
      <c r="AL449" s="301">
        <v>0.23519999999999999</v>
      </c>
      <c r="AM449" s="301">
        <v>0.44999999999999996</v>
      </c>
      <c r="AN449" s="302" t="s">
        <v>179</v>
      </c>
      <c r="AO449" s="302" t="s">
        <v>180</v>
      </c>
      <c r="AP449" s="302" t="s">
        <v>181</v>
      </c>
      <c r="AQ449" s="775"/>
      <c r="AR449" s="801"/>
      <c r="AS449" s="801"/>
      <c r="AT449" s="786"/>
      <c r="AU449" s="801"/>
      <c r="AV449" s="801"/>
      <c r="AW449" s="786"/>
      <c r="AX449" s="786"/>
      <c r="AY449" s="786"/>
      <c r="AZ449" s="775"/>
      <c r="BA449" s="303"/>
      <c r="BB449" s="305"/>
      <c r="BC449" s="308" t="s">
        <v>974</v>
      </c>
      <c r="BD449" s="295"/>
      <c r="BE449" s="295"/>
      <c r="BF449" s="295"/>
      <c r="BG449" s="295"/>
      <c r="BH449" s="305"/>
      <c r="BI449" s="305"/>
      <c r="BJ449" s="305"/>
      <c r="BK449" s="305"/>
      <c r="BL449" s="306"/>
      <c r="BM449" s="306"/>
      <c r="BN449" s="306"/>
      <c r="BO449" s="306"/>
      <c r="BP449" s="307" t="s">
        <v>974</v>
      </c>
      <c r="BQ449" s="330" t="s">
        <v>974</v>
      </c>
      <c r="BR449" s="748"/>
      <c r="BS449" s="763"/>
      <c r="BT449" s="763"/>
      <c r="BU449" s="766"/>
    </row>
    <row r="450" spans="1:73" ht="56.45" customHeight="1" x14ac:dyDescent="0.25">
      <c r="A450" s="819"/>
      <c r="B450" s="822"/>
      <c r="C450" s="825"/>
      <c r="D450" s="999"/>
      <c r="E450" s="831"/>
      <c r="F450" s="834"/>
      <c r="G450" s="763"/>
      <c r="H450" s="775"/>
      <c r="I450" s="775"/>
      <c r="J450" s="801"/>
      <c r="K450" s="775"/>
      <c r="L450" s="763"/>
      <c r="M450" s="816"/>
      <c r="N450" s="763"/>
      <c r="O450" s="763"/>
      <c r="P450" s="813"/>
      <c r="Q450" s="810"/>
      <c r="R450" s="775"/>
      <c r="S450" s="877"/>
      <c r="T450" s="775"/>
      <c r="U450" s="877"/>
      <c r="V450" s="775"/>
      <c r="W450" s="877"/>
      <c r="X450" s="816"/>
      <c r="Y450" s="877"/>
      <c r="Z450" s="877"/>
      <c r="AA450" s="786"/>
      <c r="AB450" s="297">
        <v>5</v>
      </c>
      <c r="AC450" s="480" t="s">
        <v>2029</v>
      </c>
      <c r="AD450" s="481">
        <v>1</v>
      </c>
      <c r="AE450" s="295" t="s">
        <v>2028</v>
      </c>
      <c r="AF450" s="298" t="s">
        <v>830</v>
      </c>
      <c r="AG450" s="299" t="s">
        <v>282</v>
      </c>
      <c r="AH450" s="296">
        <v>0.1</v>
      </c>
      <c r="AI450" s="299" t="s">
        <v>178</v>
      </c>
      <c r="AJ450" s="296">
        <v>0.15</v>
      </c>
      <c r="AK450" s="300">
        <v>0.25</v>
      </c>
      <c r="AL450" s="301">
        <v>0.23519999999999999</v>
      </c>
      <c r="AM450" s="301">
        <v>0.33749999999999997</v>
      </c>
      <c r="AN450" s="302" t="s">
        <v>179</v>
      </c>
      <c r="AO450" s="302" t="s">
        <v>180</v>
      </c>
      <c r="AP450" s="302" t="s">
        <v>181</v>
      </c>
      <c r="AQ450" s="775"/>
      <c r="AR450" s="801"/>
      <c r="AS450" s="801"/>
      <c r="AT450" s="786"/>
      <c r="AU450" s="801"/>
      <c r="AV450" s="801"/>
      <c r="AW450" s="786"/>
      <c r="AX450" s="786"/>
      <c r="AY450" s="786"/>
      <c r="AZ450" s="775"/>
      <c r="BA450" s="303"/>
      <c r="BB450" s="305"/>
      <c r="BC450" s="308" t="s">
        <v>974</v>
      </c>
      <c r="BD450" s="295"/>
      <c r="BE450" s="295"/>
      <c r="BF450" s="295"/>
      <c r="BG450" s="295"/>
      <c r="BH450" s="305"/>
      <c r="BI450" s="305"/>
      <c r="BJ450" s="305"/>
      <c r="BK450" s="305"/>
      <c r="BL450" s="306"/>
      <c r="BM450" s="306"/>
      <c r="BN450" s="306"/>
      <c r="BO450" s="306"/>
      <c r="BP450" s="307" t="s">
        <v>974</v>
      </c>
      <c r="BQ450" s="330" t="s">
        <v>974</v>
      </c>
      <c r="BR450" s="748"/>
      <c r="BS450" s="763"/>
      <c r="BT450" s="763"/>
      <c r="BU450" s="766"/>
    </row>
    <row r="451" spans="1:73" ht="71.25" thickBot="1" x14ac:dyDescent="0.3">
      <c r="A451" s="819"/>
      <c r="B451" s="822"/>
      <c r="C451" s="825"/>
      <c r="D451" s="1000"/>
      <c r="E451" s="832"/>
      <c r="F451" s="835"/>
      <c r="G451" s="764"/>
      <c r="H451" s="776"/>
      <c r="I451" s="776"/>
      <c r="J451" s="802"/>
      <c r="K451" s="776"/>
      <c r="L451" s="764"/>
      <c r="M451" s="817"/>
      <c r="N451" s="764"/>
      <c r="O451" s="764"/>
      <c r="P451" s="814"/>
      <c r="Q451" s="811"/>
      <c r="R451" s="776"/>
      <c r="S451" s="878"/>
      <c r="T451" s="776"/>
      <c r="U451" s="878"/>
      <c r="V451" s="776"/>
      <c r="W451" s="878"/>
      <c r="X451" s="817"/>
      <c r="Y451" s="878"/>
      <c r="Z451" s="878"/>
      <c r="AA451" s="787"/>
      <c r="AB451" s="315">
        <v>6</v>
      </c>
      <c r="AC451" s="482" t="s">
        <v>2030</v>
      </c>
      <c r="AD451" s="483">
        <v>1</v>
      </c>
      <c r="AE451" s="313" t="s">
        <v>1597</v>
      </c>
      <c r="AF451" s="316" t="s">
        <v>507</v>
      </c>
      <c r="AG451" s="317" t="s">
        <v>335</v>
      </c>
      <c r="AH451" s="314">
        <v>0.15</v>
      </c>
      <c r="AI451" s="317" t="s">
        <v>178</v>
      </c>
      <c r="AJ451" s="314">
        <v>0.15</v>
      </c>
      <c r="AK451" s="318">
        <v>0.3</v>
      </c>
      <c r="AL451" s="301">
        <v>0.16464000000000001</v>
      </c>
      <c r="AM451" s="301">
        <v>0.33749999999999997</v>
      </c>
      <c r="AN451" s="320" t="s">
        <v>179</v>
      </c>
      <c r="AO451" s="320" t="s">
        <v>180</v>
      </c>
      <c r="AP451" s="320" t="s">
        <v>181</v>
      </c>
      <c r="AQ451" s="776"/>
      <c r="AR451" s="802"/>
      <c r="AS451" s="802"/>
      <c r="AT451" s="787"/>
      <c r="AU451" s="802"/>
      <c r="AV451" s="802"/>
      <c r="AW451" s="787"/>
      <c r="AX451" s="787"/>
      <c r="AY451" s="787"/>
      <c r="AZ451" s="776"/>
      <c r="BA451" s="321"/>
      <c r="BB451" s="323"/>
      <c r="BC451" s="326" t="s">
        <v>974</v>
      </c>
      <c r="BD451" s="313"/>
      <c r="BE451" s="313"/>
      <c r="BF451" s="313"/>
      <c r="BG451" s="313"/>
      <c r="BH451" s="323"/>
      <c r="BI451" s="323"/>
      <c r="BJ451" s="323"/>
      <c r="BK451" s="323"/>
      <c r="BL451" s="324"/>
      <c r="BM451" s="324"/>
      <c r="BN451" s="324"/>
      <c r="BO451" s="324"/>
      <c r="BP451" s="325" t="s">
        <v>974</v>
      </c>
      <c r="BQ451" s="333" t="s">
        <v>974</v>
      </c>
      <c r="BR451" s="749"/>
      <c r="BS451" s="764"/>
      <c r="BT451" s="764"/>
      <c r="BU451" s="767"/>
    </row>
    <row r="452" spans="1:73" ht="105" x14ac:dyDescent="0.25">
      <c r="A452" s="819"/>
      <c r="B452" s="822"/>
      <c r="C452" s="825"/>
      <c r="D452" s="998" t="s">
        <v>1387</v>
      </c>
      <c r="E452" s="830" t="s">
        <v>816</v>
      </c>
      <c r="F452" s="833">
        <v>5</v>
      </c>
      <c r="G452" s="762" t="s">
        <v>2031</v>
      </c>
      <c r="H452" s="774" t="s">
        <v>1556</v>
      </c>
      <c r="I452" s="774" t="s">
        <v>1391</v>
      </c>
      <c r="J452" s="800" t="s">
        <v>2032</v>
      </c>
      <c r="K452" s="774" t="s">
        <v>201</v>
      </c>
      <c r="L452" s="762" t="s">
        <v>327</v>
      </c>
      <c r="M452" s="785" t="s">
        <v>1282</v>
      </c>
      <c r="N452" s="762" t="s">
        <v>2033</v>
      </c>
      <c r="O452" s="762" t="s">
        <v>2034</v>
      </c>
      <c r="P452" s="806" t="s">
        <v>1395</v>
      </c>
      <c r="Q452" s="809" t="s">
        <v>1395</v>
      </c>
      <c r="R452" s="774" t="s">
        <v>219</v>
      </c>
      <c r="S452" s="876">
        <v>0.4</v>
      </c>
      <c r="T452" s="774"/>
      <c r="U452" s="876" t="s">
        <v>974</v>
      </c>
      <c r="V452" s="774" t="s">
        <v>174</v>
      </c>
      <c r="W452" s="876">
        <v>0.6</v>
      </c>
      <c r="X452" s="815" t="s">
        <v>174</v>
      </c>
      <c r="Y452" s="876">
        <v>0.6</v>
      </c>
      <c r="Z452" s="876" t="s">
        <v>1602</v>
      </c>
      <c r="AA452" s="785" t="s">
        <v>174</v>
      </c>
      <c r="AB452" s="49">
        <v>1</v>
      </c>
      <c r="AC452" s="213" t="s">
        <v>2008</v>
      </c>
      <c r="AD452" s="214">
        <v>1</v>
      </c>
      <c r="AE452" s="9" t="s">
        <v>1505</v>
      </c>
      <c r="AF452" s="17" t="s">
        <v>507</v>
      </c>
      <c r="AG452" s="10" t="s">
        <v>177</v>
      </c>
      <c r="AH452" s="18">
        <v>0.25</v>
      </c>
      <c r="AI452" s="10" t="s">
        <v>178</v>
      </c>
      <c r="AJ452" s="18">
        <v>0.15</v>
      </c>
      <c r="AK452" s="19">
        <v>0.4</v>
      </c>
      <c r="AL452" s="20">
        <v>0.24</v>
      </c>
      <c r="AM452" s="20">
        <v>0.6</v>
      </c>
      <c r="AN452" s="11" t="s">
        <v>179</v>
      </c>
      <c r="AO452" s="11" t="s">
        <v>180</v>
      </c>
      <c r="AP452" s="11" t="s">
        <v>181</v>
      </c>
      <c r="AQ452" s="774" t="s">
        <v>2013</v>
      </c>
      <c r="AR452" s="768">
        <v>0.4</v>
      </c>
      <c r="AS452" s="768">
        <v>0.16799999999999998</v>
      </c>
      <c r="AT452" s="785" t="s">
        <v>535</v>
      </c>
      <c r="AU452" s="768">
        <v>0.6</v>
      </c>
      <c r="AV452" s="768">
        <v>0.6</v>
      </c>
      <c r="AW452" s="785" t="s">
        <v>174</v>
      </c>
      <c r="AX452" s="785" t="s">
        <v>174</v>
      </c>
      <c r="AY452" s="785" t="s">
        <v>174</v>
      </c>
      <c r="AZ452" s="774" t="s">
        <v>183</v>
      </c>
      <c r="BA452" s="97" t="s">
        <v>2035</v>
      </c>
      <c r="BB452" s="91" t="s">
        <v>2003</v>
      </c>
      <c r="BC452" s="94">
        <v>2</v>
      </c>
      <c r="BD452" s="9">
        <v>1</v>
      </c>
      <c r="BE452" s="9"/>
      <c r="BF452" s="9">
        <v>1</v>
      </c>
      <c r="BG452" s="9"/>
      <c r="BH452" s="91" t="s">
        <v>1798</v>
      </c>
      <c r="BI452" s="91" t="s">
        <v>2004</v>
      </c>
      <c r="BJ452" s="91"/>
      <c r="BK452" s="91"/>
      <c r="BL452" s="93"/>
      <c r="BM452" s="93"/>
      <c r="BN452" s="93"/>
      <c r="BO452" s="93"/>
      <c r="BP452" s="95" t="s">
        <v>974</v>
      </c>
      <c r="BQ452" s="96" t="s">
        <v>974</v>
      </c>
      <c r="BR452" s="747"/>
      <c r="BS452" s="762"/>
      <c r="BT452" s="762"/>
      <c r="BU452" s="765"/>
    </row>
    <row r="453" spans="1:73" ht="127.5" x14ac:dyDescent="0.25">
      <c r="A453" s="819"/>
      <c r="B453" s="822"/>
      <c r="C453" s="825"/>
      <c r="D453" s="999"/>
      <c r="E453" s="831"/>
      <c r="F453" s="834"/>
      <c r="G453" s="763"/>
      <c r="H453" s="775"/>
      <c r="I453" s="775"/>
      <c r="J453" s="801"/>
      <c r="K453" s="775"/>
      <c r="L453" s="763"/>
      <c r="M453" s="786"/>
      <c r="N453" s="763"/>
      <c r="O453" s="763"/>
      <c r="P453" s="807"/>
      <c r="Q453" s="810"/>
      <c r="R453" s="775"/>
      <c r="S453" s="877"/>
      <c r="T453" s="775"/>
      <c r="U453" s="877"/>
      <c r="V453" s="775"/>
      <c r="W453" s="877"/>
      <c r="X453" s="816"/>
      <c r="Y453" s="877"/>
      <c r="Z453" s="877"/>
      <c r="AA453" s="786"/>
      <c r="AB453" s="297">
        <v>2</v>
      </c>
      <c r="AC453" s="480" t="s">
        <v>2009</v>
      </c>
      <c r="AD453" s="481">
        <v>2</v>
      </c>
      <c r="AE453" s="295" t="s">
        <v>1505</v>
      </c>
      <c r="AF453" s="298" t="s">
        <v>507</v>
      </c>
      <c r="AG453" s="299" t="s">
        <v>335</v>
      </c>
      <c r="AH453" s="296">
        <v>0.15</v>
      </c>
      <c r="AI453" s="299" t="s">
        <v>178</v>
      </c>
      <c r="AJ453" s="296">
        <v>0.15</v>
      </c>
      <c r="AK453" s="300">
        <v>0.3</v>
      </c>
      <c r="AL453" s="301">
        <v>0.16799999999999998</v>
      </c>
      <c r="AM453" s="301">
        <v>0.6</v>
      </c>
      <c r="AN453" s="302" t="s">
        <v>179</v>
      </c>
      <c r="AO453" s="302" t="s">
        <v>180</v>
      </c>
      <c r="AP453" s="302" t="s">
        <v>181</v>
      </c>
      <c r="AQ453" s="775"/>
      <c r="AR453" s="801"/>
      <c r="AS453" s="801"/>
      <c r="AT453" s="786"/>
      <c r="AU453" s="801"/>
      <c r="AV453" s="801"/>
      <c r="AW453" s="786"/>
      <c r="AX453" s="786"/>
      <c r="AY453" s="786"/>
      <c r="AZ453" s="775"/>
      <c r="BA453" s="303"/>
      <c r="BB453" s="305"/>
      <c r="BC453" s="308" t="s">
        <v>974</v>
      </c>
      <c r="BD453" s="295"/>
      <c r="BE453" s="295"/>
      <c r="BF453" s="295"/>
      <c r="BG453" s="295"/>
      <c r="BH453" s="305"/>
      <c r="BI453" s="305"/>
      <c r="BJ453" s="305"/>
      <c r="BK453" s="305"/>
      <c r="BL453" s="306"/>
      <c r="BM453" s="306"/>
      <c r="BN453" s="306"/>
      <c r="BO453" s="306"/>
      <c r="BP453" s="307" t="s">
        <v>974</v>
      </c>
      <c r="BQ453" s="330" t="s">
        <v>974</v>
      </c>
      <c r="BR453" s="748"/>
      <c r="BS453" s="763"/>
      <c r="BT453" s="763"/>
      <c r="BU453" s="766"/>
    </row>
    <row r="454" spans="1:73" x14ac:dyDescent="0.25">
      <c r="A454" s="819"/>
      <c r="B454" s="822"/>
      <c r="C454" s="825"/>
      <c r="D454" s="999"/>
      <c r="E454" s="831"/>
      <c r="F454" s="834"/>
      <c r="G454" s="763"/>
      <c r="H454" s="775"/>
      <c r="I454" s="775"/>
      <c r="J454" s="801"/>
      <c r="K454" s="775"/>
      <c r="L454" s="763"/>
      <c r="M454" s="786"/>
      <c r="N454" s="763"/>
      <c r="O454" s="763"/>
      <c r="P454" s="807"/>
      <c r="Q454" s="810"/>
      <c r="R454" s="775"/>
      <c r="S454" s="877"/>
      <c r="T454" s="775"/>
      <c r="U454" s="877"/>
      <c r="V454" s="775"/>
      <c r="W454" s="877"/>
      <c r="X454" s="816"/>
      <c r="Y454" s="877"/>
      <c r="Z454" s="877"/>
      <c r="AA454" s="786"/>
      <c r="AB454" s="297">
        <v>3</v>
      </c>
      <c r="AC454" s="480"/>
      <c r="AD454" s="481"/>
      <c r="AE454" s="295"/>
      <c r="AF454" s="298" t="s">
        <v>974</v>
      </c>
      <c r="AG454" s="299"/>
      <c r="AH454" s="296" t="s">
        <v>974</v>
      </c>
      <c r="AI454" s="299"/>
      <c r="AJ454" s="296" t="s">
        <v>974</v>
      </c>
      <c r="AK454" s="300" t="s">
        <v>974</v>
      </c>
      <c r="AL454" s="301" t="s">
        <v>974</v>
      </c>
      <c r="AM454" s="301" t="s">
        <v>974</v>
      </c>
      <c r="AN454" s="302"/>
      <c r="AO454" s="302"/>
      <c r="AP454" s="302"/>
      <c r="AQ454" s="775"/>
      <c r="AR454" s="801"/>
      <c r="AS454" s="801"/>
      <c r="AT454" s="786"/>
      <c r="AU454" s="801"/>
      <c r="AV454" s="801"/>
      <c r="AW454" s="786"/>
      <c r="AX454" s="786"/>
      <c r="AY454" s="786"/>
      <c r="AZ454" s="775"/>
      <c r="BA454" s="303"/>
      <c r="BB454" s="305"/>
      <c r="BC454" s="308" t="s">
        <v>974</v>
      </c>
      <c r="BD454" s="295"/>
      <c r="BE454" s="295"/>
      <c r="BF454" s="295"/>
      <c r="BG454" s="295"/>
      <c r="BH454" s="305"/>
      <c r="BI454" s="305"/>
      <c r="BJ454" s="305"/>
      <c r="BK454" s="305"/>
      <c r="BL454" s="306"/>
      <c r="BM454" s="306"/>
      <c r="BN454" s="306"/>
      <c r="BO454" s="306"/>
      <c r="BP454" s="307" t="s">
        <v>974</v>
      </c>
      <c r="BQ454" s="330" t="s">
        <v>974</v>
      </c>
      <c r="BR454" s="748"/>
      <c r="BS454" s="763"/>
      <c r="BT454" s="763"/>
      <c r="BU454" s="766"/>
    </row>
    <row r="455" spans="1:73" x14ac:dyDescent="0.25">
      <c r="A455" s="819"/>
      <c r="B455" s="822"/>
      <c r="C455" s="825"/>
      <c r="D455" s="999"/>
      <c r="E455" s="831"/>
      <c r="F455" s="834"/>
      <c r="G455" s="763"/>
      <c r="H455" s="775"/>
      <c r="I455" s="775"/>
      <c r="J455" s="801"/>
      <c r="K455" s="775"/>
      <c r="L455" s="763"/>
      <c r="M455" s="786"/>
      <c r="N455" s="763"/>
      <c r="O455" s="763"/>
      <c r="P455" s="807"/>
      <c r="Q455" s="810"/>
      <c r="R455" s="775"/>
      <c r="S455" s="877"/>
      <c r="T455" s="775"/>
      <c r="U455" s="877"/>
      <c r="V455" s="775"/>
      <c r="W455" s="877"/>
      <c r="X455" s="816"/>
      <c r="Y455" s="877"/>
      <c r="Z455" s="877"/>
      <c r="AA455" s="786"/>
      <c r="AB455" s="297">
        <v>4</v>
      </c>
      <c r="AC455" s="480"/>
      <c r="AD455" s="481"/>
      <c r="AE455" s="295"/>
      <c r="AF455" s="298" t="s">
        <v>974</v>
      </c>
      <c r="AG455" s="299"/>
      <c r="AH455" s="296" t="s">
        <v>974</v>
      </c>
      <c r="AI455" s="299"/>
      <c r="AJ455" s="296" t="s">
        <v>974</v>
      </c>
      <c r="AK455" s="300" t="s">
        <v>974</v>
      </c>
      <c r="AL455" s="301" t="s">
        <v>974</v>
      </c>
      <c r="AM455" s="301" t="s">
        <v>974</v>
      </c>
      <c r="AN455" s="302"/>
      <c r="AO455" s="302"/>
      <c r="AP455" s="302"/>
      <c r="AQ455" s="775"/>
      <c r="AR455" s="801"/>
      <c r="AS455" s="801"/>
      <c r="AT455" s="786"/>
      <c r="AU455" s="801"/>
      <c r="AV455" s="801"/>
      <c r="AW455" s="786"/>
      <c r="AX455" s="786"/>
      <c r="AY455" s="786"/>
      <c r="AZ455" s="775"/>
      <c r="BA455" s="303"/>
      <c r="BB455" s="305"/>
      <c r="BC455" s="308" t="s">
        <v>974</v>
      </c>
      <c r="BD455" s="295"/>
      <c r="BE455" s="295"/>
      <c r="BF455" s="295"/>
      <c r="BG455" s="295"/>
      <c r="BH455" s="305"/>
      <c r="BI455" s="305"/>
      <c r="BJ455" s="305"/>
      <c r="BK455" s="305"/>
      <c r="BL455" s="306"/>
      <c r="BM455" s="306"/>
      <c r="BN455" s="306"/>
      <c r="BO455" s="306"/>
      <c r="BP455" s="307" t="s">
        <v>974</v>
      </c>
      <c r="BQ455" s="330" t="s">
        <v>974</v>
      </c>
      <c r="BR455" s="748"/>
      <c r="BS455" s="763"/>
      <c r="BT455" s="763"/>
      <c r="BU455" s="766"/>
    </row>
    <row r="456" spans="1:73" x14ac:dyDescent="0.25">
      <c r="A456" s="819"/>
      <c r="B456" s="822"/>
      <c r="C456" s="825"/>
      <c r="D456" s="999"/>
      <c r="E456" s="831"/>
      <c r="F456" s="834"/>
      <c r="G456" s="763"/>
      <c r="H456" s="775"/>
      <c r="I456" s="775"/>
      <c r="J456" s="801"/>
      <c r="K456" s="775"/>
      <c r="L456" s="763"/>
      <c r="M456" s="786"/>
      <c r="N456" s="763"/>
      <c r="O456" s="763"/>
      <c r="P456" s="807"/>
      <c r="Q456" s="810"/>
      <c r="R456" s="775"/>
      <c r="S456" s="877"/>
      <c r="T456" s="775"/>
      <c r="U456" s="877"/>
      <c r="V456" s="775"/>
      <c r="W456" s="877"/>
      <c r="X456" s="816"/>
      <c r="Y456" s="877"/>
      <c r="Z456" s="877"/>
      <c r="AA456" s="786"/>
      <c r="AB456" s="297">
        <v>5</v>
      </c>
      <c r="AC456" s="480"/>
      <c r="AD456" s="481"/>
      <c r="AE456" s="295"/>
      <c r="AF456" s="298" t="s">
        <v>974</v>
      </c>
      <c r="AG456" s="299"/>
      <c r="AH456" s="296" t="s">
        <v>974</v>
      </c>
      <c r="AI456" s="299"/>
      <c r="AJ456" s="296" t="s">
        <v>974</v>
      </c>
      <c r="AK456" s="300" t="s">
        <v>974</v>
      </c>
      <c r="AL456" s="301" t="s">
        <v>974</v>
      </c>
      <c r="AM456" s="301" t="s">
        <v>974</v>
      </c>
      <c r="AN456" s="302"/>
      <c r="AO456" s="302"/>
      <c r="AP456" s="302"/>
      <c r="AQ456" s="775"/>
      <c r="AR456" s="801"/>
      <c r="AS456" s="801"/>
      <c r="AT456" s="786"/>
      <c r="AU456" s="801"/>
      <c r="AV456" s="801"/>
      <c r="AW456" s="786"/>
      <c r="AX456" s="786"/>
      <c r="AY456" s="786"/>
      <c r="AZ456" s="775"/>
      <c r="BA456" s="303"/>
      <c r="BB456" s="305"/>
      <c r="BC456" s="308" t="s">
        <v>974</v>
      </c>
      <c r="BD456" s="295"/>
      <c r="BE456" s="295"/>
      <c r="BF456" s="295"/>
      <c r="BG456" s="295"/>
      <c r="BH456" s="305"/>
      <c r="BI456" s="305"/>
      <c r="BJ456" s="305"/>
      <c r="BK456" s="305"/>
      <c r="BL456" s="306"/>
      <c r="BM456" s="306"/>
      <c r="BN456" s="306"/>
      <c r="BO456" s="306"/>
      <c r="BP456" s="307" t="s">
        <v>974</v>
      </c>
      <c r="BQ456" s="330" t="s">
        <v>974</v>
      </c>
      <c r="BR456" s="748"/>
      <c r="BS456" s="763"/>
      <c r="BT456" s="763"/>
      <c r="BU456" s="766"/>
    </row>
    <row r="457" spans="1:73" ht="15.75" thickBot="1" x14ac:dyDescent="0.3">
      <c r="A457" s="819"/>
      <c r="B457" s="822"/>
      <c r="C457" s="825"/>
      <c r="D457" s="1000"/>
      <c r="E457" s="832"/>
      <c r="F457" s="835"/>
      <c r="G457" s="764"/>
      <c r="H457" s="776"/>
      <c r="I457" s="776"/>
      <c r="J457" s="802"/>
      <c r="K457" s="776"/>
      <c r="L457" s="764"/>
      <c r="M457" s="787"/>
      <c r="N457" s="764"/>
      <c r="O457" s="764"/>
      <c r="P457" s="808"/>
      <c r="Q457" s="811"/>
      <c r="R457" s="776"/>
      <c r="S457" s="878"/>
      <c r="T457" s="776"/>
      <c r="U457" s="878"/>
      <c r="V457" s="776"/>
      <c r="W457" s="878"/>
      <c r="X457" s="817"/>
      <c r="Y457" s="878"/>
      <c r="Z457" s="878"/>
      <c r="AA457" s="787"/>
      <c r="AB457" s="315">
        <v>6</v>
      </c>
      <c r="AC457" s="482"/>
      <c r="AD457" s="483"/>
      <c r="AE457" s="313"/>
      <c r="AF457" s="547" t="s">
        <v>974</v>
      </c>
      <c r="AG457" s="548"/>
      <c r="AH457" s="314" t="s">
        <v>974</v>
      </c>
      <c r="AI457" s="548"/>
      <c r="AJ457" s="314" t="s">
        <v>974</v>
      </c>
      <c r="AK457" s="318" t="s">
        <v>974</v>
      </c>
      <c r="AL457" s="301" t="s">
        <v>974</v>
      </c>
      <c r="AM457" s="301" t="s">
        <v>974</v>
      </c>
      <c r="AN457" s="320"/>
      <c r="AO457" s="320"/>
      <c r="AP457" s="320"/>
      <c r="AQ457" s="776"/>
      <c r="AR457" s="802"/>
      <c r="AS457" s="802"/>
      <c r="AT457" s="787"/>
      <c r="AU457" s="802"/>
      <c r="AV457" s="802"/>
      <c r="AW457" s="787"/>
      <c r="AX457" s="787"/>
      <c r="AY457" s="787"/>
      <c r="AZ457" s="776"/>
      <c r="BA457" s="321"/>
      <c r="BB457" s="323"/>
      <c r="BC457" s="326" t="s">
        <v>974</v>
      </c>
      <c r="BD457" s="313"/>
      <c r="BE457" s="313"/>
      <c r="BF457" s="313"/>
      <c r="BG457" s="313"/>
      <c r="BH457" s="323"/>
      <c r="BI457" s="323"/>
      <c r="BJ457" s="323"/>
      <c r="BK457" s="323"/>
      <c r="BL457" s="324"/>
      <c r="BM457" s="324"/>
      <c r="BN457" s="324"/>
      <c r="BO457" s="324"/>
      <c r="BP457" s="325" t="s">
        <v>974</v>
      </c>
      <c r="BQ457" s="333" t="s">
        <v>974</v>
      </c>
      <c r="BR457" s="749"/>
      <c r="BS457" s="764"/>
      <c r="BT457" s="764"/>
      <c r="BU457" s="767"/>
    </row>
    <row r="458" spans="1:73" ht="105" x14ac:dyDescent="0.25">
      <c r="A458" s="819"/>
      <c r="B458" s="822"/>
      <c r="C458" s="825"/>
      <c r="D458" s="998" t="s">
        <v>1387</v>
      </c>
      <c r="E458" s="830" t="s">
        <v>816</v>
      </c>
      <c r="F458" s="833">
        <v>6</v>
      </c>
      <c r="G458" s="762" t="s">
        <v>2031</v>
      </c>
      <c r="H458" s="774" t="s">
        <v>1556</v>
      </c>
      <c r="I458" s="774" t="s">
        <v>1406</v>
      </c>
      <c r="J458" s="800" t="s">
        <v>2036</v>
      </c>
      <c r="K458" s="774" t="s">
        <v>201</v>
      </c>
      <c r="L458" s="762" t="s">
        <v>327</v>
      </c>
      <c r="M458" s="785" t="s">
        <v>1282</v>
      </c>
      <c r="N458" s="762" t="s">
        <v>2037</v>
      </c>
      <c r="O458" s="762" t="s">
        <v>2038</v>
      </c>
      <c r="P458" s="812" t="s">
        <v>1395</v>
      </c>
      <c r="Q458" s="747" t="s">
        <v>1395</v>
      </c>
      <c r="R458" s="774" t="s">
        <v>219</v>
      </c>
      <c r="S458" s="876">
        <v>0.4</v>
      </c>
      <c r="T458" s="774"/>
      <c r="U458" s="876" t="s">
        <v>974</v>
      </c>
      <c r="V458" s="774" t="s">
        <v>174</v>
      </c>
      <c r="W458" s="876">
        <v>0.6</v>
      </c>
      <c r="X458" s="815" t="s">
        <v>174</v>
      </c>
      <c r="Y458" s="876">
        <v>0.6</v>
      </c>
      <c r="Z458" s="876" t="s">
        <v>1602</v>
      </c>
      <c r="AA458" s="785" t="s">
        <v>174</v>
      </c>
      <c r="AB458" s="49">
        <v>1</v>
      </c>
      <c r="AC458" s="213" t="s">
        <v>2008</v>
      </c>
      <c r="AD458" s="214" t="s">
        <v>1528</v>
      </c>
      <c r="AE458" s="9" t="s">
        <v>1505</v>
      </c>
      <c r="AF458" s="16" t="s">
        <v>507</v>
      </c>
      <c r="AG458" s="10" t="s">
        <v>177</v>
      </c>
      <c r="AH458" s="18">
        <v>0.25</v>
      </c>
      <c r="AI458" s="10" t="s">
        <v>178</v>
      </c>
      <c r="AJ458" s="18">
        <v>0.15</v>
      </c>
      <c r="AK458" s="19">
        <v>0.4</v>
      </c>
      <c r="AL458" s="20">
        <v>0.24</v>
      </c>
      <c r="AM458" s="20">
        <v>0.6</v>
      </c>
      <c r="AN458" s="11" t="s">
        <v>179</v>
      </c>
      <c r="AO458" s="11" t="s">
        <v>180</v>
      </c>
      <c r="AP458" s="11" t="s">
        <v>181</v>
      </c>
      <c r="AQ458" s="774" t="s">
        <v>2013</v>
      </c>
      <c r="AR458" s="768">
        <v>0.4</v>
      </c>
      <c r="AS458" s="768">
        <v>0.16799999999999998</v>
      </c>
      <c r="AT458" s="785" t="s">
        <v>535</v>
      </c>
      <c r="AU458" s="768">
        <v>0.6</v>
      </c>
      <c r="AV458" s="768">
        <v>0.6</v>
      </c>
      <c r="AW458" s="785" t="s">
        <v>174</v>
      </c>
      <c r="AX458" s="785" t="s">
        <v>174</v>
      </c>
      <c r="AY458" s="785" t="s">
        <v>174</v>
      </c>
      <c r="AZ458" s="774" t="s">
        <v>183</v>
      </c>
      <c r="BA458" s="97" t="s">
        <v>2039</v>
      </c>
      <c r="BB458" s="91" t="s">
        <v>2003</v>
      </c>
      <c r="BC458" s="94">
        <v>2</v>
      </c>
      <c r="BD458" s="9">
        <v>1</v>
      </c>
      <c r="BE458" s="9"/>
      <c r="BF458" s="9">
        <v>1</v>
      </c>
      <c r="BG458" s="9"/>
      <c r="BH458" s="91" t="s">
        <v>1798</v>
      </c>
      <c r="BI458" s="91" t="s">
        <v>2004</v>
      </c>
      <c r="BJ458" s="91"/>
      <c r="BK458" s="91"/>
      <c r="BL458" s="93"/>
      <c r="BM458" s="93"/>
      <c r="BN458" s="93"/>
      <c r="BO458" s="93"/>
      <c r="BP458" s="95" t="s">
        <v>974</v>
      </c>
      <c r="BQ458" s="96" t="s">
        <v>974</v>
      </c>
      <c r="BR458" s="747"/>
      <c r="BS458" s="762"/>
      <c r="BT458" s="762"/>
      <c r="BU458" s="765"/>
    </row>
    <row r="459" spans="1:73" ht="127.5" x14ac:dyDescent="0.25">
      <c r="A459" s="819"/>
      <c r="B459" s="822"/>
      <c r="C459" s="825"/>
      <c r="D459" s="999"/>
      <c r="E459" s="831"/>
      <c r="F459" s="834"/>
      <c r="G459" s="763"/>
      <c r="H459" s="775"/>
      <c r="I459" s="775"/>
      <c r="J459" s="801"/>
      <c r="K459" s="775"/>
      <c r="L459" s="763"/>
      <c r="M459" s="786"/>
      <c r="N459" s="763"/>
      <c r="O459" s="763"/>
      <c r="P459" s="813"/>
      <c r="Q459" s="748"/>
      <c r="R459" s="775"/>
      <c r="S459" s="877"/>
      <c r="T459" s="775"/>
      <c r="U459" s="877"/>
      <c r="V459" s="775"/>
      <c r="W459" s="877"/>
      <c r="X459" s="816"/>
      <c r="Y459" s="877"/>
      <c r="Z459" s="877"/>
      <c r="AA459" s="786"/>
      <c r="AB459" s="297">
        <v>2</v>
      </c>
      <c r="AC459" s="480" t="s">
        <v>2009</v>
      </c>
      <c r="AD459" s="481">
        <v>3</v>
      </c>
      <c r="AE459" s="295" t="s">
        <v>1505</v>
      </c>
      <c r="AF459" s="298" t="s">
        <v>507</v>
      </c>
      <c r="AG459" s="299" t="s">
        <v>335</v>
      </c>
      <c r="AH459" s="296">
        <v>0.15</v>
      </c>
      <c r="AI459" s="299" t="s">
        <v>178</v>
      </c>
      <c r="AJ459" s="296">
        <v>0.15</v>
      </c>
      <c r="AK459" s="300">
        <v>0.3</v>
      </c>
      <c r="AL459" s="301">
        <v>0.16799999999999998</v>
      </c>
      <c r="AM459" s="301">
        <v>0.6</v>
      </c>
      <c r="AN459" s="302" t="s">
        <v>179</v>
      </c>
      <c r="AO459" s="302" t="s">
        <v>180</v>
      </c>
      <c r="AP459" s="302" t="s">
        <v>181</v>
      </c>
      <c r="AQ459" s="775"/>
      <c r="AR459" s="801"/>
      <c r="AS459" s="801"/>
      <c r="AT459" s="786"/>
      <c r="AU459" s="801"/>
      <c r="AV459" s="801"/>
      <c r="AW459" s="786"/>
      <c r="AX459" s="786"/>
      <c r="AY459" s="786"/>
      <c r="AZ459" s="775"/>
      <c r="BA459" s="303"/>
      <c r="BB459" s="305"/>
      <c r="BC459" s="308" t="s">
        <v>974</v>
      </c>
      <c r="BD459" s="295"/>
      <c r="BE459" s="295"/>
      <c r="BF459" s="295"/>
      <c r="BG459" s="295"/>
      <c r="BH459" s="305"/>
      <c r="BI459" s="305"/>
      <c r="BJ459" s="305"/>
      <c r="BK459" s="305"/>
      <c r="BL459" s="306"/>
      <c r="BM459" s="306"/>
      <c r="BN459" s="306"/>
      <c r="BO459" s="306"/>
      <c r="BP459" s="307" t="s">
        <v>974</v>
      </c>
      <c r="BQ459" s="330" t="s">
        <v>974</v>
      </c>
      <c r="BR459" s="748"/>
      <c r="BS459" s="763"/>
      <c r="BT459" s="763"/>
      <c r="BU459" s="766"/>
    </row>
    <row r="460" spans="1:73" x14ac:dyDescent="0.25">
      <c r="A460" s="819"/>
      <c r="B460" s="822"/>
      <c r="C460" s="825"/>
      <c r="D460" s="999"/>
      <c r="E460" s="831"/>
      <c r="F460" s="834"/>
      <c r="G460" s="763"/>
      <c r="H460" s="775"/>
      <c r="I460" s="775"/>
      <c r="J460" s="801"/>
      <c r="K460" s="775"/>
      <c r="L460" s="763"/>
      <c r="M460" s="786"/>
      <c r="N460" s="763"/>
      <c r="O460" s="763"/>
      <c r="P460" s="813"/>
      <c r="Q460" s="748"/>
      <c r="R460" s="775"/>
      <c r="S460" s="877"/>
      <c r="T460" s="775"/>
      <c r="U460" s="877"/>
      <c r="V460" s="775"/>
      <c r="W460" s="877"/>
      <c r="X460" s="816"/>
      <c r="Y460" s="877"/>
      <c r="Z460" s="877"/>
      <c r="AA460" s="786"/>
      <c r="AB460" s="297">
        <v>3</v>
      </c>
      <c r="AC460" s="480"/>
      <c r="AD460" s="481"/>
      <c r="AE460" s="295"/>
      <c r="AF460" s="298" t="s">
        <v>974</v>
      </c>
      <c r="AG460" s="299"/>
      <c r="AH460" s="296" t="s">
        <v>974</v>
      </c>
      <c r="AI460" s="299"/>
      <c r="AJ460" s="296" t="s">
        <v>974</v>
      </c>
      <c r="AK460" s="300" t="s">
        <v>974</v>
      </c>
      <c r="AL460" s="301" t="s">
        <v>974</v>
      </c>
      <c r="AM460" s="301" t="s">
        <v>974</v>
      </c>
      <c r="AN460" s="302"/>
      <c r="AO460" s="302"/>
      <c r="AP460" s="302"/>
      <c r="AQ460" s="775"/>
      <c r="AR460" s="801"/>
      <c r="AS460" s="801"/>
      <c r="AT460" s="786"/>
      <c r="AU460" s="801"/>
      <c r="AV460" s="801"/>
      <c r="AW460" s="786"/>
      <c r="AX460" s="786"/>
      <c r="AY460" s="786"/>
      <c r="AZ460" s="775"/>
      <c r="BA460" s="303"/>
      <c r="BB460" s="305"/>
      <c r="BC460" s="308" t="s">
        <v>974</v>
      </c>
      <c r="BD460" s="295"/>
      <c r="BE460" s="295"/>
      <c r="BF460" s="295"/>
      <c r="BG460" s="295"/>
      <c r="BH460" s="305"/>
      <c r="BI460" s="305"/>
      <c r="BJ460" s="305"/>
      <c r="BK460" s="305"/>
      <c r="BL460" s="306"/>
      <c r="BM460" s="306"/>
      <c r="BN460" s="306"/>
      <c r="BO460" s="306"/>
      <c r="BP460" s="307" t="s">
        <v>974</v>
      </c>
      <c r="BQ460" s="330" t="s">
        <v>974</v>
      </c>
      <c r="BR460" s="748"/>
      <c r="BS460" s="763"/>
      <c r="BT460" s="763"/>
      <c r="BU460" s="766"/>
    </row>
    <row r="461" spans="1:73" x14ac:dyDescent="0.25">
      <c r="A461" s="819"/>
      <c r="B461" s="822"/>
      <c r="C461" s="825"/>
      <c r="D461" s="999"/>
      <c r="E461" s="831"/>
      <c r="F461" s="834"/>
      <c r="G461" s="763"/>
      <c r="H461" s="775"/>
      <c r="I461" s="775"/>
      <c r="J461" s="801"/>
      <c r="K461" s="775"/>
      <c r="L461" s="763"/>
      <c r="M461" s="786"/>
      <c r="N461" s="763"/>
      <c r="O461" s="763"/>
      <c r="P461" s="813"/>
      <c r="Q461" s="748"/>
      <c r="R461" s="775"/>
      <c r="S461" s="877"/>
      <c r="T461" s="775"/>
      <c r="U461" s="877"/>
      <c r="V461" s="775"/>
      <c r="W461" s="877"/>
      <c r="X461" s="816"/>
      <c r="Y461" s="877"/>
      <c r="Z461" s="877"/>
      <c r="AA461" s="786"/>
      <c r="AB461" s="297">
        <v>4</v>
      </c>
      <c r="AC461" s="480"/>
      <c r="AD461" s="481"/>
      <c r="AE461" s="295"/>
      <c r="AF461" s="298" t="s">
        <v>974</v>
      </c>
      <c r="AG461" s="299"/>
      <c r="AH461" s="296" t="s">
        <v>974</v>
      </c>
      <c r="AI461" s="299"/>
      <c r="AJ461" s="296" t="s">
        <v>974</v>
      </c>
      <c r="AK461" s="300" t="s">
        <v>974</v>
      </c>
      <c r="AL461" s="301" t="s">
        <v>974</v>
      </c>
      <c r="AM461" s="301" t="s">
        <v>974</v>
      </c>
      <c r="AN461" s="302"/>
      <c r="AO461" s="302"/>
      <c r="AP461" s="302"/>
      <c r="AQ461" s="775"/>
      <c r="AR461" s="801"/>
      <c r="AS461" s="801"/>
      <c r="AT461" s="786"/>
      <c r="AU461" s="801"/>
      <c r="AV461" s="801"/>
      <c r="AW461" s="786"/>
      <c r="AX461" s="786"/>
      <c r="AY461" s="786"/>
      <c r="AZ461" s="775"/>
      <c r="BA461" s="303"/>
      <c r="BB461" s="305"/>
      <c r="BC461" s="308" t="s">
        <v>974</v>
      </c>
      <c r="BD461" s="295"/>
      <c r="BE461" s="295"/>
      <c r="BF461" s="295"/>
      <c r="BG461" s="295"/>
      <c r="BH461" s="305"/>
      <c r="BI461" s="305"/>
      <c r="BJ461" s="305"/>
      <c r="BK461" s="305"/>
      <c r="BL461" s="306"/>
      <c r="BM461" s="306"/>
      <c r="BN461" s="306"/>
      <c r="BO461" s="306"/>
      <c r="BP461" s="307" t="s">
        <v>974</v>
      </c>
      <c r="BQ461" s="330" t="s">
        <v>974</v>
      </c>
      <c r="BR461" s="748"/>
      <c r="BS461" s="763"/>
      <c r="BT461" s="763"/>
      <c r="BU461" s="766"/>
    </row>
    <row r="462" spans="1:73" x14ac:dyDescent="0.25">
      <c r="A462" s="819"/>
      <c r="B462" s="822"/>
      <c r="C462" s="825"/>
      <c r="D462" s="999"/>
      <c r="E462" s="831"/>
      <c r="F462" s="834"/>
      <c r="G462" s="763"/>
      <c r="H462" s="775"/>
      <c r="I462" s="775"/>
      <c r="J462" s="801"/>
      <c r="K462" s="775"/>
      <c r="L462" s="763"/>
      <c r="M462" s="786"/>
      <c r="N462" s="763"/>
      <c r="O462" s="763"/>
      <c r="P462" s="813"/>
      <c r="Q462" s="748"/>
      <c r="R462" s="775"/>
      <c r="S462" s="877"/>
      <c r="T462" s="775"/>
      <c r="U462" s="877"/>
      <c r="V462" s="775"/>
      <c r="W462" s="877"/>
      <c r="X462" s="816"/>
      <c r="Y462" s="877"/>
      <c r="Z462" s="877"/>
      <c r="AA462" s="786"/>
      <c r="AB462" s="297">
        <v>5</v>
      </c>
      <c r="AC462" s="480"/>
      <c r="AD462" s="481"/>
      <c r="AE462" s="295"/>
      <c r="AF462" s="298" t="s">
        <v>974</v>
      </c>
      <c r="AG462" s="299"/>
      <c r="AH462" s="296" t="s">
        <v>974</v>
      </c>
      <c r="AI462" s="299"/>
      <c r="AJ462" s="296" t="s">
        <v>974</v>
      </c>
      <c r="AK462" s="300" t="s">
        <v>974</v>
      </c>
      <c r="AL462" s="301" t="s">
        <v>974</v>
      </c>
      <c r="AM462" s="301" t="s">
        <v>974</v>
      </c>
      <c r="AN462" s="302"/>
      <c r="AO462" s="302"/>
      <c r="AP462" s="302"/>
      <c r="AQ462" s="775"/>
      <c r="AR462" s="801"/>
      <c r="AS462" s="801"/>
      <c r="AT462" s="786"/>
      <c r="AU462" s="801"/>
      <c r="AV462" s="801"/>
      <c r="AW462" s="786"/>
      <c r="AX462" s="786"/>
      <c r="AY462" s="786"/>
      <c r="AZ462" s="775"/>
      <c r="BA462" s="303"/>
      <c r="BB462" s="305"/>
      <c r="BC462" s="308" t="s">
        <v>974</v>
      </c>
      <c r="BD462" s="295"/>
      <c r="BE462" s="295"/>
      <c r="BF462" s="295"/>
      <c r="BG462" s="295"/>
      <c r="BH462" s="305"/>
      <c r="BI462" s="305"/>
      <c r="BJ462" s="305"/>
      <c r="BK462" s="305"/>
      <c r="BL462" s="306"/>
      <c r="BM462" s="306"/>
      <c r="BN462" s="306"/>
      <c r="BO462" s="306"/>
      <c r="BP462" s="307" t="s">
        <v>974</v>
      </c>
      <c r="BQ462" s="330" t="s">
        <v>974</v>
      </c>
      <c r="BR462" s="748"/>
      <c r="BS462" s="763"/>
      <c r="BT462" s="763"/>
      <c r="BU462" s="766"/>
    </row>
    <row r="463" spans="1:73" ht="15.75" thickBot="1" x14ac:dyDescent="0.3">
      <c r="A463" s="820"/>
      <c r="B463" s="823"/>
      <c r="C463" s="826"/>
      <c r="D463" s="1000"/>
      <c r="E463" s="832"/>
      <c r="F463" s="835"/>
      <c r="G463" s="764"/>
      <c r="H463" s="776"/>
      <c r="I463" s="776"/>
      <c r="J463" s="802"/>
      <c r="K463" s="776"/>
      <c r="L463" s="764"/>
      <c r="M463" s="787"/>
      <c r="N463" s="764"/>
      <c r="O463" s="764"/>
      <c r="P463" s="814"/>
      <c r="Q463" s="749"/>
      <c r="R463" s="776"/>
      <c r="S463" s="878"/>
      <c r="T463" s="776"/>
      <c r="U463" s="878"/>
      <c r="V463" s="776"/>
      <c r="W463" s="878"/>
      <c r="X463" s="817"/>
      <c r="Y463" s="878"/>
      <c r="Z463" s="878"/>
      <c r="AA463" s="787"/>
      <c r="AB463" s="315">
        <v>6</v>
      </c>
      <c r="AC463" s="482"/>
      <c r="AD463" s="483"/>
      <c r="AE463" s="313"/>
      <c r="AF463" s="316" t="s">
        <v>974</v>
      </c>
      <c r="AG463" s="317"/>
      <c r="AH463" s="314" t="s">
        <v>974</v>
      </c>
      <c r="AI463" s="317"/>
      <c r="AJ463" s="314" t="s">
        <v>974</v>
      </c>
      <c r="AK463" s="318" t="s">
        <v>974</v>
      </c>
      <c r="AL463" s="301" t="s">
        <v>974</v>
      </c>
      <c r="AM463" s="301" t="s">
        <v>974</v>
      </c>
      <c r="AN463" s="320"/>
      <c r="AO463" s="320"/>
      <c r="AP463" s="320"/>
      <c r="AQ463" s="776"/>
      <c r="AR463" s="802"/>
      <c r="AS463" s="802"/>
      <c r="AT463" s="787"/>
      <c r="AU463" s="802"/>
      <c r="AV463" s="802"/>
      <c r="AW463" s="787"/>
      <c r="AX463" s="787"/>
      <c r="AY463" s="787"/>
      <c r="AZ463" s="776"/>
      <c r="BA463" s="321"/>
      <c r="BB463" s="323"/>
      <c r="BC463" s="326" t="s">
        <v>974</v>
      </c>
      <c r="BD463" s="313"/>
      <c r="BE463" s="313"/>
      <c r="BF463" s="313"/>
      <c r="BG463" s="313"/>
      <c r="BH463" s="323"/>
      <c r="BI463" s="323"/>
      <c r="BJ463" s="323"/>
      <c r="BK463" s="323"/>
      <c r="BL463" s="324"/>
      <c r="BM463" s="324"/>
      <c r="BN463" s="324"/>
      <c r="BO463" s="324"/>
      <c r="BP463" s="325" t="s">
        <v>974</v>
      </c>
      <c r="BQ463" s="333" t="s">
        <v>974</v>
      </c>
      <c r="BR463" s="749"/>
      <c r="BS463" s="764"/>
      <c r="BT463" s="764"/>
      <c r="BU463" s="767"/>
    </row>
    <row r="464" spans="1:73" ht="76.5" x14ac:dyDescent="0.25">
      <c r="A464" s="818" t="s">
        <v>852</v>
      </c>
      <c r="B464" s="821" t="s">
        <v>165</v>
      </c>
      <c r="C464" s="824" t="s">
        <v>853</v>
      </c>
      <c r="D464" s="998" t="s">
        <v>1387</v>
      </c>
      <c r="E464" s="830" t="s">
        <v>854</v>
      </c>
      <c r="F464" s="833">
        <v>1</v>
      </c>
      <c r="G464" s="812" t="s">
        <v>2040</v>
      </c>
      <c r="H464" s="774" t="s">
        <v>1575</v>
      </c>
      <c r="I464" s="774" t="s">
        <v>1391</v>
      </c>
      <c r="J464" s="800" t="s">
        <v>2041</v>
      </c>
      <c r="K464" s="774" t="s">
        <v>201</v>
      </c>
      <c r="L464" s="762" t="s">
        <v>675</v>
      </c>
      <c r="M464" s="815" t="s">
        <v>1282</v>
      </c>
      <c r="N464" s="762" t="s">
        <v>2042</v>
      </c>
      <c r="O464" s="762" t="s">
        <v>2043</v>
      </c>
      <c r="P464" s="812" t="s">
        <v>1395</v>
      </c>
      <c r="Q464" s="747" t="s">
        <v>1395</v>
      </c>
      <c r="R464" s="774" t="s">
        <v>535</v>
      </c>
      <c r="S464" s="876">
        <v>0.2</v>
      </c>
      <c r="T464" s="774" t="s">
        <v>220</v>
      </c>
      <c r="U464" s="876">
        <v>0.4</v>
      </c>
      <c r="V464" s="774" t="s">
        <v>220</v>
      </c>
      <c r="W464" s="876">
        <v>0.4</v>
      </c>
      <c r="X464" s="815" t="s">
        <v>220</v>
      </c>
      <c r="Y464" s="876">
        <v>0.4</v>
      </c>
      <c r="Z464" s="876" t="s">
        <v>1875</v>
      </c>
      <c r="AA464" s="785" t="s">
        <v>1397</v>
      </c>
      <c r="AB464" s="49">
        <v>1</v>
      </c>
      <c r="AC464" s="213" t="s">
        <v>1936</v>
      </c>
      <c r="AD464" s="214">
        <v>2</v>
      </c>
      <c r="AE464" s="9" t="s">
        <v>1512</v>
      </c>
      <c r="AF464" s="298" t="s">
        <v>507</v>
      </c>
      <c r="AG464" s="10" t="s">
        <v>335</v>
      </c>
      <c r="AH464" s="296">
        <v>0.15</v>
      </c>
      <c r="AI464" s="10" t="s">
        <v>806</v>
      </c>
      <c r="AJ464" s="296">
        <v>0.25</v>
      </c>
      <c r="AK464" s="300">
        <v>0.4</v>
      </c>
      <c r="AL464" s="20">
        <v>0.12</v>
      </c>
      <c r="AM464" s="20">
        <v>0.4</v>
      </c>
      <c r="AN464" s="11" t="s">
        <v>1735</v>
      </c>
      <c r="AO464" s="11" t="s">
        <v>180</v>
      </c>
      <c r="AP464" s="11" t="s">
        <v>181</v>
      </c>
      <c r="AQ464" s="784" t="s">
        <v>2044</v>
      </c>
      <c r="AR464" s="768">
        <v>0.2</v>
      </c>
      <c r="AS464" s="768">
        <v>4.1159999999999995E-2</v>
      </c>
      <c r="AT464" s="785" t="s">
        <v>535</v>
      </c>
      <c r="AU464" s="768">
        <v>0.4</v>
      </c>
      <c r="AV464" s="768">
        <v>0.30000000000000004</v>
      </c>
      <c r="AW464" s="785" t="s">
        <v>220</v>
      </c>
      <c r="AX464" s="785" t="s">
        <v>1397</v>
      </c>
      <c r="AY464" s="785" t="s">
        <v>1397</v>
      </c>
      <c r="AZ464" s="774" t="s">
        <v>224</v>
      </c>
      <c r="BA464" s="97" t="s">
        <v>1395</v>
      </c>
      <c r="BB464" s="97" t="s">
        <v>1395</v>
      </c>
      <c r="BC464" s="110" t="s">
        <v>974</v>
      </c>
      <c r="BD464" s="111"/>
      <c r="BE464" s="111"/>
      <c r="BF464" s="111"/>
      <c r="BG464" s="111"/>
      <c r="BH464" s="91"/>
      <c r="BI464" s="91"/>
      <c r="BJ464" s="91"/>
      <c r="BK464" s="91"/>
      <c r="BL464" s="93"/>
      <c r="BM464" s="93"/>
      <c r="BN464" s="93"/>
      <c r="BO464" s="93"/>
      <c r="BP464" s="95" t="s">
        <v>974</v>
      </c>
      <c r="BQ464" s="96" t="s">
        <v>974</v>
      </c>
      <c r="BR464" s="747"/>
      <c r="BS464" s="812"/>
      <c r="BT464" s="812"/>
      <c r="BU464" s="1387"/>
    </row>
    <row r="465" spans="1:73" ht="76.5" x14ac:dyDescent="0.25">
      <c r="A465" s="819"/>
      <c r="B465" s="822"/>
      <c r="C465" s="825"/>
      <c r="D465" s="999"/>
      <c r="E465" s="831"/>
      <c r="F465" s="834"/>
      <c r="G465" s="813"/>
      <c r="H465" s="775"/>
      <c r="I465" s="775"/>
      <c r="J465" s="801"/>
      <c r="K465" s="775"/>
      <c r="L465" s="763"/>
      <c r="M465" s="816"/>
      <c r="N465" s="763"/>
      <c r="O465" s="763"/>
      <c r="P465" s="813"/>
      <c r="Q465" s="748"/>
      <c r="R465" s="775"/>
      <c r="S465" s="877"/>
      <c r="T465" s="775"/>
      <c r="U465" s="877"/>
      <c r="V465" s="775"/>
      <c r="W465" s="877"/>
      <c r="X465" s="816"/>
      <c r="Y465" s="877"/>
      <c r="Z465" s="877"/>
      <c r="AA465" s="786"/>
      <c r="AB465" s="297">
        <v>2</v>
      </c>
      <c r="AC465" s="480" t="s">
        <v>1584</v>
      </c>
      <c r="AD465" s="481">
        <v>3.4</v>
      </c>
      <c r="AE465" s="295" t="s">
        <v>1468</v>
      </c>
      <c r="AF465" s="298" t="s">
        <v>507</v>
      </c>
      <c r="AG465" s="299" t="s">
        <v>335</v>
      </c>
      <c r="AH465" s="296">
        <v>0.15</v>
      </c>
      <c r="AI465" s="299" t="s">
        <v>178</v>
      </c>
      <c r="AJ465" s="296">
        <v>0.15</v>
      </c>
      <c r="AK465" s="300">
        <v>0.3</v>
      </c>
      <c r="AL465" s="301">
        <v>8.3999999999999991E-2</v>
      </c>
      <c r="AM465" s="301">
        <v>0.4</v>
      </c>
      <c r="AN465" s="302" t="s">
        <v>1735</v>
      </c>
      <c r="AO465" s="302" t="s">
        <v>180</v>
      </c>
      <c r="AP465" s="302" t="s">
        <v>181</v>
      </c>
      <c r="AQ465" s="775"/>
      <c r="AR465" s="801"/>
      <c r="AS465" s="801"/>
      <c r="AT465" s="786"/>
      <c r="AU465" s="801"/>
      <c r="AV465" s="801"/>
      <c r="AW465" s="786"/>
      <c r="AX465" s="786"/>
      <c r="AY465" s="786"/>
      <c r="AZ465" s="775"/>
      <c r="BA465" s="303"/>
      <c r="BB465" s="303"/>
      <c r="BC465" s="294" t="s">
        <v>974</v>
      </c>
      <c r="BD465" s="304"/>
      <c r="BE465" s="304"/>
      <c r="BF465" s="304"/>
      <c r="BG465" s="304"/>
      <c r="BH465" s="305"/>
      <c r="BI465" s="305"/>
      <c r="BJ465" s="305"/>
      <c r="BK465" s="305"/>
      <c r="BL465" s="306"/>
      <c r="BM465" s="306"/>
      <c r="BN465" s="306"/>
      <c r="BO465" s="306"/>
      <c r="BP465" s="307" t="s">
        <v>974</v>
      </c>
      <c r="BQ465" s="308" t="s">
        <v>974</v>
      </c>
      <c r="BR465" s="748"/>
      <c r="BS465" s="813"/>
      <c r="BT465" s="813"/>
      <c r="BU465" s="1388"/>
    </row>
    <row r="466" spans="1:73" ht="76.5" x14ac:dyDescent="0.25">
      <c r="A466" s="819"/>
      <c r="B466" s="822"/>
      <c r="C466" s="825"/>
      <c r="D466" s="999"/>
      <c r="E466" s="831"/>
      <c r="F466" s="834"/>
      <c r="G466" s="813"/>
      <c r="H466" s="775"/>
      <c r="I466" s="775"/>
      <c r="J466" s="801"/>
      <c r="K466" s="775"/>
      <c r="L466" s="763"/>
      <c r="M466" s="816"/>
      <c r="N466" s="763"/>
      <c r="O466" s="763"/>
      <c r="P466" s="813"/>
      <c r="Q466" s="748"/>
      <c r="R466" s="775"/>
      <c r="S466" s="877"/>
      <c r="T466" s="775"/>
      <c r="U466" s="877"/>
      <c r="V466" s="775"/>
      <c r="W466" s="877"/>
      <c r="X466" s="816"/>
      <c r="Y466" s="877"/>
      <c r="Z466" s="877"/>
      <c r="AA466" s="786"/>
      <c r="AB466" s="297">
        <v>3</v>
      </c>
      <c r="AC466" s="480" t="s">
        <v>1584</v>
      </c>
      <c r="AD466" s="481" t="s">
        <v>2045</v>
      </c>
      <c r="AE466" s="293" t="s">
        <v>1468</v>
      </c>
      <c r="AF466" s="298" t="s">
        <v>830</v>
      </c>
      <c r="AG466" s="299" t="s">
        <v>282</v>
      </c>
      <c r="AH466" s="296">
        <v>0.1</v>
      </c>
      <c r="AI466" s="299" t="s">
        <v>178</v>
      </c>
      <c r="AJ466" s="296">
        <v>0.15</v>
      </c>
      <c r="AK466" s="300">
        <v>0.25</v>
      </c>
      <c r="AL466" s="301">
        <v>8.3999999999999991E-2</v>
      </c>
      <c r="AM466" s="301">
        <v>0.30000000000000004</v>
      </c>
      <c r="AN466" s="302" t="s">
        <v>1735</v>
      </c>
      <c r="AO466" s="302" t="s">
        <v>180</v>
      </c>
      <c r="AP466" s="302" t="s">
        <v>181</v>
      </c>
      <c r="AQ466" s="775"/>
      <c r="AR466" s="801"/>
      <c r="AS466" s="801"/>
      <c r="AT466" s="786"/>
      <c r="AU466" s="801"/>
      <c r="AV466" s="801"/>
      <c r="AW466" s="786"/>
      <c r="AX466" s="786"/>
      <c r="AY466" s="786"/>
      <c r="AZ466" s="775"/>
      <c r="BA466" s="303"/>
      <c r="BB466" s="303"/>
      <c r="BC466" s="294" t="s">
        <v>974</v>
      </c>
      <c r="BD466" s="304"/>
      <c r="BE466" s="304"/>
      <c r="BF466" s="304"/>
      <c r="BG466" s="304"/>
      <c r="BH466" s="305"/>
      <c r="BI466" s="305"/>
      <c r="BJ466" s="305"/>
      <c r="BK466" s="305"/>
      <c r="BL466" s="306"/>
      <c r="BM466" s="306"/>
      <c r="BN466" s="306"/>
      <c r="BO466" s="306"/>
      <c r="BP466" s="307" t="s">
        <v>974</v>
      </c>
      <c r="BQ466" s="308" t="s">
        <v>974</v>
      </c>
      <c r="BR466" s="748"/>
      <c r="BS466" s="813"/>
      <c r="BT466" s="813"/>
      <c r="BU466" s="1388"/>
    </row>
    <row r="467" spans="1:73" ht="76.5" x14ac:dyDescent="0.25">
      <c r="A467" s="819"/>
      <c r="B467" s="822"/>
      <c r="C467" s="825"/>
      <c r="D467" s="999"/>
      <c r="E467" s="831"/>
      <c r="F467" s="834"/>
      <c r="G467" s="813"/>
      <c r="H467" s="775"/>
      <c r="I467" s="775"/>
      <c r="J467" s="801"/>
      <c r="K467" s="775"/>
      <c r="L467" s="763"/>
      <c r="M467" s="816"/>
      <c r="N467" s="763"/>
      <c r="O467" s="763"/>
      <c r="P467" s="813"/>
      <c r="Q467" s="748"/>
      <c r="R467" s="775"/>
      <c r="S467" s="877"/>
      <c r="T467" s="775"/>
      <c r="U467" s="877"/>
      <c r="V467" s="775"/>
      <c r="W467" s="877"/>
      <c r="X467" s="816"/>
      <c r="Y467" s="877"/>
      <c r="Z467" s="877"/>
      <c r="AA467" s="786"/>
      <c r="AB467" s="297">
        <v>4</v>
      </c>
      <c r="AC467" s="480" t="s">
        <v>1814</v>
      </c>
      <c r="AD467" s="481">
        <v>3.4</v>
      </c>
      <c r="AE467" s="295" t="s">
        <v>1468</v>
      </c>
      <c r="AF467" s="298" t="s">
        <v>507</v>
      </c>
      <c r="AG467" s="299" t="s">
        <v>335</v>
      </c>
      <c r="AH467" s="296">
        <v>0.15</v>
      </c>
      <c r="AI467" s="299" t="s">
        <v>178</v>
      </c>
      <c r="AJ467" s="296">
        <v>0.15</v>
      </c>
      <c r="AK467" s="300">
        <v>0.3</v>
      </c>
      <c r="AL467" s="301">
        <v>5.8799999999999991E-2</v>
      </c>
      <c r="AM467" s="301">
        <v>0.30000000000000004</v>
      </c>
      <c r="AN467" s="302" t="s">
        <v>1735</v>
      </c>
      <c r="AO467" s="302" t="s">
        <v>180</v>
      </c>
      <c r="AP467" s="302" t="s">
        <v>181</v>
      </c>
      <c r="AQ467" s="775"/>
      <c r="AR467" s="801"/>
      <c r="AS467" s="801"/>
      <c r="AT467" s="786"/>
      <c r="AU467" s="801"/>
      <c r="AV467" s="801"/>
      <c r="AW467" s="786"/>
      <c r="AX467" s="786"/>
      <c r="AY467" s="786"/>
      <c r="AZ467" s="775"/>
      <c r="BA467" s="303"/>
      <c r="BB467" s="303"/>
      <c r="BC467" s="294" t="s">
        <v>974</v>
      </c>
      <c r="BD467" s="304"/>
      <c r="BE467" s="304"/>
      <c r="BF467" s="304"/>
      <c r="BG467" s="304"/>
      <c r="BH467" s="305"/>
      <c r="BI467" s="305"/>
      <c r="BJ467" s="305"/>
      <c r="BK467" s="305"/>
      <c r="BL467" s="306"/>
      <c r="BM467" s="306"/>
      <c r="BN467" s="306"/>
      <c r="BO467" s="306"/>
      <c r="BP467" s="307" t="s">
        <v>974</v>
      </c>
      <c r="BQ467" s="308" t="s">
        <v>974</v>
      </c>
      <c r="BR467" s="748"/>
      <c r="BS467" s="813"/>
      <c r="BT467" s="813"/>
      <c r="BU467" s="1388"/>
    </row>
    <row r="468" spans="1:73" ht="114.75" x14ac:dyDescent="0.25">
      <c r="A468" s="819"/>
      <c r="B468" s="822"/>
      <c r="C468" s="825"/>
      <c r="D468" s="999"/>
      <c r="E468" s="831"/>
      <c r="F468" s="834"/>
      <c r="G468" s="813"/>
      <c r="H468" s="775"/>
      <c r="I468" s="775"/>
      <c r="J468" s="801"/>
      <c r="K468" s="775"/>
      <c r="L468" s="763"/>
      <c r="M468" s="816"/>
      <c r="N468" s="763"/>
      <c r="O468" s="763"/>
      <c r="P468" s="813"/>
      <c r="Q468" s="748"/>
      <c r="R468" s="775"/>
      <c r="S468" s="877"/>
      <c r="T468" s="775"/>
      <c r="U468" s="877"/>
      <c r="V468" s="775"/>
      <c r="W468" s="877"/>
      <c r="X468" s="816"/>
      <c r="Y468" s="877"/>
      <c r="Z468" s="877"/>
      <c r="AA468" s="786"/>
      <c r="AB468" s="297">
        <v>5</v>
      </c>
      <c r="AC468" s="480" t="s">
        <v>1503</v>
      </c>
      <c r="AD468" s="481">
        <v>4</v>
      </c>
      <c r="AE468" s="295" t="s">
        <v>1505</v>
      </c>
      <c r="AF468" s="298" t="s">
        <v>507</v>
      </c>
      <c r="AG468" s="299" t="s">
        <v>335</v>
      </c>
      <c r="AH468" s="296">
        <v>0.15</v>
      </c>
      <c r="AI468" s="299" t="s">
        <v>178</v>
      </c>
      <c r="AJ468" s="296">
        <v>0.15</v>
      </c>
      <c r="AK468" s="300">
        <v>0.3</v>
      </c>
      <c r="AL468" s="301">
        <v>4.1159999999999995E-2</v>
      </c>
      <c r="AM468" s="301">
        <v>0.30000000000000004</v>
      </c>
      <c r="AN468" s="302" t="s">
        <v>1735</v>
      </c>
      <c r="AO468" s="302" t="s">
        <v>180</v>
      </c>
      <c r="AP468" s="302" t="s">
        <v>181</v>
      </c>
      <c r="AQ468" s="775"/>
      <c r="AR468" s="801"/>
      <c r="AS468" s="801"/>
      <c r="AT468" s="786"/>
      <c r="AU468" s="801"/>
      <c r="AV468" s="801"/>
      <c r="AW468" s="786"/>
      <c r="AX468" s="786"/>
      <c r="AY468" s="786"/>
      <c r="AZ468" s="775"/>
      <c r="BA468" s="303"/>
      <c r="BB468" s="303"/>
      <c r="BC468" s="294" t="s">
        <v>974</v>
      </c>
      <c r="BD468" s="304"/>
      <c r="BE468" s="304"/>
      <c r="BF468" s="304"/>
      <c r="BG468" s="304"/>
      <c r="BH468" s="305"/>
      <c r="BI468" s="305"/>
      <c r="BJ468" s="305"/>
      <c r="BK468" s="305"/>
      <c r="BL468" s="306"/>
      <c r="BM468" s="306"/>
      <c r="BN468" s="306"/>
      <c r="BO468" s="306"/>
      <c r="BP468" s="307" t="s">
        <v>974</v>
      </c>
      <c r="BQ468" s="308" t="s">
        <v>974</v>
      </c>
      <c r="BR468" s="748"/>
      <c r="BS468" s="813"/>
      <c r="BT468" s="813"/>
      <c r="BU468" s="1388"/>
    </row>
    <row r="469" spans="1:73" ht="15.75" thickBot="1" x14ac:dyDescent="0.3">
      <c r="A469" s="819"/>
      <c r="B469" s="822"/>
      <c r="C469" s="825"/>
      <c r="D469" s="1000"/>
      <c r="E469" s="832"/>
      <c r="F469" s="835"/>
      <c r="G469" s="814"/>
      <c r="H469" s="776"/>
      <c r="I469" s="776"/>
      <c r="J469" s="802"/>
      <c r="K469" s="776"/>
      <c r="L469" s="764"/>
      <c r="M469" s="817"/>
      <c r="N469" s="764"/>
      <c r="O469" s="764"/>
      <c r="P469" s="814"/>
      <c r="Q469" s="749"/>
      <c r="R469" s="776"/>
      <c r="S469" s="878"/>
      <c r="T469" s="776"/>
      <c r="U469" s="878"/>
      <c r="V469" s="776"/>
      <c r="W469" s="878"/>
      <c r="X469" s="817"/>
      <c r="Y469" s="878"/>
      <c r="Z469" s="878"/>
      <c r="AA469" s="787"/>
      <c r="AB469" s="315">
        <v>6</v>
      </c>
      <c r="AC469" s="482"/>
      <c r="AD469" s="483"/>
      <c r="AE469" s="313"/>
      <c r="AF469" s="547" t="s">
        <v>974</v>
      </c>
      <c r="AG469" s="317"/>
      <c r="AH469" s="314" t="s">
        <v>974</v>
      </c>
      <c r="AI469" s="317"/>
      <c r="AJ469" s="314" t="s">
        <v>974</v>
      </c>
      <c r="AK469" s="318" t="s">
        <v>974</v>
      </c>
      <c r="AL469" s="301" t="s">
        <v>974</v>
      </c>
      <c r="AM469" s="301" t="s">
        <v>974</v>
      </c>
      <c r="AN469" s="320"/>
      <c r="AO469" s="320"/>
      <c r="AP469" s="320"/>
      <c r="AQ469" s="776"/>
      <c r="AR469" s="802"/>
      <c r="AS469" s="802"/>
      <c r="AT469" s="787"/>
      <c r="AU469" s="802"/>
      <c r="AV469" s="802"/>
      <c r="AW469" s="787"/>
      <c r="AX469" s="787"/>
      <c r="AY469" s="787"/>
      <c r="AZ469" s="776"/>
      <c r="BA469" s="321"/>
      <c r="BB469" s="321"/>
      <c r="BC469" s="312" t="s">
        <v>974</v>
      </c>
      <c r="BD469" s="322"/>
      <c r="BE469" s="322"/>
      <c r="BF469" s="322"/>
      <c r="BG469" s="322"/>
      <c r="BH469" s="323"/>
      <c r="BI469" s="323"/>
      <c r="BJ469" s="323"/>
      <c r="BK469" s="323"/>
      <c r="BL469" s="324"/>
      <c r="BM469" s="324"/>
      <c r="BN469" s="324"/>
      <c r="BO469" s="324"/>
      <c r="BP469" s="325" t="s">
        <v>974</v>
      </c>
      <c r="BQ469" s="326" t="s">
        <v>974</v>
      </c>
      <c r="BR469" s="749"/>
      <c r="BS469" s="814"/>
      <c r="BT469" s="814"/>
      <c r="BU469" s="1389"/>
    </row>
    <row r="470" spans="1:73" ht="76.5" x14ac:dyDescent="0.25">
      <c r="A470" s="819"/>
      <c r="B470" s="822"/>
      <c r="C470" s="825"/>
      <c r="D470" s="998" t="s">
        <v>1387</v>
      </c>
      <c r="E470" s="830" t="s">
        <v>854</v>
      </c>
      <c r="F470" s="833">
        <v>2</v>
      </c>
      <c r="G470" s="762" t="s">
        <v>2040</v>
      </c>
      <c r="H470" s="774" t="s">
        <v>1575</v>
      </c>
      <c r="I470" s="774" t="s">
        <v>1406</v>
      </c>
      <c r="J470" s="800" t="s">
        <v>2046</v>
      </c>
      <c r="K470" s="774" t="s">
        <v>201</v>
      </c>
      <c r="L470" s="762" t="s">
        <v>675</v>
      </c>
      <c r="M470" s="815" t="s">
        <v>1282</v>
      </c>
      <c r="N470" s="762" t="s">
        <v>2047</v>
      </c>
      <c r="O470" s="762" t="s">
        <v>1944</v>
      </c>
      <c r="P470" s="812" t="s">
        <v>1395</v>
      </c>
      <c r="Q470" s="747" t="s">
        <v>1395</v>
      </c>
      <c r="R470" s="774" t="s">
        <v>535</v>
      </c>
      <c r="S470" s="876">
        <v>0.2</v>
      </c>
      <c r="T470" s="774" t="s">
        <v>220</v>
      </c>
      <c r="U470" s="876">
        <v>0.4</v>
      </c>
      <c r="V470" s="774" t="s">
        <v>220</v>
      </c>
      <c r="W470" s="876">
        <v>0.4</v>
      </c>
      <c r="X470" s="815" t="s">
        <v>220</v>
      </c>
      <c r="Y470" s="876">
        <v>0.4</v>
      </c>
      <c r="Z470" s="876" t="s">
        <v>1875</v>
      </c>
      <c r="AA470" s="785" t="s">
        <v>1397</v>
      </c>
      <c r="AB470" s="49">
        <v>1</v>
      </c>
      <c r="AC470" s="215" t="s">
        <v>2048</v>
      </c>
      <c r="AD470" s="216">
        <v>2</v>
      </c>
      <c r="AE470" s="14" t="s">
        <v>1554</v>
      </c>
      <c r="AF470" s="16" t="s">
        <v>507</v>
      </c>
      <c r="AG470" s="10" t="s">
        <v>335</v>
      </c>
      <c r="AH470" s="18">
        <v>0.15</v>
      </c>
      <c r="AI470" s="10" t="s">
        <v>178</v>
      </c>
      <c r="AJ470" s="18">
        <v>0.15</v>
      </c>
      <c r="AK470" s="19">
        <v>0.3</v>
      </c>
      <c r="AL470" s="20">
        <v>0.14000000000000001</v>
      </c>
      <c r="AM470" s="20">
        <v>0.4</v>
      </c>
      <c r="AN470" s="11" t="s">
        <v>1735</v>
      </c>
      <c r="AO470" s="11" t="s">
        <v>180</v>
      </c>
      <c r="AP470" s="11" t="s">
        <v>181</v>
      </c>
      <c r="AQ470" s="774" t="s">
        <v>2044</v>
      </c>
      <c r="AR470" s="768">
        <v>0.2</v>
      </c>
      <c r="AS470" s="768">
        <v>5.8800000000000005E-2</v>
      </c>
      <c r="AT470" s="785" t="s">
        <v>535</v>
      </c>
      <c r="AU470" s="768">
        <v>0.4</v>
      </c>
      <c r="AV470" s="768">
        <v>0.30000000000000004</v>
      </c>
      <c r="AW470" s="785" t="s">
        <v>220</v>
      </c>
      <c r="AX470" s="785" t="s">
        <v>1397</v>
      </c>
      <c r="AY470" s="785" t="s">
        <v>1397</v>
      </c>
      <c r="AZ470" s="774" t="s">
        <v>224</v>
      </c>
      <c r="BA470" s="97" t="s">
        <v>2049</v>
      </c>
      <c r="BB470" s="91" t="s">
        <v>1395</v>
      </c>
      <c r="BC470" s="94" t="s">
        <v>974</v>
      </c>
      <c r="BD470" s="9"/>
      <c r="BE470" s="9"/>
      <c r="BF470" s="9"/>
      <c r="BG470" s="9"/>
      <c r="BH470" s="91"/>
      <c r="BI470" s="91"/>
      <c r="BJ470" s="91"/>
      <c r="BK470" s="91"/>
      <c r="BL470" s="93"/>
      <c r="BM470" s="93"/>
      <c r="BN470" s="93"/>
      <c r="BO470" s="93"/>
      <c r="BP470" s="95" t="s">
        <v>974</v>
      </c>
      <c r="BQ470" s="96" t="s">
        <v>974</v>
      </c>
      <c r="BR470" s="747"/>
      <c r="BS470" s="762"/>
      <c r="BT470" s="762"/>
      <c r="BU470" s="765"/>
    </row>
    <row r="471" spans="1:73" ht="114.75" x14ac:dyDescent="0.25">
      <c r="A471" s="819"/>
      <c r="B471" s="822"/>
      <c r="C471" s="825"/>
      <c r="D471" s="999"/>
      <c r="E471" s="831"/>
      <c r="F471" s="834"/>
      <c r="G471" s="763"/>
      <c r="H471" s="775"/>
      <c r="I471" s="775"/>
      <c r="J471" s="801"/>
      <c r="K471" s="775"/>
      <c r="L471" s="763"/>
      <c r="M471" s="816"/>
      <c r="N471" s="763"/>
      <c r="O471" s="763"/>
      <c r="P471" s="813"/>
      <c r="Q471" s="748"/>
      <c r="R471" s="775"/>
      <c r="S471" s="877"/>
      <c r="T471" s="775"/>
      <c r="U471" s="877"/>
      <c r="V471" s="775"/>
      <c r="W471" s="877"/>
      <c r="X471" s="816"/>
      <c r="Y471" s="877"/>
      <c r="Z471" s="877"/>
      <c r="AA471" s="786"/>
      <c r="AB471" s="297">
        <v>2</v>
      </c>
      <c r="AC471" s="480" t="s">
        <v>1931</v>
      </c>
      <c r="AD471" s="481">
        <v>2</v>
      </c>
      <c r="AE471" s="295" t="s">
        <v>1554</v>
      </c>
      <c r="AF471" s="328" t="s">
        <v>507</v>
      </c>
      <c r="AG471" s="302" t="s">
        <v>177</v>
      </c>
      <c r="AH471" s="296">
        <v>0.25</v>
      </c>
      <c r="AI471" s="302" t="s">
        <v>178</v>
      </c>
      <c r="AJ471" s="296">
        <v>0.15</v>
      </c>
      <c r="AK471" s="300">
        <v>0.4</v>
      </c>
      <c r="AL471" s="329">
        <v>8.4000000000000005E-2</v>
      </c>
      <c r="AM471" s="329">
        <v>0.4</v>
      </c>
      <c r="AN471" s="302" t="s">
        <v>1735</v>
      </c>
      <c r="AO471" s="302" t="s">
        <v>180</v>
      </c>
      <c r="AP471" s="302" t="s">
        <v>181</v>
      </c>
      <c r="AQ471" s="775"/>
      <c r="AR471" s="801"/>
      <c r="AS471" s="801"/>
      <c r="AT471" s="786"/>
      <c r="AU471" s="801"/>
      <c r="AV471" s="801"/>
      <c r="AW471" s="786"/>
      <c r="AX471" s="786"/>
      <c r="AY471" s="786"/>
      <c r="AZ471" s="775"/>
      <c r="BA471" s="303"/>
      <c r="BB471" s="305"/>
      <c r="BC471" s="308" t="s">
        <v>974</v>
      </c>
      <c r="BD471" s="295"/>
      <c r="BE471" s="295"/>
      <c r="BF471" s="295"/>
      <c r="BG471" s="295"/>
      <c r="BH471" s="305"/>
      <c r="BI471" s="305"/>
      <c r="BJ471" s="305"/>
      <c r="BK471" s="305"/>
      <c r="BL471" s="306"/>
      <c r="BM471" s="306"/>
      <c r="BN471" s="306"/>
      <c r="BO471" s="306"/>
      <c r="BP471" s="307" t="s">
        <v>974</v>
      </c>
      <c r="BQ471" s="330" t="s">
        <v>974</v>
      </c>
      <c r="BR471" s="748"/>
      <c r="BS471" s="763"/>
      <c r="BT471" s="763"/>
      <c r="BU471" s="766"/>
    </row>
    <row r="472" spans="1:73" ht="114.75" x14ac:dyDescent="0.25">
      <c r="A472" s="819"/>
      <c r="B472" s="822"/>
      <c r="C472" s="825"/>
      <c r="D472" s="999"/>
      <c r="E472" s="831"/>
      <c r="F472" s="834"/>
      <c r="G472" s="763"/>
      <c r="H472" s="775"/>
      <c r="I472" s="775"/>
      <c r="J472" s="801"/>
      <c r="K472" s="775"/>
      <c r="L472" s="763"/>
      <c r="M472" s="816"/>
      <c r="N472" s="763"/>
      <c r="O472" s="763"/>
      <c r="P472" s="813"/>
      <c r="Q472" s="748"/>
      <c r="R472" s="775"/>
      <c r="S472" s="877"/>
      <c r="T472" s="775"/>
      <c r="U472" s="877"/>
      <c r="V472" s="775"/>
      <c r="W472" s="877"/>
      <c r="X472" s="816"/>
      <c r="Y472" s="877"/>
      <c r="Z472" s="877"/>
      <c r="AA472" s="786"/>
      <c r="AB472" s="297">
        <v>3</v>
      </c>
      <c r="AC472" s="480" t="s">
        <v>1931</v>
      </c>
      <c r="AD472" s="481">
        <v>1.4</v>
      </c>
      <c r="AE472" s="295" t="s">
        <v>1554</v>
      </c>
      <c r="AF472" s="298" t="s">
        <v>830</v>
      </c>
      <c r="AG472" s="299" t="s">
        <v>282</v>
      </c>
      <c r="AH472" s="296">
        <v>0.1</v>
      </c>
      <c r="AI472" s="299" t="s">
        <v>178</v>
      </c>
      <c r="AJ472" s="296">
        <v>0.15</v>
      </c>
      <c r="AK472" s="300">
        <v>0.25</v>
      </c>
      <c r="AL472" s="301">
        <v>8.4000000000000005E-2</v>
      </c>
      <c r="AM472" s="301">
        <v>0.30000000000000004</v>
      </c>
      <c r="AN472" s="302" t="s">
        <v>1735</v>
      </c>
      <c r="AO472" s="302" t="s">
        <v>180</v>
      </c>
      <c r="AP472" s="302" t="s">
        <v>181</v>
      </c>
      <c r="AQ472" s="775"/>
      <c r="AR472" s="801"/>
      <c r="AS472" s="801"/>
      <c r="AT472" s="786"/>
      <c r="AU472" s="801"/>
      <c r="AV472" s="801"/>
      <c r="AW472" s="786"/>
      <c r="AX472" s="786"/>
      <c r="AY472" s="786"/>
      <c r="AZ472" s="775"/>
      <c r="BA472" s="303"/>
      <c r="BB472" s="305"/>
      <c r="BC472" s="308" t="s">
        <v>974</v>
      </c>
      <c r="BD472" s="295"/>
      <c r="BE472" s="295"/>
      <c r="BF472" s="295"/>
      <c r="BG472" s="295"/>
      <c r="BH472" s="305"/>
      <c r="BI472" s="305"/>
      <c r="BJ472" s="305"/>
      <c r="BK472" s="305"/>
      <c r="BL472" s="306"/>
      <c r="BM472" s="306"/>
      <c r="BN472" s="306"/>
      <c r="BO472" s="306"/>
      <c r="BP472" s="307" t="s">
        <v>974</v>
      </c>
      <c r="BQ472" s="330" t="s">
        <v>974</v>
      </c>
      <c r="BR472" s="748"/>
      <c r="BS472" s="763"/>
      <c r="BT472" s="763"/>
      <c r="BU472" s="766"/>
    </row>
    <row r="473" spans="1:73" ht="114.75" x14ac:dyDescent="0.25">
      <c r="A473" s="819"/>
      <c r="B473" s="822"/>
      <c r="C473" s="825"/>
      <c r="D473" s="999"/>
      <c r="E473" s="831"/>
      <c r="F473" s="834"/>
      <c r="G473" s="763"/>
      <c r="H473" s="775"/>
      <c r="I473" s="775"/>
      <c r="J473" s="801"/>
      <c r="K473" s="775"/>
      <c r="L473" s="763"/>
      <c r="M473" s="816"/>
      <c r="N473" s="763"/>
      <c r="O473" s="763"/>
      <c r="P473" s="813"/>
      <c r="Q473" s="748"/>
      <c r="R473" s="775"/>
      <c r="S473" s="877"/>
      <c r="T473" s="775"/>
      <c r="U473" s="877"/>
      <c r="V473" s="775"/>
      <c r="W473" s="877"/>
      <c r="X473" s="816"/>
      <c r="Y473" s="877"/>
      <c r="Z473" s="877"/>
      <c r="AA473" s="786"/>
      <c r="AB473" s="297">
        <v>4</v>
      </c>
      <c r="AC473" s="480" t="s">
        <v>1503</v>
      </c>
      <c r="AD473" s="481">
        <v>1</v>
      </c>
      <c r="AE473" s="295" t="s">
        <v>1505</v>
      </c>
      <c r="AF473" s="298" t="s">
        <v>507</v>
      </c>
      <c r="AG473" s="299" t="s">
        <v>335</v>
      </c>
      <c r="AH473" s="296">
        <v>0.15</v>
      </c>
      <c r="AI473" s="299" t="s">
        <v>178</v>
      </c>
      <c r="AJ473" s="296">
        <v>0.15</v>
      </c>
      <c r="AK473" s="300">
        <v>0.3</v>
      </c>
      <c r="AL473" s="301">
        <v>5.8800000000000005E-2</v>
      </c>
      <c r="AM473" s="301">
        <v>0.30000000000000004</v>
      </c>
      <c r="AN473" s="302" t="s">
        <v>1735</v>
      </c>
      <c r="AO473" s="302" t="s">
        <v>180</v>
      </c>
      <c r="AP473" s="302" t="s">
        <v>181</v>
      </c>
      <c r="AQ473" s="775"/>
      <c r="AR473" s="801"/>
      <c r="AS473" s="801"/>
      <c r="AT473" s="786"/>
      <c r="AU473" s="801"/>
      <c r="AV473" s="801"/>
      <c r="AW473" s="786"/>
      <c r="AX473" s="786"/>
      <c r="AY473" s="786"/>
      <c r="AZ473" s="775"/>
      <c r="BA473" s="303"/>
      <c r="BB473" s="305"/>
      <c r="BC473" s="308" t="s">
        <v>974</v>
      </c>
      <c r="BD473" s="295"/>
      <c r="BE473" s="295"/>
      <c r="BF473" s="295"/>
      <c r="BG473" s="295"/>
      <c r="BH473" s="305"/>
      <c r="BI473" s="305"/>
      <c r="BJ473" s="305"/>
      <c r="BK473" s="305"/>
      <c r="BL473" s="306"/>
      <c r="BM473" s="306"/>
      <c r="BN473" s="306"/>
      <c r="BO473" s="306"/>
      <c r="BP473" s="307" t="s">
        <v>974</v>
      </c>
      <c r="BQ473" s="330" t="s">
        <v>974</v>
      </c>
      <c r="BR473" s="748"/>
      <c r="BS473" s="763"/>
      <c r="BT473" s="763"/>
      <c r="BU473" s="766"/>
    </row>
    <row r="474" spans="1:73" x14ac:dyDescent="0.25">
      <c r="A474" s="819"/>
      <c r="B474" s="822"/>
      <c r="C474" s="825"/>
      <c r="D474" s="999"/>
      <c r="E474" s="831"/>
      <c r="F474" s="834"/>
      <c r="G474" s="763"/>
      <c r="H474" s="775"/>
      <c r="I474" s="775"/>
      <c r="J474" s="801"/>
      <c r="K474" s="775"/>
      <c r="L474" s="763"/>
      <c r="M474" s="816"/>
      <c r="N474" s="763"/>
      <c r="O474" s="763"/>
      <c r="P474" s="813"/>
      <c r="Q474" s="748"/>
      <c r="R474" s="775"/>
      <c r="S474" s="877"/>
      <c r="T474" s="775"/>
      <c r="U474" s="877"/>
      <c r="V474" s="775"/>
      <c r="W474" s="877"/>
      <c r="X474" s="816"/>
      <c r="Y474" s="877"/>
      <c r="Z474" s="877"/>
      <c r="AA474" s="786"/>
      <c r="AB474" s="297">
        <v>5</v>
      </c>
      <c r="AC474" s="480"/>
      <c r="AD474" s="481"/>
      <c r="AE474" s="295"/>
      <c r="AF474" s="298" t="s">
        <v>974</v>
      </c>
      <c r="AG474" s="299"/>
      <c r="AH474" s="296" t="s">
        <v>974</v>
      </c>
      <c r="AI474" s="299"/>
      <c r="AJ474" s="296" t="s">
        <v>974</v>
      </c>
      <c r="AK474" s="300" t="s">
        <v>974</v>
      </c>
      <c r="AL474" s="301" t="s">
        <v>974</v>
      </c>
      <c r="AM474" s="301" t="s">
        <v>974</v>
      </c>
      <c r="AN474" s="302"/>
      <c r="AO474" s="302"/>
      <c r="AP474" s="302"/>
      <c r="AQ474" s="775"/>
      <c r="AR474" s="801"/>
      <c r="AS474" s="801"/>
      <c r="AT474" s="786"/>
      <c r="AU474" s="801"/>
      <c r="AV474" s="801"/>
      <c r="AW474" s="786"/>
      <c r="AX474" s="786"/>
      <c r="AY474" s="786"/>
      <c r="AZ474" s="775"/>
      <c r="BA474" s="303"/>
      <c r="BB474" s="305"/>
      <c r="BC474" s="308" t="s">
        <v>974</v>
      </c>
      <c r="BD474" s="295"/>
      <c r="BE474" s="295"/>
      <c r="BF474" s="295"/>
      <c r="BG474" s="295"/>
      <c r="BH474" s="305"/>
      <c r="BI474" s="305"/>
      <c r="BJ474" s="305"/>
      <c r="BK474" s="305"/>
      <c r="BL474" s="306"/>
      <c r="BM474" s="306"/>
      <c r="BN474" s="306"/>
      <c r="BO474" s="306"/>
      <c r="BP474" s="307" t="s">
        <v>974</v>
      </c>
      <c r="BQ474" s="330" t="s">
        <v>974</v>
      </c>
      <c r="BR474" s="748"/>
      <c r="BS474" s="763"/>
      <c r="BT474" s="763"/>
      <c r="BU474" s="766"/>
    </row>
    <row r="475" spans="1:73" ht="15.75" thickBot="1" x14ac:dyDescent="0.3">
      <c r="A475" s="820"/>
      <c r="B475" s="823"/>
      <c r="C475" s="826"/>
      <c r="D475" s="1000"/>
      <c r="E475" s="832"/>
      <c r="F475" s="835"/>
      <c r="G475" s="764"/>
      <c r="H475" s="776"/>
      <c r="I475" s="776"/>
      <c r="J475" s="802"/>
      <c r="K475" s="776"/>
      <c r="L475" s="764"/>
      <c r="M475" s="817"/>
      <c r="N475" s="764"/>
      <c r="O475" s="764"/>
      <c r="P475" s="814"/>
      <c r="Q475" s="749"/>
      <c r="R475" s="776"/>
      <c r="S475" s="878"/>
      <c r="T475" s="776"/>
      <c r="U475" s="878"/>
      <c r="V475" s="776"/>
      <c r="W475" s="878"/>
      <c r="X475" s="817"/>
      <c r="Y475" s="878"/>
      <c r="Z475" s="878"/>
      <c r="AA475" s="787"/>
      <c r="AB475" s="315">
        <v>6</v>
      </c>
      <c r="AC475" s="482"/>
      <c r="AD475" s="483"/>
      <c r="AE475" s="313"/>
      <c r="AF475" s="316" t="s">
        <v>974</v>
      </c>
      <c r="AG475" s="317"/>
      <c r="AH475" s="314" t="s">
        <v>974</v>
      </c>
      <c r="AI475" s="317"/>
      <c r="AJ475" s="314" t="s">
        <v>974</v>
      </c>
      <c r="AK475" s="318" t="s">
        <v>974</v>
      </c>
      <c r="AL475" s="301" t="s">
        <v>974</v>
      </c>
      <c r="AM475" s="301" t="s">
        <v>974</v>
      </c>
      <c r="AN475" s="320"/>
      <c r="AO475" s="320"/>
      <c r="AP475" s="320"/>
      <c r="AQ475" s="776"/>
      <c r="AR475" s="802"/>
      <c r="AS475" s="802"/>
      <c r="AT475" s="787"/>
      <c r="AU475" s="802"/>
      <c r="AV475" s="802"/>
      <c r="AW475" s="787"/>
      <c r="AX475" s="787"/>
      <c r="AY475" s="787"/>
      <c r="AZ475" s="776"/>
      <c r="BA475" s="321"/>
      <c r="BB475" s="323"/>
      <c r="BC475" s="326" t="s">
        <v>974</v>
      </c>
      <c r="BD475" s="313"/>
      <c r="BE475" s="313"/>
      <c r="BF475" s="313"/>
      <c r="BG475" s="313"/>
      <c r="BH475" s="323"/>
      <c r="BI475" s="323"/>
      <c r="BJ475" s="323"/>
      <c r="BK475" s="323"/>
      <c r="BL475" s="324"/>
      <c r="BM475" s="324"/>
      <c r="BN475" s="324"/>
      <c r="BO475" s="324"/>
      <c r="BP475" s="325" t="s">
        <v>974</v>
      </c>
      <c r="BQ475" s="333" t="s">
        <v>974</v>
      </c>
      <c r="BR475" s="749"/>
      <c r="BS475" s="764"/>
      <c r="BT475" s="764"/>
      <c r="BU475" s="767"/>
    </row>
    <row r="476" spans="1:73" ht="102" x14ac:dyDescent="0.25">
      <c r="A476" s="818" t="s">
        <v>894</v>
      </c>
      <c r="B476" s="821" t="s">
        <v>165</v>
      </c>
      <c r="C476" s="824" t="s">
        <v>895</v>
      </c>
      <c r="D476" s="998" t="s">
        <v>1387</v>
      </c>
      <c r="E476" s="830" t="s">
        <v>896</v>
      </c>
      <c r="F476" s="833">
        <v>1</v>
      </c>
      <c r="G476" s="812" t="s">
        <v>2050</v>
      </c>
      <c r="H476" s="774" t="s">
        <v>1499</v>
      </c>
      <c r="I476" s="774" t="s">
        <v>1391</v>
      </c>
      <c r="J476" s="800" t="s">
        <v>2051</v>
      </c>
      <c r="K476" s="774" t="s">
        <v>201</v>
      </c>
      <c r="L476" s="762" t="s">
        <v>675</v>
      </c>
      <c r="M476" s="815" t="s">
        <v>1282</v>
      </c>
      <c r="N476" s="762" t="s">
        <v>2052</v>
      </c>
      <c r="O476" s="762" t="s">
        <v>2053</v>
      </c>
      <c r="P476" s="812" t="s">
        <v>1395</v>
      </c>
      <c r="Q476" s="747" t="s">
        <v>1395</v>
      </c>
      <c r="R476" s="774" t="s">
        <v>173</v>
      </c>
      <c r="S476" s="876">
        <v>0.6</v>
      </c>
      <c r="T476" s="774"/>
      <c r="U476" s="876" t="s">
        <v>974</v>
      </c>
      <c r="V476" s="774" t="s">
        <v>220</v>
      </c>
      <c r="W476" s="876">
        <v>0.4</v>
      </c>
      <c r="X476" s="815" t="s">
        <v>220</v>
      </c>
      <c r="Y476" s="876">
        <v>0.4</v>
      </c>
      <c r="Z476" s="876" t="s">
        <v>975</v>
      </c>
      <c r="AA476" s="785" t="s">
        <v>174</v>
      </c>
      <c r="AB476" s="49">
        <v>1</v>
      </c>
      <c r="AC476" s="213" t="s">
        <v>2054</v>
      </c>
      <c r="AD476" s="214">
        <v>2</v>
      </c>
      <c r="AE476" s="9" t="s">
        <v>2055</v>
      </c>
      <c r="AF476" s="298" t="s">
        <v>507</v>
      </c>
      <c r="AG476" s="10" t="s">
        <v>335</v>
      </c>
      <c r="AH476" s="296">
        <v>0.15</v>
      </c>
      <c r="AI476" s="10" t="s">
        <v>178</v>
      </c>
      <c r="AJ476" s="296">
        <v>0.15</v>
      </c>
      <c r="AK476" s="300">
        <v>0.3</v>
      </c>
      <c r="AL476" s="20">
        <v>0.42</v>
      </c>
      <c r="AM476" s="20">
        <v>0.4</v>
      </c>
      <c r="AN476" s="11" t="s">
        <v>179</v>
      </c>
      <c r="AO476" s="11" t="s">
        <v>180</v>
      </c>
      <c r="AP476" s="11" t="s">
        <v>181</v>
      </c>
      <c r="AQ476" s="784" t="s">
        <v>2056</v>
      </c>
      <c r="AR476" s="768">
        <v>0.6</v>
      </c>
      <c r="AS476" s="768">
        <v>0.14405999999999999</v>
      </c>
      <c r="AT476" s="785" t="s">
        <v>535</v>
      </c>
      <c r="AU476" s="768">
        <v>0.4</v>
      </c>
      <c r="AV476" s="768">
        <v>0.30000000000000004</v>
      </c>
      <c r="AW476" s="785" t="s">
        <v>220</v>
      </c>
      <c r="AX476" s="785" t="s">
        <v>174</v>
      </c>
      <c r="AY476" s="785" t="s">
        <v>1397</v>
      </c>
      <c r="AZ476" s="774" t="s">
        <v>224</v>
      </c>
      <c r="BA476" s="97" t="s">
        <v>1395</v>
      </c>
      <c r="BB476" s="97" t="s">
        <v>1395</v>
      </c>
      <c r="BC476" s="110" t="s">
        <v>974</v>
      </c>
      <c r="BD476" s="111"/>
      <c r="BE476" s="111"/>
      <c r="BF476" s="111"/>
      <c r="BG476" s="111"/>
      <c r="BH476" s="91"/>
      <c r="BI476" s="91"/>
      <c r="BJ476" s="91"/>
      <c r="BK476" s="91"/>
      <c r="BL476" s="93"/>
      <c r="BM476" s="93"/>
      <c r="BN476" s="93"/>
      <c r="BO476" s="93"/>
      <c r="BP476" s="95" t="s">
        <v>974</v>
      </c>
      <c r="BQ476" s="96" t="s">
        <v>974</v>
      </c>
      <c r="BR476" s="747"/>
      <c r="BS476" s="812"/>
      <c r="BT476" s="812"/>
      <c r="BU476" s="1387"/>
    </row>
    <row r="477" spans="1:73" ht="76.5" x14ac:dyDescent="0.25">
      <c r="A477" s="819"/>
      <c r="B477" s="822"/>
      <c r="C477" s="825"/>
      <c r="D477" s="999"/>
      <c r="E477" s="831"/>
      <c r="F477" s="834"/>
      <c r="G477" s="813"/>
      <c r="H477" s="775"/>
      <c r="I477" s="775"/>
      <c r="J477" s="801"/>
      <c r="K477" s="775"/>
      <c r="L477" s="763"/>
      <c r="M477" s="816"/>
      <c r="N477" s="763"/>
      <c r="O477" s="763"/>
      <c r="P477" s="813"/>
      <c r="Q477" s="748"/>
      <c r="R477" s="775"/>
      <c r="S477" s="877"/>
      <c r="T477" s="775"/>
      <c r="U477" s="877"/>
      <c r="V477" s="775"/>
      <c r="W477" s="877"/>
      <c r="X477" s="816"/>
      <c r="Y477" s="877"/>
      <c r="Z477" s="877"/>
      <c r="AA477" s="786"/>
      <c r="AB477" s="297">
        <v>2</v>
      </c>
      <c r="AC477" s="480" t="s">
        <v>2057</v>
      </c>
      <c r="AD477" s="481">
        <v>2</v>
      </c>
      <c r="AE477" s="295" t="s">
        <v>2058</v>
      </c>
      <c r="AF477" s="298" t="s">
        <v>507</v>
      </c>
      <c r="AG477" s="299" t="s">
        <v>335</v>
      </c>
      <c r="AH477" s="296">
        <v>0.15</v>
      </c>
      <c r="AI477" s="299" t="s">
        <v>178</v>
      </c>
      <c r="AJ477" s="296">
        <v>0.15</v>
      </c>
      <c r="AK477" s="300">
        <v>0.3</v>
      </c>
      <c r="AL477" s="301">
        <v>0.29399999999999998</v>
      </c>
      <c r="AM477" s="301">
        <v>0.4</v>
      </c>
      <c r="AN477" s="302" t="s">
        <v>179</v>
      </c>
      <c r="AO477" s="302" t="s">
        <v>180</v>
      </c>
      <c r="AP477" s="302" t="s">
        <v>181</v>
      </c>
      <c r="AQ477" s="775"/>
      <c r="AR477" s="801"/>
      <c r="AS477" s="801"/>
      <c r="AT477" s="786"/>
      <c r="AU477" s="801"/>
      <c r="AV477" s="801"/>
      <c r="AW477" s="786"/>
      <c r="AX477" s="786"/>
      <c r="AY477" s="786"/>
      <c r="AZ477" s="775"/>
      <c r="BA477" s="303"/>
      <c r="BB477" s="303"/>
      <c r="BC477" s="294" t="s">
        <v>974</v>
      </c>
      <c r="BD477" s="304"/>
      <c r="BE477" s="304"/>
      <c r="BF477" s="304"/>
      <c r="BG477" s="304"/>
      <c r="BH477" s="305"/>
      <c r="BI477" s="305"/>
      <c r="BJ477" s="305"/>
      <c r="BK477" s="305"/>
      <c r="BL477" s="306"/>
      <c r="BM477" s="306"/>
      <c r="BN477" s="306"/>
      <c r="BO477" s="306"/>
      <c r="BP477" s="307" t="s">
        <v>974</v>
      </c>
      <c r="BQ477" s="308" t="s">
        <v>974</v>
      </c>
      <c r="BR477" s="748"/>
      <c r="BS477" s="813"/>
      <c r="BT477" s="813"/>
      <c r="BU477" s="1388"/>
    </row>
    <row r="478" spans="1:73" ht="89.25" x14ac:dyDescent="0.25">
      <c r="A478" s="819"/>
      <c r="B478" s="822"/>
      <c r="C478" s="825"/>
      <c r="D478" s="999"/>
      <c r="E478" s="831"/>
      <c r="F478" s="834"/>
      <c r="G478" s="813"/>
      <c r="H478" s="775"/>
      <c r="I478" s="775"/>
      <c r="J478" s="801"/>
      <c r="K478" s="775"/>
      <c r="L478" s="763"/>
      <c r="M478" s="816"/>
      <c r="N478" s="763"/>
      <c r="O478" s="763"/>
      <c r="P478" s="813"/>
      <c r="Q478" s="748"/>
      <c r="R478" s="775"/>
      <c r="S478" s="877"/>
      <c r="T478" s="775"/>
      <c r="U478" s="877"/>
      <c r="V478" s="775"/>
      <c r="W478" s="877"/>
      <c r="X478" s="816"/>
      <c r="Y478" s="877"/>
      <c r="Z478" s="877"/>
      <c r="AA478" s="786"/>
      <c r="AB478" s="297">
        <v>3</v>
      </c>
      <c r="AC478" s="480" t="s">
        <v>2059</v>
      </c>
      <c r="AD478" s="481">
        <v>1</v>
      </c>
      <c r="AE478" s="293" t="s">
        <v>2058</v>
      </c>
      <c r="AF478" s="298" t="s">
        <v>507</v>
      </c>
      <c r="AG478" s="299" t="s">
        <v>335</v>
      </c>
      <c r="AH478" s="296">
        <v>0.15</v>
      </c>
      <c r="AI478" s="299" t="s">
        <v>178</v>
      </c>
      <c r="AJ478" s="296">
        <v>0.15</v>
      </c>
      <c r="AK478" s="300">
        <v>0.3</v>
      </c>
      <c r="AL478" s="301">
        <v>0.20579999999999998</v>
      </c>
      <c r="AM478" s="301">
        <v>0.4</v>
      </c>
      <c r="AN478" s="302" t="s">
        <v>179</v>
      </c>
      <c r="AO478" s="302" t="s">
        <v>180</v>
      </c>
      <c r="AP478" s="302" t="s">
        <v>181</v>
      </c>
      <c r="AQ478" s="775"/>
      <c r="AR478" s="801"/>
      <c r="AS478" s="801"/>
      <c r="AT478" s="786"/>
      <c r="AU478" s="801"/>
      <c r="AV478" s="801"/>
      <c r="AW478" s="786"/>
      <c r="AX478" s="786"/>
      <c r="AY478" s="786"/>
      <c r="AZ478" s="775"/>
      <c r="BA478" s="303"/>
      <c r="BB478" s="303"/>
      <c r="BC478" s="294" t="s">
        <v>974</v>
      </c>
      <c r="BD478" s="304"/>
      <c r="BE478" s="304"/>
      <c r="BF478" s="304"/>
      <c r="BG478" s="304"/>
      <c r="BH478" s="305"/>
      <c r="BI478" s="305"/>
      <c r="BJ478" s="305"/>
      <c r="BK478" s="305"/>
      <c r="BL478" s="306"/>
      <c r="BM478" s="306"/>
      <c r="BN478" s="306"/>
      <c r="BO478" s="306"/>
      <c r="BP478" s="307" t="s">
        <v>974</v>
      </c>
      <c r="BQ478" s="308" t="s">
        <v>974</v>
      </c>
      <c r="BR478" s="748"/>
      <c r="BS478" s="813"/>
      <c r="BT478" s="813"/>
      <c r="BU478" s="1388"/>
    </row>
    <row r="479" spans="1:73" ht="33" customHeight="1" x14ac:dyDescent="0.25">
      <c r="A479" s="819"/>
      <c r="B479" s="822"/>
      <c r="C479" s="825"/>
      <c r="D479" s="999"/>
      <c r="E479" s="831"/>
      <c r="F479" s="834"/>
      <c r="G479" s="813"/>
      <c r="H479" s="775"/>
      <c r="I479" s="775"/>
      <c r="J479" s="801"/>
      <c r="K479" s="775"/>
      <c r="L479" s="763"/>
      <c r="M479" s="816"/>
      <c r="N479" s="763"/>
      <c r="O479" s="763"/>
      <c r="P479" s="813"/>
      <c r="Q479" s="748"/>
      <c r="R479" s="775"/>
      <c r="S479" s="877"/>
      <c r="T479" s="775"/>
      <c r="U479" s="877"/>
      <c r="V479" s="775"/>
      <c r="W479" s="877"/>
      <c r="X479" s="816"/>
      <c r="Y479" s="877"/>
      <c r="Z479" s="877"/>
      <c r="AA479" s="786"/>
      <c r="AB479" s="297">
        <v>4</v>
      </c>
      <c r="AC479" s="480" t="s">
        <v>2060</v>
      </c>
      <c r="AD479" s="481">
        <v>2</v>
      </c>
      <c r="AE479" s="295" t="s">
        <v>2028</v>
      </c>
      <c r="AF479" s="298" t="s">
        <v>830</v>
      </c>
      <c r="AG479" s="299" t="s">
        <v>282</v>
      </c>
      <c r="AH479" s="296">
        <v>0.1</v>
      </c>
      <c r="AI479" s="299" t="s">
        <v>178</v>
      </c>
      <c r="AJ479" s="296">
        <v>0.15</v>
      </c>
      <c r="AK479" s="300">
        <v>0.25</v>
      </c>
      <c r="AL479" s="301">
        <v>0.20579999999999998</v>
      </c>
      <c r="AM479" s="301">
        <v>0.30000000000000004</v>
      </c>
      <c r="AN479" s="302" t="s">
        <v>179</v>
      </c>
      <c r="AO479" s="302" t="s">
        <v>180</v>
      </c>
      <c r="AP479" s="302" t="s">
        <v>181</v>
      </c>
      <c r="AQ479" s="775"/>
      <c r="AR479" s="801"/>
      <c r="AS479" s="801"/>
      <c r="AT479" s="786"/>
      <c r="AU479" s="801"/>
      <c r="AV479" s="801"/>
      <c r="AW479" s="786"/>
      <c r="AX479" s="786"/>
      <c r="AY479" s="786"/>
      <c r="AZ479" s="775"/>
      <c r="BA479" s="303"/>
      <c r="BB479" s="303"/>
      <c r="BC479" s="294" t="s">
        <v>974</v>
      </c>
      <c r="BD479" s="304"/>
      <c r="BE479" s="304"/>
      <c r="BF479" s="304"/>
      <c r="BG479" s="304"/>
      <c r="BH479" s="305"/>
      <c r="BI479" s="305"/>
      <c r="BJ479" s="305"/>
      <c r="BK479" s="305"/>
      <c r="BL479" s="306"/>
      <c r="BM479" s="306"/>
      <c r="BN479" s="306"/>
      <c r="BO479" s="306"/>
      <c r="BP479" s="307" t="s">
        <v>974</v>
      </c>
      <c r="BQ479" s="308" t="s">
        <v>974</v>
      </c>
      <c r="BR479" s="748"/>
      <c r="BS479" s="813"/>
      <c r="BT479" s="813"/>
      <c r="BU479" s="1388"/>
    </row>
    <row r="480" spans="1:73" ht="114.75" x14ac:dyDescent="0.25">
      <c r="A480" s="819"/>
      <c r="B480" s="822"/>
      <c r="C480" s="825"/>
      <c r="D480" s="999"/>
      <c r="E480" s="831"/>
      <c r="F480" s="834"/>
      <c r="G480" s="813"/>
      <c r="H480" s="775"/>
      <c r="I480" s="775"/>
      <c r="J480" s="801"/>
      <c r="K480" s="775"/>
      <c r="L480" s="763"/>
      <c r="M480" s="816"/>
      <c r="N480" s="763"/>
      <c r="O480" s="763"/>
      <c r="P480" s="813"/>
      <c r="Q480" s="748"/>
      <c r="R480" s="775"/>
      <c r="S480" s="877"/>
      <c r="T480" s="775"/>
      <c r="U480" s="877"/>
      <c r="V480" s="775"/>
      <c r="W480" s="877"/>
      <c r="X480" s="816"/>
      <c r="Y480" s="877"/>
      <c r="Z480" s="877"/>
      <c r="AA480" s="786"/>
      <c r="AB480" s="297">
        <v>5</v>
      </c>
      <c r="AC480" s="480" t="s">
        <v>1503</v>
      </c>
      <c r="AD480" s="481">
        <v>1</v>
      </c>
      <c r="AE480" s="295" t="s">
        <v>1631</v>
      </c>
      <c r="AF480" s="298" t="s">
        <v>507</v>
      </c>
      <c r="AG480" s="299" t="s">
        <v>335</v>
      </c>
      <c r="AH480" s="296">
        <v>0.15</v>
      </c>
      <c r="AI480" s="299" t="s">
        <v>178</v>
      </c>
      <c r="AJ480" s="296">
        <v>0.15</v>
      </c>
      <c r="AK480" s="300">
        <v>0.3</v>
      </c>
      <c r="AL480" s="301">
        <v>0.14405999999999999</v>
      </c>
      <c r="AM480" s="301">
        <v>0.30000000000000004</v>
      </c>
      <c r="AN480" s="302" t="s">
        <v>179</v>
      </c>
      <c r="AO480" s="302" t="s">
        <v>180</v>
      </c>
      <c r="AP480" s="302" t="s">
        <v>181</v>
      </c>
      <c r="AQ480" s="775"/>
      <c r="AR480" s="801"/>
      <c r="AS480" s="801"/>
      <c r="AT480" s="786"/>
      <c r="AU480" s="801"/>
      <c r="AV480" s="801"/>
      <c r="AW480" s="786"/>
      <c r="AX480" s="786"/>
      <c r="AY480" s="786"/>
      <c r="AZ480" s="775"/>
      <c r="BA480" s="303"/>
      <c r="BB480" s="303"/>
      <c r="BC480" s="294" t="s">
        <v>974</v>
      </c>
      <c r="BD480" s="304"/>
      <c r="BE480" s="304"/>
      <c r="BF480" s="304"/>
      <c r="BG480" s="304"/>
      <c r="BH480" s="305"/>
      <c r="BI480" s="305"/>
      <c r="BJ480" s="305"/>
      <c r="BK480" s="305"/>
      <c r="BL480" s="306"/>
      <c r="BM480" s="306"/>
      <c r="BN480" s="306"/>
      <c r="BO480" s="306"/>
      <c r="BP480" s="307" t="s">
        <v>974</v>
      </c>
      <c r="BQ480" s="308" t="s">
        <v>974</v>
      </c>
      <c r="BR480" s="748"/>
      <c r="BS480" s="813"/>
      <c r="BT480" s="813"/>
      <c r="BU480" s="1388"/>
    </row>
    <row r="481" spans="1:73" ht="15.75" thickBot="1" x14ac:dyDescent="0.3">
      <c r="A481" s="819"/>
      <c r="B481" s="822"/>
      <c r="C481" s="825"/>
      <c r="D481" s="1000"/>
      <c r="E481" s="832"/>
      <c r="F481" s="835"/>
      <c r="G481" s="814"/>
      <c r="H481" s="776"/>
      <c r="I481" s="776"/>
      <c r="J481" s="802"/>
      <c r="K481" s="776"/>
      <c r="L481" s="764"/>
      <c r="M481" s="817"/>
      <c r="N481" s="764"/>
      <c r="O481" s="764"/>
      <c r="P481" s="814"/>
      <c r="Q481" s="749"/>
      <c r="R481" s="776"/>
      <c r="S481" s="878"/>
      <c r="T481" s="776"/>
      <c r="U481" s="878"/>
      <c r="V481" s="776"/>
      <c r="W481" s="878"/>
      <c r="X481" s="817"/>
      <c r="Y481" s="878"/>
      <c r="Z481" s="878"/>
      <c r="AA481" s="787"/>
      <c r="AB481" s="315">
        <v>6</v>
      </c>
      <c r="AC481" s="482"/>
      <c r="AD481" s="483"/>
      <c r="AE481" s="313"/>
      <c r="AF481" s="547" t="s">
        <v>974</v>
      </c>
      <c r="AG481" s="317"/>
      <c r="AH481" s="314" t="s">
        <v>974</v>
      </c>
      <c r="AI481" s="317"/>
      <c r="AJ481" s="314" t="s">
        <v>974</v>
      </c>
      <c r="AK481" s="318" t="s">
        <v>974</v>
      </c>
      <c r="AL481" s="301" t="s">
        <v>974</v>
      </c>
      <c r="AM481" s="301" t="s">
        <v>974</v>
      </c>
      <c r="AN481" s="320"/>
      <c r="AO481" s="320"/>
      <c r="AP481" s="320"/>
      <c r="AQ481" s="776"/>
      <c r="AR481" s="802"/>
      <c r="AS481" s="802"/>
      <c r="AT481" s="787"/>
      <c r="AU481" s="802"/>
      <c r="AV481" s="802"/>
      <c r="AW481" s="787"/>
      <c r="AX481" s="787"/>
      <c r="AY481" s="787"/>
      <c r="AZ481" s="776"/>
      <c r="BA481" s="321"/>
      <c r="BB481" s="321"/>
      <c r="BC481" s="312" t="s">
        <v>974</v>
      </c>
      <c r="BD481" s="322"/>
      <c r="BE481" s="322"/>
      <c r="BF481" s="322"/>
      <c r="BG481" s="322"/>
      <c r="BH481" s="323"/>
      <c r="BI481" s="323"/>
      <c r="BJ481" s="323"/>
      <c r="BK481" s="323"/>
      <c r="BL481" s="324"/>
      <c r="BM481" s="324"/>
      <c r="BN481" s="324"/>
      <c r="BO481" s="324"/>
      <c r="BP481" s="325" t="s">
        <v>974</v>
      </c>
      <c r="BQ481" s="326" t="s">
        <v>974</v>
      </c>
      <c r="BR481" s="749"/>
      <c r="BS481" s="814"/>
      <c r="BT481" s="814"/>
      <c r="BU481" s="1389"/>
    </row>
    <row r="482" spans="1:73" ht="90" x14ac:dyDescent="0.25">
      <c r="A482" s="819"/>
      <c r="B482" s="822"/>
      <c r="C482" s="825"/>
      <c r="D482" s="998" t="s">
        <v>1387</v>
      </c>
      <c r="E482" s="830" t="s">
        <v>896</v>
      </c>
      <c r="F482" s="833">
        <v>2</v>
      </c>
      <c r="G482" s="762" t="s">
        <v>2050</v>
      </c>
      <c r="H482" s="774" t="s">
        <v>1499</v>
      </c>
      <c r="I482" s="774" t="s">
        <v>1406</v>
      </c>
      <c r="J482" s="800" t="s">
        <v>2061</v>
      </c>
      <c r="K482" s="774" t="s">
        <v>201</v>
      </c>
      <c r="L482" s="762" t="s">
        <v>675</v>
      </c>
      <c r="M482" s="815" t="s">
        <v>1282</v>
      </c>
      <c r="N482" s="762" t="s">
        <v>2062</v>
      </c>
      <c r="O482" s="762" t="s">
        <v>2063</v>
      </c>
      <c r="P482" s="812" t="s">
        <v>1395</v>
      </c>
      <c r="Q482" s="747" t="s">
        <v>1395</v>
      </c>
      <c r="R482" s="774" t="s">
        <v>173</v>
      </c>
      <c r="S482" s="876">
        <v>0.6</v>
      </c>
      <c r="T482" s="774"/>
      <c r="U482" s="876" t="s">
        <v>974</v>
      </c>
      <c r="V482" s="774" t="s">
        <v>220</v>
      </c>
      <c r="W482" s="876">
        <v>0.4</v>
      </c>
      <c r="X482" s="815" t="s">
        <v>220</v>
      </c>
      <c r="Y482" s="876">
        <v>0.4</v>
      </c>
      <c r="Z482" s="876" t="s">
        <v>975</v>
      </c>
      <c r="AA482" s="785" t="s">
        <v>174</v>
      </c>
      <c r="AB482" s="49">
        <v>1</v>
      </c>
      <c r="AC482" s="215" t="s">
        <v>1519</v>
      </c>
      <c r="AD482" s="216">
        <v>1</v>
      </c>
      <c r="AE482" s="14" t="s">
        <v>2028</v>
      </c>
      <c r="AF482" s="16" t="s">
        <v>507</v>
      </c>
      <c r="AG482" s="10" t="s">
        <v>335</v>
      </c>
      <c r="AH482" s="18">
        <v>0.15</v>
      </c>
      <c r="AI482" s="10" t="s">
        <v>178</v>
      </c>
      <c r="AJ482" s="18">
        <v>0.15</v>
      </c>
      <c r="AK482" s="19">
        <v>0.3</v>
      </c>
      <c r="AL482" s="20">
        <v>0.42</v>
      </c>
      <c r="AM482" s="20">
        <v>0.4</v>
      </c>
      <c r="AN482" s="11" t="s">
        <v>179</v>
      </c>
      <c r="AO482" s="11" t="s">
        <v>180</v>
      </c>
      <c r="AP482" s="11" t="s">
        <v>181</v>
      </c>
      <c r="AQ482" s="774" t="s">
        <v>2064</v>
      </c>
      <c r="AR482" s="768">
        <v>0.6</v>
      </c>
      <c r="AS482" s="768">
        <v>0.29399999999999998</v>
      </c>
      <c r="AT482" s="785" t="s">
        <v>219</v>
      </c>
      <c r="AU482" s="768">
        <v>0.4</v>
      </c>
      <c r="AV482" s="768">
        <v>0.30000000000000004</v>
      </c>
      <c r="AW482" s="785" t="s">
        <v>220</v>
      </c>
      <c r="AX482" s="785" t="s">
        <v>174</v>
      </c>
      <c r="AY482" s="785" t="s">
        <v>174</v>
      </c>
      <c r="AZ482" s="774" t="s">
        <v>183</v>
      </c>
      <c r="BA482" s="97" t="s">
        <v>2065</v>
      </c>
      <c r="BB482" s="91" t="s">
        <v>2066</v>
      </c>
      <c r="BC482" s="94">
        <v>1</v>
      </c>
      <c r="BD482" s="9"/>
      <c r="BE482" s="9"/>
      <c r="BF482" s="9">
        <v>1</v>
      </c>
      <c r="BG482" s="9"/>
      <c r="BH482" s="91" t="s">
        <v>2067</v>
      </c>
      <c r="BI482" s="91" t="s">
        <v>2068</v>
      </c>
      <c r="BJ482" s="91"/>
      <c r="BK482" s="91"/>
      <c r="BL482" s="93"/>
      <c r="BM482" s="93"/>
      <c r="BN482" s="93"/>
      <c r="BO482" s="93"/>
      <c r="BP482" s="95" t="s">
        <v>974</v>
      </c>
      <c r="BQ482" s="96" t="s">
        <v>974</v>
      </c>
      <c r="BR482" s="747"/>
      <c r="BS482" s="762"/>
      <c r="BT482" s="762"/>
      <c r="BU482" s="765"/>
    </row>
    <row r="483" spans="1:73" ht="96" customHeight="1" x14ac:dyDescent="0.25">
      <c r="A483" s="819"/>
      <c r="B483" s="822"/>
      <c r="C483" s="825"/>
      <c r="D483" s="999"/>
      <c r="E483" s="831"/>
      <c r="F483" s="834"/>
      <c r="G483" s="763"/>
      <c r="H483" s="775"/>
      <c r="I483" s="775"/>
      <c r="J483" s="801"/>
      <c r="K483" s="775"/>
      <c r="L483" s="763"/>
      <c r="M483" s="816"/>
      <c r="N483" s="763"/>
      <c r="O483" s="763"/>
      <c r="P483" s="813"/>
      <c r="Q483" s="748"/>
      <c r="R483" s="775"/>
      <c r="S483" s="877"/>
      <c r="T483" s="775"/>
      <c r="U483" s="877"/>
      <c r="V483" s="775"/>
      <c r="W483" s="877"/>
      <c r="X483" s="816"/>
      <c r="Y483" s="877"/>
      <c r="Z483" s="877"/>
      <c r="AA483" s="786"/>
      <c r="AB483" s="297">
        <v>2</v>
      </c>
      <c r="AC483" s="480" t="s">
        <v>2069</v>
      </c>
      <c r="AD483" s="481">
        <v>1</v>
      </c>
      <c r="AE483" s="295" t="s">
        <v>2028</v>
      </c>
      <c r="AF483" s="328" t="s">
        <v>830</v>
      </c>
      <c r="AG483" s="302" t="s">
        <v>282</v>
      </c>
      <c r="AH483" s="296">
        <v>0.1</v>
      </c>
      <c r="AI483" s="302" t="s">
        <v>178</v>
      </c>
      <c r="AJ483" s="296">
        <v>0.15</v>
      </c>
      <c r="AK483" s="300">
        <v>0.25</v>
      </c>
      <c r="AL483" s="329">
        <v>0.42</v>
      </c>
      <c r="AM483" s="329">
        <v>0.30000000000000004</v>
      </c>
      <c r="AN483" s="302" t="s">
        <v>179</v>
      </c>
      <c r="AO483" s="302" t="s">
        <v>180</v>
      </c>
      <c r="AP483" s="302" t="s">
        <v>181</v>
      </c>
      <c r="AQ483" s="775"/>
      <c r="AR483" s="801"/>
      <c r="AS483" s="801"/>
      <c r="AT483" s="786"/>
      <c r="AU483" s="801"/>
      <c r="AV483" s="801"/>
      <c r="AW483" s="786"/>
      <c r="AX483" s="786"/>
      <c r="AY483" s="786"/>
      <c r="AZ483" s="775"/>
      <c r="BA483" s="303"/>
      <c r="BB483" s="305"/>
      <c r="BC483" s="308" t="s">
        <v>974</v>
      </c>
      <c r="BD483" s="295"/>
      <c r="BE483" s="295"/>
      <c r="BF483" s="295"/>
      <c r="BG483" s="295"/>
      <c r="BH483" s="305"/>
      <c r="BI483" s="305"/>
      <c r="BJ483" s="305"/>
      <c r="BK483" s="305"/>
      <c r="BL483" s="306"/>
      <c r="BM483" s="306"/>
      <c r="BN483" s="306"/>
      <c r="BO483" s="306"/>
      <c r="BP483" s="307" t="s">
        <v>974</v>
      </c>
      <c r="BQ483" s="330" t="s">
        <v>974</v>
      </c>
      <c r="BR483" s="748"/>
      <c r="BS483" s="763"/>
      <c r="BT483" s="763"/>
      <c r="BU483" s="766"/>
    </row>
    <row r="484" spans="1:73" ht="131.44999999999999" customHeight="1" x14ac:dyDescent="0.25">
      <c r="A484" s="819"/>
      <c r="B484" s="822"/>
      <c r="C484" s="825"/>
      <c r="D484" s="999"/>
      <c r="E484" s="831"/>
      <c r="F484" s="834"/>
      <c r="G484" s="763"/>
      <c r="H484" s="775"/>
      <c r="I484" s="775"/>
      <c r="J484" s="801"/>
      <c r="K484" s="775"/>
      <c r="L484" s="763"/>
      <c r="M484" s="816"/>
      <c r="N484" s="763"/>
      <c r="O484" s="763"/>
      <c r="P484" s="813"/>
      <c r="Q484" s="748"/>
      <c r="R484" s="775"/>
      <c r="S484" s="877"/>
      <c r="T484" s="775"/>
      <c r="U484" s="877"/>
      <c r="V484" s="775"/>
      <c r="W484" s="877"/>
      <c r="X484" s="816"/>
      <c r="Y484" s="877"/>
      <c r="Z484" s="877"/>
      <c r="AA484" s="786"/>
      <c r="AB484" s="297">
        <v>3</v>
      </c>
      <c r="AC484" s="480" t="s">
        <v>2070</v>
      </c>
      <c r="AD484" s="481">
        <v>1</v>
      </c>
      <c r="AE484" s="295" t="s">
        <v>1631</v>
      </c>
      <c r="AF484" s="298" t="s">
        <v>507</v>
      </c>
      <c r="AG484" s="299" t="s">
        <v>335</v>
      </c>
      <c r="AH484" s="296">
        <v>0.15</v>
      </c>
      <c r="AI484" s="299" t="s">
        <v>178</v>
      </c>
      <c r="AJ484" s="296">
        <v>0.15</v>
      </c>
      <c r="AK484" s="300">
        <v>0.3</v>
      </c>
      <c r="AL484" s="301">
        <v>0.29399999999999998</v>
      </c>
      <c r="AM484" s="301">
        <v>0.30000000000000004</v>
      </c>
      <c r="AN484" s="302" t="s">
        <v>179</v>
      </c>
      <c r="AO484" s="302" t="s">
        <v>180</v>
      </c>
      <c r="AP484" s="302" t="s">
        <v>181</v>
      </c>
      <c r="AQ484" s="775"/>
      <c r="AR484" s="801"/>
      <c r="AS484" s="801"/>
      <c r="AT484" s="786"/>
      <c r="AU484" s="801"/>
      <c r="AV484" s="801"/>
      <c r="AW484" s="786"/>
      <c r="AX484" s="786"/>
      <c r="AY484" s="786"/>
      <c r="AZ484" s="775"/>
      <c r="BA484" s="303"/>
      <c r="BB484" s="305"/>
      <c r="BC484" s="308" t="s">
        <v>974</v>
      </c>
      <c r="BD484" s="295"/>
      <c r="BE484" s="295"/>
      <c r="BF484" s="295"/>
      <c r="BG484" s="295"/>
      <c r="BH484" s="305"/>
      <c r="BI484" s="305"/>
      <c r="BJ484" s="305"/>
      <c r="BK484" s="305"/>
      <c r="BL484" s="306"/>
      <c r="BM484" s="306"/>
      <c r="BN484" s="306"/>
      <c r="BO484" s="306"/>
      <c r="BP484" s="307" t="s">
        <v>974</v>
      </c>
      <c r="BQ484" s="330" t="s">
        <v>974</v>
      </c>
      <c r="BR484" s="748"/>
      <c r="BS484" s="763"/>
      <c r="BT484" s="763"/>
      <c r="BU484" s="766"/>
    </row>
    <row r="485" spans="1:73" x14ac:dyDescent="0.25">
      <c r="A485" s="819"/>
      <c r="B485" s="822"/>
      <c r="C485" s="825"/>
      <c r="D485" s="999"/>
      <c r="E485" s="831"/>
      <c r="F485" s="834"/>
      <c r="G485" s="763"/>
      <c r="H485" s="775"/>
      <c r="I485" s="775"/>
      <c r="J485" s="801"/>
      <c r="K485" s="775"/>
      <c r="L485" s="763"/>
      <c r="M485" s="816"/>
      <c r="N485" s="763"/>
      <c r="O485" s="763"/>
      <c r="P485" s="813"/>
      <c r="Q485" s="748"/>
      <c r="R485" s="775"/>
      <c r="S485" s="877"/>
      <c r="T485" s="775"/>
      <c r="U485" s="877"/>
      <c r="V485" s="775"/>
      <c r="W485" s="877"/>
      <c r="X485" s="816"/>
      <c r="Y485" s="877"/>
      <c r="Z485" s="877"/>
      <c r="AA485" s="786"/>
      <c r="AB485" s="297">
        <v>4</v>
      </c>
      <c r="AC485" s="480"/>
      <c r="AD485" s="481"/>
      <c r="AE485" s="295"/>
      <c r="AF485" s="298" t="s">
        <v>974</v>
      </c>
      <c r="AG485" s="299"/>
      <c r="AH485" s="296" t="s">
        <v>974</v>
      </c>
      <c r="AI485" s="299"/>
      <c r="AJ485" s="296" t="s">
        <v>974</v>
      </c>
      <c r="AK485" s="300" t="s">
        <v>974</v>
      </c>
      <c r="AL485" s="301" t="s">
        <v>974</v>
      </c>
      <c r="AM485" s="301" t="s">
        <v>974</v>
      </c>
      <c r="AN485" s="302"/>
      <c r="AO485" s="302"/>
      <c r="AP485" s="302"/>
      <c r="AQ485" s="775"/>
      <c r="AR485" s="801"/>
      <c r="AS485" s="801"/>
      <c r="AT485" s="786"/>
      <c r="AU485" s="801"/>
      <c r="AV485" s="801"/>
      <c r="AW485" s="786"/>
      <c r="AX485" s="786"/>
      <c r="AY485" s="786"/>
      <c r="AZ485" s="775"/>
      <c r="BA485" s="303"/>
      <c r="BB485" s="305"/>
      <c r="BC485" s="308" t="s">
        <v>974</v>
      </c>
      <c r="BD485" s="295"/>
      <c r="BE485" s="295"/>
      <c r="BF485" s="295"/>
      <c r="BG485" s="295"/>
      <c r="BH485" s="305"/>
      <c r="BI485" s="305"/>
      <c r="BJ485" s="305"/>
      <c r="BK485" s="305"/>
      <c r="BL485" s="306"/>
      <c r="BM485" s="306"/>
      <c r="BN485" s="306"/>
      <c r="BO485" s="306"/>
      <c r="BP485" s="307" t="s">
        <v>974</v>
      </c>
      <c r="BQ485" s="330" t="s">
        <v>974</v>
      </c>
      <c r="BR485" s="748"/>
      <c r="BS485" s="763"/>
      <c r="BT485" s="763"/>
      <c r="BU485" s="766"/>
    </row>
    <row r="486" spans="1:73" x14ac:dyDescent="0.25">
      <c r="A486" s="819"/>
      <c r="B486" s="822"/>
      <c r="C486" s="825"/>
      <c r="D486" s="999"/>
      <c r="E486" s="831"/>
      <c r="F486" s="834"/>
      <c r="G486" s="763"/>
      <c r="H486" s="775"/>
      <c r="I486" s="775"/>
      <c r="J486" s="801"/>
      <c r="K486" s="775"/>
      <c r="L486" s="763"/>
      <c r="M486" s="816"/>
      <c r="N486" s="763"/>
      <c r="O486" s="763"/>
      <c r="P486" s="813"/>
      <c r="Q486" s="748"/>
      <c r="R486" s="775"/>
      <c r="S486" s="877"/>
      <c r="T486" s="775"/>
      <c r="U486" s="877"/>
      <c r="V486" s="775"/>
      <c r="W486" s="877"/>
      <c r="X486" s="816"/>
      <c r="Y486" s="877"/>
      <c r="Z486" s="877"/>
      <c r="AA486" s="786"/>
      <c r="AB486" s="297">
        <v>5</v>
      </c>
      <c r="AC486" s="480"/>
      <c r="AD486" s="481"/>
      <c r="AE486" s="295"/>
      <c r="AF486" s="298" t="s">
        <v>974</v>
      </c>
      <c r="AG486" s="299"/>
      <c r="AH486" s="296" t="s">
        <v>974</v>
      </c>
      <c r="AI486" s="299"/>
      <c r="AJ486" s="296" t="s">
        <v>974</v>
      </c>
      <c r="AK486" s="300" t="s">
        <v>974</v>
      </c>
      <c r="AL486" s="301" t="s">
        <v>974</v>
      </c>
      <c r="AM486" s="301" t="s">
        <v>974</v>
      </c>
      <c r="AN486" s="302"/>
      <c r="AO486" s="302"/>
      <c r="AP486" s="302"/>
      <c r="AQ486" s="775"/>
      <c r="AR486" s="801"/>
      <c r="AS486" s="801"/>
      <c r="AT486" s="786"/>
      <c r="AU486" s="801"/>
      <c r="AV486" s="801"/>
      <c r="AW486" s="786"/>
      <c r="AX486" s="786"/>
      <c r="AY486" s="786"/>
      <c r="AZ486" s="775"/>
      <c r="BA486" s="303"/>
      <c r="BB486" s="305"/>
      <c r="BC486" s="308" t="s">
        <v>974</v>
      </c>
      <c r="BD486" s="295"/>
      <c r="BE486" s="295"/>
      <c r="BF486" s="295"/>
      <c r="BG486" s="295"/>
      <c r="BH486" s="305"/>
      <c r="BI486" s="305"/>
      <c r="BJ486" s="305"/>
      <c r="BK486" s="305"/>
      <c r="BL486" s="306"/>
      <c r="BM486" s="306"/>
      <c r="BN486" s="306"/>
      <c r="BO486" s="306"/>
      <c r="BP486" s="307" t="s">
        <v>974</v>
      </c>
      <c r="BQ486" s="330" t="s">
        <v>974</v>
      </c>
      <c r="BR486" s="748"/>
      <c r="BS486" s="763"/>
      <c r="BT486" s="763"/>
      <c r="BU486" s="766"/>
    </row>
    <row r="487" spans="1:73" ht="15.75" thickBot="1" x14ac:dyDescent="0.3">
      <c r="A487" s="819"/>
      <c r="B487" s="822"/>
      <c r="C487" s="825"/>
      <c r="D487" s="1000"/>
      <c r="E487" s="832"/>
      <c r="F487" s="835"/>
      <c r="G487" s="764"/>
      <c r="H487" s="776"/>
      <c r="I487" s="776"/>
      <c r="J487" s="802"/>
      <c r="K487" s="776"/>
      <c r="L487" s="764"/>
      <c r="M487" s="817"/>
      <c r="N487" s="764"/>
      <c r="O487" s="764"/>
      <c r="P487" s="814"/>
      <c r="Q487" s="749"/>
      <c r="R487" s="776"/>
      <c r="S487" s="878"/>
      <c r="T487" s="776"/>
      <c r="U487" s="878"/>
      <c r="V487" s="776"/>
      <c r="W487" s="878"/>
      <c r="X487" s="817"/>
      <c r="Y487" s="878"/>
      <c r="Z487" s="878"/>
      <c r="AA487" s="787"/>
      <c r="AB487" s="315">
        <v>6</v>
      </c>
      <c r="AC487" s="482"/>
      <c r="AD487" s="483"/>
      <c r="AE487" s="313"/>
      <c r="AF487" s="316" t="s">
        <v>974</v>
      </c>
      <c r="AG487" s="317"/>
      <c r="AH487" s="314" t="s">
        <v>974</v>
      </c>
      <c r="AI487" s="317"/>
      <c r="AJ487" s="314" t="s">
        <v>974</v>
      </c>
      <c r="AK487" s="318" t="s">
        <v>974</v>
      </c>
      <c r="AL487" s="301" t="s">
        <v>974</v>
      </c>
      <c r="AM487" s="301" t="s">
        <v>974</v>
      </c>
      <c r="AN487" s="320"/>
      <c r="AO487" s="320"/>
      <c r="AP487" s="320"/>
      <c r="AQ487" s="776"/>
      <c r="AR487" s="802"/>
      <c r="AS487" s="802"/>
      <c r="AT487" s="787"/>
      <c r="AU487" s="802"/>
      <c r="AV487" s="802"/>
      <c r="AW487" s="787"/>
      <c r="AX487" s="787"/>
      <c r="AY487" s="787"/>
      <c r="AZ487" s="776"/>
      <c r="BA487" s="321"/>
      <c r="BB487" s="323"/>
      <c r="BC487" s="326" t="s">
        <v>974</v>
      </c>
      <c r="BD487" s="313"/>
      <c r="BE487" s="313"/>
      <c r="BF487" s="313"/>
      <c r="BG487" s="313"/>
      <c r="BH487" s="323"/>
      <c r="BI487" s="323"/>
      <c r="BJ487" s="323"/>
      <c r="BK487" s="323"/>
      <c r="BL487" s="324"/>
      <c r="BM487" s="324"/>
      <c r="BN487" s="324"/>
      <c r="BO487" s="324"/>
      <c r="BP487" s="325" t="s">
        <v>974</v>
      </c>
      <c r="BQ487" s="333" t="s">
        <v>974</v>
      </c>
      <c r="BR487" s="749"/>
      <c r="BS487" s="764"/>
      <c r="BT487" s="764"/>
      <c r="BU487" s="767"/>
    </row>
    <row r="488" spans="1:73" ht="70.5" x14ac:dyDescent="0.25">
      <c r="A488" s="819"/>
      <c r="B488" s="822"/>
      <c r="C488" s="825"/>
      <c r="D488" s="998" t="s">
        <v>1387</v>
      </c>
      <c r="E488" s="830" t="s">
        <v>896</v>
      </c>
      <c r="F488" s="833">
        <v>3</v>
      </c>
      <c r="G488" s="762" t="s">
        <v>2071</v>
      </c>
      <c r="H488" s="774" t="s">
        <v>1390</v>
      </c>
      <c r="I488" s="774" t="s">
        <v>1391</v>
      </c>
      <c r="J488" s="800" t="s">
        <v>2072</v>
      </c>
      <c r="K488" s="774" t="s">
        <v>201</v>
      </c>
      <c r="L488" s="762" t="s">
        <v>260</v>
      </c>
      <c r="M488" s="815" t="s">
        <v>1282</v>
      </c>
      <c r="N488" s="762" t="s">
        <v>2073</v>
      </c>
      <c r="O488" s="762" t="s">
        <v>2074</v>
      </c>
      <c r="P488" s="812" t="s">
        <v>1395</v>
      </c>
      <c r="Q488" s="747" t="s">
        <v>1395</v>
      </c>
      <c r="R488" s="774" t="s">
        <v>219</v>
      </c>
      <c r="S488" s="876">
        <v>0.4</v>
      </c>
      <c r="T488" s="774"/>
      <c r="U488" s="876" t="s">
        <v>974</v>
      </c>
      <c r="V488" s="774" t="s">
        <v>263</v>
      </c>
      <c r="W488" s="876">
        <v>0.2</v>
      </c>
      <c r="X488" s="815" t="s">
        <v>263</v>
      </c>
      <c r="Y488" s="876">
        <v>0.2</v>
      </c>
      <c r="Z488" s="876" t="s">
        <v>1396</v>
      </c>
      <c r="AA488" s="785" t="s">
        <v>1397</v>
      </c>
      <c r="AB488" s="49">
        <v>1</v>
      </c>
      <c r="AC488" s="480" t="s">
        <v>1854</v>
      </c>
      <c r="AD488" s="128">
        <v>1.2</v>
      </c>
      <c r="AE488" s="14" t="s">
        <v>1855</v>
      </c>
      <c r="AF488" s="16" t="s">
        <v>507</v>
      </c>
      <c r="AG488" s="10" t="s">
        <v>335</v>
      </c>
      <c r="AH488" s="18">
        <v>0.15</v>
      </c>
      <c r="AI488" s="10" t="s">
        <v>178</v>
      </c>
      <c r="AJ488" s="18">
        <v>0.15</v>
      </c>
      <c r="AK488" s="19">
        <v>0.3</v>
      </c>
      <c r="AL488" s="20">
        <v>0.28000000000000003</v>
      </c>
      <c r="AM488" s="20">
        <v>0.2</v>
      </c>
      <c r="AN488" s="11" t="s">
        <v>179</v>
      </c>
      <c r="AO488" s="11" t="s">
        <v>180</v>
      </c>
      <c r="AP488" s="11" t="s">
        <v>181</v>
      </c>
      <c r="AQ488" s="774" t="s">
        <v>2056</v>
      </c>
      <c r="AR488" s="768">
        <v>0.4</v>
      </c>
      <c r="AS488" s="768">
        <v>7.0559999999999998E-2</v>
      </c>
      <c r="AT488" s="785" t="s">
        <v>535</v>
      </c>
      <c r="AU488" s="768">
        <v>0.2</v>
      </c>
      <c r="AV488" s="768">
        <v>0.2</v>
      </c>
      <c r="AW488" s="785" t="s">
        <v>263</v>
      </c>
      <c r="AX488" s="785" t="s">
        <v>1397</v>
      </c>
      <c r="AY488" s="785" t="s">
        <v>1397</v>
      </c>
      <c r="AZ488" s="774" t="s">
        <v>224</v>
      </c>
      <c r="BA488" s="97" t="s">
        <v>1395</v>
      </c>
      <c r="BB488" s="91" t="s">
        <v>1395</v>
      </c>
      <c r="BC488" s="94" t="s">
        <v>974</v>
      </c>
      <c r="BD488" s="9"/>
      <c r="BE488" s="9"/>
      <c r="BF488" s="9"/>
      <c r="BG488" s="9"/>
      <c r="BH488" s="91"/>
      <c r="BI488" s="91"/>
      <c r="BJ488" s="91"/>
      <c r="BK488" s="91"/>
      <c r="BL488" s="93"/>
      <c r="BM488" s="93"/>
      <c r="BN488" s="93"/>
      <c r="BO488" s="93"/>
      <c r="BP488" s="95" t="s">
        <v>974</v>
      </c>
      <c r="BQ488" s="96" t="s">
        <v>974</v>
      </c>
      <c r="BR488" s="747"/>
      <c r="BS488" s="762"/>
      <c r="BT488" s="762"/>
      <c r="BU488" s="765"/>
    </row>
    <row r="489" spans="1:73" ht="114.75" x14ac:dyDescent="0.25">
      <c r="A489" s="819"/>
      <c r="B489" s="822"/>
      <c r="C489" s="825"/>
      <c r="D489" s="999"/>
      <c r="E489" s="831"/>
      <c r="F489" s="834"/>
      <c r="G489" s="763"/>
      <c r="H489" s="775"/>
      <c r="I489" s="775"/>
      <c r="J489" s="801"/>
      <c r="K489" s="775"/>
      <c r="L489" s="763"/>
      <c r="M489" s="816"/>
      <c r="N489" s="763"/>
      <c r="O489" s="763"/>
      <c r="P489" s="813"/>
      <c r="Q489" s="748"/>
      <c r="R489" s="775"/>
      <c r="S489" s="877"/>
      <c r="T489" s="775"/>
      <c r="U489" s="877"/>
      <c r="V489" s="775"/>
      <c r="W489" s="877"/>
      <c r="X489" s="816"/>
      <c r="Y489" s="877"/>
      <c r="Z489" s="877"/>
      <c r="AA489" s="786"/>
      <c r="AB489" s="297">
        <v>2</v>
      </c>
      <c r="AC489" s="480" t="s">
        <v>1503</v>
      </c>
      <c r="AD489" s="481">
        <v>2</v>
      </c>
      <c r="AE489" s="295" t="s">
        <v>1631</v>
      </c>
      <c r="AF489" s="298" t="s">
        <v>507</v>
      </c>
      <c r="AG489" s="299" t="s">
        <v>335</v>
      </c>
      <c r="AH489" s="296">
        <v>0.15</v>
      </c>
      <c r="AI489" s="299" t="s">
        <v>178</v>
      </c>
      <c r="AJ489" s="296">
        <v>0.15</v>
      </c>
      <c r="AK489" s="300">
        <v>0.3</v>
      </c>
      <c r="AL489" s="301">
        <v>0.19600000000000001</v>
      </c>
      <c r="AM489" s="301">
        <v>0.2</v>
      </c>
      <c r="AN489" s="302" t="s">
        <v>179</v>
      </c>
      <c r="AO489" s="302" t="s">
        <v>180</v>
      </c>
      <c r="AP489" s="302" t="s">
        <v>181</v>
      </c>
      <c r="AQ489" s="775"/>
      <c r="AR489" s="801"/>
      <c r="AS489" s="801"/>
      <c r="AT489" s="786"/>
      <c r="AU489" s="801"/>
      <c r="AV489" s="801"/>
      <c r="AW489" s="786"/>
      <c r="AX489" s="786"/>
      <c r="AY489" s="786"/>
      <c r="AZ489" s="775"/>
      <c r="BA489" s="303"/>
      <c r="BB489" s="305"/>
      <c r="BC489" s="308" t="s">
        <v>974</v>
      </c>
      <c r="BD489" s="295"/>
      <c r="BE489" s="295"/>
      <c r="BF489" s="295"/>
      <c r="BG489" s="295"/>
      <c r="BH489" s="305"/>
      <c r="BI489" s="305"/>
      <c r="BJ489" s="305"/>
      <c r="BK489" s="305"/>
      <c r="BL489" s="306"/>
      <c r="BM489" s="306"/>
      <c r="BN489" s="306"/>
      <c r="BO489" s="306"/>
      <c r="BP489" s="307" t="s">
        <v>974</v>
      </c>
      <c r="BQ489" s="330" t="s">
        <v>974</v>
      </c>
      <c r="BR489" s="748"/>
      <c r="BS489" s="763"/>
      <c r="BT489" s="763"/>
      <c r="BU489" s="766"/>
    </row>
    <row r="490" spans="1:73" ht="70.5" x14ac:dyDescent="0.25">
      <c r="A490" s="819"/>
      <c r="B490" s="822"/>
      <c r="C490" s="825"/>
      <c r="D490" s="999"/>
      <c r="E490" s="831"/>
      <c r="F490" s="834"/>
      <c r="G490" s="763"/>
      <c r="H490" s="775"/>
      <c r="I490" s="775"/>
      <c r="J490" s="801"/>
      <c r="K490" s="775"/>
      <c r="L490" s="763"/>
      <c r="M490" s="816"/>
      <c r="N490" s="763"/>
      <c r="O490" s="763"/>
      <c r="P490" s="813"/>
      <c r="Q490" s="748"/>
      <c r="R490" s="775"/>
      <c r="S490" s="877"/>
      <c r="T490" s="775"/>
      <c r="U490" s="877"/>
      <c r="V490" s="775"/>
      <c r="W490" s="877"/>
      <c r="X490" s="816"/>
      <c r="Y490" s="877"/>
      <c r="Z490" s="877"/>
      <c r="AA490" s="786"/>
      <c r="AB490" s="297">
        <v>3</v>
      </c>
      <c r="AC490" s="480" t="s">
        <v>2075</v>
      </c>
      <c r="AD490" s="481">
        <v>1</v>
      </c>
      <c r="AE490" s="295" t="s">
        <v>2076</v>
      </c>
      <c r="AF490" s="298" t="s">
        <v>507</v>
      </c>
      <c r="AG490" s="299" t="s">
        <v>177</v>
      </c>
      <c r="AH490" s="296">
        <v>0.25</v>
      </c>
      <c r="AI490" s="299" t="s">
        <v>178</v>
      </c>
      <c r="AJ490" s="296">
        <v>0.15</v>
      </c>
      <c r="AK490" s="300">
        <v>0.4</v>
      </c>
      <c r="AL490" s="301">
        <v>0.1176</v>
      </c>
      <c r="AM490" s="301">
        <v>0.2</v>
      </c>
      <c r="AN490" s="302" t="s">
        <v>179</v>
      </c>
      <c r="AO490" s="302" t="s">
        <v>180</v>
      </c>
      <c r="AP490" s="302" t="s">
        <v>181</v>
      </c>
      <c r="AQ490" s="775"/>
      <c r="AR490" s="801"/>
      <c r="AS490" s="801"/>
      <c r="AT490" s="786"/>
      <c r="AU490" s="801"/>
      <c r="AV490" s="801"/>
      <c r="AW490" s="786"/>
      <c r="AX490" s="786"/>
      <c r="AY490" s="786"/>
      <c r="AZ490" s="775"/>
      <c r="BA490" s="303"/>
      <c r="BB490" s="305"/>
      <c r="BC490" s="308" t="s">
        <v>974</v>
      </c>
      <c r="BD490" s="295"/>
      <c r="BE490" s="295"/>
      <c r="BF490" s="295"/>
      <c r="BG490" s="295"/>
      <c r="BH490" s="305"/>
      <c r="BI490" s="305"/>
      <c r="BJ490" s="305"/>
      <c r="BK490" s="305"/>
      <c r="BL490" s="306"/>
      <c r="BM490" s="306"/>
      <c r="BN490" s="306"/>
      <c r="BO490" s="306"/>
      <c r="BP490" s="307" t="s">
        <v>974</v>
      </c>
      <c r="BQ490" s="330" t="s">
        <v>974</v>
      </c>
      <c r="BR490" s="748"/>
      <c r="BS490" s="763"/>
      <c r="BT490" s="763"/>
      <c r="BU490" s="766"/>
    </row>
    <row r="491" spans="1:73" ht="102" x14ac:dyDescent="0.25">
      <c r="A491" s="819"/>
      <c r="B491" s="822"/>
      <c r="C491" s="825"/>
      <c r="D491" s="999"/>
      <c r="E491" s="831"/>
      <c r="F491" s="834"/>
      <c r="G491" s="763"/>
      <c r="H491" s="775"/>
      <c r="I491" s="775"/>
      <c r="J491" s="801"/>
      <c r="K491" s="775"/>
      <c r="L491" s="763"/>
      <c r="M491" s="816"/>
      <c r="N491" s="763"/>
      <c r="O491" s="763"/>
      <c r="P491" s="813"/>
      <c r="Q491" s="748"/>
      <c r="R491" s="775"/>
      <c r="S491" s="877"/>
      <c r="T491" s="775"/>
      <c r="U491" s="877"/>
      <c r="V491" s="775"/>
      <c r="W491" s="877"/>
      <c r="X491" s="816"/>
      <c r="Y491" s="877"/>
      <c r="Z491" s="877"/>
      <c r="AA491" s="786"/>
      <c r="AB491" s="297">
        <v>4</v>
      </c>
      <c r="AC491" s="480" t="s">
        <v>2077</v>
      </c>
      <c r="AD491" s="481">
        <v>1.2</v>
      </c>
      <c r="AE491" s="295" t="s">
        <v>2076</v>
      </c>
      <c r="AF491" s="298" t="s">
        <v>507</v>
      </c>
      <c r="AG491" s="299" t="s">
        <v>177</v>
      </c>
      <c r="AH491" s="296">
        <v>0.25</v>
      </c>
      <c r="AI491" s="299" t="s">
        <v>178</v>
      </c>
      <c r="AJ491" s="296">
        <v>0.15</v>
      </c>
      <c r="AK491" s="300">
        <v>0.4</v>
      </c>
      <c r="AL491" s="301">
        <v>7.0559999999999998E-2</v>
      </c>
      <c r="AM491" s="301">
        <v>0.2</v>
      </c>
      <c r="AN491" s="302" t="s">
        <v>179</v>
      </c>
      <c r="AO491" s="302" t="s">
        <v>180</v>
      </c>
      <c r="AP491" s="302" t="s">
        <v>181</v>
      </c>
      <c r="AQ491" s="775"/>
      <c r="AR491" s="801"/>
      <c r="AS491" s="801"/>
      <c r="AT491" s="786"/>
      <c r="AU491" s="801"/>
      <c r="AV491" s="801"/>
      <c r="AW491" s="786"/>
      <c r="AX491" s="786"/>
      <c r="AY491" s="786"/>
      <c r="AZ491" s="775"/>
      <c r="BA491" s="303"/>
      <c r="BB491" s="305"/>
      <c r="BC491" s="308" t="s">
        <v>974</v>
      </c>
      <c r="BD491" s="295"/>
      <c r="BE491" s="295"/>
      <c r="BF491" s="295"/>
      <c r="BG491" s="295"/>
      <c r="BH491" s="305"/>
      <c r="BI491" s="305"/>
      <c r="BJ491" s="305"/>
      <c r="BK491" s="305"/>
      <c r="BL491" s="306"/>
      <c r="BM491" s="306"/>
      <c r="BN491" s="306"/>
      <c r="BO491" s="306"/>
      <c r="BP491" s="307" t="s">
        <v>974</v>
      </c>
      <c r="BQ491" s="330" t="s">
        <v>974</v>
      </c>
      <c r="BR491" s="748"/>
      <c r="BS491" s="763"/>
      <c r="BT491" s="763"/>
      <c r="BU491" s="766"/>
    </row>
    <row r="492" spans="1:73" x14ac:dyDescent="0.25">
      <c r="A492" s="819"/>
      <c r="B492" s="822"/>
      <c r="C492" s="825"/>
      <c r="D492" s="999"/>
      <c r="E492" s="831"/>
      <c r="F492" s="834"/>
      <c r="G492" s="763"/>
      <c r="H492" s="775"/>
      <c r="I492" s="775"/>
      <c r="J492" s="801"/>
      <c r="K492" s="775"/>
      <c r="L492" s="763"/>
      <c r="M492" s="816"/>
      <c r="N492" s="763"/>
      <c r="O492" s="763"/>
      <c r="P492" s="813"/>
      <c r="Q492" s="748"/>
      <c r="R492" s="775"/>
      <c r="S492" s="877"/>
      <c r="T492" s="775"/>
      <c r="U492" s="877"/>
      <c r="V492" s="775"/>
      <c r="W492" s="877"/>
      <c r="X492" s="816"/>
      <c r="Y492" s="877"/>
      <c r="Z492" s="877"/>
      <c r="AA492" s="786"/>
      <c r="AB492" s="297">
        <v>5</v>
      </c>
      <c r="AC492" s="480"/>
      <c r="AD492" s="481"/>
      <c r="AE492" s="51"/>
      <c r="AF492" s="298" t="s">
        <v>974</v>
      </c>
      <c r="AG492" s="299"/>
      <c r="AH492" s="296" t="s">
        <v>974</v>
      </c>
      <c r="AI492" s="299"/>
      <c r="AJ492" s="296" t="s">
        <v>974</v>
      </c>
      <c r="AK492" s="300" t="s">
        <v>974</v>
      </c>
      <c r="AL492" s="301" t="s">
        <v>974</v>
      </c>
      <c r="AM492" s="301" t="s">
        <v>974</v>
      </c>
      <c r="AN492" s="302"/>
      <c r="AO492" s="302"/>
      <c r="AP492" s="302"/>
      <c r="AQ492" s="775"/>
      <c r="AR492" s="801"/>
      <c r="AS492" s="801"/>
      <c r="AT492" s="786"/>
      <c r="AU492" s="801"/>
      <c r="AV492" s="801"/>
      <c r="AW492" s="786"/>
      <c r="AX492" s="786"/>
      <c r="AY492" s="786"/>
      <c r="AZ492" s="775"/>
      <c r="BA492" s="303"/>
      <c r="BB492" s="305"/>
      <c r="BC492" s="308" t="s">
        <v>974</v>
      </c>
      <c r="BD492" s="295"/>
      <c r="BE492" s="295"/>
      <c r="BF492" s="295"/>
      <c r="BG492" s="295"/>
      <c r="BH492" s="305"/>
      <c r="BI492" s="305"/>
      <c r="BJ492" s="305"/>
      <c r="BK492" s="305"/>
      <c r="BL492" s="306"/>
      <c r="BM492" s="306"/>
      <c r="BN492" s="306"/>
      <c r="BO492" s="306"/>
      <c r="BP492" s="307" t="s">
        <v>974</v>
      </c>
      <c r="BQ492" s="330" t="s">
        <v>974</v>
      </c>
      <c r="BR492" s="748"/>
      <c r="BS492" s="763"/>
      <c r="BT492" s="763"/>
      <c r="BU492" s="766"/>
    </row>
    <row r="493" spans="1:73" ht="15.75" thickBot="1" x14ac:dyDescent="0.3">
      <c r="A493" s="819"/>
      <c r="B493" s="822"/>
      <c r="C493" s="825"/>
      <c r="D493" s="1000"/>
      <c r="E493" s="832"/>
      <c r="F493" s="835"/>
      <c r="G493" s="764"/>
      <c r="H493" s="776"/>
      <c r="I493" s="776"/>
      <c r="J493" s="802"/>
      <c r="K493" s="776"/>
      <c r="L493" s="764"/>
      <c r="M493" s="817"/>
      <c r="N493" s="764"/>
      <c r="O493" s="764"/>
      <c r="P493" s="814"/>
      <c r="Q493" s="749"/>
      <c r="R493" s="776"/>
      <c r="S493" s="878"/>
      <c r="T493" s="776"/>
      <c r="U493" s="878"/>
      <c r="V493" s="776"/>
      <c r="W493" s="878"/>
      <c r="X493" s="817"/>
      <c r="Y493" s="878"/>
      <c r="Z493" s="878"/>
      <c r="AA493" s="787"/>
      <c r="AB493" s="315">
        <v>6</v>
      </c>
      <c r="AC493" s="482"/>
      <c r="AD493" s="483"/>
      <c r="AE493" s="313"/>
      <c r="AF493" s="316" t="s">
        <v>974</v>
      </c>
      <c r="AG493" s="317"/>
      <c r="AH493" s="314" t="s">
        <v>974</v>
      </c>
      <c r="AI493" s="317"/>
      <c r="AJ493" s="314" t="s">
        <v>974</v>
      </c>
      <c r="AK493" s="318" t="s">
        <v>974</v>
      </c>
      <c r="AL493" s="301" t="s">
        <v>974</v>
      </c>
      <c r="AM493" s="301" t="s">
        <v>974</v>
      </c>
      <c r="AN493" s="320"/>
      <c r="AO493" s="320"/>
      <c r="AP493" s="320"/>
      <c r="AQ493" s="776"/>
      <c r="AR493" s="802"/>
      <c r="AS493" s="802"/>
      <c r="AT493" s="787"/>
      <c r="AU493" s="802"/>
      <c r="AV493" s="802"/>
      <c r="AW493" s="787"/>
      <c r="AX493" s="787"/>
      <c r="AY493" s="787"/>
      <c r="AZ493" s="776"/>
      <c r="BA493" s="321"/>
      <c r="BB493" s="323"/>
      <c r="BC493" s="326" t="s">
        <v>974</v>
      </c>
      <c r="BD493" s="313"/>
      <c r="BE493" s="313"/>
      <c r="BF493" s="313"/>
      <c r="BG493" s="313"/>
      <c r="BH493" s="323"/>
      <c r="BI493" s="323"/>
      <c r="BJ493" s="323"/>
      <c r="BK493" s="323"/>
      <c r="BL493" s="324"/>
      <c r="BM493" s="324"/>
      <c r="BN493" s="324"/>
      <c r="BO493" s="324"/>
      <c r="BP493" s="325" t="s">
        <v>974</v>
      </c>
      <c r="BQ493" s="333" t="s">
        <v>974</v>
      </c>
      <c r="BR493" s="749"/>
      <c r="BS493" s="764"/>
      <c r="BT493" s="764"/>
      <c r="BU493" s="767"/>
    </row>
    <row r="494" spans="1:73" ht="70.5" x14ac:dyDescent="0.25">
      <c r="A494" s="819"/>
      <c r="B494" s="822"/>
      <c r="C494" s="825"/>
      <c r="D494" s="998" t="s">
        <v>1387</v>
      </c>
      <c r="E494" s="830" t="s">
        <v>896</v>
      </c>
      <c r="F494" s="833">
        <v>4</v>
      </c>
      <c r="G494" s="762" t="s">
        <v>2071</v>
      </c>
      <c r="H494" s="774" t="s">
        <v>1390</v>
      </c>
      <c r="I494" s="774" t="s">
        <v>1406</v>
      </c>
      <c r="J494" s="800" t="s">
        <v>2078</v>
      </c>
      <c r="K494" s="774" t="s">
        <v>201</v>
      </c>
      <c r="L494" s="762" t="s">
        <v>260</v>
      </c>
      <c r="M494" s="815" t="s">
        <v>1282</v>
      </c>
      <c r="N494" s="762" t="s">
        <v>2079</v>
      </c>
      <c r="O494" s="762" t="s">
        <v>2063</v>
      </c>
      <c r="P494" s="812" t="s">
        <v>1395</v>
      </c>
      <c r="Q494" s="809" t="s">
        <v>1395</v>
      </c>
      <c r="R494" s="774" t="s">
        <v>219</v>
      </c>
      <c r="S494" s="876">
        <v>0.4</v>
      </c>
      <c r="T494" s="774"/>
      <c r="U494" s="876" t="s">
        <v>974</v>
      </c>
      <c r="V494" s="774" t="s">
        <v>220</v>
      </c>
      <c r="W494" s="876">
        <v>0.4</v>
      </c>
      <c r="X494" s="815" t="s">
        <v>220</v>
      </c>
      <c r="Y494" s="876">
        <v>0.4</v>
      </c>
      <c r="Z494" s="876" t="s">
        <v>1526</v>
      </c>
      <c r="AA494" s="785" t="s">
        <v>174</v>
      </c>
      <c r="AB494" s="49">
        <v>1</v>
      </c>
      <c r="AC494" s="213" t="s">
        <v>1857</v>
      </c>
      <c r="AD494" s="214">
        <v>1</v>
      </c>
      <c r="AE494" s="9" t="s">
        <v>1554</v>
      </c>
      <c r="AF494" s="16" t="s">
        <v>507</v>
      </c>
      <c r="AG494" s="10" t="s">
        <v>335</v>
      </c>
      <c r="AH494" s="18">
        <v>0.15</v>
      </c>
      <c r="AI494" s="10" t="s">
        <v>178</v>
      </c>
      <c r="AJ494" s="18">
        <v>0.15</v>
      </c>
      <c r="AK494" s="19">
        <v>0.3</v>
      </c>
      <c r="AL494" s="20">
        <v>0.28000000000000003</v>
      </c>
      <c r="AM494" s="20">
        <v>0.4</v>
      </c>
      <c r="AN494" s="11" t="s">
        <v>179</v>
      </c>
      <c r="AO494" s="11" t="s">
        <v>180</v>
      </c>
      <c r="AP494" s="11" t="s">
        <v>181</v>
      </c>
      <c r="AQ494" s="774" t="s">
        <v>2064</v>
      </c>
      <c r="AR494" s="768">
        <v>0.4</v>
      </c>
      <c r="AS494" s="768">
        <v>7.0559999999999998E-2</v>
      </c>
      <c r="AT494" s="785" t="s">
        <v>535</v>
      </c>
      <c r="AU494" s="768">
        <v>0.4</v>
      </c>
      <c r="AV494" s="768">
        <v>0.30000000000000004</v>
      </c>
      <c r="AW494" s="785" t="s">
        <v>220</v>
      </c>
      <c r="AX494" s="785" t="s">
        <v>174</v>
      </c>
      <c r="AY494" s="785" t="s">
        <v>1397</v>
      </c>
      <c r="AZ494" s="774" t="s">
        <v>224</v>
      </c>
      <c r="BA494" s="97" t="s">
        <v>1395</v>
      </c>
      <c r="BB494" s="91" t="s">
        <v>1395</v>
      </c>
      <c r="BC494" s="94" t="s">
        <v>974</v>
      </c>
      <c r="BD494" s="9"/>
      <c r="BE494" s="9"/>
      <c r="BF494" s="9"/>
      <c r="BG494" s="9"/>
      <c r="BH494" s="91"/>
      <c r="BI494" s="91"/>
      <c r="BJ494" s="91"/>
      <c r="BK494" s="91"/>
      <c r="BL494" s="93"/>
      <c r="BM494" s="93"/>
      <c r="BN494" s="93"/>
      <c r="BO494" s="93"/>
      <c r="BP494" s="95" t="s">
        <v>974</v>
      </c>
      <c r="BQ494" s="96" t="s">
        <v>974</v>
      </c>
      <c r="BR494" s="747"/>
      <c r="BS494" s="762"/>
      <c r="BT494" s="762"/>
      <c r="BU494" s="765"/>
    </row>
    <row r="495" spans="1:73" ht="70.5" x14ac:dyDescent="0.25">
      <c r="A495" s="819"/>
      <c r="B495" s="822"/>
      <c r="C495" s="825"/>
      <c r="D495" s="999"/>
      <c r="E495" s="831"/>
      <c r="F495" s="834"/>
      <c r="G495" s="763"/>
      <c r="H495" s="775"/>
      <c r="I495" s="775"/>
      <c r="J495" s="801"/>
      <c r="K495" s="775"/>
      <c r="L495" s="763"/>
      <c r="M495" s="816"/>
      <c r="N495" s="763"/>
      <c r="O495" s="763"/>
      <c r="P495" s="813"/>
      <c r="Q495" s="810"/>
      <c r="R495" s="775"/>
      <c r="S495" s="877"/>
      <c r="T495" s="775"/>
      <c r="U495" s="877"/>
      <c r="V495" s="775"/>
      <c r="W495" s="877"/>
      <c r="X495" s="816"/>
      <c r="Y495" s="877"/>
      <c r="Z495" s="877"/>
      <c r="AA495" s="786"/>
      <c r="AB495" s="297">
        <v>2</v>
      </c>
      <c r="AC495" s="480" t="s">
        <v>1857</v>
      </c>
      <c r="AD495" s="481">
        <v>1</v>
      </c>
      <c r="AE495" s="295" t="s">
        <v>1554</v>
      </c>
      <c r="AF495" s="298" t="s">
        <v>830</v>
      </c>
      <c r="AG495" s="299" t="s">
        <v>282</v>
      </c>
      <c r="AH495" s="296">
        <v>0.1</v>
      </c>
      <c r="AI495" s="299" t="s">
        <v>178</v>
      </c>
      <c r="AJ495" s="296">
        <v>0.15</v>
      </c>
      <c r="AK495" s="300">
        <v>0.25</v>
      </c>
      <c r="AL495" s="301">
        <v>0.28000000000000003</v>
      </c>
      <c r="AM495" s="301">
        <v>0.30000000000000004</v>
      </c>
      <c r="AN495" s="302" t="s">
        <v>179</v>
      </c>
      <c r="AO495" s="302" t="s">
        <v>180</v>
      </c>
      <c r="AP495" s="302" t="s">
        <v>181</v>
      </c>
      <c r="AQ495" s="775"/>
      <c r="AR495" s="801"/>
      <c r="AS495" s="801"/>
      <c r="AT495" s="786"/>
      <c r="AU495" s="801"/>
      <c r="AV495" s="801"/>
      <c r="AW495" s="786"/>
      <c r="AX495" s="786"/>
      <c r="AY495" s="786"/>
      <c r="AZ495" s="775"/>
      <c r="BA495" s="303"/>
      <c r="BB495" s="305"/>
      <c r="BC495" s="308" t="s">
        <v>974</v>
      </c>
      <c r="BD495" s="295"/>
      <c r="BE495" s="295"/>
      <c r="BF495" s="295"/>
      <c r="BG495" s="295"/>
      <c r="BH495" s="305"/>
      <c r="BI495" s="305"/>
      <c r="BJ495" s="305"/>
      <c r="BK495" s="305"/>
      <c r="BL495" s="306"/>
      <c r="BM495" s="306"/>
      <c r="BN495" s="306"/>
      <c r="BO495" s="306"/>
      <c r="BP495" s="307" t="s">
        <v>974</v>
      </c>
      <c r="BQ495" s="330" t="s">
        <v>974</v>
      </c>
      <c r="BR495" s="748"/>
      <c r="BS495" s="763"/>
      <c r="BT495" s="763"/>
      <c r="BU495" s="766"/>
    </row>
    <row r="496" spans="1:73" ht="114.75" x14ac:dyDescent="0.25">
      <c r="A496" s="819"/>
      <c r="B496" s="822"/>
      <c r="C496" s="825"/>
      <c r="D496" s="999"/>
      <c r="E496" s="831"/>
      <c r="F496" s="834"/>
      <c r="G496" s="763"/>
      <c r="H496" s="775"/>
      <c r="I496" s="775"/>
      <c r="J496" s="801"/>
      <c r="K496" s="775"/>
      <c r="L496" s="763"/>
      <c r="M496" s="816"/>
      <c r="N496" s="763"/>
      <c r="O496" s="763"/>
      <c r="P496" s="813"/>
      <c r="Q496" s="810"/>
      <c r="R496" s="775"/>
      <c r="S496" s="877"/>
      <c r="T496" s="775"/>
      <c r="U496" s="877"/>
      <c r="V496" s="775"/>
      <c r="W496" s="877"/>
      <c r="X496" s="816"/>
      <c r="Y496" s="877"/>
      <c r="Z496" s="877"/>
      <c r="AA496" s="786"/>
      <c r="AB496" s="297">
        <v>3</v>
      </c>
      <c r="AC496" s="480" t="s">
        <v>1503</v>
      </c>
      <c r="AD496" s="481">
        <v>2</v>
      </c>
      <c r="AE496" s="295" t="s">
        <v>1631</v>
      </c>
      <c r="AF496" s="298" t="s">
        <v>507</v>
      </c>
      <c r="AG496" s="299" t="s">
        <v>335</v>
      </c>
      <c r="AH496" s="296">
        <v>0.15</v>
      </c>
      <c r="AI496" s="299" t="s">
        <v>178</v>
      </c>
      <c r="AJ496" s="296">
        <v>0.15</v>
      </c>
      <c r="AK496" s="300">
        <v>0.3</v>
      </c>
      <c r="AL496" s="301">
        <v>0.19600000000000001</v>
      </c>
      <c r="AM496" s="301">
        <v>0.30000000000000004</v>
      </c>
      <c r="AN496" s="302" t="s">
        <v>179</v>
      </c>
      <c r="AO496" s="302" t="s">
        <v>180</v>
      </c>
      <c r="AP496" s="302" t="s">
        <v>181</v>
      </c>
      <c r="AQ496" s="775"/>
      <c r="AR496" s="801"/>
      <c r="AS496" s="801"/>
      <c r="AT496" s="786"/>
      <c r="AU496" s="801"/>
      <c r="AV496" s="801"/>
      <c r="AW496" s="786"/>
      <c r="AX496" s="786"/>
      <c r="AY496" s="786"/>
      <c r="AZ496" s="775"/>
      <c r="BA496" s="303"/>
      <c r="BB496" s="305"/>
      <c r="BC496" s="308" t="s">
        <v>974</v>
      </c>
      <c r="BD496" s="295"/>
      <c r="BE496" s="295"/>
      <c r="BF496" s="295"/>
      <c r="BG496" s="295"/>
      <c r="BH496" s="305"/>
      <c r="BI496" s="305"/>
      <c r="BJ496" s="305"/>
      <c r="BK496" s="305"/>
      <c r="BL496" s="306"/>
      <c r="BM496" s="306"/>
      <c r="BN496" s="306"/>
      <c r="BO496" s="306"/>
      <c r="BP496" s="307" t="s">
        <v>974</v>
      </c>
      <c r="BQ496" s="330" t="s">
        <v>974</v>
      </c>
      <c r="BR496" s="748"/>
      <c r="BS496" s="763"/>
      <c r="BT496" s="763"/>
      <c r="BU496" s="766"/>
    </row>
    <row r="497" spans="1:73" ht="70.5" x14ac:dyDescent="0.25">
      <c r="A497" s="819"/>
      <c r="B497" s="822"/>
      <c r="C497" s="825"/>
      <c r="D497" s="999"/>
      <c r="E497" s="831"/>
      <c r="F497" s="834"/>
      <c r="G497" s="763"/>
      <c r="H497" s="775"/>
      <c r="I497" s="775"/>
      <c r="J497" s="801"/>
      <c r="K497" s="775"/>
      <c r="L497" s="763"/>
      <c r="M497" s="816"/>
      <c r="N497" s="763"/>
      <c r="O497" s="763"/>
      <c r="P497" s="813"/>
      <c r="Q497" s="810"/>
      <c r="R497" s="775"/>
      <c r="S497" s="877"/>
      <c r="T497" s="775"/>
      <c r="U497" s="877"/>
      <c r="V497" s="775"/>
      <c r="W497" s="877"/>
      <c r="X497" s="816"/>
      <c r="Y497" s="877"/>
      <c r="Z497" s="877"/>
      <c r="AA497" s="786"/>
      <c r="AB497" s="297">
        <v>4</v>
      </c>
      <c r="AC497" s="480" t="s">
        <v>2075</v>
      </c>
      <c r="AD497" s="481">
        <v>1</v>
      </c>
      <c r="AE497" s="295" t="s">
        <v>2076</v>
      </c>
      <c r="AF497" s="298" t="s">
        <v>507</v>
      </c>
      <c r="AG497" s="299" t="s">
        <v>177</v>
      </c>
      <c r="AH497" s="296">
        <v>0.25</v>
      </c>
      <c r="AI497" s="299" t="s">
        <v>178</v>
      </c>
      <c r="AJ497" s="296">
        <v>0.15</v>
      </c>
      <c r="AK497" s="300">
        <v>0.4</v>
      </c>
      <c r="AL497" s="301">
        <v>0.1176</v>
      </c>
      <c r="AM497" s="301">
        <v>0.30000000000000004</v>
      </c>
      <c r="AN497" s="302" t="s">
        <v>179</v>
      </c>
      <c r="AO497" s="302" t="s">
        <v>180</v>
      </c>
      <c r="AP497" s="302" t="s">
        <v>181</v>
      </c>
      <c r="AQ497" s="775"/>
      <c r="AR497" s="801"/>
      <c r="AS497" s="801"/>
      <c r="AT497" s="786"/>
      <c r="AU497" s="801"/>
      <c r="AV497" s="801"/>
      <c r="AW497" s="786"/>
      <c r="AX497" s="786"/>
      <c r="AY497" s="786"/>
      <c r="AZ497" s="775"/>
      <c r="BA497" s="303"/>
      <c r="BB497" s="305"/>
      <c r="BC497" s="308" t="s">
        <v>974</v>
      </c>
      <c r="BD497" s="295"/>
      <c r="BE497" s="295"/>
      <c r="BF497" s="295"/>
      <c r="BG497" s="295"/>
      <c r="BH497" s="305"/>
      <c r="BI497" s="305"/>
      <c r="BJ497" s="305"/>
      <c r="BK497" s="305"/>
      <c r="BL497" s="306"/>
      <c r="BM497" s="306"/>
      <c r="BN497" s="306"/>
      <c r="BO497" s="306"/>
      <c r="BP497" s="307" t="s">
        <v>974</v>
      </c>
      <c r="BQ497" s="330" t="s">
        <v>974</v>
      </c>
      <c r="BR497" s="748"/>
      <c r="BS497" s="763"/>
      <c r="BT497" s="763"/>
      <c r="BU497" s="766"/>
    </row>
    <row r="498" spans="1:73" ht="102" x14ac:dyDescent="0.25">
      <c r="A498" s="819"/>
      <c r="B498" s="822"/>
      <c r="C498" s="825"/>
      <c r="D498" s="999"/>
      <c r="E498" s="831"/>
      <c r="F498" s="834"/>
      <c r="G498" s="763"/>
      <c r="H498" s="775"/>
      <c r="I498" s="775"/>
      <c r="J498" s="801"/>
      <c r="K498" s="775"/>
      <c r="L498" s="763"/>
      <c r="M498" s="816"/>
      <c r="N498" s="763"/>
      <c r="O498" s="763"/>
      <c r="P498" s="813"/>
      <c r="Q498" s="810"/>
      <c r="R498" s="775"/>
      <c r="S498" s="877"/>
      <c r="T498" s="775"/>
      <c r="U498" s="877"/>
      <c r="V498" s="775"/>
      <c r="W498" s="877"/>
      <c r="X498" s="816"/>
      <c r="Y498" s="877"/>
      <c r="Z498" s="877"/>
      <c r="AA498" s="786"/>
      <c r="AB498" s="297">
        <v>5</v>
      </c>
      <c r="AC498" s="480" t="s">
        <v>2077</v>
      </c>
      <c r="AD498" s="481">
        <v>1</v>
      </c>
      <c r="AE498" s="295" t="s">
        <v>2076</v>
      </c>
      <c r="AF498" s="298" t="s">
        <v>507</v>
      </c>
      <c r="AG498" s="299" t="s">
        <v>177</v>
      </c>
      <c r="AH498" s="296">
        <v>0.25</v>
      </c>
      <c r="AI498" s="299" t="s">
        <v>178</v>
      </c>
      <c r="AJ498" s="296">
        <v>0.15</v>
      </c>
      <c r="AK498" s="300">
        <v>0.4</v>
      </c>
      <c r="AL498" s="301">
        <v>7.0559999999999998E-2</v>
      </c>
      <c r="AM498" s="301">
        <v>0.30000000000000004</v>
      </c>
      <c r="AN498" s="302" t="s">
        <v>179</v>
      </c>
      <c r="AO498" s="302" t="s">
        <v>180</v>
      </c>
      <c r="AP498" s="302" t="s">
        <v>181</v>
      </c>
      <c r="AQ498" s="775"/>
      <c r="AR498" s="801"/>
      <c r="AS498" s="801"/>
      <c r="AT498" s="786"/>
      <c r="AU498" s="801"/>
      <c r="AV498" s="801"/>
      <c r="AW498" s="786"/>
      <c r="AX498" s="786"/>
      <c r="AY498" s="786"/>
      <c r="AZ498" s="775"/>
      <c r="BA498" s="303"/>
      <c r="BB498" s="305"/>
      <c r="BC498" s="308" t="s">
        <v>974</v>
      </c>
      <c r="BD498" s="295"/>
      <c r="BE498" s="295"/>
      <c r="BF498" s="295"/>
      <c r="BG498" s="295"/>
      <c r="BH498" s="305"/>
      <c r="BI498" s="305"/>
      <c r="BJ498" s="305"/>
      <c r="BK498" s="305"/>
      <c r="BL498" s="306"/>
      <c r="BM498" s="306"/>
      <c r="BN498" s="306"/>
      <c r="BO498" s="306"/>
      <c r="BP498" s="307" t="s">
        <v>974</v>
      </c>
      <c r="BQ498" s="330" t="s">
        <v>974</v>
      </c>
      <c r="BR498" s="748"/>
      <c r="BS498" s="763"/>
      <c r="BT498" s="763"/>
      <c r="BU498" s="766"/>
    </row>
    <row r="499" spans="1:73" ht="15.75" thickBot="1" x14ac:dyDescent="0.3">
      <c r="A499" s="819"/>
      <c r="B499" s="822"/>
      <c r="C499" s="825"/>
      <c r="D499" s="1000"/>
      <c r="E499" s="832"/>
      <c r="F499" s="835"/>
      <c r="G499" s="764"/>
      <c r="H499" s="776"/>
      <c r="I499" s="776"/>
      <c r="J499" s="802"/>
      <c r="K499" s="776"/>
      <c r="L499" s="764"/>
      <c r="M499" s="817"/>
      <c r="N499" s="764"/>
      <c r="O499" s="764"/>
      <c r="P499" s="814"/>
      <c r="Q499" s="811"/>
      <c r="R499" s="776"/>
      <c r="S499" s="878"/>
      <c r="T499" s="776"/>
      <c r="U499" s="878"/>
      <c r="V499" s="776"/>
      <c r="W499" s="878"/>
      <c r="X499" s="817"/>
      <c r="Y499" s="878"/>
      <c r="Z499" s="878"/>
      <c r="AA499" s="787"/>
      <c r="AB499" s="315">
        <v>6</v>
      </c>
      <c r="AC499" s="482"/>
      <c r="AD499" s="483"/>
      <c r="AE499" s="313"/>
      <c r="AF499" s="316" t="s">
        <v>974</v>
      </c>
      <c r="AG499" s="317"/>
      <c r="AH499" s="314" t="s">
        <v>974</v>
      </c>
      <c r="AI499" s="317"/>
      <c r="AJ499" s="314" t="s">
        <v>974</v>
      </c>
      <c r="AK499" s="318" t="s">
        <v>974</v>
      </c>
      <c r="AL499" s="301" t="s">
        <v>974</v>
      </c>
      <c r="AM499" s="301" t="s">
        <v>974</v>
      </c>
      <c r="AN499" s="320"/>
      <c r="AO499" s="320"/>
      <c r="AP499" s="320"/>
      <c r="AQ499" s="776"/>
      <c r="AR499" s="802"/>
      <c r="AS499" s="802"/>
      <c r="AT499" s="787"/>
      <c r="AU499" s="802"/>
      <c r="AV499" s="802"/>
      <c r="AW499" s="787"/>
      <c r="AX499" s="787"/>
      <c r="AY499" s="787"/>
      <c r="AZ499" s="776"/>
      <c r="BA499" s="321"/>
      <c r="BB499" s="323"/>
      <c r="BC499" s="326" t="s">
        <v>974</v>
      </c>
      <c r="BD499" s="313"/>
      <c r="BE499" s="313"/>
      <c r="BF499" s="313"/>
      <c r="BG499" s="313"/>
      <c r="BH499" s="323"/>
      <c r="BI499" s="323"/>
      <c r="BJ499" s="323"/>
      <c r="BK499" s="323"/>
      <c r="BL499" s="324"/>
      <c r="BM499" s="324"/>
      <c r="BN499" s="324"/>
      <c r="BO499" s="324"/>
      <c r="BP499" s="325" t="s">
        <v>974</v>
      </c>
      <c r="BQ499" s="333" t="s">
        <v>974</v>
      </c>
      <c r="BR499" s="749"/>
      <c r="BS499" s="764"/>
      <c r="BT499" s="764"/>
      <c r="BU499" s="767"/>
    </row>
    <row r="500" spans="1:73" ht="114.75" x14ac:dyDescent="0.25">
      <c r="A500" s="819"/>
      <c r="B500" s="822"/>
      <c r="C500" s="825"/>
      <c r="D500" s="998" t="s">
        <v>1387</v>
      </c>
      <c r="E500" s="830" t="s">
        <v>896</v>
      </c>
      <c r="F500" s="833">
        <v>5</v>
      </c>
      <c r="G500" s="762" t="s">
        <v>2080</v>
      </c>
      <c r="H500" s="774" t="s">
        <v>1444</v>
      </c>
      <c r="I500" s="774" t="s">
        <v>1445</v>
      </c>
      <c r="J500" s="800" t="s">
        <v>2081</v>
      </c>
      <c r="K500" s="774" t="s">
        <v>201</v>
      </c>
      <c r="L500" s="762" t="s">
        <v>260</v>
      </c>
      <c r="M500" s="785" t="s">
        <v>1282</v>
      </c>
      <c r="N500" s="762" t="s">
        <v>2082</v>
      </c>
      <c r="O500" s="762" t="s">
        <v>2083</v>
      </c>
      <c r="P500" s="812" t="s">
        <v>1395</v>
      </c>
      <c r="Q500" s="809" t="s">
        <v>1395</v>
      </c>
      <c r="R500" s="774" t="s">
        <v>173</v>
      </c>
      <c r="S500" s="876">
        <v>0.6</v>
      </c>
      <c r="T500" s="774" t="s">
        <v>263</v>
      </c>
      <c r="U500" s="876">
        <v>0.2</v>
      </c>
      <c r="V500" s="774" t="s">
        <v>174</v>
      </c>
      <c r="W500" s="876">
        <v>0.6</v>
      </c>
      <c r="X500" s="815" t="s">
        <v>174</v>
      </c>
      <c r="Y500" s="876">
        <v>0.6</v>
      </c>
      <c r="Z500" s="876" t="s">
        <v>993</v>
      </c>
      <c r="AA500" s="785" t="s">
        <v>174</v>
      </c>
      <c r="AB500" s="49">
        <v>1</v>
      </c>
      <c r="AC500" s="213" t="s">
        <v>1503</v>
      </c>
      <c r="AD500" s="214">
        <v>1</v>
      </c>
      <c r="AE500" s="9" t="s">
        <v>1631</v>
      </c>
      <c r="AF500" s="17" t="s">
        <v>507</v>
      </c>
      <c r="AG500" s="10" t="s">
        <v>335</v>
      </c>
      <c r="AH500" s="18">
        <v>0.15</v>
      </c>
      <c r="AI500" s="10" t="s">
        <v>178</v>
      </c>
      <c r="AJ500" s="18">
        <v>0.15</v>
      </c>
      <c r="AK500" s="19">
        <v>0.3</v>
      </c>
      <c r="AL500" s="20">
        <v>0.42</v>
      </c>
      <c r="AM500" s="20">
        <v>0.6</v>
      </c>
      <c r="AN500" s="11" t="s">
        <v>179</v>
      </c>
      <c r="AO500" s="11" t="s">
        <v>180</v>
      </c>
      <c r="AP500" s="11" t="s">
        <v>181</v>
      </c>
      <c r="AQ500" s="774" t="s">
        <v>2084</v>
      </c>
      <c r="AR500" s="768">
        <v>0.6</v>
      </c>
      <c r="AS500" s="768">
        <v>0.252</v>
      </c>
      <c r="AT500" s="785" t="s">
        <v>219</v>
      </c>
      <c r="AU500" s="768">
        <v>0.6</v>
      </c>
      <c r="AV500" s="768">
        <v>0.6</v>
      </c>
      <c r="AW500" s="785" t="s">
        <v>174</v>
      </c>
      <c r="AX500" s="785" t="s">
        <v>174</v>
      </c>
      <c r="AY500" s="785" t="s">
        <v>174</v>
      </c>
      <c r="AZ500" s="774" t="s">
        <v>183</v>
      </c>
      <c r="BA500" s="97" t="s">
        <v>2085</v>
      </c>
      <c r="BB500" s="91" t="s">
        <v>2066</v>
      </c>
      <c r="BC500" s="94">
        <v>1</v>
      </c>
      <c r="BD500" s="9"/>
      <c r="BE500" s="9"/>
      <c r="BF500" s="9">
        <v>1</v>
      </c>
      <c r="BG500" s="9"/>
      <c r="BH500" s="91" t="s">
        <v>2067</v>
      </c>
      <c r="BI500" s="91" t="s">
        <v>2068</v>
      </c>
      <c r="BJ500" s="91"/>
      <c r="BK500" s="91"/>
      <c r="BL500" s="93"/>
      <c r="BM500" s="93"/>
      <c r="BN500" s="93"/>
      <c r="BO500" s="93"/>
      <c r="BP500" s="95" t="s">
        <v>974</v>
      </c>
      <c r="BQ500" s="96" t="s">
        <v>974</v>
      </c>
      <c r="BR500" s="747"/>
      <c r="BS500" s="762"/>
      <c r="BT500" s="762"/>
      <c r="BU500" s="765"/>
    </row>
    <row r="501" spans="1:73" ht="129" customHeight="1" x14ac:dyDescent="0.25">
      <c r="A501" s="819"/>
      <c r="B501" s="822"/>
      <c r="C501" s="825"/>
      <c r="D501" s="999"/>
      <c r="E501" s="831"/>
      <c r="F501" s="834"/>
      <c r="G501" s="763"/>
      <c r="H501" s="775"/>
      <c r="I501" s="775"/>
      <c r="J501" s="801"/>
      <c r="K501" s="775"/>
      <c r="L501" s="763"/>
      <c r="M501" s="786"/>
      <c r="N501" s="763"/>
      <c r="O501" s="763"/>
      <c r="P501" s="813"/>
      <c r="Q501" s="810"/>
      <c r="R501" s="775"/>
      <c r="S501" s="877"/>
      <c r="T501" s="775"/>
      <c r="U501" s="877"/>
      <c r="V501" s="775"/>
      <c r="W501" s="877"/>
      <c r="X501" s="816"/>
      <c r="Y501" s="877"/>
      <c r="Z501" s="877"/>
      <c r="AA501" s="786"/>
      <c r="AB501" s="297">
        <v>2</v>
      </c>
      <c r="AC501" s="480" t="s">
        <v>2086</v>
      </c>
      <c r="AD501" s="481">
        <v>1</v>
      </c>
      <c r="AE501" s="295" t="s">
        <v>1841</v>
      </c>
      <c r="AF501" s="298" t="s">
        <v>507</v>
      </c>
      <c r="AG501" s="299" t="s">
        <v>177</v>
      </c>
      <c r="AH501" s="296">
        <v>0.25</v>
      </c>
      <c r="AI501" s="299" t="s">
        <v>178</v>
      </c>
      <c r="AJ501" s="296">
        <v>0.15</v>
      </c>
      <c r="AK501" s="300">
        <v>0.4</v>
      </c>
      <c r="AL501" s="301">
        <v>0.252</v>
      </c>
      <c r="AM501" s="301">
        <v>0.6</v>
      </c>
      <c r="AN501" s="302" t="s">
        <v>179</v>
      </c>
      <c r="AO501" s="302" t="s">
        <v>180</v>
      </c>
      <c r="AP501" s="302" t="s">
        <v>181</v>
      </c>
      <c r="AQ501" s="775"/>
      <c r="AR501" s="801"/>
      <c r="AS501" s="801"/>
      <c r="AT501" s="786"/>
      <c r="AU501" s="801"/>
      <c r="AV501" s="801"/>
      <c r="AW501" s="786"/>
      <c r="AX501" s="786"/>
      <c r="AY501" s="786"/>
      <c r="AZ501" s="775"/>
      <c r="BA501" s="303"/>
      <c r="BB501" s="305"/>
      <c r="BC501" s="308" t="s">
        <v>974</v>
      </c>
      <c r="BD501" s="295"/>
      <c r="BE501" s="295"/>
      <c r="BF501" s="295"/>
      <c r="BG501" s="295"/>
      <c r="BH501" s="305"/>
      <c r="BI501" s="305"/>
      <c r="BJ501" s="305"/>
      <c r="BK501" s="305"/>
      <c r="BL501" s="306"/>
      <c r="BM501" s="306"/>
      <c r="BN501" s="306"/>
      <c r="BO501" s="306"/>
      <c r="BP501" s="307" t="s">
        <v>974</v>
      </c>
      <c r="BQ501" s="330" t="s">
        <v>974</v>
      </c>
      <c r="BR501" s="748"/>
      <c r="BS501" s="763"/>
      <c r="BT501" s="763"/>
      <c r="BU501" s="766"/>
    </row>
    <row r="502" spans="1:73" x14ac:dyDescent="0.25">
      <c r="A502" s="819"/>
      <c r="B502" s="822"/>
      <c r="C502" s="825"/>
      <c r="D502" s="999"/>
      <c r="E502" s="831"/>
      <c r="F502" s="834"/>
      <c r="G502" s="763"/>
      <c r="H502" s="775"/>
      <c r="I502" s="775"/>
      <c r="J502" s="801"/>
      <c r="K502" s="775"/>
      <c r="L502" s="763"/>
      <c r="M502" s="786"/>
      <c r="N502" s="763"/>
      <c r="O502" s="763"/>
      <c r="P502" s="813"/>
      <c r="Q502" s="810"/>
      <c r="R502" s="775"/>
      <c r="S502" s="877"/>
      <c r="T502" s="775"/>
      <c r="U502" s="877"/>
      <c r="V502" s="775"/>
      <c r="W502" s="877"/>
      <c r="X502" s="816"/>
      <c r="Y502" s="877"/>
      <c r="Z502" s="877"/>
      <c r="AA502" s="786"/>
      <c r="AB502" s="297">
        <v>3</v>
      </c>
      <c r="AC502" s="480"/>
      <c r="AD502" s="481"/>
      <c r="AE502" s="295"/>
      <c r="AF502" s="298" t="s">
        <v>974</v>
      </c>
      <c r="AG502" s="299"/>
      <c r="AH502" s="296" t="s">
        <v>974</v>
      </c>
      <c r="AI502" s="299"/>
      <c r="AJ502" s="296" t="s">
        <v>974</v>
      </c>
      <c r="AK502" s="300" t="s">
        <v>974</v>
      </c>
      <c r="AL502" s="301" t="s">
        <v>974</v>
      </c>
      <c r="AM502" s="301" t="s">
        <v>974</v>
      </c>
      <c r="AN502" s="302"/>
      <c r="AO502" s="302"/>
      <c r="AP502" s="302"/>
      <c r="AQ502" s="775"/>
      <c r="AR502" s="801"/>
      <c r="AS502" s="801"/>
      <c r="AT502" s="786"/>
      <c r="AU502" s="801"/>
      <c r="AV502" s="801"/>
      <c r="AW502" s="786"/>
      <c r="AX502" s="786"/>
      <c r="AY502" s="786"/>
      <c r="AZ502" s="775"/>
      <c r="BA502" s="303"/>
      <c r="BB502" s="305"/>
      <c r="BC502" s="308" t="s">
        <v>974</v>
      </c>
      <c r="BD502" s="295"/>
      <c r="BE502" s="295"/>
      <c r="BF502" s="295"/>
      <c r="BG502" s="295"/>
      <c r="BH502" s="305"/>
      <c r="BI502" s="305"/>
      <c r="BJ502" s="305"/>
      <c r="BK502" s="305"/>
      <c r="BL502" s="306"/>
      <c r="BM502" s="306"/>
      <c r="BN502" s="306"/>
      <c r="BO502" s="306"/>
      <c r="BP502" s="307" t="s">
        <v>974</v>
      </c>
      <c r="BQ502" s="330" t="s">
        <v>974</v>
      </c>
      <c r="BR502" s="748"/>
      <c r="BS502" s="763"/>
      <c r="BT502" s="763"/>
      <c r="BU502" s="766"/>
    </row>
    <row r="503" spans="1:73" x14ac:dyDescent="0.25">
      <c r="A503" s="819"/>
      <c r="B503" s="822"/>
      <c r="C503" s="825"/>
      <c r="D503" s="999"/>
      <c r="E503" s="831"/>
      <c r="F503" s="834"/>
      <c r="G503" s="763"/>
      <c r="H503" s="775"/>
      <c r="I503" s="775"/>
      <c r="J503" s="801"/>
      <c r="K503" s="775"/>
      <c r="L503" s="763"/>
      <c r="M503" s="786"/>
      <c r="N503" s="763"/>
      <c r="O503" s="763"/>
      <c r="P503" s="813"/>
      <c r="Q503" s="810"/>
      <c r="R503" s="775"/>
      <c r="S503" s="877"/>
      <c r="T503" s="775"/>
      <c r="U503" s="877"/>
      <c r="V503" s="775"/>
      <c r="W503" s="877"/>
      <c r="X503" s="816"/>
      <c r="Y503" s="877"/>
      <c r="Z503" s="877"/>
      <c r="AA503" s="786"/>
      <c r="AB503" s="297">
        <v>4</v>
      </c>
      <c r="AC503" s="480"/>
      <c r="AD503" s="481"/>
      <c r="AE503" s="295"/>
      <c r="AF503" s="298" t="s">
        <v>974</v>
      </c>
      <c r="AG503" s="299"/>
      <c r="AH503" s="296" t="s">
        <v>974</v>
      </c>
      <c r="AI503" s="299"/>
      <c r="AJ503" s="296" t="s">
        <v>974</v>
      </c>
      <c r="AK503" s="300" t="s">
        <v>974</v>
      </c>
      <c r="AL503" s="301" t="s">
        <v>974</v>
      </c>
      <c r="AM503" s="301" t="s">
        <v>974</v>
      </c>
      <c r="AN503" s="302"/>
      <c r="AO503" s="302"/>
      <c r="AP503" s="302"/>
      <c r="AQ503" s="775"/>
      <c r="AR503" s="801"/>
      <c r="AS503" s="801"/>
      <c r="AT503" s="786"/>
      <c r="AU503" s="801"/>
      <c r="AV503" s="801"/>
      <c r="AW503" s="786"/>
      <c r="AX503" s="786"/>
      <c r="AY503" s="786"/>
      <c r="AZ503" s="775"/>
      <c r="BA503" s="303"/>
      <c r="BB503" s="305"/>
      <c r="BC503" s="308" t="s">
        <v>974</v>
      </c>
      <c r="BD503" s="295"/>
      <c r="BE503" s="295"/>
      <c r="BF503" s="295"/>
      <c r="BG503" s="295"/>
      <c r="BH503" s="305"/>
      <c r="BI503" s="305"/>
      <c r="BJ503" s="305"/>
      <c r="BK503" s="305"/>
      <c r="BL503" s="306"/>
      <c r="BM503" s="306"/>
      <c r="BN503" s="306"/>
      <c r="BO503" s="306"/>
      <c r="BP503" s="307" t="s">
        <v>974</v>
      </c>
      <c r="BQ503" s="330" t="s">
        <v>974</v>
      </c>
      <c r="BR503" s="748"/>
      <c r="BS503" s="763"/>
      <c r="BT503" s="763"/>
      <c r="BU503" s="766"/>
    </row>
    <row r="504" spans="1:73" x14ac:dyDescent="0.25">
      <c r="A504" s="819"/>
      <c r="B504" s="822"/>
      <c r="C504" s="825"/>
      <c r="D504" s="999"/>
      <c r="E504" s="831"/>
      <c r="F504" s="834"/>
      <c r="G504" s="763"/>
      <c r="H504" s="775"/>
      <c r="I504" s="775"/>
      <c r="J504" s="801"/>
      <c r="K504" s="775"/>
      <c r="L504" s="763"/>
      <c r="M504" s="786"/>
      <c r="N504" s="763"/>
      <c r="O504" s="763"/>
      <c r="P504" s="813"/>
      <c r="Q504" s="810"/>
      <c r="R504" s="775"/>
      <c r="S504" s="877"/>
      <c r="T504" s="775"/>
      <c r="U504" s="877"/>
      <c r="V504" s="775"/>
      <c r="W504" s="877"/>
      <c r="X504" s="816"/>
      <c r="Y504" s="877"/>
      <c r="Z504" s="877"/>
      <c r="AA504" s="786"/>
      <c r="AB504" s="297">
        <v>5</v>
      </c>
      <c r="AC504" s="480"/>
      <c r="AD504" s="481"/>
      <c r="AE504" s="295"/>
      <c r="AF504" s="298" t="s">
        <v>974</v>
      </c>
      <c r="AG504" s="299"/>
      <c r="AH504" s="296" t="s">
        <v>974</v>
      </c>
      <c r="AI504" s="299"/>
      <c r="AJ504" s="296" t="s">
        <v>974</v>
      </c>
      <c r="AK504" s="300" t="s">
        <v>974</v>
      </c>
      <c r="AL504" s="301" t="s">
        <v>974</v>
      </c>
      <c r="AM504" s="301" t="s">
        <v>974</v>
      </c>
      <c r="AN504" s="302"/>
      <c r="AO504" s="302"/>
      <c r="AP504" s="302"/>
      <c r="AQ504" s="775"/>
      <c r="AR504" s="801"/>
      <c r="AS504" s="801"/>
      <c r="AT504" s="786"/>
      <c r="AU504" s="801"/>
      <c r="AV504" s="801"/>
      <c r="AW504" s="786"/>
      <c r="AX504" s="786"/>
      <c r="AY504" s="786"/>
      <c r="AZ504" s="775"/>
      <c r="BA504" s="303"/>
      <c r="BB504" s="305"/>
      <c r="BC504" s="308" t="s">
        <v>974</v>
      </c>
      <c r="BD504" s="295"/>
      <c r="BE504" s="295"/>
      <c r="BF504" s="295"/>
      <c r="BG504" s="295"/>
      <c r="BH504" s="305"/>
      <c r="BI504" s="305"/>
      <c r="BJ504" s="305"/>
      <c r="BK504" s="305"/>
      <c r="BL504" s="306"/>
      <c r="BM504" s="306"/>
      <c r="BN504" s="306"/>
      <c r="BO504" s="306"/>
      <c r="BP504" s="307" t="s">
        <v>974</v>
      </c>
      <c r="BQ504" s="330" t="s">
        <v>974</v>
      </c>
      <c r="BR504" s="748"/>
      <c r="BS504" s="763"/>
      <c r="BT504" s="763"/>
      <c r="BU504" s="766"/>
    </row>
    <row r="505" spans="1:73" ht="15.75" thickBot="1" x14ac:dyDescent="0.3">
      <c r="A505" s="819"/>
      <c r="B505" s="822"/>
      <c r="C505" s="825"/>
      <c r="D505" s="1000"/>
      <c r="E505" s="832"/>
      <c r="F505" s="835"/>
      <c r="G505" s="764"/>
      <c r="H505" s="776"/>
      <c r="I505" s="776"/>
      <c r="J505" s="802"/>
      <c r="K505" s="776"/>
      <c r="L505" s="764"/>
      <c r="M505" s="787"/>
      <c r="N505" s="764"/>
      <c r="O505" s="764"/>
      <c r="P505" s="814"/>
      <c r="Q505" s="811"/>
      <c r="R505" s="776"/>
      <c r="S505" s="878"/>
      <c r="T505" s="776"/>
      <c r="U505" s="878"/>
      <c r="V505" s="776"/>
      <c r="W505" s="878"/>
      <c r="X505" s="817"/>
      <c r="Y505" s="878"/>
      <c r="Z505" s="878"/>
      <c r="AA505" s="787"/>
      <c r="AB505" s="315">
        <v>6</v>
      </c>
      <c r="AC505" s="482"/>
      <c r="AD505" s="483"/>
      <c r="AE505" s="313"/>
      <c r="AF505" s="547" t="s">
        <v>974</v>
      </c>
      <c r="AG505" s="548"/>
      <c r="AH505" s="314" t="s">
        <v>974</v>
      </c>
      <c r="AI505" s="548"/>
      <c r="AJ505" s="314" t="s">
        <v>974</v>
      </c>
      <c r="AK505" s="318" t="s">
        <v>974</v>
      </c>
      <c r="AL505" s="301" t="s">
        <v>974</v>
      </c>
      <c r="AM505" s="301" t="s">
        <v>974</v>
      </c>
      <c r="AN505" s="320"/>
      <c r="AO505" s="320"/>
      <c r="AP505" s="320"/>
      <c r="AQ505" s="776"/>
      <c r="AR505" s="802"/>
      <c r="AS505" s="802"/>
      <c r="AT505" s="787"/>
      <c r="AU505" s="802"/>
      <c r="AV505" s="802"/>
      <c r="AW505" s="787"/>
      <c r="AX505" s="787"/>
      <c r="AY505" s="787"/>
      <c r="AZ505" s="776"/>
      <c r="BA505" s="321"/>
      <c r="BB505" s="323"/>
      <c r="BC505" s="326" t="s">
        <v>974</v>
      </c>
      <c r="BD505" s="313"/>
      <c r="BE505" s="313"/>
      <c r="BF505" s="313"/>
      <c r="BG505" s="313"/>
      <c r="BH505" s="323"/>
      <c r="BI505" s="323"/>
      <c r="BJ505" s="323"/>
      <c r="BK505" s="323"/>
      <c r="BL505" s="324"/>
      <c r="BM505" s="324"/>
      <c r="BN505" s="324"/>
      <c r="BO505" s="324"/>
      <c r="BP505" s="325" t="s">
        <v>974</v>
      </c>
      <c r="BQ505" s="333" t="s">
        <v>974</v>
      </c>
      <c r="BR505" s="749"/>
      <c r="BS505" s="764"/>
      <c r="BT505" s="764"/>
      <c r="BU505" s="767"/>
    </row>
    <row r="506" spans="1:73" ht="138.6" customHeight="1" x14ac:dyDescent="0.25">
      <c r="A506" s="819"/>
      <c r="B506" s="822"/>
      <c r="C506" s="825"/>
      <c r="D506" s="998" t="s">
        <v>1387</v>
      </c>
      <c r="E506" s="830" t="s">
        <v>896</v>
      </c>
      <c r="F506" s="833">
        <v>6</v>
      </c>
      <c r="G506" s="762" t="s">
        <v>2080</v>
      </c>
      <c r="H506" s="774" t="s">
        <v>1444</v>
      </c>
      <c r="I506" s="774" t="s">
        <v>1406</v>
      </c>
      <c r="J506" s="800" t="s">
        <v>2087</v>
      </c>
      <c r="K506" s="774" t="s">
        <v>201</v>
      </c>
      <c r="L506" s="762" t="s">
        <v>260</v>
      </c>
      <c r="M506" s="785" t="s">
        <v>1282</v>
      </c>
      <c r="N506" s="762" t="s">
        <v>2088</v>
      </c>
      <c r="O506" s="762" t="s">
        <v>2089</v>
      </c>
      <c r="P506" s="812" t="s">
        <v>1395</v>
      </c>
      <c r="Q506" s="747" t="s">
        <v>1395</v>
      </c>
      <c r="R506" s="774" t="s">
        <v>219</v>
      </c>
      <c r="S506" s="876">
        <v>0.4</v>
      </c>
      <c r="T506" s="774"/>
      <c r="U506" s="876" t="s">
        <v>974</v>
      </c>
      <c r="V506" s="774" t="s">
        <v>220</v>
      </c>
      <c r="W506" s="876">
        <v>0.4</v>
      </c>
      <c r="X506" s="815" t="s">
        <v>220</v>
      </c>
      <c r="Y506" s="876">
        <v>0.4</v>
      </c>
      <c r="Z506" s="876" t="s">
        <v>1526</v>
      </c>
      <c r="AA506" s="785" t="s">
        <v>174</v>
      </c>
      <c r="AB506" s="49">
        <v>1</v>
      </c>
      <c r="AC506" s="213" t="s">
        <v>1503</v>
      </c>
      <c r="AD506" s="214">
        <v>1</v>
      </c>
      <c r="AE506" s="9" t="s">
        <v>1631</v>
      </c>
      <c r="AF506" s="16" t="s">
        <v>507</v>
      </c>
      <c r="AG506" s="10" t="s">
        <v>335</v>
      </c>
      <c r="AH506" s="18">
        <v>0.15</v>
      </c>
      <c r="AI506" s="10" t="s">
        <v>178</v>
      </c>
      <c r="AJ506" s="18">
        <v>0.15</v>
      </c>
      <c r="AK506" s="19">
        <v>0.3</v>
      </c>
      <c r="AL506" s="20">
        <v>0.28000000000000003</v>
      </c>
      <c r="AM506" s="20">
        <v>0.4</v>
      </c>
      <c r="AN506" s="11" t="s">
        <v>179</v>
      </c>
      <c r="AO506" s="11" t="s">
        <v>180</v>
      </c>
      <c r="AP506" s="11" t="s">
        <v>181</v>
      </c>
      <c r="AQ506" s="774" t="s">
        <v>2084</v>
      </c>
      <c r="AR506" s="768">
        <v>0.4</v>
      </c>
      <c r="AS506" s="768">
        <v>0.16800000000000001</v>
      </c>
      <c r="AT506" s="785" t="s">
        <v>535</v>
      </c>
      <c r="AU506" s="768">
        <v>0.4</v>
      </c>
      <c r="AV506" s="768">
        <v>0.4</v>
      </c>
      <c r="AW506" s="785" t="s">
        <v>220</v>
      </c>
      <c r="AX506" s="785" t="s">
        <v>174</v>
      </c>
      <c r="AY506" s="785" t="s">
        <v>1397</v>
      </c>
      <c r="AZ506" s="774" t="s">
        <v>224</v>
      </c>
      <c r="BA506" s="97"/>
      <c r="BB506" s="91"/>
      <c r="BC506" s="94" t="s">
        <v>974</v>
      </c>
      <c r="BD506" s="9"/>
      <c r="BE506" s="9"/>
      <c r="BF506" s="9"/>
      <c r="BG506" s="9"/>
      <c r="BH506" s="91"/>
      <c r="BI506" s="91"/>
      <c r="BJ506" s="91"/>
      <c r="BK506" s="91"/>
      <c r="BL506" s="93"/>
      <c r="BM506" s="93"/>
      <c r="BN506" s="93"/>
      <c r="BO506" s="93"/>
      <c r="BP506" s="95" t="s">
        <v>974</v>
      </c>
      <c r="BQ506" s="96" t="s">
        <v>974</v>
      </c>
      <c r="BR506" s="747"/>
      <c r="BS506" s="762"/>
      <c r="BT506" s="762"/>
      <c r="BU506" s="765"/>
    </row>
    <row r="507" spans="1:73" ht="183" customHeight="1" x14ac:dyDescent="0.25">
      <c r="A507" s="819"/>
      <c r="B507" s="822"/>
      <c r="C507" s="825"/>
      <c r="D507" s="999"/>
      <c r="E507" s="831"/>
      <c r="F507" s="834"/>
      <c r="G507" s="763"/>
      <c r="H507" s="775"/>
      <c r="I507" s="775"/>
      <c r="J507" s="801"/>
      <c r="K507" s="775"/>
      <c r="L507" s="763"/>
      <c r="M507" s="786"/>
      <c r="N507" s="763"/>
      <c r="O507" s="763"/>
      <c r="P507" s="813"/>
      <c r="Q507" s="748"/>
      <c r="R507" s="775"/>
      <c r="S507" s="877"/>
      <c r="T507" s="775"/>
      <c r="U507" s="877"/>
      <c r="V507" s="775"/>
      <c r="W507" s="877"/>
      <c r="X507" s="816"/>
      <c r="Y507" s="877"/>
      <c r="Z507" s="877"/>
      <c r="AA507" s="786"/>
      <c r="AB507" s="297">
        <v>2</v>
      </c>
      <c r="AC507" s="480" t="s">
        <v>2090</v>
      </c>
      <c r="AD507" s="481">
        <v>1</v>
      </c>
      <c r="AE507" s="295" t="s">
        <v>2091</v>
      </c>
      <c r="AF507" s="298" t="s">
        <v>507</v>
      </c>
      <c r="AG507" s="299" t="s">
        <v>177</v>
      </c>
      <c r="AH507" s="296">
        <v>0.25</v>
      </c>
      <c r="AI507" s="299" t="s">
        <v>178</v>
      </c>
      <c r="AJ507" s="296">
        <v>0.15</v>
      </c>
      <c r="AK507" s="300">
        <v>0.4</v>
      </c>
      <c r="AL507" s="301">
        <v>0.16800000000000001</v>
      </c>
      <c r="AM507" s="301">
        <v>0.4</v>
      </c>
      <c r="AN507" s="302" t="s">
        <v>179</v>
      </c>
      <c r="AO507" s="302" t="s">
        <v>180</v>
      </c>
      <c r="AP507" s="302" t="s">
        <v>181</v>
      </c>
      <c r="AQ507" s="775"/>
      <c r="AR507" s="801"/>
      <c r="AS507" s="801"/>
      <c r="AT507" s="786"/>
      <c r="AU507" s="801"/>
      <c r="AV507" s="801"/>
      <c r="AW507" s="786"/>
      <c r="AX507" s="786"/>
      <c r="AY507" s="786"/>
      <c r="AZ507" s="775"/>
      <c r="BA507" s="303"/>
      <c r="BB507" s="305"/>
      <c r="BC507" s="308" t="s">
        <v>974</v>
      </c>
      <c r="BD507" s="295"/>
      <c r="BE507" s="295"/>
      <c r="BF507" s="295"/>
      <c r="BG507" s="295"/>
      <c r="BH507" s="305"/>
      <c r="BI507" s="305"/>
      <c r="BJ507" s="305"/>
      <c r="BK507" s="305"/>
      <c r="BL507" s="306"/>
      <c r="BM507" s="306"/>
      <c r="BN507" s="306"/>
      <c r="BO507" s="306"/>
      <c r="BP507" s="307" t="s">
        <v>974</v>
      </c>
      <c r="BQ507" s="330" t="s">
        <v>974</v>
      </c>
      <c r="BR507" s="748"/>
      <c r="BS507" s="763"/>
      <c r="BT507" s="763"/>
      <c r="BU507" s="766"/>
    </row>
    <row r="508" spans="1:73" x14ac:dyDescent="0.25">
      <c r="A508" s="819"/>
      <c r="B508" s="822"/>
      <c r="C508" s="825"/>
      <c r="D508" s="999"/>
      <c r="E508" s="831"/>
      <c r="F508" s="834"/>
      <c r="G508" s="763"/>
      <c r="H508" s="775"/>
      <c r="I508" s="775"/>
      <c r="J508" s="801"/>
      <c r="K508" s="775"/>
      <c r="L508" s="763"/>
      <c r="M508" s="786"/>
      <c r="N508" s="763"/>
      <c r="O508" s="763"/>
      <c r="P508" s="813"/>
      <c r="Q508" s="748"/>
      <c r="R508" s="775"/>
      <c r="S508" s="877"/>
      <c r="T508" s="775"/>
      <c r="U508" s="877"/>
      <c r="V508" s="775"/>
      <c r="W508" s="877"/>
      <c r="X508" s="816"/>
      <c r="Y508" s="877"/>
      <c r="Z508" s="877"/>
      <c r="AA508" s="786"/>
      <c r="AB508" s="297">
        <v>3</v>
      </c>
      <c r="AC508" s="480"/>
      <c r="AD508" s="481"/>
      <c r="AE508" s="295"/>
      <c r="AF508" s="298" t="s">
        <v>974</v>
      </c>
      <c r="AG508" s="299"/>
      <c r="AH508" s="296" t="s">
        <v>974</v>
      </c>
      <c r="AI508" s="299"/>
      <c r="AJ508" s="296" t="s">
        <v>974</v>
      </c>
      <c r="AK508" s="300" t="s">
        <v>974</v>
      </c>
      <c r="AL508" s="301" t="s">
        <v>974</v>
      </c>
      <c r="AM508" s="301" t="s">
        <v>974</v>
      </c>
      <c r="AN508" s="302"/>
      <c r="AO508" s="302"/>
      <c r="AP508" s="302"/>
      <c r="AQ508" s="775"/>
      <c r="AR508" s="801"/>
      <c r="AS508" s="801"/>
      <c r="AT508" s="786"/>
      <c r="AU508" s="801"/>
      <c r="AV508" s="801"/>
      <c r="AW508" s="786"/>
      <c r="AX508" s="786"/>
      <c r="AY508" s="786"/>
      <c r="AZ508" s="775"/>
      <c r="BA508" s="303"/>
      <c r="BB508" s="305"/>
      <c r="BC508" s="308" t="s">
        <v>974</v>
      </c>
      <c r="BD508" s="295"/>
      <c r="BE508" s="295"/>
      <c r="BF508" s="295"/>
      <c r="BG508" s="295"/>
      <c r="BH508" s="305"/>
      <c r="BI508" s="305"/>
      <c r="BJ508" s="305"/>
      <c r="BK508" s="305"/>
      <c r="BL508" s="306"/>
      <c r="BM508" s="306"/>
      <c r="BN508" s="306"/>
      <c r="BO508" s="306"/>
      <c r="BP508" s="307" t="s">
        <v>974</v>
      </c>
      <c r="BQ508" s="330" t="s">
        <v>974</v>
      </c>
      <c r="BR508" s="748"/>
      <c r="BS508" s="763"/>
      <c r="BT508" s="763"/>
      <c r="BU508" s="766"/>
    </row>
    <row r="509" spans="1:73" x14ac:dyDescent="0.25">
      <c r="A509" s="819"/>
      <c r="B509" s="822"/>
      <c r="C509" s="825"/>
      <c r="D509" s="999"/>
      <c r="E509" s="831"/>
      <c r="F509" s="834"/>
      <c r="G509" s="763"/>
      <c r="H509" s="775"/>
      <c r="I509" s="775"/>
      <c r="J509" s="801"/>
      <c r="K509" s="775"/>
      <c r="L509" s="763"/>
      <c r="M509" s="786"/>
      <c r="N509" s="763"/>
      <c r="O509" s="763"/>
      <c r="P509" s="813"/>
      <c r="Q509" s="748"/>
      <c r="R509" s="775"/>
      <c r="S509" s="877"/>
      <c r="T509" s="775"/>
      <c r="U509" s="877"/>
      <c r="V509" s="775"/>
      <c r="W509" s="877"/>
      <c r="X509" s="816"/>
      <c r="Y509" s="877"/>
      <c r="Z509" s="877"/>
      <c r="AA509" s="786"/>
      <c r="AB509" s="297">
        <v>4</v>
      </c>
      <c r="AC509" s="480"/>
      <c r="AD509" s="481"/>
      <c r="AE509" s="295"/>
      <c r="AF509" s="298" t="s">
        <v>974</v>
      </c>
      <c r="AG509" s="299"/>
      <c r="AH509" s="296" t="s">
        <v>974</v>
      </c>
      <c r="AI509" s="299"/>
      <c r="AJ509" s="296" t="s">
        <v>974</v>
      </c>
      <c r="AK509" s="300" t="s">
        <v>974</v>
      </c>
      <c r="AL509" s="301" t="s">
        <v>974</v>
      </c>
      <c r="AM509" s="301" t="s">
        <v>974</v>
      </c>
      <c r="AN509" s="302"/>
      <c r="AO509" s="302"/>
      <c r="AP509" s="302"/>
      <c r="AQ509" s="775"/>
      <c r="AR509" s="801"/>
      <c r="AS509" s="801"/>
      <c r="AT509" s="786"/>
      <c r="AU509" s="801"/>
      <c r="AV509" s="801"/>
      <c r="AW509" s="786"/>
      <c r="AX509" s="786"/>
      <c r="AY509" s="786"/>
      <c r="AZ509" s="775"/>
      <c r="BA509" s="303"/>
      <c r="BB509" s="305"/>
      <c r="BC509" s="308" t="s">
        <v>974</v>
      </c>
      <c r="BD509" s="295"/>
      <c r="BE509" s="295"/>
      <c r="BF509" s="295"/>
      <c r="BG509" s="295"/>
      <c r="BH509" s="305"/>
      <c r="BI509" s="305"/>
      <c r="BJ509" s="305"/>
      <c r="BK509" s="305"/>
      <c r="BL509" s="306"/>
      <c r="BM509" s="306"/>
      <c r="BN509" s="306"/>
      <c r="BO509" s="306"/>
      <c r="BP509" s="307" t="s">
        <v>974</v>
      </c>
      <c r="BQ509" s="330" t="s">
        <v>974</v>
      </c>
      <c r="BR509" s="748"/>
      <c r="BS509" s="763"/>
      <c r="BT509" s="763"/>
      <c r="BU509" s="766"/>
    </row>
    <row r="510" spans="1:73" x14ac:dyDescent="0.25">
      <c r="A510" s="819"/>
      <c r="B510" s="822"/>
      <c r="C510" s="825"/>
      <c r="D510" s="999"/>
      <c r="E510" s="831"/>
      <c r="F510" s="834"/>
      <c r="G510" s="763"/>
      <c r="H510" s="775"/>
      <c r="I510" s="775"/>
      <c r="J510" s="801"/>
      <c r="K510" s="775"/>
      <c r="L510" s="763"/>
      <c r="M510" s="786"/>
      <c r="N510" s="763"/>
      <c r="O510" s="763"/>
      <c r="P510" s="813"/>
      <c r="Q510" s="748"/>
      <c r="R510" s="775"/>
      <c r="S510" s="877"/>
      <c r="T510" s="775"/>
      <c r="U510" s="877"/>
      <c r="V510" s="775"/>
      <c r="W510" s="877"/>
      <c r="X510" s="816"/>
      <c r="Y510" s="877"/>
      <c r="Z510" s="877"/>
      <c r="AA510" s="786"/>
      <c r="AB510" s="297">
        <v>5</v>
      </c>
      <c r="AC510" s="480"/>
      <c r="AD510" s="481"/>
      <c r="AE510" s="295"/>
      <c r="AF510" s="298" t="s">
        <v>974</v>
      </c>
      <c r="AG510" s="299"/>
      <c r="AH510" s="296" t="s">
        <v>974</v>
      </c>
      <c r="AI510" s="299"/>
      <c r="AJ510" s="296" t="s">
        <v>974</v>
      </c>
      <c r="AK510" s="300" t="s">
        <v>974</v>
      </c>
      <c r="AL510" s="301" t="s">
        <v>974</v>
      </c>
      <c r="AM510" s="301" t="s">
        <v>974</v>
      </c>
      <c r="AN510" s="302"/>
      <c r="AO510" s="302"/>
      <c r="AP510" s="302"/>
      <c r="AQ510" s="775"/>
      <c r="AR510" s="801"/>
      <c r="AS510" s="801"/>
      <c r="AT510" s="786"/>
      <c r="AU510" s="801"/>
      <c r="AV510" s="801"/>
      <c r="AW510" s="786"/>
      <c r="AX510" s="786"/>
      <c r="AY510" s="786"/>
      <c r="AZ510" s="775"/>
      <c r="BA510" s="303"/>
      <c r="BB510" s="305"/>
      <c r="BC510" s="308" t="s">
        <v>974</v>
      </c>
      <c r="BD510" s="295"/>
      <c r="BE510" s="295"/>
      <c r="BF510" s="295"/>
      <c r="BG510" s="295"/>
      <c r="BH510" s="305"/>
      <c r="BI510" s="305"/>
      <c r="BJ510" s="305"/>
      <c r="BK510" s="305"/>
      <c r="BL510" s="306"/>
      <c r="BM510" s="306"/>
      <c r="BN510" s="306"/>
      <c r="BO510" s="306"/>
      <c r="BP510" s="307" t="s">
        <v>974</v>
      </c>
      <c r="BQ510" s="330" t="s">
        <v>974</v>
      </c>
      <c r="BR510" s="748"/>
      <c r="BS510" s="763"/>
      <c r="BT510" s="763"/>
      <c r="BU510" s="766"/>
    </row>
    <row r="511" spans="1:73" ht="15.75" thickBot="1" x14ac:dyDescent="0.3">
      <c r="A511" s="819"/>
      <c r="B511" s="822"/>
      <c r="C511" s="825"/>
      <c r="D511" s="1000"/>
      <c r="E511" s="832"/>
      <c r="F511" s="835"/>
      <c r="G511" s="764"/>
      <c r="H511" s="776"/>
      <c r="I511" s="776"/>
      <c r="J511" s="802"/>
      <c r="K511" s="776"/>
      <c r="L511" s="764"/>
      <c r="M511" s="787"/>
      <c r="N511" s="764"/>
      <c r="O511" s="764"/>
      <c r="P511" s="814"/>
      <c r="Q511" s="749"/>
      <c r="R511" s="776"/>
      <c r="S511" s="878"/>
      <c r="T511" s="776"/>
      <c r="U511" s="878"/>
      <c r="V511" s="776"/>
      <c r="W511" s="878"/>
      <c r="X511" s="817"/>
      <c r="Y511" s="878"/>
      <c r="Z511" s="878"/>
      <c r="AA511" s="787"/>
      <c r="AB511" s="315">
        <v>6</v>
      </c>
      <c r="AC511" s="482"/>
      <c r="AD511" s="483"/>
      <c r="AE511" s="313"/>
      <c r="AF511" s="316" t="s">
        <v>974</v>
      </c>
      <c r="AG511" s="317"/>
      <c r="AH511" s="314" t="s">
        <v>974</v>
      </c>
      <c r="AI511" s="317"/>
      <c r="AJ511" s="314" t="s">
        <v>974</v>
      </c>
      <c r="AK511" s="318" t="s">
        <v>974</v>
      </c>
      <c r="AL511" s="301" t="s">
        <v>974</v>
      </c>
      <c r="AM511" s="301" t="s">
        <v>974</v>
      </c>
      <c r="AN511" s="320"/>
      <c r="AO511" s="320"/>
      <c r="AP511" s="320"/>
      <c r="AQ511" s="776"/>
      <c r="AR511" s="802"/>
      <c r="AS511" s="802"/>
      <c r="AT511" s="787"/>
      <c r="AU511" s="802"/>
      <c r="AV511" s="802"/>
      <c r="AW511" s="787"/>
      <c r="AX511" s="787"/>
      <c r="AY511" s="787"/>
      <c r="AZ511" s="776"/>
      <c r="BA511" s="321"/>
      <c r="BB511" s="323"/>
      <c r="BC511" s="326" t="s">
        <v>974</v>
      </c>
      <c r="BD511" s="313"/>
      <c r="BE511" s="313"/>
      <c r="BF511" s="313"/>
      <c r="BG511" s="313"/>
      <c r="BH511" s="323"/>
      <c r="BI511" s="323"/>
      <c r="BJ511" s="323"/>
      <c r="BK511" s="323"/>
      <c r="BL511" s="324"/>
      <c r="BM511" s="324"/>
      <c r="BN511" s="324"/>
      <c r="BO511" s="324"/>
      <c r="BP511" s="325" t="s">
        <v>974</v>
      </c>
      <c r="BQ511" s="333" t="s">
        <v>974</v>
      </c>
      <c r="BR511" s="749"/>
      <c r="BS511" s="764"/>
      <c r="BT511" s="764"/>
      <c r="BU511" s="767"/>
    </row>
    <row r="512" spans="1:73" ht="114.75" x14ac:dyDescent="0.25">
      <c r="A512" s="819"/>
      <c r="B512" s="822"/>
      <c r="C512" s="825"/>
      <c r="D512" s="998" t="s">
        <v>1387</v>
      </c>
      <c r="E512" s="830" t="s">
        <v>896</v>
      </c>
      <c r="F512" s="833">
        <v>7</v>
      </c>
      <c r="G512" s="762" t="s">
        <v>2092</v>
      </c>
      <c r="H512" s="774" t="s">
        <v>1949</v>
      </c>
      <c r="I512" s="774" t="s">
        <v>1391</v>
      </c>
      <c r="J512" s="800" t="s">
        <v>2093</v>
      </c>
      <c r="K512" s="774" t="s">
        <v>201</v>
      </c>
      <c r="L512" s="762" t="s">
        <v>675</v>
      </c>
      <c r="M512" s="785" t="s">
        <v>1282</v>
      </c>
      <c r="N512" s="762" t="s">
        <v>2094</v>
      </c>
      <c r="O512" s="762" t="s">
        <v>2095</v>
      </c>
      <c r="P512" s="812" t="s">
        <v>1395</v>
      </c>
      <c r="Q512" s="747" t="s">
        <v>1395</v>
      </c>
      <c r="R512" s="774" t="s">
        <v>289</v>
      </c>
      <c r="S512" s="876">
        <v>0.8</v>
      </c>
      <c r="T512" s="774"/>
      <c r="U512" s="876" t="s">
        <v>974</v>
      </c>
      <c r="V512" s="774" t="s">
        <v>263</v>
      </c>
      <c r="W512" s="876">
        <v>0.2</v>
      </c>
      <c r="X512" s="815" t="s">
        <v>263</v>
      </c>
      <c r="Y512" s="876">
        <v>0.2</v>
      </c>
      <c r="Z512" s="876" t="s">
        <v>1723</v>
      </c>
      <c r="AA512" s="785" t="s">
        <v>174</v>
      </c>
      <c r="AB512" s="49">
        <v>1</v>
      </c>
      <c r="AC512" s="213" t="s">
        <v>1503</v>
      </c>
      <c r="AD512" s="214">
        <v>2</v>
      </c>
      <c r="AE512" s="9" t="s">
        <v>1631</v>
      </c>
      <c r="AF512" s="17" t="s">
        <v>507</v>
      </c>
      <c r="AG512" s="15" t="s">
        <v>335</v>
      </c>
      <c r="AH512" s="18">
        <v>0.15</v>
      </c>
      <c r="AI512" s="15" t="s">
        <v>178</v>
      </c>
      <c r="AJ512" s="18">
        <v>0.15</v>
      </c>
      <c r="AK512" s="19">
        <v>0.3</v>
      </c>
      <c r="AL512" s="20">
        <v>0.56000000000000005</v>
      </c>
      <c r="AM512" s="20">
        <v>0.2</v>
      </c>
      <c r="AN512" s="11" t="s">
        <v>179</v>
      </c>
      <c r="AO512" s="11" t="s">
        <v>180</v>
      </c>
      <c r="AP512" s="11" t="s">
        <v>181</v>
      </c>
      <c r="AQ512" s="774" t="s">
        <v>2096</v>
      </c>
      <c r="AR512" s="768">
        <v>0.8</v>
      </c>
      <c r="AS512" s="768">
        <v>0.1008</v>
      </c>
      <c r="AT512" s="785" t="s">
        <v>535</v>
      </c>
      <c r="AU512" s="768">
        <v>0.2</v>
      </c>
      <c r="AV512" s="768">
        <v>0.2</v>
      </c>
      <c r="AW512" s="785" t="s">
        <v>263</v>
      </c>
      <c r="AX512" s="785" t="s">
        <v>174</v>
      </c>
      <c r="AY512" s="785" t="s">
        <v>1397</v>
      </c>
      <c r="AZ512" s="774" t="s">
        <v>224</v>
      </c>
      <c r="BA512" s="97" t="s">
        <v>1395</v>
      </c>
      <c r="BB512" s="91" t="s">
        <v>1395</v>
      </c>
      <c r="BC512" s="94" t="s">
        <v>974</v>
      </c>
      <c r="BD512" s="9"/>
      <c r="BE512" s="9"/>
      <c r="BF512" s="9"/>
      <c r="BG512" s="9"/>
      <c r="BH512" s="91"/>
      <c r="BI512" s="91"/>
      <c r="BJ512" s="91"/>
      <c r="BK512" s="91"/>
      <c r="BL512" s="93"/>
      <c r="BM512" s="93"/>
      <c r="BN512" s="93"/>
      <c r="BO512" s="93"/>
      <c r="BP512" s="95" t="s">
        <v>974</v>
      </c>
      <c r="BQ512" s="96" t="s">
        <v>974</v>
      </c>
      <c r="BR512" s="747"/>
      <c r="BS512" s="762"/>
      <c r="BT512" s="762"/>
      <c r="BU512" s="765"/>
    </row>
    <row r="513" spans="1:73" ht="70.5" x14ac:dyDescent="0.25">
      <c r="A513" s="819"/>
      <c r="B513" s="822"/>
      <c r="C513" s="825"/>
      <c r="D513" s="999"/>
      <c r="E513" s="831"/>
      <c r="F513" s="834"/>
      <c r="G513" s="763"/>
      <c r="H513" s="775"/>
      <c r="I513" s="775"/>
      <c r="J513" s="801"/>
      <c r="K513" s="775"/>
      <c r="L513" s="763"/>
      <c r="M513" s="786"/>
      <c r="N513" s="763"/>
      <c r="O513" s="763"/>
      <c r="P513" s="813"/>
      <c r="Q513" s="748"/>
      <c r="R513" s="775"/>
      <c r="S513" s="877"/>
      <c r="T513" s="775"/>
      <c r="U513" s="877"/>
      <c r="V513" s="775"/>
      <c r="W513" s="877"/>
      <c r="X513" s="816"/>
      <c r="Y513" s="877"/>
      <c r="Z513" s="877"/>
      <c r="AA513" s="786"/>
      <c r="AB513" s="297">
        <v>2</v>
      </c>
      <c r="AC513" s="480" t="s">
        <v>1903</v>
      </c>
      <c r="AD513" s="481">
        <v>1</v>
      </c>
      <c r="AE513" s="295" t="s">
        <v>1904</v>
      </c>
      <c r="AF513" s="298" t="s">
        <v>507</v>
      </c>
      <c r="AG513" s="299" t="s">
        <v>177</v>
      </c>
      <c r="AH513" s="296">
        <v>0.25</v>
      </c>
      <c r="AI513" s="299" t="s">
        <v>806</v>
      </c>
      <c r="AJ513" s="296">
        <v>0.25</v>
      </c>
      <c r="AK513" s="300">
        <v>0.5</v>
      </c>
      <c r="AL513" s="301">
        <v>0.28000000000000003</v>
      </c>
      <c r="AM513" s="301">
        <v>0.2</v>
      </c>
      <c r="AN513" s="302" t="s">
        <v>179</v>
      </c>
      <c r="AO513" s="302" t="s">
        <v>180</v>
      </c>
      <c r="AP513" s="302" t="s">
        <v>181</v>
      </c>
      <c r="AQ513" s="775"/>
      <c r="AR513" s="801"/>
      <c r="AS513" s="801"/>
      <c r="AT513" s="786"/>
      <c r="AU513" s="801"/>
      <c r="AV513" s="801"/>
      <c r="AW513" s="786"/>
      <c r="AX513" s="786"/>
      <c r="AY513" s="786"/>
      <c r="AZ513" s="775"/>
      <c r="BA513" s="303"/>
      <c r="BB513" s="305"/>
      <c r="BC513" s="308" t="s">
        <v>974</v>
      </c>
      <c r="BD513" s="295"/>
      <c r="BE513" s="295"/>
      <c r="BF513" s="295"/>
      <c r="BG513" s="295"/>
      <c r="BH513" s="305"/>
      <c r="BI513" s="305"/>
      <c r="BJ513" s="305"/>
      <c r="BK513" s="305"/>
      <c r="BL513" s="306"/>
      <c r="BM513" s="306"/>
      <c r="BN513" s="306"/>
      <c r="BO513" s="306"/>
      <c r="BP513" s="307" t="s">
        <v>974</v>
      </c>
      <c r="BQ513" s="330" t="s">
        <v>974</v>
      </c>
      <c r="BR513" s="748"/>
      <c r="BS513" s="763"/>
      <c r="BT513" s="763"/>
      <c r="BU513" s="766"/>
    </row>
    <row r="514" spans="1:73" ht="70.5" x14ac:dyDescent="0.25">
      <c r="A514" s="819"/>
      <c r="B514" s="822"/>
      <c r="C514" s="825"/>
      <c r="D514" s="999"/>
      <c r="E514" s="831"/>
      <c r="F514" s="834"/>
      <c r="G514" s="763"/>
      <c r="H514" s="775"/>
      <c r="I514" s="775"/>
      <c r="J514" s="801"/>
      <c r="K514" s="775"/>
      <c r="L514" s="763"/>
      <c r="M514" s="786"/>
      <c r="N514" s="763"/>
      <c r="O514" s="763"/>
      <c r="P514" s="813"/>
      <c r="Q514" s="748"/>
      <c r="R514" s="775"/>
      <c r="S514" s="877"/>
      <c r="T514" s="775"/>
      <c r="U514" s="877"/>
      <c r="V514" s="775"/>
      <c r="W514" s="877"/>
      <c r="X514" s="816"/>
      <c r="Y514" s="877"/>
      <c r="Z514" s="877"/>
      <c r="AA514" s="786"/>
      <c r="AB514" s="297">
        <v>3</v>
      </c>
      <c r="AC514" s="480" t="s">
        <v>1905</v>
      </c>
      <c r="AD514" s="481">
        <v>1</v>
      </c>
      <c r="AE514" s="295" t="s">
        <v>1904</v>
      </c>
      <c r="AF514" s="298" t="s">
        <v>507</v>
      </c>
      <c r="AG514" s="299" t="s">
        <v>335</v>
      </c>
      <c r="AH514" s="296">
        <v>0.15</v>
      </c>
      <c r="AI514" s="299" t="s">
        <v>806</v>
      </c>
      <c r="AJ514" s="296">
        <v>0.25</v>
      </c>
      <c r="AK514" s="300">
        <v>0.4</v>
      </c>
      <c r="AL514" s="301">
        <v>0.16800000000000001</v>
      </c>
      <c r="AM514" s="301">
        <v>0.2</v>
      </c>
      <c r="AN514" s="302" t="s">
        <v>179</v>
      </c>
      <c r="AO514" s="302" t="s">
        <v>180</v>
      </c>
      <c r="AP514" s="302" t="s">
        <v>181</v>
      </c>
      <c r="AQ514" s="775"/>
      <c r="AR514" s="801"/>
      <c r="AS514" s="801"/>
      <c r="AT514" s="786"/>
      <c r="AU514" s="801"/>
      <c r="AV514" s="801"/>
      <c r="AW514" s="786"/>
      <c r="AX514" s="786"/>
      <c r="AY514" s="786"/>
      <c r="AZ514" s="775"/>
      <c r="BA514" s="303"/>
      <c r="BB514" s="305"/>
      <c r="BC514" s="308" t="s">
        <v>974</v>
      </c>
      <c r="BD514" s="295"/>
      <c r="BE514" s="295"/>
      <c r="BF514" s="295"/>
      <c r="BG514" s="295"/>
      <c r="BH514" s="305"/>
      <c r="BI514" s="305"/>
      <c r="BJ514" s="305"/>
      <c r="BK514" s="305"/>
      <c r="BL514" s="306"/>
      <c r="BM514" s="306"/>
      <c r="BN514" s="306"/>
      <c r="BO514" s="306"/>
      <c r="BP514" s="307" t="s">
        <v>974</v>
      </c>
      <c r="BQ514" s="330" t="s">
        <v>974</v>
      </c>
      <c r="BR514" s="748"/>
      <c r="BS514" s="763"/>
      <c r="BT514" s="763"/>
      <c r="BU514" s="766"/>
    </row>
    <row r="515" spans="1:73" ht="75" customHeight="1" x14ac:dyDescent="0.25">
      <c r="A515" s="819"/>
      <c r="B515" s="822"/>
      <c r="C515" s="825"/>
      <c r="D515" s="999"/>
      <c r="E515" s="831"/>
      <c r="F515" s="834"/>
      <c r="G515" s="763"/>
      <c r="H515" s="775"/>
      <c r="I515" s="775"/>
      <c r="J515" s="801"/>
      <c r="K515" s="775"/>
      <c r="L515" s="763"/>
      <c r="M515" s="786"/>
      <c r="N515" s="763"/>
      <c r="O515" s="763"/>
      <c r="P515" s="813"/>
      <c r="Q515" s="748"/>
      <c r="R515" s="775"/>
      <c r="S515" s="877"/>
      <c r="T515" s="775"/>
      <c r="U515" s="877"/>
      <c r="V515" s="775"/>
      <c r="W515" s="877"/>
      <c r="X515" s="816"/>
      <c r="Y515" s="877"/>
      <c r="Z515" s="877"/>
      <c r="AA515" s="786"/>
      <c r="AB515" s="297">
        <v>4</v>
      </c>
      <c r="AC515" s="480" t="s">
        <v>1968</v>
      </c>
      <c r="AD515" s="481">
        <v>1</v>
      </c>
      <c r="AE515" s="295" t="s">
        <v>1904</v>
      </c>
      <c r="AF515" s="298" t="s">
        <v>507</v>
      </c>
      <c r="AG515" s="299" t="s">
        <v>335</v>
      </c>
      <c r="AH515" s="296">
        <v>0.15</v>
      </c>
      <c r="AI515" s="299" t="s">
        <v>806</v>
      </c>
      <c r="AJ515" s="296">
        <v>0.25</v>
      </c>
      <c r="AK515" s="300">
        <v>0.4</v>
      </c>
      <c r="AL515" s="301">
        <v>0.1008</v>
      </c>
      <c r="AM515" s="301">
        <v>0.2</v>
      </c>
      <c r="AN515" s="302" t="s">
        <v>179</v>
      </c>
      <c r="AO515" s="302" t="s">
        <v>180</v>
      </c>
      <c r="AP515" s="302" t="s">
        <v>181</v>
      </c>
      <c r="AQ515" s="775"/>
      <c r="AR515" s="801"/>
      <c r="AS515" s="801"/>
      <c r="AT515" s="786"/>
      <c r="AU515" s="801"/>
      <c r="AV515" s="801"/>
      <c r="AW515" s="786"/>
      <c r="AX515" s="786"/>
      <c r="AY515" s="786"/>
      <c r="AZ515" s="775"/>
      <c r="BA515" s="303"/>
      <c r="BB515" s="305"/>
      <c r="BC515" s="308" t="s">
        <v>974</v>
      </c>
      <c r="BD515" s="295"/>
      <c r="BE515" s="295"/>
      <c r="BF515" s="295"/>
      <c r="BG515" s="295"/>
      <c r="BH515" s="305"/>
      <c r="BI515" s="305"/>
      <c r="BJ515" s="305"/>
      <c r="BK515" s="305"/>
      <c r="BL515" s="306"/>
      <c r="BM515" s="306"/>
      <c r="BN515" s="306"/>
      <c r="BO515" s="306"/>
      <c r="BP515" s="307" t="s">
        <v>974</v>
      </c>
      <c r="BQ515" s="330" t="s">
        <v>974</v>
      </c>
      <c r="BR515" s="748"/>
      <c r="BS515" s="763"/>
      <c r="BT515" s="763"/>
      <c r="BU515" s="766"/>
    </row>
    <row r="516" spans="1:73" x14ac:dyDescent="0.25">
      <c r="A516" s="819"/>
      <c r="B516" s="822"/>
      <c r="C516" s="825"/>
      <c r="D516" s="999"/>
      <c r="E516" s="831"/>
      <c r="F516" s="834"/>
      <c r="G516" s="763"/>
      <c r="H516" s="775"/>
      <c r="I516" s="775"/>
      <c r="J516" s="801"/>
      <c r="K516" s="775"/>
      <c r="L516" s="763"/>
      <c r="M516" s="786"/>
      <c r="N516" s="763"/>
      <c r="O516" s="763"/>
      <c r="P516" s="813"/>
      <c r="Q516" s="748"/>
      <c r="R516" s="775"/>
      <c r="S516" s="877"/>
      <c r="T516" s="775"/>
      <c r="U516" s="877"/>
      <c r="V516" s="775"/>
      <c r="W516" s="877"/>
      <c r="X516" s="816"/>
      <c r="Y516" s="877"/>
      <c r="Z516" s="877"/>
      <c r="AA516" s="786"/>
      <c r="AB516" s="297">
        <v>5</v>
      </c>
      <c r="AC516" s="480"/>
      <c r="AD516" s="481"/>
      <c r="AE516" s="295"/>
      <c r="AF516" s="298" t="s">
        <v>974</v>
      </c>
      <c r="AG516" s="299"/>
      <c r="AH516" s="296" t="s">
        <v>974</v>
      </c>
      <c r="AI516" s="299"/>
      <c r="AJ516" s="296" t="s">
        <v>974</v>
      </c>
      <c r="AK516" s="300" t="s">
        <v>974</v>
      </c>
      <c r="AL516" s="301" t="s">
        <v>974</v>
      </c>
      <c r="AM516" s="301" t="s">
        <v>974</v>
      </c>
      <c r="AN516" s="302"/>
      <c r="AO516" s="302"/>
      <c r="AP516" s="302"/>
      <c r="AQ516" s="775"/>
      <c r="AR516" s="801"/>
      <c r="AS516" s="801"/>
      <c r="AT516" s="786"/>
      <c r="AU516" s="801"/>
      <c r="AV516" s="801"/>
      <c r="AW516" s="786"/>
      <c r="AX516" s="786"/>
      <c r="AY516" s="786"/>
      <c r="AZ516" s="775"/>
      <c r="BA516" s="303"/>
      <c r="BB516" s="305"/>
      <c r="BC516" s="308" t="s">
        <v>974</v>
      </c>
      <c r="BD516" s="295"/>
      <c r="BE516" s="295"/>
      <c r="BF516" s="295"/>
      <c r="BG516" s="295"/>
      <c r="BH516" s="305"/>
      <c r="BI516" s="305"/>
      <c r="BJ516" s="305"/>
      <c r="BK516" s="305"/>
      <c r="BL516" s="306"/>
      <c r="BM516" s="306"/>
      <c r="BN516" s="306"/>
      <c r="BO516" s="306"/>
      <c r="BP516" s="307" t="s">
        <v>974</v>
      </c>
      <c r="BQ516" s="330" t="s">
        <v>974</v>
      </c>
      <c r="BR516" s="748"/>
      <c r="BS516" s="763"/>
      <c r="BT516" s="763"/>
      <c r="BU516" s="766"/>
    </row>
    <row r="517" spans="1:73" ht="15.75" thickBot="1" x14ac:dyDescent="0.3">
      <c r="A517" s="819"/>
      <c r="B517" s="822"/>
      <c r="C517" s="825"/>
      <c r="D517" s="1000"/>
      <c r="E517" s="832"/>
      <c r="F517" s="835"/>
      <c r="G517" s="764"/>
      <c r="H517" s="776"/>
      <c r="I517" s="776"/>
      <c r="J517" s="802"/>
      <c r="K517" s="776"/>
      <c r="L517" s="764"/>
      <c r="M517" s="787"/>
      <c r="N517" s="764"/>
      <c r="O517" s="764"/>
      <c r="P517" s="814"/>
      <c r="Q517" s="749"/>
      <c r="R517" s="776"/>
      <c r="S517" s="878"/>
      <c r="T517" s="776"/>
      <c r="U517" s="878"/>
      <c r="V517" s="776"/>
      <c r="W517" s="878"/>
      <c r="X517" s="817"/>
      <c r="Y517" s="878"/>
      <c r="Z517" s="878"/>
      <c r="AA517" s="787"/>
      <c r="AB517" s="315">
        <v>6</v>
      </c>
      <c r="AC517" s="482"/>
      <c r="AD517" s="483"/>
      <c r="AE517" s="313"/>
      <c r="AF517" s="547" t="s">
        <v>974</v>
      </c>
      <c r="AG517" s="548"/>
      <c r="AH517" s="314" t="s">
        <v>974</v>
      </c>
      <c r="AI517" s="548"/>
      <c r="AJ517" s="314" t="s">
        <v>974</v>
      </c>
      <c r="AK517" s="318" t="s">
        <v>974</v>
      </c>
      <c r="AL517" s="301" t="s">
        <v>974</v>
      </c>
      <c r="AM517" s="301" t="s">
        <v>974</v>
      </c>
      <c r="AN517" s="320"/>
      <c r="AO517" s="320"/>
      <c r="AP517" s="320"/>
      <c r="AQ517" s="776"/>
      <c r="AR517" s="802"/>
      <c r="AS517" s="802"/>
      <c r="AT517" s="787"/>
      <c r="AU517" s="802"/>
      <c r="AV517" s="802"/>
      <c r="AW517" s="787"/>
      <c r="AX517" s="787"/>
      <c r="AY517" s="787"/>
      <c r="AZ517" s="776"/>
      <c r="BA517" s="321"/>
      <c r="BB517" s="323"/>
      <c r="BC517" s="326" t="s">
        <v>974</v>
      </c>
      <c r="BD517" s="313"/>
      <c r="BE517" s="313"/>
      <c r="BF517" s="313"/>
      <c r="BG517" s="313"/>
      <c r="BH517" s="323"/>
      <c r="BI517" s="323"/>
      <c r="BJ517" s="323"/>
      <c r="BK517" s="323"/>
      <c r="BL517" s="324"/>
      <c r="BM517" s="324"/>
      <c r="BN517" s="324"/>
      <c r="BO517" s="324"/>
      <c r="BP517" s="325" t="s">
        <v>974</v>
      </c>
      <c r="BQ517" s="333" t="s">
        <v>974</v>
      </c>
      <c r="BR517" s="749"/>
      <c r="BS517" s="764"/>
      <c r="BT517" s="764"/>
      <c r="BU517" s="767"/>
    </row>
    <row r="518" spans="1:73" ht="114.75" x14ac:dyDescent="0.25">
      <c r="A518" s="819"/>
      <c r="B518" s="822"/>
      <c r="C518" s="825"/>
      <c r="D518" s="998" t="s">
        <v>1387</v>
      </c>
      <c r="E518" s="830" t="s">
        <v>896</v>
      </c>
      <c r="F518" s="833">
        <v>8</v>
      </c>
      <c r="G518" s="762" t="s">
        <v>2092</v>
      </c>
      <c r="H518" s="774" t="s">
        <v>1949</v>
      </c>
      <c r="I518" s="774" t="s">
        <v>1406</v>
      </c>
      <c r="J518" s="800" t="s">
        <v>2097</v>
      </c>
      <c r="K518" s="774" t="s">
        <v>201</v>
      </c>
      <c r="L518" s="762" t="s">
        <v>675</v>
      </c>
      <c r="M518" s="785" t="s">
        <v>1282</v>
      </c>
      <c r="N518" s="762" t="s">
        <v>2098</v>
      </c>
      <c r="O518" s="762" t="s">
        <v>2099</v>
      </c>
      <c r="P518" s="812" t="s">
        <v>1395</v>
      </c>
      <c r="Q518" s="747" t="s">
        <v>1395</v>
      </c>
      <c r="R518" s="774" t="s">
        <v>289</v>
      </c>
      <c r="S518" s="876">
        <v>0.8</v>
      </c>
      <c r="T518" s="774"/>
      <c r="U518" s="876" t="s">
        <v>974</v>
      </c>
      <c r="V518" s="774" t="s">
        <v>263</v>
      </c>
      <c r="W518" s="876">
        <v>0.2</v>
      </c>
      <c r="X518" s="815" t="s">
        <v>263</v>
      </c>
      <c r="Y518" s="876">
        <v>0.2</v>
      </c>
      <c r="Z518" s="876" t="s">
        <v>1723</v>
      </c>
      <c r="AA518" s="785" t="s">
        <v>174</v>
      </c>
      <c r="AB518" s="49">
        <v>1</v>
      </c>
      <c r="AC518" s="213" t="s">
        <v>1503</v>
      </c>
      <c r="AD518" s="214">
        <v>1</v>
      </c>
      <c r="AE518" s="9" t="s">
        <v>1631</v>
      </c>
      <c r="AF518" s="16" t="s">
        <v>507</v>
      </c>
      <c r="AG518" s="10" t="s">
        <v>335</v>
      </c>
      <c r="AH518" s="18">
        <v>0.15</v>
      </c>
      <c r="AI518" s="10" t="s">
        <v>178</v>
      </c>
      <c r="AJ518" s="18">
        <v>0.15</v>
      </c>
      <c r="AK518" s="19">
        <v>0.3</v>
      </c>
      <c r="AL518" s="20">
        <v>0.56000000000000005</v>
      </c>
      <c r="AM518" s="20">
        <v>0.2</v>
      </c>
      <c r="AN518" s="11" t="s">
        <v>179</v>
      </c>
      <c r="AO518" s="11" t="s">
        <v>180</v>
      </c>
      <c r="AP518" s="11" t="s">
        <v>181</v>
      </c>
      <c r="AQ518" s="774" t="s">
        <v>2096</v>
      </c>
      <c r="AR518" s="768">
        <v>0.8</v>
      </c>
      <c r="AS518" s="768">
        <v>0.16800000000000001</v>
      </c>
      <c r="AT518" s="785" t="s">
        <v>535</v>
      </c>
      <c r="AU518" s="768">
        <v>0.2</v>
      </c>
      <c r="AV518" s="768">
        <v>0.13</v>
      </c>
      <c r="AW518" s="785" t="s">
        <v>263</v>
      </c>
      <c r="AX518" s="785" t="s">
        <v>174</v>
      </c>
      <c r="AY518" s="785" t="s">
        <v>1397</v>
      </c>
      <c r="AZ518" s="774" t="s">
        <v>224</v>
      </c>
      <c r="BA518" s="97" t="s">
        <v>1395</v>
      </c>
      <c r="BB518" s="91" t="s">
        <v>1395</v>
      </c>
      <c r="BC518" s="94" t="s">
        <v>974</v>
      </c>
      <c r="BD518" s="9"/>
      <c r="BE518" s="9"/>
      <c r="BF518" s="9"/>
      <c r="BG518" s="9"/>
      <c r="BH518" s="91"/>
      <c r="BI518" s="91"/>
      <c r="BJ518" s="91"/>
      <c r="BK518" s="91"/>
      <c r="BL518" s="93"/>
      <c r="BM518" s="93"/>
      <c r="BN518" s="93"/>
      <c r="BO518" s="93"/>
      <c r="BP518" s="95" t="s">
        <v>974</v>
      </c>
      <c r="BQ518" s="96" t="s">
        <v>974</v>
      </c>
      <c r="BR518" s="747"/>
      <c r="BS518" s="762"/>
      <c r="BT518" s="762"/>
      <c r="BU518" s="765"/>
    </row>
    <row r="519" spans="1:73" ht="70.5" x14ac:dyDescent="0.25">
      <c r="A519" s="819"/>
      <c r="B519" s="822"/>
      <c r="C519" s="825"/>
      <c r="D519" s="999"/>
      <c r="E519" s="831"/>
      <c r="F519" s="834"/>
      <c r="G519" s="763"/>
      <c r="H519" s="775"/>
      <c r="I519" s="775"/>
      <c r="J519" s="801"/>
      <c r="K519" s="775"/>
      <c r="L519" s="763"/>
      <c r="M519" s="786"/>
      <c r="N519" s="763"/>
      <c r="O519" s="763"/>
      <c r="P519" s="813"/>
      <c r="Q519" s="748"/>
      <c r="R519" s="775"/>
      <c r="S519" s="877"/>
      <c r="T519" s="775"/>
      <c r="U519" s="877"/>
      <c r="V519" s="775"/>
      <c r="W519" s="877"/>
      <c r="X519" s="816"/>
      <c r="Y519" s="877"/>
      <c r="Z519" s="877"/>
      <c r="AA519" s="786"/>
      <c r="AB519" s="297">
        <v>2</v>
      </c>
      <c r="AC519" s="480" t="s">
        <v>1972</v>
      </c>
      <c r="AD519" s="481">
        <v>2</v>
      </c>
      <c r="AE519" s="295" t="s">
        <v>1973</v>
      </c>
      <c r="AF519" s="298" t="s">
        <v>507</v>
      </c>
      <c r="AG519" s="299" t="s">
        <v>177</v>
      </c>
      <c r="AH519" s="296">
        <v>0.25</v>
      </c>
      <c r="AI519" s="299" t="s">
        <v>806</v>
      </c>
      <c r="AJ519" s="296">
        <v>0.25</v>
      </c>
      <c r="AK519" s="300">
        <v>0.5</v>
      </c>
      <c r="AL519" s="301">
        <v>0.28000000000000003</v>
      </c>
      <c r="AM519" s="301">
        <v>0.2</v>
      </c>
      <c r="AN519" s="302" t="s">
        <v>179</v>
      </c>
      <c r="AO519" s="302" t="s">
        <v>180</v>
      </c>
      <c r="AP519" s="302" t="s">
        <v>181</v>
      </c>
      <c r="AQ519" s="775"/>
      <c r="AR519" s="801"/>
      <c r="AS519" s="801"/>
      <c r="AT519" s="786"/>
      <c r="AU519" s="801"/>
      <c r="AV519" s="801"/>
      <c r="AW519" s="786"/>
      <c r="AX519" s="786"/>
      <c r="AY519" s="786"/>
      <c r="AZ519" s="775"/>
      <c r="BA519" s="303"/>
      <c r="BB519" s="305"/>
      <c r="BC519" s="308" t="s">
        <v>974</v>
      </c>
      <c r="BD519" s="295"/>
      <c r="BE519" s="295"/>
      <c r="BF519" s="295"/>
      <c r="BG519" s="295"/>
      <c r="BH519" s="305"/>
      <c r="BI519" s="305"/>
      <c r="BJ519" s="305"/>
      <c r="BK519" s="305"/>
      <c r="BL519" s="306"/>
      <c r="BM519" s="306"/>
      <c r="BN519" s="306"/>
      <c r="BO519" s="306"/>
      <c r="BP519" s="307" t="s">
        <v>974</v>
      </c>
      <c r="BQ519" s="330" t="s">
        <v>974</v>
      </c>
      <c r="BR519" s="748"/>
      <c r="BS519" s="763"/>
      <c r="BT519" s="763"/>
      <c r="BU519" s="766"/>
    </row>
    <row r="520" spans="1:73" ht="70.5" x14ac:dyDescent="0.25">
      <c r="A520" s="819"/>
      <c r="B520" s="822"/>
      <c r="C520" s="825"/>
      <c r="D520" s="999"/>
      <c r="E520" s="831"/>
      <c r="F520" s="834"/>
      <c r="G520" s="763"/>
      <c r="H520" s="775"/>
      <c r="I520" s="775"/>
      <c r="J520" s="801"/>
      <c r="K520" s="775"/>
      <c r="L520" s="763"/>
      <c r="M520" s="786"/>
      <c r="N520" s="763"/>
      <c r="O520" s="763"/>
      <c r="P520" s="813"/>
      <c r="Q520" s="748"/>
      <c r="R520" s="775"/>
      <c r="S520" s="877"/>
      <c r="T520" s="775"/>
      <c r="U520" s="877"/>
      <c r="V520" s="775"/>
      <c r="W520" s="877"/>
      <c r="X520" s="816"/>
      <c r="Y520" s="877"/>
      <c r="Z520" s="877"/>
      <c r="AA520" s="786"/>
      <c r="AB520" s="297">
        <v>3</v>
      </c>
      <c r="AC520" s="480" t="s">
        <v>1972</v>
      </c>
      <c r="AD520" s="481">
        <v>2</v>
      </c>
      <c r="AE520" s="295" t="s">
        <v>1973</v>
      </c>
      <c r="AF520" s="298" t="s">
        <v>507</v>
      </c>
      <c r="AG520" s="299" t="s">
        <v>335</v>
      </c>
      <c r="AH520" s="296">
        <v>0.15</v>
      </c>
      <c r="AI520" s="299" t="s">
        <v>806</v>
      </c>
      <c r="AJ520" s="296">
        <v>0.25</v>
      </c>
      <c r="AK520" s="300">
        <v>0.4</v>
      </c>
      <c r="AL520" s="301">
        <v>0.16800000000000001</v>
      </c>
      <c r="AM520" s="301">
        <v>0.2</v>
      </c>
      <c r="AN520" s="302" t="s">
        <v>179</v>
      </c>
      <c r="AO520" s="302" t="s">
        <v>180</v>
      </c>
      <c r="AP520" s="302" t="s">
        <v>181</v>
      </c>
      <c r="AQ520" s="775"/>
      <c r="AR520" s="801"/>
      <c r="AS520" s="801"/>
      <c r="AT520" s="786"/>
      <c r="AU520" s="801"/>
      <c r="AV520" s="801"/>
      <c r="AW520" s="786"/>
      <c r="AX520" s="786"/>
      <c r="AY520" s="786"/>
      <c r="AZ520" s="775"/>
      <c r="BA520" s="303"/>
      <c r="BB520" s="305"/>
      <c r="BC520" s="308" t="s">
        <v>974</v>
      </c>
      <c r="BD520" s="295"/>
      <c r="BE520" s="295"/>
      <c r="BF520" s="295"/>
      <c r="BG520" s="295"/>
      <c r="BH520" s="305"/>
      <c r="BI520" s="305"/>
      <c r="BJ520" s="305"/>
      <c r="BK520" s="305"/>
      <c r="BL520" s="306"/>
      <c r="BM520" s="306"/>
      <c r="BN520" s="306"/>
      <c r="BO520" s="306"/>
      <c r="BP520" s="307" t="s">
        <v>974</v>
      </c>
      <c r="BQ520" s="330" t="s">
        <v>974</v>
      </c>
      <c r="BR520" s="748"/>
      <c r="BS520" s="763"/>
      <c r="BT520" s="763"/>
      <c r="BU520" s="766"/>
    </row>
    <row r="521" spans="1:73" ht="70.5" x14ac:dyDescent="0.25">
      <c r="A521" s="819"/>
      <c r="B521" s="822"/>
      <c r="C521" s="825"/>
      <c r="D521" s="999"/>
      <c r="E521" s="831"/>
      <c r="F521" s="834"/>
      <c r="G521" s="763"/>
      <c r="H521" s="775"/>
      <c r="I521" s="775"/>
      <c r="J521" s="801"/>
      <c r="K521" s="775"/>
      <c r="L521" s="763"/>
      <c r="M521" s="786"/>
      <c r="N521" s="763"/>
      <c r="O521" s="763"/>
      <c r="P521" s="813"/>
      <c r="Q521" s="748"/>
      <c r="R521" s="775"/>
      <c r="S521" s="877"/>
      <c r="T521" s="775"/>
      <c r="U521" s="877"/>
      <c r="V521" s="775"/>
      <c r="W521" s="877"/>
      <c r="X521" s="816"/>
      <c r="Y521" s="877"/>
      <c r="Z521" s="877"/>
      <c r="AA521" s="786"/>
      <c r="AB521" s="297">
        <v>4</v>
      </c>
      <c r="AC521" s="480" t="s">
        <v>1972</v>
      </c>
      <c r="AD521" s="481">
        <v>2</v>
      </c>
      <c r="AE521" s="295" t="s">
        <v>1973</v>
      </c>
      <c r="AF521" s="298" t="s">
        <v>830</v>
      </c>
      <c r="AG521" s="299" t="s">
        <v>282</v>
      </c>
      <c r="AH521" s="296">
        <v>0.1</v>
      </c>
      <c r="AI521" s="299" t="s">
        <v>806</v>
      </c>
      <c r="AJ521" s="296">
        <v>0.25</v>
      </c>
      <c r="AK521" s="300">
        <v>0.35</v>
      </c>
      <c r="AL521" s="301">
        <v>0.16800000000000001</v>
      </c>
      <c r="AM521" s="329">
        <v>0.13</v>
      </c>
      <c r="AN521" s="302" t="s">
        <v>179</v>
      </c>
      <c r="AO521" s="302" t="s">
        <v>180</v>
      </c>
      <c r="AP521" s="302" t="s">
        <v>181</v>
      </c>
      <c r="AQ521" s="775"/>
      <c r="AR521" s="801"/>
      <c r="AS521" s="801"/>
      <c r="AT521" s="786"/>
      <c r="AU521" s="801"/>
      <c r="AV521" s="801"/>
      <c r="AW521" s="786"/>
      <c r="AX521" s="786"/>
      <c r="AY521" s="786"/>
      <c r="AZ521" s="775"/>
      <c r="BA521" s="303"/>
      <c r="BB521" s="305"/>
      <c r="BC521" s="308" t="s">
        <v>974</v>
      </c>
      <c r="BD521" s="295"/>
      <c r="BE521" s="295"/>
      <c r="BF521" s="295"/>
      <c r="BG521" s="295"/>
      <c r="BH521" s="305"/>
      <c r="BI521" s="305"/>
      <c r="BJ521" s="305"/>
      <c r="BK521" s="305"/>
      <c r="BL521" s="306"/>
      <c r="BM521" s="306"/>
      <c r="BN521" s="306"/>
      <c r="BO521" s="306"/>
      <c r="BP521" s="307" t="s">
        <v>974</v>
      </c>
      <c r="BQ521" s="330" t="s">
        <v>974</v>
      </c>
      <c r="BR521" s="748"/>
      <c r="BS521" s="763"/>
      <c r="BT521" s="763"/>
      <c r="BU521" s="766"/>
    </row>
    <row r="522" spans="1:73" x14ac:dyDescent="0.25">
      <c r="A522" s="819"/>
      <c r="B522" s="822"/>
      <c r="C522" s="825"/>
      <c r="D522" s="999"/>
      <c r="E522" s="831"/>
      <c r="F522" s="834"/>
      <c r="G522" s="763"/>
      <c r="H522" s="775"/>
      <c r="I522" s="775"/>
      <c r="J522" s="801"/>
      <c r="K522" s="775"/>
      <c r="L522" s="763"/>
      <c r="M522" s="786"/>
      <c r="N522" s="763"/>
      <c r="O522" s="763"/>
      <c r="P522" s="813"/>
      <c r="Q522" s="748"/>
      <c r="R522" s="775"/>
      <c r="S522" s="877"/>
      <c r="T522" s="775"/>
      <c r="U522" s="877"/>
      <c r="V522" s="775"/>
      <c r="W522" s="877"/>
      <c r="X522" s="816"/>
      <c r="Y522" s="877"/>
      <c r="Z522" s="877"/>
      <c r="AA522" s="786"/>
      <c r="AB522" s="297">
        <v>5</v>
      </c>
      <c r="AC522" s="480"/>
      <c r="AD522" s="481"/>
      <c r="AE522" s="295"/>
      <c r="AF522" s="298" t="s">
        <v>974</v>
      </c>
      <c r="AG522" s="299"/>
      <c r="AH522" s="296" t="s">
        <v>974</v>
      </c>
      <c r="AI522" s="299"/>
      <c r="AJ522" s="296" t="s">
        <v>974</v>
      </c>
      <c r="AK522" s="300" t="s">
        <v>974</v>
      </c>
      <c r="AL522" s="301" t="s">
        <v>974</v>
      </c>
      <c r="AM522" s="301" t="s">
        <v>974</v>
      </c>
      <c r="AN522" s="302"/>
      <c r="AO522" s="302"/>
      <c r="AP522" s="302"/>
      <c r="AQ522" s="775"/>
      <c r="AR522" s="801"/>
      <c r="AS522" s="801"/>
      <c r="AT522" s="786"/>
      <c r="AU522" s="801"/>
      <c r="AV522" s="801"/>
      <c r="AW522" s="786"/>
      <c r="AX522" s="786"/>
      <c r="AY522" s="786"/>
      <c r="AZ522" s="775"/>
      <c r="BA522" s="303"/>
      <c r="BB522" s="305"/>
      <c r="BC522" s="308" t="s">
        <v>974</v>
      </c>
      <c r="BD522" s="295"/>
      <c r="BE522" s="295"/>
      <c r="BF522" s="295"/>
      <c r="BG522" s="295"/>
      <c r="BH522" s="305"/>
      <c r="BI522" s="305"/>
      <c r="BJ522" s="305"/>
      <c r="BK522" s="305"/>
      <c r="BL522" s="306"/>
      <c r="BM522" s="306"/>
      <c r="BN522" s="306"/>
      <c r="BO522" s="306"/>
      <c r="BP522" s="307" t="s">
        <v>974</v>
      </c>
      <c r="BQ522" s="330" t="s">
        <v>974</v>
      </c>
      <c r="BR522" s="748"/>
      <c r="BS522" s="763"/>
      <c r="BT522" s="763"/>
      <c r="BU522" s="766"/>
    </row>
    <row r="523" spans="1:73" ht="15.75" thickBot="1" x14ac:dyDescent="0.3">
      <c r="A523" s="819"/>
      <c r="B523" s="822"/>
      <c r="C523" s="825"/>
      <c r="D523" s="1000"/>
      <c r="E523" s="832"/>
      <c r="F523" s="835"/>
      <c r="G523" s="764"/>
      <c r="H523" s="776"/>
      <c r="I523" s="776"/>
      <c r="J523" s="802"/>
      <c r="K523" s="776"/>
      <c r="L523" s="764"/>
      <c r="M523" s="787"/>
      <c r="N523" s="764"/>
      <c r="O523" s="764"/>
      <c r="P523" s="814"/>
      <c r="Q523" s="749"/>
      <c r="R523" s="776"/>
      <c r="S523" s="878"/>
      <c r="T523" s="776"/>
      <c r="U523" s="878"/>
      <c r="V523" s="776"/>
      <c r="W523" s="878"/>
      <c r="X523" s="817"/>
      <c r="Y523" s="878"/>
      <c r="Z523" s="878"/>
      <c r="AA523" s="787"/>
      <c r="AB523" s="315">
        <v>6</v>
      </c>
      <c r="AC523" s="482"/>
      <c r="AD523" s="483"/>
      <c r="AE523" s="313"/>
      <c r="AF523" s="316" t="s">
        <v>974</v>
      </c>
      <c r="AG523" s="317"/>
      <c r="AH523" s="314" t="s">
        <v>974</v>
      </c>
      <c r="AI523" s="317"/>
      <c r="AJ523" s="314" t="s">
        <v>974</v>
      </c>
      <c r="AK523" s="318" t="s">
        <v>974</v>
      </c>
      <c r="AL523" s="301" t="s">
        <v>974</v>
      </c>
      <c r="AM523" s="301" t="s">
        <v>974</v>
      </c>
      <c r="AN523" s="320"/>
      <c r="AO523" s="320"/>
      <c r="AP523" s="320"/>
      <c r="AQ523" s="776"/>
      <c r="AR523" s="802"/>
      <c r="AS523" s="802"/>
      <c r="AT523" s="787"/>
      <c r="AU523" s="802"/>
      <c r="AV523" s="802"/>
      <c r="AW523" s="787"/>
      <c r="AX523" s="787"/>
      <c r="AY523" s="787"/>
      <c r="AZ523" s="776"/>
      <c r="BA523" s="321"/>
      <c r="BB523" s="323"/>
      <c r="BC523" s="326" t="s">
        <v>974</v>
      </c>
      <c r="BD523" s="313"/>
      <c r="BE523" s="313"/>
      <c r="BF523" s="313"/>
      <c r="BG523" s="313"/>
      <c r="BH523" s="323"/>
      <c r="BI523" s="323"/>
      <c r="BJ523" s="323"/>
      <c r="BK523" s="323"/>
      <c r="BL523" s="324"/>
      <c r="BM523" s="324"/>
      <c r="BN523" s="324"/>
      <c r="BO523" s="324"/>
      <c r="BP523" s="325" t="s">
        <v>974</v>
      </c>
      <c r="BQ523" s="333" t="s">
        <v>974</v>
      </c>
      <c r="BR523" s="749"/>
      <c r="BS523" s="764"/>
      <c r="BT523" s="764"/>
      <c r="BU523" s="767"/>
    </row>
    <row r="524" spans="1:73" ht="114.75" x14ac:dyDescent="0.25">
      <c r="A524" s="819"/>
      <c r="B524" s="822"/>
      <c r="C524" s="825"/>
      <c r="D524" s="998" t="s">
        <v>1387</v>
      </c>
      <c r="E524" s="830" t="s">
        <v>896</v>
      </c>
      <c r="F524" s="833">
        <v>9</v>
      </c>
      <c r="G524" s="762" t="s">
        <v>2100</v>
      </c>
      <c r="H524" s="774" t="s">
        <v>1390</v>
      </c>
      <c r="I524" s="774" t="s">
        <v>1391</v>
      </c>
      <c r="J524" s="800" t="s">
        <v>2101</v>
      </c>
      <c r="K524" s="774" t="s">
        <v>201</v>
      </c>
      <c r="L524" s="762" t="s">
        <v>675</v>
      </c>
      <c r="M524" s="785" t="s">
        <v>1282</v>
      </c>
      <c r="N524" s="762" t="s">
        <v>2102</v>
      </c>
      <c r="O524" s="762" t="s">
        <v>2103</v>
      </c>
      <c r="P524" s="812" t="s">
        <v>1395</v>
      </c>
      <c r="Q524" s="747" t="s">
        <v>1395</v>
      </c>
      <c r="R524" s="774" t="s">
        <v>219</v>
      </c>
      <c r="S524" s="876">
        <v>0.4</v>
      </c>
      <c r="T524" s="774"/>
      <c r="U524" s="876" t="s">
        <v>974</v>
      </c>
      <c r="V524" s="774" t="s">
        <v>220</v>
      </c>
      <c r="W524" s="876">
        <v>0.4</v>
      </c>
      <c r="X524" s="815" t="s">
        <v>220</v>
      </c>
      <c r="Y524" s="876">
        <v>0.4</v>
      </c>
      <c r="Z524" s="876" t="s">
        <v>1526</v>
      </c>
      <c r="AA524" s="785" t="s">
        <v>174</v>
      </c>
      <c r="AB524" s="49">
        <v>1</v>
      </c>
      <c r="AC524" s="213" t="s">
        <v>1503</v>
      </c>
      <c r="AD524" s="214">
        <v>2</v>
      </c>
      <c r="AE524" s="9" t="s">
        <v>1785</v>
      </c>
      <c r="AF524" s="17" t="s">
        <v>507</v>
      </c>
      <c r="AG524" s="15" t="s">
        <v>177</v>
      </c>
      <c r="AH524" s="18">
        <v>0.25</v>
      </c>
      <c r="AI524" s="15" t="s">
        <v>178</v>
      </c>
      <c r="AJ524" s="18">
        <v>0.15</v>
      </c>
      <c r="AK524" s="19">
        <v>0.4</v>
      </c>
      <c r="AL524" s="20">
        <v>0.24</v>
      </c>
      <c r="AM524" s="20">
        <v>0.4</v>
      </c>
      <c r="AN524" s="11" t="s">
        <v>179</v>
      </c>
      <c r="AO524" s="11" t="s">
        <v>180</v>
      </c>
      <c r="AP524" s="11" t="s">
        <v>181</v>
      </c>
      <c r="AQ524" s="774" t="s">
        <v>2104</v>
      </c>
      <c r="AR524" s="768">
        <v>0.4</v>
      </c>
      <c r="AS524" s="768">
        <v>7.1999999999999995E-2</v>
      </c>
      <c r="AT524" s="785" t="s">
        <v>535</v>
      </c>
      <c r="AU524" s="768">
        <v>0.4</v>
      </c>
      <c r="AV524" s="768">
        <v>0.30000000000000004</v>
      </c>
      <c r="AW524" s="785" t="s">
        <v>220</v>
      </c>
      <c r="AX524" s="785" t="s">
        <v>174</v>
      </c>
      <c r="AY524" s="785" t="s">
        <v>1397</v>
      </c>
      <c r="AZ524" s="774" t="s">
        <v>224</v>
      </c>
      <c r="BA524" s="97" t="s">
        <v>1395</v>
      </c>
      <c r="BB524" s="91" t="s">
        <v>1395</v>
      </c>
      <c r="BC524" s="94" t="s">
        <v>974</v>
      </c>
      <c r="BD524" s="9"/>
      <c r="BE524" s="9"/>
      <c r="BF524" s="9"/>
      <c r="BG524" s="9"/>
      <c r="BH524" s="91"/>
      <c r="BI524" s="91"/>
      <c r="BJ524" s="91"/>
      <c r="BK524" s="91"/>
      <c r="BL524" s="93"/>
      <c r="BM524" s="93"/>
      <c r="BN524" s="93"/>
      <c r="BO524" s="93"/>
      <c r="BP524" s="95" t="s">
        <v>974</v>
      </c>
      <c r="BQ524" s="96" t="s">
        <v>974</v>
      </c>
      <c r="BR524" s="747"/>
      <c r="BS524" s="762"/>
      <c r="BT524" s="762"/>
      <c r="BU524" s="765"/>
    </row>
    <row r="525" spans="1:73" ht="76.5" x14ac:dyDescent="0.25">
      <c r="A525" s="819"/>
      <c r="B525" s="822"/>
      <c r="C525" s="825"/>
      <c r="D525" s="999"/>
      <c r="E525" s="831"/>
      <c r="F525" s="834"/>
      <c r="G525" s="763"/>
      <c r="H525" s="775"/>
      <c r="I525" s="775"/>
      <c r="J525" s="801"/>
      <c r="K525" s="775"/>
      <c r="L525" s="763"/>
      <c r="M525" s="786"/>
      <c r="N525" s="763"/>
      <c r="O525" s="763"/>
      <c r="P525" s="813"/>
      <c r="Q525" s="748"/>
      <c r="R525" s="775"/>
      <c r="S525" s="877"/>
      <c r="T525" s="775"/>
      <c r="U525" s="877"/>
      <c r="V525" s="775"/>
      <c r="W525" s="877"/>
      <c r="X525" s="816"/>
      <c r="Y525" s="877"/>
      <c r="Z525" s="877"/>
      <c r="AA525" s="786"/>
      <c r="AB525" s="297">
        <v>2</v>
      </c>
      <c r="AC525" s="480" t="s">
        <v>1787</v>
      </c>
      <c r="AD525" s="481">
        <v>3</v>
      </c>
      <c r="AE525" s="295" t="s">
        <v>1785</v>
      </c>
      <c r="AF525" s="298" t="s">
        <v>507</v>
      </c>
      <c r="AG525" s="299" t="s">
        <v>1704</v>
      </c>
      <c r="AH525" s="296">
        <v>0.25</v>
      </c>
      <c r="AI525" s="299" t="s">
        <v>1788</v>
      </c>
      <c r="AJ525" s="296">
        <v>0.15</v>
      </c>
      <c r="AK525" s="300">
        <v>0.4</v>
      </c>
      <c r="AL525" s="301">
        <v>0.14399999999999999</v>
      </c>
      <c r="AM525" s="301">
        <v>0.4</v>
      </c>
      <c r="AN525" s="302" t="s">
        <v>179</v>
      </c>
      <c r="AO525" s="302" t="s">
        <v>180</v>
      </c>
      <c r="AP525" s="302" t="s">
        <v>181</v>
      </c>
      <c r="AQ525" s="775"/>
      <c r="AR525" s="801"/>
      <c r="AS525" s="801"/>
      <c r="AT525" s="786"/>
      <c r="AU525" s="801"/>
      <c r="AV525" s="801"/>
      <c r="AW525" s="786"/>
      <c r="AX525" s="786"/>
      <c r="AY525" s="786"/>
      <c r="AZ525" s="775"/>
      <c r="BA525" s="303"/>
      <c r="BB525" s="305"/>
      <c r="BC525" s="308" t="s">
        <v>974</v>
      </c>
      <c r="BD525" s="295"/>
      <c r="BE525" s="295"/>
      <c r="BF525" s="295"/>
      <c r="BG525" s="295"/>
      <c r="BH525" s="305"/>
      <c r="BI525" s="305"/>
      <c r="BJ525" s="305"/>
      <c r="BK525" s="305"/>
      <c r="BL525" s="306"/>
      <c r="BM525" s="306"/>
      <c r="BN525" s="306"/>
      <c r="BO525" s="306"/>
      <c r="BP525" s="307" t="s">
        <v>974</v>
      </c>
      <c r="BQ525" s="330" t="s">
        <v>974</v>
      </c>
      <c r="BR525" s="748"/>
      <c r="BS525" s="763"/>
      <c r="BT525" s="763"/>
      <c r="BU525" s="766"/>
    </row>
    <row r="526" spans="1:73" ht="78.75" x14ac:dyDescent="0.25">
      <c r="A526" s="819"/>
      <c r="B526" s="822"/>
      <c r="C526" s="825"/>
      <c r="D526" s="999"/>
      <c r="E526" s="831"/>
      <c r="F526" s="834"/>
      <c r="G526" s="763"/>
      <c r="H526" s="775"/>
      <c r="I526" s="775"/>
      <c r="J526" s="801"/>
      <c r="K526" s="775"/>
      <c r="L526" s="763"/>
      <c r="M526" s="786"/>
      <c r="N526" s="763"/>
      <c r="O526" s="763"/>
      <c r="P526" s="813"/>
      <c r="Q526" s="748"/>
      <c r="R526" s="775"/>
      <c r="S526" s="877"/>
      <c r="T526" s="775"/>
      <c r="U526" s="877"/>
      <c r="V526" s="775"/>
      <c r="W526" s="877"/>
      <c r="X526" s="816"/>
      <c r="Y526" s="877"/>
      <c r="Z526" s="877"/>
      <c r="AA526" s="786"/>
      <c r="AB526" s="297">
        <v>3</v>
      </c>
      <c r="AC526" s="480" t="s">
        <v>2105</v>
      </c>
      <c r="AD526" s="481">
        <v>1.3</v>
      </c>
      <c r="AE526" s="295" t="s">
        <v>1785</v>
      </c>
      <c r="AF526" s="298" t="s">
        <v>830</v>
      </c>
      <c r="AG526" s="299" t="s">
        <v>282</v>
      </c>
      <c r="AH526" s="296">
        <v>0.1</v>
      </c>
      <c r="AI526" s="299" t="s">
        <v>178</v>
      </c>
      <c r="AJ526" s="296">
        <v>0.15</v>
      </c>
      <c r="AK526" s="300">
        <v>0.25</v>
      </c>
      <c r="AL526" s="301">
        <v>0.14399999999999999</v>
      </c>
      <c r="AM526" s="301">
        <v>0.30000000000000004</v>
      </c>
      <c r="AN526" s="302" t="s">
        <v>1621</v>
      </c>
      <c r="AO526" s="302" t="s">
        <v>1477</v>
      </c>
      <c r="AP526" s="302" t="s">
        <v>181</v>
      </c>
      <c r="AQ526" s="775"/>
      <c r="AR526" s="801"/>
      <c r="AS526" s="801"/>
      <c r="AT526" s="786"/>
      <c r="AU526" s="801"/>
      <c r="AV526" s="801"/>
      <c r="AW526" s="786"/>
      <c r="AX526" s="786"/>
      <c r="AY526" s="786"/>
      <c r="AZ526" s="775"/>
      <c r="BA526" s="303"/>
      <c r="BB526" s="305"/>
      <c r="BC526" s="308" t="s">
        <v>974</v>
      </c>
      <c r="BD526" s="295"/>
      <c r="BE526" s="295"/>
      <c r="BF526" s="295"/>
      <c r="BG526" s="295"/>
      <c r="BH526" s="305"/>
      <c r="BI526" s="305"/>
      <c r="BJ526" s="305"/>
      <c r="BK526" s="305"/>
      <c r="BL526" s="306"/>
      <c r="BM526" s="306"/>
      <c r="BN526" s="306"/>
      <c r="BO526" s="306"/>
      <c r="BP526" s="307" t="s">
        <v>974</v>
      </c>
      <c r="BQ526" s="330" t="s">
        <v>974</v>
      </c>
      <c r="BR526" s="748"/>
      <c r="BS526" s="763"/>
      <c r="BT526" s="763"/>
      <c r="BU526" s="766"/>
    </row>
    <row r="527" spans="1:73" x14ac:dyDescent="0.25">
      <c r="A527" s="819"/>
      <c r="B527" s="822"/>
      <c r="C527" s="825"/>
      <c r="D527" s="999"/>
      <c r="E527" s="831"/>
      <c r="F527" s="834"/>
      <c r="G527" s="763"/>
      <c r="H527" s="775"/>
      <c r="I527" s="775"/>
      <c r="J527" s="801"/>
      <c r="K527" s="775"/>
      <c r="L527" s="763"/>
      <c r="M527" s="786"/>
      <c r="N527" s="763"/>
      <c r="O527" s="763"/>
      <c r="P527" s="813"/>
      <c r="Q527" s="748"/>
      <c r="R527" s="775"/>
      <c r="S527" s="877"/>
      <c r="T527" s="775"/>
      <c r="U527" s="877"/>
      <c r="V527" s="775"/>
      <c r="W527" s="877"/>
      <c r="X527" s="816"/>
      <c r="Y527" s="877"/>
      <c r="Z527" s="877"/>
      <c r="AA527" s="786"/>
      <c r="AB527" s="297">
        <v>4</v>
      </c>
      <c r="AC527" s="480"/>
      <c r="AD527" s="481"/>
      <c r="AE527" s="295"/>
      <c r="AF527" s="298"/>
      <c r="AG527" s="299"/>
      <c r="AH527" s="296"/>
      <c r="AI527" s="299"/>
      <c r="AJ527" s="296"/>
      <c r="AK527" s="300"/>
      <c r="AL527" s="301"/>
      <c r="AM527" s="301"/>
      <c r="AN527" s="302"/>
      <c r="AO527" s="302"/>
      <c r="AP527" s="302"/>
      <c r="AQ527" s="775"/>
      <c r="AR527" s="801"/>
      <c r="AS527" s="801"/>
      <c r="AT527" s="786"/>
      <c r="AU527" s="801"/>
      <c r="AV527" s="801"/>
      <c r="AW527" s="786"/>
      <c r="AX527" s="786"/>
      <c r="AY527" s="786"/>
      <c r="AZ527" s="775"/>
      <c r="BA527" s="303"/>
      <c r="BB527" s="305"/>
      <c r="BC527" s="308" t="s">
        <v>974</v>
      </c>
      <c r="BD527" s="295"/>
      <c r="BE527" s="295"/>
      <c r="BF527" s="295"/>
      <c r="BG527" s="295"/>
      <c r="BH527" s="305"/>
      <c r="BI527" s="305"/>
      <c r="BJ527" s="305"/>
      <c r="BK527" s="305"/>
      <c r="BL527" s="306"/>
      <c r="BM527" s="306"/>
      <c r="BN527" s="306"/>
      <c r="BO527" s="306"/>
      <c r="BP527" s="307" t="s">
        <v>974</v>
      </c>
      <c r="BQ527" s="330" t="s">
        <v>974</v>
      </c>
      <c r="BR527" s="748"/>
      <c r="BS527" s="763"/>
      <c r="BT527" s="763"/>
      <c r="BU527" s="766"/>
    </row>
    <row r="528" spans="1:73" x14ac:dyDescent="0.25">
      <c r="A528" s="819"/>
      <c r="B528" s="822"/>
      <c r="C528" s="825"/>
      <c r="D528" s="999"/>
      <c r="E528" s="831"/>
      <c r="F528" s="834"/>
      <c r="G528" s="763"/>
      <c r="H528" s="775"/>
      <c r="I528" s="775"/>
      <c r="J528" s="801"/>
      <c r="K528" s="775"/>
      <c r="L528" s="763"/>
      <c r="M528" s="786"/>
      <c r="N528" s="763"/>
      <c r="O528" s="763"/>
      <c r="P528" s="813"/>
      <c r="Q528" s="748"/>
      <c r="R528" s="775"/>
      <c r="S528" s="877"/>
      <c r="T528" s="775"/>
      <c r="U528" s="877"/>
      <c r="V528" s="775"/>
      <c r="W528" s="877"/>
      <c r="X528" s="816"/>
      <c r="Y528" s="877"/>
      <c r="Z528" s="877"/>
      <c r="AA528" s="786"/>
      <c r="AB528" s="297">
        <v>5</v>
      </c>
      <c r="AC528" s="480"/>
      <c r="AD528" s="481"/>
      <c r="AE528" s="295"/>
      <c r="AF528" s="298" t="s">
        <v>974</v>
      </c>
      <c r="AG528" s="299"/>
      <c r="AH528" s="296" t="s">
        <v>974</v>
      </c>
      <c r="AI528" s="299"/>
      <c r="AJ528" s="296" t="s">
        <v>974</v>
      </c>
      <c r="AK528" s="300" t="s">
        <v>974</v>
      </c>
      <c r="AL528" s="301" t="s">
        <v>974</v>
      </c>
      <c r="AM528" s="301" t="s">
        <v>974</v>
      </c>
      <c r="AN528" s="302"/>
      <c r="AO528" s="302"/>
      <c r="AP528" s="302"/>
      <c r="AQ528" s="775"/>
      <c r="AR528" s="801"/>
      <c r="AS528" s="801"/>
      <c r="AT528" s="786"/>
      <c r="AU528" s="801"/>
      <c r="AV528" s="801"/>
      <c r="AW528" s="786"/>
      <c r="AX528" s="786"/>
      <c r="AY528" s="786"/>
      <c r="AZ528" s="775"/>
      <c r="BA528" s="303"/>
      <c r="BB528" s="305"/>
      <c r="BC528" s="308" t="s">
        <v>974</v>
      </c>
      <c r="BD528" s="295"/>
      <c r="BE528" s="295"/>
      <c r="BF528" s="295"/>
      <c r="BG528" s="295"/>
      <c r="BH528" s="305"/>
      <c r="BI528" s="305"/>
      <c r="BJ528" s="305"/>
      <c r="BK528" s="305"/>
      <c r="BL528" s="306"/>
      <c r="BM528" s="306"/>
      <c r="BN528" s="306"/>
      <c r="BO528" s="306"/>
      <c r="BP528" s="307" t="s">
        <v>974</v>
      </c>
      <c r="BQ528" s="330" t="s">
        <v>974</v>
      </c>
      <c r="BR528" s="748"/>
      <c r="BS528" s="763"/>
      <c r="BT528" s="763"/>
      <c r="BU528" s="766"/>
    </row>
    <row r="529" spans="1:73" ht="15.75" thickBot="1" x14ac:dyDescent="0.3">
      <c r="A529" s="819"/>
      <c r="B529" s="822"/>
      <c r="C529" s="825"/>
      <c r="D529" s="1000"/>
      <c r="E529" s="832"/>
      <c r="F529" s="835"/>
      <c r="G529" s="764"/>
      <c r="H529" s="776"/>
      <c r="I529" s="776"/>
      <c r="J529" s="802"/>
      <c r="K529" s="776"/>
      <c r="L529" s="764"/>
      <c r="M529" s="787"/>
      <c r="N529" s="764"/>
      <c r="O529" s="764"/>
      <c r="P529" s="814"/>
      <c r="Q529" s="749"/>
      <c r="R529" s="776"/>
      <c r="S529" s="878"/>
      <c r="T529" s="776"/>
      <c r="U529" s="878"/>
      <c r="V529" s="776"/>
      <c r="W529" s="878"/>
      <c r="X529" s="817"/>
      <c r="Y529" s="878"/>
      <c r="Z529" s="878"/>
      <c r="AA529" s="787"/>
      <c r="AB529" s="315">
        <v>6</v>
      </c>
      <c r="AC529" s="482"/>
      <c r="AD529" s="483"/>
      <c r="AE529" s="313"/>
      <c r="AF529" s="547" t="s">
        <v>974</v>
      </c>
      <c r="AG529" s="548"/>
      <c r="AH529" s="314" t="s">
        <v>974</v>
      </c>
      <c r="AI529" s="548"/>
      <c r="AJ529" s="314" t="s">
        <v>974</v>
      </c>
      <c r="AK529" s="318" t="s">
        <v>974</v>
      </c>
      <c r="AL529" s="301" t="s">
        <v>974</v>
      </c>
      <c r="AM529" s="301" t="s">
        <v>974</v>
      </c>
      <c r="AN529" s="320"/>
      <c r="AO529" s="320"/>
      <c r="AP529" s="320"/>
      <c r="AQ529" s="776"/>
      <c r="AR529" s="802"/>
      <c r="AS529" s="802"/>
      <c r="AT529" s="787"/>
      <c r="AU529" s="802"/>
      <c r="AV529" s="802"/>
      <c r="AW529" s="787"/>
      <c r="AX529" s="787"/>
      <c r="AY529" s="787"/>
      <c r="AZ529" s="776"/>
      <c r="BA529" s="321"/>
      <c r="BB529" s="323"/>
      <c r="BC529" s="326" t="s">
        <v>974</v>
      </c>
      <c r="BD529" s="313"/>
      <c r="BE529" s="313"/>
      <c r="BF529" s="313"/>
      <c r="BG529" s="313"/>
      <c r="BH529" s="323"/>
      <c r="BI529" s="323"/>
      <c r="BJ529" s="323"/>
      <c r="BK529" s="323"/>
      <c r="BL529" s="324"/>
      <c r="BM529" s="324"/>
      <c r="BN529" s="324"/>
      <c r="BO529" s="324"/>
      <c r="BP529" s="325" t="s">
        <v>974</v>
      </c>
      <c r="BQ529" s="333" t="s">
        <v>974</v>
      </c>
      <c r="BR529" s="749"/>
      <c r="BS529" s="764"/>
      <c r="BT529" s="764"/>
      <c r="BU529" s="767"/>
    </row>
    <row r="530" spans="1:73" ht="89.25" x14ac:dyDescent="0.25">
      <c r="A530" s="819"/>
      <c r="B530" s="822"/>
      <c r="C530" s="825"/>
      <c r="D530" s="998" t="s">
        <v>1387</v>
      </c>
      <c r="E530" s="830" t="s">
        <v>896</v>
      </c>
      <c r="F530" s="833">
        <v>10</v>
      </c>
      <c r="G530" s="762" t="s">
        <v>2100</v>
      </c>
      <c r="H530" s="774" t="s">
        <v>1390</v>
      </c>
      <c r="I530" s="774" t="s">
        <v>1406</v>
      </c>
      <c r="J530" s="800" t="s">
        <v>2106</v>
      </c>
      <c r="K530" s="774" t="s">
        <v>201</v>
      </c>
      <c r="L530" s="762" t="s">
        <v>675</v>
      </c>
      <c r="M530" s="785" t="s">
        <v>1282</v>
      </c>
      <c r="N530" s="762" t="s">
        <v>2107</v>
      </c>
      <c r="O530" s="762" t="s">
        <v>2108</v>
      </c>
      <c r="P530" s="812" t="s">
        <v>1395</v>
      </c>
      <c r="Q530" s="747" t="s">
        <v>1395</v>
      </c>
      <c r="R530" s="774" t="s">
        <v>219</v>
      </c>
      <c r="S530" s="876">
        <v>0.4</v>
      </c>
      <c r="T530" s="774"/>
      <c r="U530" s="876" t="s">
        <v>974</v>
      </c>
      <c r="V530" s="774" t="s">
        <v>220</v>
      </c>
      <c r="W530" s="876">
        <v>0.4</v>
      </c>
      <c r="X530" s="815" t="s">
        <v>220</v>
      </c>
      <c r="Y530" s="876">
        <v>0.4</v>
      </c>
      <c r="Z530" s="876" t="s">
        <v>1526</v>
      </c>
      <c r="AA530" s="785" t="s">
        <v>174</v>
      </c>
      <c r="AB530" s="49">
        <v>1</v>
      </c>
      <c r="AC530" s="213" t="s">
        <v>2109</v>
      </c>
      <c r="AD530" s="214" t="s">
        <v>1626</v>
      </c>
      <c r="AE530" s="9" t="s">
        <v>1442</v>
      </c>
      <c r="AF530" s="16" t="s">
        <v>507</v>
      </c>
      <c r="AG530" s="10" t="s">
        <v>177</v>
      </c>
      <c r="AH530" s="18">
        <v>0.25</v>
      </c>
      <c r="AI530" s="10" t="s">
        <v>178</v>
      </c>
      <c r="AJ530" s="18">
        <v>0.15</v>
      </c>
      <c r="AK530" s="19">
        <v>0.4</v>
      </c>
      <c r="AL530" s="20">
        <v>0.24</v>
      </c>
      <c r="AM530" s="20">
        <v>0.4</v>
      </c>
      <c r="AN530" s="11" t="s">
        <v>179</v>
      </c>
      <c r="AO530" s="11" t="s">
        <v>180</v>
      </c>
      <c r="AP530" s="11" t="s">
        <v>181</v>
      </c>
      <c r="AQ530" s="774" t="s">
        <v>2104</v>
      </c>
      <c r="AR530" s="768">
        <v>0.4</v>
      </c>
      <c r="AS530" s="768">
        <v>7.1999999999999995E-2</v>
      </c>
      <c r="AT530" s="785" t="s">
        <v>535</v>
      </c>
      <c r="AU530" s="768">
        <v>0.4</v>
      </c>
      <c r="AV530" s="768">
        <v>0.30000000000000004</v>
      </c>
      <c r="AW530" s="785" t="s">
        <v>220</v>
      </c>
      <c r="AX530" s="785" t="s">
        <v>174</v>
      </c>
      <c r="AY530" s="785" t="s">
        <v>1397</v>
      </c>
      <c r="AZ530" s="774" t="s">
        <v>224</v>
      </c>
      <c r="BA530" s="97" t="s">
        <v>1395</v>
      </c>
      <c r="BB530" s="91" t="s">
        <v>1395</v>
      </c>
      <c r="BC530" s="94" t="s">
        <v>974</v>
      </c>
      <c r="BD530" s="9"/>
      <c r="BE530" s="9"/>
      <c r="BF530" s="9"/>
      <c r="BG530" s="9"/>
      <c r="BH530" s="91"/>
      <c r="BI530" s="91"/>
      <c r="BJ530" s="91"/>
      <c r="BK530" s="91"/>
      <c r="BL530" s="93"/>
      <c r="BM530" s="93"/>
      <c r="BN530" s="93"/>
      <c r="BO530" s="93"/>
      <c r="BP530" s="95" t="s">
        <v>974</v>
      </c>
      <c r="BQ530" s="96" t="s">
        <v>974</v>
      </c>
      <c r="BR530" s="747"/>
      <c r="BS530" s="762"/>
      <c r="BT530" s="762"/>
      <c r="BU530" s="765"/>
    </row>
    <row r="531" spans="1:73" ht="76.5" x14ac:dyDescent="0.25">
      <c r="A531" s="819"/>
      <c r="B531" s="822"/>
      <c r="C531" s="825"/>
      <c r="D531" s="999"/>
      <c r="E531" s="831"/>
      <c r="F531" s="834"/>
      <c r="G531" s="763"/>
      <c r="H531" s="775"/>
      <c r="I531" s="775"/>
      <c r="J531" s="801"/>
      <c r="K531" s="775"/>
      <c r="L531" s="763"/>
      <c r="M531" s="786"/>
      <c r="N531" s="763"/>
      <c r="O531" s="763"/>
      <c r="P531" s="813"/>
      <c r="Q531" s="748"/>
      <c r="R531" s="775"/>
      <c r="S531" s="877"/>
      <c r="T531" s="775"/>
      <c r="U531" s="877"/>
      <c r="V531" s="775"/>
      <c r="W531" s="877"/>
      <c r="X531" s="816"/>
      <c r="Y531" s="877"/>
      <c r="Z531" s="877"/>
      <c r="AA531" s="786"/>
      <c r="AB531" s="297">
        <v>2</v>
      </c>
      <c r="AC531" s="480" t="s">
        <v>1593</v>
      </c>
      <c r="AD531" s="481" t="s">
        <v>1801</v>
      </c>
      <c r="AE531" s="295" t="s">
        <v>1554</v>
      </c>
      <c r="AF531" s="298" t="s">
        <v>507</v>
      </c>
      <c r="AG531" s="299" t="s">
        <v>1704</v>
      </c>
      <c r="AH531" s="296">
        <v>0.25</v>
      </c>
      <c r="AI531" s="299" t="s">
        <v>1788</v>
      </c>
      <c r="AJ531" s="296">
        <v>0.15</v>
      </c>
      <c r="AK531" s="300">
        <v>0.4</v>
      </c>
      <c r="AL531" s="301">
        <v>0.14399999999999999</v>
      </c>
      <c r="AM531" s="301">
        <v>0.4</v>
      </c>
      <c r="AN531" s="302" t="s">
        <v>179</v>
      </c>
      <c r="AO531" s="302" t="s">
        <v>180</v>
      </c>
      <c r="AP531" s="302" t="s">
        <v>181</v>
      </c>
      <c r="AQ531" s="775"/>
      <c r="AR531" s="801"/>
      <c r="AS531" s="801"/>
      <c r="AT531" s="786"/>
      <c r="AU531" s="801"/>
      <c r="AV531" s="801"/>
      <c r="AW531" s="786"/>
      <c r="AX531" s="786"/>
      <c r="AY531" s="786"/>
      <c r="AZ531" s="775"/>
      <c r="BA531" s="303"/>
      <c r="BB531" s="305"/>
      <c r="BC531" s="308" t="s">
        <v>974</v>
      </c>
      <c r="BD531" s="295"/>
      <c r="BE531" s="295"/>
      <c r="BF531" s="295"/>
      <c r="BG531" s="295"/>
      <c r="BH531" s="305"/>
      <c r="BI531" s="305"/>
      <c r="BJ531" s="305"/>
      <c r="BK531" s="305"/>
      <c r="BL531" s="306"/>
      <c r="BM531" s="306"/>
      <c r="BN531" s="306"/>
      <c r="BO531" s="306"/>
      <c r="BP531" s="307" t="s">
        <v>974</v>
      </c>
      <c r="BQ531" s="330" t="s">
        <v>974</v>
      </c>
      <c r="BR531" s="748"/>
      <c r="BS531" s="763"/>
      <c r="BT531" s="763"/>
      <c r="BU531" s="766"/>
    </row>
    <row r="532" spans="1:73" ht="78.75" x14ac:dyDescent="0.25">
      <c r="A532" s="819"/>
      <c r="B532" s="822"/>
      <c r="C532" s="825"/>
      <c r="D532" s="999"/>
      <c r="E532" s="831"/>
      <c r="F532" s="834"/>
      <c r="G532" s="763"/>
      <c r="H532" s="775"/>
      <c r="I532" s="775"/>
      <c r="J532" s="801"/>
      <c r="K532" s="775"/>
      <c r="L532" s="763"/>
      <c r="M532" s="786"/>
      <c r="N532" s="763"/>
      <c r="O532" s="763"/>
      <c r="P532" s="813"/>
      <c r="Q532" s="748"/>
      <c r="R532" s="775"/>
      <c r="S532" s="877"/>
      <c r="T532" s="775"/>
      <c r="U532" s="877"/>
      <c r="V532" s="775"/>
      <c r="W532" s="877"/>
      <c r="X532" s="816"/>
      <c r="Y532" s="877"/>
      <c r="Z532" s="877"/>
      <c r="AA532" s="786"/>
      <c r="AB532" s="297">
        <v>3</v>
      </c>
      <c r="AC532" s="480" t="s">
        <v>2110</v>
      </c>
      <c r="AD532" s="481">
        <v>4</v>
      </c>
      <c r="AE532" s="295" t="s">
        <v>1650</v>
      </c>
      <c r="AF532" s="298" t="s">
        <v>830</v>
      </c>
      <c r="AG532" s="299" t="s">
        <v>282</v>
      </c>
      <c r="AH532" s="296">
        <v>0.1</v>
      </c>
      <c r="AI532" s="299" t="s">
        <v>178</v>
      </c>
      <c r="AJ532" s="296">
        <v>0.15</v>
      </c>
      <c r="AK532" s="300">
        <v>0.25</v>
      </c>
      <c r="AL532" s="301">
        <v>0.14399999999999999</v>
      </c>
      <c r="AM532" s="301">
        <v>0.30000000000000004</v>
      </c>
      <c r="AN532" s="302" t="s">
        <v>1621</v>
      </c>
      <c r="AO532" s="302" t="s">
        <v>1477</v>
      </c>
      <c r="AP532" s="302" t="s">
        <v>181</v>
      </c>
      <c r="AQ532" s="775"/>
      <c r="AR532" s="801"/>
      <c r="AS532" s="801"/>
      <c r="AT532" s="786"/>
      <c r="AU532" s="801"/>
      <c r="AV532" s="801"/>
      <c r="AW532" s="786"/>
      <c r="AX532" s="786"/>
      <c r="AY532" s="786"/>
      <c r="AZ532" s="775"/>
      <c r="BA532" s="303"/>
      <c r="BB532" s="305"/>
      <c r="BC532" s="308" t="s">
        <v>974</v>
      </c>
      <c r="BD532" s="295"/>
      <c r="BE532" s="295"/>
      <c r="BF532" s="295"/>
      <c r="BG532" s="295"/>
      <c r="BH532" s="305"/>
      <c r="BI532" s="305"/>
      <c r="BJ532" s="305"/>
      <c r="BK532" s="305"/>
      <c r="BL532" s="306"/>
      <c r="BM532" s="306"/>
      <c r="BN532" s="306"/>
      <c r="BO532" s="306"/>
      <c r="BP532" s="307" t="s">
        <v>974</v>
      </c>
      <c r="BQ532" s="330" t="s">
        <v>974</v>
      </c>
      <c r="BR532" s="748"/>
      <c r="BS532" s="763"/>
      <c r="BT532" s="763"/>
      <c r="BU532" s="766"/>
    </row>
    <row r="533" spans="1:73" ht="78.75" x14ac:dyDescent="0.25">
      <c r="A533" s="819"/>
      <c r="B533" s="822"/>
      <c r="C533" s="825"/>
      <c r="D533" s="999"/>
      <c r="E533" s="831"/>
      <c r="F533" s="834"/>
      <c r="G533" s="763"/>
      <c r="H533" s="775"/>
      <c r="I533" s="775"/>
      <c r="J533" s="801"/>
      <c r="K533" s="775"/>
      <c r="L533" s="763"/>
      <c r="M533" s="786"/>
      <c r="N533" s="763"/>
      <c r="O533" s="763"/>
      <c r="P533" s="813"/>
      <c r="Q533" s="748"/>
      <c r="R533" s="775"/>
      <c r="S533" s="877"/>
      <c r="T533" s="775"/>
      <c r="U533" s="877"/>
      <c r="V533" s="775"/>
      <c r="W533" s="877"/>
      <c r="X533" s="816"/>
      <c r="Y533" s="877"/>
      <c r="Z533" s="877"/>
      <c r="AA533" s="786"/>
      <c r="AB533" s="297">
        <v>4</v>
      </c>
      <c r="AC533" s="480" t="s">
        <v>2111</v>
      </c>
      <c r="AD533" s="481">
        <v>4</v>
      </c>
      <c r="AE533" s="295" t="s">
        <v>1650</v>
      </c>
      <c r="AF533" s="298" t="s">
        <v>507</v>
      </c>
      <c r="AG533" s="299" t="s">
        <v>177</v>
      </c>
      <c r="AH533" s="296">
        <v>0.25</v>
      </c>
      <c r="AI533" s="299" t="s">
        <v>806</v>
      </c>
      <c r="AJ533" s="296">
        <v>0.25</v>
      </c>
      <c r="AK533" s="300">
        <v>0.5</v>
      </c>
      <c r="AL533" s="301">
        <v>7.1999999999999995E-2</v>
      </c>
      <c r="AM533" s="301">
        <v>0.30000000000000004</v>
      </c>
      <c r="AN533" s="302" t="s">
        <v>1621</v>
      </c>
      <c r="AO533" s="302" t="s">
        <v>180</v>
      </c>
      <c r="AP533" s="302" t="s">
        <v>181</v>
      </c>
      <c r="AQ533" s="775"/>
      <c r="AR533" s="801"/>
      <c r="AS533" s="801"/>
      <c r="AT533" s="786"/>
      <c r="AU533" s="801"/>
      <c r="AV533" s="801"/>
      <c r="AW533" s="786"/>
      <c r="AX533" s="786"/>
      <c r="AY533" s="786"/>
      <c r="AZ533" s="775"/>
      <c r="BA533" s="303"/>
      <c r="BB533" s="305"/>
      <c r="BC533" s="308" t="s">
        <v>974</v>
      </c>
      <c r="BD533" s="295"/>
      <c r="BE533" s="295"/>
      <c r="BF533" s="295"/>
      <c r="BG533" s="295"/>
      <c r="BH533" s="305"/>
      <c r="BI533" s="305"/>
      <c r="BJ533" s="305"/>
      <c r="BK533" s="305"/>
      <c r="BL533" s="306"/>
      <c r="BM533" s="306"/>
      <c r="BN533" s="306"/>
      <c r="BO533" s="306"/>
      <c r="BP533" s="307" t="s">
        <v>974</v>
      </c>
      <c r="BQ533" s="330" t="s">
        <v>974</v>
      </c>
      <c r="BR533" s="748"/>
      <c r="BS533" s="763"/>
      <c r="BT533" s="763"/>
      <c r="BU533" s="766"/>
    </row>
    <row r="534" spans="1:73" x14ac:dyDescent="0.25">
      <c r="A534" s="819"/>
      <c r="B534" s="822"/>
      <c r="C534" s="825"/>
      <c r="D534" s="999"/>
      <c r="E534" s="831"/>
      <c r="F534" s="834"/>
      <c r="G534" s="763"/>
      <c r="H534" s="775"/>
      <c r="I534" s="775"/>
      <c r="J534" s="801"/>
      <c r="K534" s="775"/>
      <c r="L534" s="763"/>
      <c r="M534" s="786"/>
      <c r="N534" s="763"/>
      <c r="O534" s="763"/>
      <c r="P534" s="813"/>
      <c r="Q534" s="748"/>
      <c r="R534" s="775"/>
      <c r="S534" s="877"/>
      <c r="T534" s="775"/>
      <c r="U534" s="877"/>
      <c r="V534" s="775"/>
      <c r="W534" s="877"/>
      <c r="X534" s="816"/>
      <c r="Y534" s="877"/>
      <c r="Z534" s="877"/>
      <c r="AA534" s="786"/>
      <c r="AB534" s="297">
        <v>5</v>
      </c>
      <c r="AC534" s="480"/>
      <c r="AD534" s="481"/>
      <c r="AE534" s="295"/>
      <c r="AF534" s="298" t="s">
        <v>974</v>
      </c>
      <c r="AG534" s="299"/>
      <c r="AH534" s="296" t="s">
        <v>974</v>
      </c>
      <c r="AI534" s="299"/>
      <c r="AJ534" s="296" t="s">
        <v>974</v>
      </c>
      <c r="AK534" s="300" t="s">
        <v>974</v>
      </c>
      <c r="AL534" s="301" t="s">
        <v>974</v>
      </c>
      <c r="AM534" s="301" t="s">
        <v>974</v>
      </c>
      <c r="AN534" s="302"/>
      <c r="AO534" s="302"/>
      <c r="AP534" s="302"/>
      <c r="AQ534" s="775"/>
      <c r="AR534" s="801"/>
      <c r="AS534" s="801"/>
      <c r="AT534" s="786"/>
      <c r="AU534" s="801"/>
      <c r="AV534" s="801"/>
      <c r="AW534" s="786"/>
      <c r="AX534" s="786"/>
      <c r="AY534" s="786"/>
      <c r="AZ534" s="775"/>
      <c r="BA534" s="303"/>
      <c r="BB534" s="305"/>
      <c r="BC534" s="308" t="s">
        <v>974</v>
      </c>
      <c r="BD534" s="295"/>
      <c r="BE534" s="295"/>
      <c r="BF534" s="295"/>
      <c r="BG534" s="295"/>
      <c r="BH534" s="305"/>
      <c r="BI534" s="305"/>
      <c r="BJ534" s="305"/>
      <c r="BK534" s="305"/>
      <c r="BL534" s="306"/>
      <c r="BM534" s="306"/>
      <c r="BN534" s="306"/>
      <c r="BO534" s="306"/>
      <c r="BP534" s="307" t="s">
        <v>974</v>
      </c>
      <c r="BQ534" s="330" t="s">
        <v>974</v>
      </c>
      <c r="BR534" s="748"/>
      <c r="BS534" s="763"/>
      <c r="BT534" s="763"/>
      <c r="BU534" s="766"/>
    </row>
    <row r="535" spans="1:73" ht="15.75" thickBot="1" x14ac:dyDescent="0.3">
      <c r="A535" s="819"/>
      <c r="B535" s="822"/>
      <c r="C535" s="825"/>
      <c r="D535" s="1000"/>
      <c r="E535" s="832"/>
      <c r="F535" s="835"/>
      <c r="G535" s="764"/>
      <c r="H535" s="776"/>
      <c r="I535" s="776"/>
      <c r="J535" s="802"/>
      <c r="K535" s="776"/>
      <c r="L535" s="764"/>
      <c r="M535" s="787"/>
      <c r="N535" s="764"/>
      <c r="O535" s="764"/>
      <c r="P535" s="814"/>
      <c r="Q535" s="749"/>
      <c r="R535" s="776"/>
      <c r="S535" s="878"/>
      <c r="T535" s="776"/>
      <c r="U535" s="878"/>
      <c r="V535" s="776"/>
      <c r="W535" s="878"/>
      <c r="X535" s="817"/>
      <c r="Y535" s="878"/>
      <c r="Z535" s="878"/>
      <c r="AA535" s="787"/>
      <c r="AB535" s="315">
        <v>6</v>
      </c>
      <c r="AC535" s="482"/>
      <c r="AD535" s="483"/>
      <c r="AE535" s="313"/>
      <c r="AF535" s="316" t="s">
        <v>974</v>
      </c>
      <c r="AG535" s="317"/>
      <c r="AH535" s="314" t="s">
        <v>974</v>
      </c>
      <c r="AI535" s="317"/>
      <c r="AJ535" s="314" t="s">
        <v>974</v>
      </c>
      <c r="AK535" s="318" t="s">
        <v>974</v>
      </c>
      <c r="AL535" s="319" t="s">
        <v>974</v>
      </c>
      <c r="AM535" s="319" t="s">
        <v>974</v>
      </c>
      <c r="AN535" s="320"/>
      <c r="AO535" s="320"/>
      <c r="AP535" s="320"/>
      <c r="AQ535" s="776"/>
      <c r="AR535" s="802"/>
      <c r="AS535" s="802"/>
      <c r="AT535" s="787"/>
      <c r="AU535" s="802"/>
      <c r="AV535" s="802"/>
      <c r="AW535" s="787"/>
      <c r="AX535" s="787"/>
      <c r="AY535" s="787"/>
      <c r="AZ535" s="776"/>
      <c r="BA535" s="321"/>
      <c r="BB535" s="323"/>
      <c r="BC535" s="326" t="s">
        <v>974</v>
      </c>
      <c r="BD535" s="313"/>
      <c r="BE535" s="313"/>
      <c r="BF535" s="313"/>
      <c r="BG535" s="313"/>
      <c r="BH535" s="323"/>
      <c r="BI535" s="323"/>
      <c r="BJ535" s="323"/>
      <c r="BK535" s="323"/>
      <c r="BL535" s="324"/>
      <c r="BM535" s="324"/>
      <c r="BN535" s="324"/>
      <c r="BO535" s="324"/>
      <c r="BP535" s="325" t="s">
        <v>974</v>
      </c>
      <c r="BQ535" s="333" t="s">
        <v>974</v>
      </c>
      <c r="BR535" s="749"/>
      <c r="BS535" s="764"/>
      <c r="BT535" s="764"/>
      <c r="BU535" s="767"/>
    </row>
    <row r="536" spans="1:73" ht="89.25" x14ac:dyDescent="0.25">
      <c r="A536" s="819"/>
      <c r="B536" s="822"/>
      <c r="C536" s="825"/>
      <c r="D536" s="998" t="s">
        <v>1387</v>
      </c>
      <c r="E536" s="830" t="s">
        <v>896</v>
      </c>
      <c r="F536" s="833">
        <v>11</v>
      </c>
      <c r="G536" s="762" t="s">
        <v>2112</v>
      </c>
      <c r="H536" s="774" t="s">
        <v>1390</v>
      </c>
      <c r="I536" s="774" t="s">
        <v>1391</v>
      </c>
      <c r="J536" s="800" t="s">
        <v>2113</v>
      </c>
      <c r="K536" s="774" t="s">
        <v>201</v>
      </c>
      <c r="L536" s="762" t="s">
        <v>675</v>
      </c>
      <c r="M536" s="785" t="s">
        <v>1282</v>
      </c>
      <c r="N536" s="762" t="s">
        <v>1463</v>
      </c>
      <c r="O536" s="762" t="s">
        <v>1464</v>
      </c>
      <c r="P536" s="812" t="s">
        <v>1395</v>
      </c>
      <c r="Q536" s="747" t="s">
        <v>1395</v>
      </c>
      <c r="R536" s="774" t="s">
        <v>219</v>
      </c>
      <c r="S536" s="876">
        <v>0.4</v>
      </c>
      <c r="T536" s="774" t="s">
        <v>263</v>
      </c>
      <c r="U536" s="876">
        <v>0.2</v>
      </c>
      <c r="V536" s="774" t="s">
        <v>220</v>
      </c>
      <c r="W536" s="876">
        <v>0.4</v>
      </c>
      <c r="X536" s="815" t="s">
        <v>220</v>
      </c>
      <c r="Y536" s="876">
        <v>0.4</v>
      </c>
      <c r="Z536" s="876" t="s">
        <v>1526</v>
      </c>
      <c r="AA536" s="785" t="s">
        <v>174</v>
      </c>
      <c r="AB536" s="49">
        <v>1</v>
      </c>
      <c r="AC536" s="213" t="s">
        <v>1429</v>
      </c>
      <c r="AD536" s="214" t="s">
        <v>1432</v>
      </c>
      <c r="AE536" s="9" t="s">
        <v>1468</v>
      </c>
      <c r="AF536" s="16" t="s">
        <v>507</v>
      </c>
      <c r="AG536" s="10" t="s">
        <v>335</v>
      </c>
      <c r="AH536" s="18">
        <v>0.15</v>
      </c>
      <c r="AI536" s="10" t="s">
        <v>178</v>
      </c>
      <c r="AJ536" s="18">
        <v>0.15</v>
      </c>
      <c r="AK536" s="19">
        <v>0.3</v>
      </c>
      <c r="AL536" s="20">
        <v>0.28000000000000003</v>
      </c>
      <c r="AM536" s="20">
        <v>0.4</v>
      </c>
      <c r="AN536" s="11" t="s">
        <v>179</v>
      </c>
      <c r="AO536" s="11" t="s">
        <v>180</v>
      </c>
      <c r="AP536" s="11" t="s">
        <v>181</v>
      </c>
      <c r="AQ536" s="774" t="s">
        <v>1469</v>
      </c>
      <c r="AR536" s="768">
        <v>0.4</v>
      </c>
      <c r="AS536" s="768">
        <v>0.1176</v>
      </c>
      <c r="AT536" s="785" t="s">
        <v>535</v>
      </c>
      <c r="AU536" s="768">
        <v>0.4</v>
      </c>
      <c r="AV536" s="768">
        <v>0.22500000000000003</v>
      </c>
      <c r="AW536" s="785" t="s">
        <v>220</v>
      </c>
      <c r="AX536" s="785" t="s">
        <v>174</v>
      </c>
      <c r="AY536" s="785" t="s">
        <v>1397</v>
      </c>
      <c r="AZ536" s="774" t="s">
        <v>224</v>
      </c>
      <c r="BA536" s="97" t="s">
        <v>1395</v>
      </c>
      <c r="BB536" s="91" t="s">
        <v>1395</v>
      </c>
      <c r="BC536" s="94" t="s">
        <v>974</v>
      </c>
      <c r="BD536" s="9"/>
      <c r="BE536" s="9"/>
      <c r="BF536" s="9"/>
      <c r="BG536" s="9"/>
      <c r="BH536" s="91"/>
      <c r="BI536" s="91"/>
      <c r="BJ536" s="91"/>
      <c r="BK536" s="91"/>
      <c r="BL536" s="93"/>
      <c r="BM536" s="93"/>
      <c r="BN536" s="93"/>
      <c r="BO536" s="93"/>
      <c r="BP536" s="95" t="s">
        <v>974</v>
      </c>
      <c r="BQ536" s="96" t="s">
        <v>974</v>
      </c>
      <c r="BR536" s="747"/>
      <c r="BS536" s="762"/>
      <c r="BT536" s="762"/>
      <c r="BU536" s="765"/>
    </row>
    <row r="537" spans="1:73" ht="76.5" x14ac:dyDescent="0.25">
      <c r="A537" s="819"/>
      <c r="B537" s="822"/>
      <c r="C537" s="825"/>
      <c r="D537" s="999"/>
      <c r="E537" s="831"/>
      <c r="F537" s="834"/>
      <c r="G537" s="763"/>
      <c r="H537" s="775"/>
      <c r="I537" s="775"/>
      <c r="J537" s="801"/>
      <c r="K537" s="775"/>
      <c r="L537" s="763"/>
      <c r="M537" s="786"/>
      <c r="N537" s="763"/>
      <c r="O537" s="763"/>
      <c r="P537" s="813"/>
      <c r="Q537" s="748"/>
      <c r="R537" s="775"/>
      <c r="S537" s="877"/>
      <c r="T537" s="775"/>
      <c r="U537" s="877"/>
      <c r="V537" s="775"/>
      <c r="W537" s="877"/>
      <c r="X537" s="816"/>
      <c r="Y537" s="877"/>
      <c r="Z537" s="877"/>
      <c r="AA537" s="786"/>
      <c r="AB537" s="297">
        <v>2</v>
      </c>
      <c r="AC537" s="480" t="s">
        <v>1471</v>
      </c>
      <c r="AD537" s="481" t="s">
        <v>1472</v>
      </c>
      <c r="AE537" s="295" t="s">
        <v>1468</v>
      </c>
      <c r="AF537" s="298" t="s">
        <v>830</v>
      </c>
      <c r="AG537" s="299" t="s">
        <v>282</v>
      </c>
      <c r="AH537" s="296">
        <v>0.1</v>
      </c>
      <c r="AI537" s="299" t="s">
        <v>178</v>
      </c>
      <c r="AJ537" s="296">
        <v>0.15</v>
      </c>
      <c r="AK537" s="300">
        <v>0.25</v>
      </c>
      <c r="AL537" s="301">
        <v>0.28000000000000003</v>
      </c>
      <c r="AM537" s="301">
        <v>0.30000000000000004</v>
      </c>
      <c r="AN537" s="302" t="s">
        <v>179</v>
      </c>
      <c r="AO537" s="302" t="s">
        <v>180</v>
      </c>
      <c r="AP537" s="302" t="s">
        <v>181</v>
      </c>
      <c r="AQ537" s="775"/>
      <c r="AR537" s="801"/>
      <c r="AS537" s="801"/>
      <c r="AT537" s="786"/>
      <c r="AU537" s="801"/>
      <c r="AV537" s="801"/>
      <c r="AW537" s="786"/>
      <c r="AX537" s="786"/>
      <c r="AY537" s="786"/>
      <c r="AZ537" s="775"/>
      <c r="BA537" s="303"/>
      <c r="BB537" s="305"/>
      <c r="BC537" s="308" t="s">
        <v>974</v>
      </c>
      <c r="BD537" s="295"/>
      <c r="BE537" s="295"/>
      <c r="BF537" s="295"/>
      <c r="BG537" s="295"/>
      <c r="BH537" s="305"/>
      <c r="BI537" s="305"/>
      <c r="BJ537" s="305"/>
      <c r="BK537" s="305"/>
      <c r="BL537" s="306"/>
      <c r="BM537" s="306"/>
      <c r="BN537" s="306"/>
      <c r="BO537" s="306"/>
      <c r="BP537" s="307" t="s">
        <v>974</v>
      </c>
      <c r="BQ537" s="330" t="s">
        <v>974</v>
      </c>
      <c r="BR537" s="748"/>
      <c r="BS537" s="763"/>
      <c r="BT537" s="763"/>
      <c r="BU537" s="766"/>
    </row>
    <row r="538" spans="1:73" ht="70.5" x14ac:dyDescent="0.25">
      <c r="A538" s="819"/>
      <c r="B538" s="822"/>
      <c r="C538" s="825"/>
      <c r="D538" s="999"/>
      <c r="E538" s="831"/>
      <c r="F538" s="834"/>
      <c r="G538" s="763"/>
      <c r="H538" s="775"/>
      <c r="I538" s="775"/>
      <c r="J538" s="801"/>
      <c r="K538" s="775"/>
      <c r="L538" s="763"/>
      <c r="M538" s="786"/>
      <c r="N538" s="763"/>
      <c r="O538" s="763"/>
      <c r="P538" s="813"/>
      <c r="Q538" s="748"/>
      <c r="R538" s="775"/>
      <c r="S538" s="877"/>
      <c r="T538" s="775"/>
      <c r="U538" s="877"/>
      <c r="V538" s="775"/>
      <c r="W538" s="877"/>
      <c r="X538" s="816"/>
      <c r="Y538" s="877"/>
      <c r="Z538" s="877"/>
      <c r="AA538" s="786"/>
      <c r="AB538" s="297">
        <v>3</v>
      </c>
      <c r="AC538" s="480" t="s">
        <v>1473</v>
      </c>
      <c r="AD538" s="481" t="s">
        <v>1467</v>
      </c>
      <c r="AE538" s="295" t="s">
        <v>1404</v>
      </c>
      <c r="AF538" s="298" t="s">
        <v>507</v>
      </c>
      <c r="AG538" s="299" t="s">
        <v>335</v>
      </c>
      <c r="AH538" s="296">
        <v>0.15</v>
      </c>
      <c r="AI538" s="299" t="s">
        <v>178</v>
      </c>
      <c r="AJ538" s="296">
        <v>0.15</v>
      </c>
      <c r="AK538" s="300">
        <v>0.3</v>
      </c>
      <c r="AL538" s="301">
        <v>0.19600000000000001</v>
      </c>
      <c r="AM538" s="301">
        <v>0.30000000000000004</v>
      </c>
      <c r="AN538" s="302" t="s">
        <v>179</v>
      </c>
      <c r="AO538" s="302" t="s">
        <v>180</v>
      </c>
      <c r="AP538" s="302" t="s">
        <v>181</v>
      </c>
      <c r="AQ538" s="775"/>
      <c r="AR538" s="801"/>
      <c r="AS538" s="801"/>
      <c r="AT538" s="786"/>
      <c r="AU538" s="801"/>
      <c r="AV538" s="801"/>
      <c r="AW538" s="786"/>
      <c r="AX538" s="786"/>
      <c r="AY538" s="786"/>
      <c r="AZ538" s="775"/>
      <c r="BA538" s="303"/>
      <c r="BB538" s="305"/>
      <c r="BC538" s="308" t="s">
        <v>974</v>
      </c>
      <c r="BD538" s="295"/>
      <c r="BE538" s="295"/>
      <c r="BF538" s="295"/>
      <c r="BG538" s="295"/>
      <c r="BH538" s="305"/>
      <c r="BI538" s="305"/>
      <c r="BJ538" s="305"/>
      <c r="BK538" s="305"/>
      <c r="BL538" s="306"/>
      <c r="BM538" s="306"/>
      <c r="BN538" s="306"/>
      <c r="BO538" s="306"/>
      <c r="BP538" s="307" t="s">
        <v>974</v>
      </c>
      <c r="BQ538" s="330" t="s">
        <v>974</v>
      </c>
      <c r="BR538" s="748"/>
      <c r="BS538" s="763"/>
      <c r="BT538" s="763"/>
      <c r="BU538" s="766"/>
    </row>
    <row r="539" spans="1:73" ht="70.5" x14ac:dyDescent="0.25">
      <c r="A539" s="819"/>
      <c r="B539" s="822"/>
      <c r="C539" s="825"/>
      <c r="D539" s="999"/>
      <c r="E539" s="831"/>
      <c r="F539" s="834"/>
      <c r="G539" s="763"/>
      <c r="H539" s="775"/>
      <c r="I539" s="775"/>
      <c r="J539" s="801"/>
      <c r="K539" s="775"/>
      <c r="L539" s="763"/>
      <c r="M539" s="786"/>
      <c r="N539" s="763"/>
      <c r="O539" s="763"/>
      <c r="P539" s="813"/>
      <c r="Q539" s="748"/>
      <c r="R539" s="775"/>
      <c r="S539" s="877"/>
      <c r="T539" s="775"/>
      <c r="U539" s="877"/>
      <c r="V539" s="775"/>
      <c r="W539" s="877"/>
      <c r="X539" s="816"/>
      <c r="Y539" s="877"/>
      <c r="Z539" s="877"/>
      <c r="AA539" s="786"/>
      <c r="AB539" s="297">
        <v>4</v>
      </c>
      <c r="AC539" s="480" t="s">
        <v>1474</v>
      </c>
      <c r="AD539" s="481" t="s">
        <v>1467</v>
      </c>
      <c r="AE539" s="295" t="s">
        <v>1404</v>
      </c>
      <c r="AF539" s="298" t="s">
        <v>507</v>
      </c>
      <c r="AG539" s="299" t="s">
        <v>177</v>
      </c>
      <c r="AH539" s="296">
        <v>0.25</v>
      </c>
      <c r="AI539" s="299" t="s">
        <v>178</v>
      </c>
      <c r="AJ539" s="296">
        <v>0.15</v>
      </c>
      <c r="AK539" s="300">
        <v>0.4</v>
      </c>
      <c r="AL539" s="301">
        <v>0.1176</v>
      </c>
      <c r="AM539" s="301">
        <v>0.30000000000000004</v>
      </c>
      <c r="AN539" s="302" t="s">
        <v>179</v>
      </c>
      <c r="AO539" s="302" t="s">
        <v>180</v>
      </c>
      <c r="AP539" s="302" t="s">
        <v>181</v>
      </c>
      <c r="AQ539" s="775"/>
      <c r="AR539" s="801"/>
      <c r="AS539" s="801"/>
      <c r="AT539" s="786"/>
      <c r="AU539" s="801"/>
      <c r="AV539" s="801"/>
      <c r="AW539" s="786"/>
      <c r="AX539" s="786"/>
      <c r="AY539" s="786"/>
      <c r="AZ539" s="775"/>
      <c r="BA539" s="303"/>
      <c r="BB539" s="305"/>
      <c r="BC539" s="308" t="s">
        <v>974</v>
      </c>
      <c r="BD539" s="295"/>
      <c r="BE539" s="295"/>
      <c r="BF539" s="295"/>
      <c r="BG539" s="295"/>
      <c r="BH539" s="305"/>
      <c r="BI539" s="305"/>
      <c r="BJ539" s="305"/>
      <c r="BK539" s="305"/>
      <c r="BL539" s="306"/>
      <c r="BM539" s="306"/>
      <c r="BN539" s="306"/>
      <c r="BO539" s="306"/>
      <c r="BP539" s="307" t="s">
        <v>974</v>
      </c>
      <c r="BQ539" s="330" t="s">
        <v>974</v>
      </c>
      <c r="BR539" s="748"/>
      <c r="BS539" s="763"/>
      <c r="BT539" s="763"/>
      <c r="BU539" s="766"/>
    </row>
    <row r="540" spans="1:73" ht="70.5" x14ac:dyDescent="0.25">
      <c r="A540" s="819"/>
      <c r="B540" s="822"/>
      <c r="C540" s="825"/>
      <c r="D540" s="999"/>
      <c r="E540" s="831"/>
      <c r="F540" s="834"/>
      <c r="G540" s="763"/>
      <c r="H540" s="775"/>
      <c r="I540" s="775"/>
      <c r="J540" s="801"/>
      <c r="K540" s="775"/>
      <c r="L540" s="763"/>
      <c r="M540" s="786"/>
      <c r="N540" s="763"/>
      <c r="O540" s="763"/>
      <c r="P540" s="813"/>
      <c r="Q540" s="748"/>
      <c r="R540" s="775"/>
      <c r="S540" s="877"/>
      <c r="T540" s="775"/>
      <c r="U540" s="877"/>
      <c r="V540" s="775"/>
      <c r="W540" s="877"/>
      <c r="X540" s="816"/>
      <c r="Y540" s="877"/>
      <c r="Z540" s="877"/>
      <c r="AA540" s="786"/>
      <c r="AB540" s="297">
        <v>5</v>
      </c>
      <c r="AC540" s="480" t="s">
        <v>1481</v>
      </c>
      <c r="AD540" s="481" t="s">
        <v>1467</v>
      </c>
      <c r="AE540" s="295" t="s">
        <v>1468</v>
      </c>
      <c r="AF540" s="298" t="s">
        <v>830</v>
      </c>
      <c r="AG540" s="299" t="s">
        <v>282</v>
      </c>
      <c r="AH540" s="296">
        <v>0.1</v>
      </c>
      <c r="AI540" s="299" t="s">
        <v>178</v>
      </c>
      <c r="AJ540" s="296">
        <v>0.15</v>
      </c>
      <c r="AK540" s="300">
        <v>0.25</v>
      </c>
      <c r="AL540" s="301">
        <v>0.1176</v>
      </c>
      <c r="AM540" s="301">
        <v>0.22500000000000003</v>
      </c>
      <c r="AN540" s="302" t="s">
        <v>179</v>
      </c>
      <c r="AO540" s="302" t="s">
        <v>180</v>
      </c>
      <c r="AP540" s="302" t="s">
        <v>181</v>
      </c>
      <c r="AQ540" s="775"/>
      <c r="AR540" s="801"/>
      <c r="AS540" s="801"/>
      <c r="AT540" s="786"/>
      <c r="AU540" s="801"/>
      <c r="AV540" s="801"/>
      <c r="AW540" s="786"/>
      <c r="AX540" s="786"/>
      <c r="AY540" s="786"/>
      <c r="AZ540" s="775"/>
      <c r="BA540" s="303"/>
      <c r="BB540" s="305"/>
      <c r="BC540" s="308" t="s">
        <v>974</v>
      </c>
      <c r="BD540" s="295"/>
      <c r="BE540" s="295"/>
      <c r="BF540" s="295"/>
      <c r="BG540" s="295"/>
      <c r="BH540" s="305"/>
      <c r="BI540" s="305"/>
      <c r="BJ540" s="305"/>
      <c r="BK540" s="305"/>
      <c r="BL540" s="306"/>
      <c r="BM540" s="306"/>
      <c r="BN540" s="306"/>
      <c r="BO540" s="306"/>
      <c r="BP540" s="307" t="s">
        <v>974</v>
      </c>
      <c r="BQ540" s="330" t="s">
        <v>974</v>
      </c>
      <c r="BR540" s="748"/>
      <c r="BS540" s="763"/>
      <c r="BT540" s="763"/>
      <c r="BU540" s="766"/>
    </row>
    <row r="541" spans="1:73" ht="15.75" thickBot="1" x14ac:dyDescent="0.3">
      <c r="A541" s="819"/>
      <c r="B541" s="822"/>
      <c r="C541" s="825"/>
      <c r="D541" s="1000"/>
      <c r="E541" s="832"/>
      <c r="F541" s="835"/>
      <c r="G541" s="764"/>
      <c r="H541" s="776"/>
      <c r="I541" s="776"/>
      <c r="J541" s="802"/>
      <c r="K541" s="776"/>
      <c r="L541" s="764"/>
      <c r="M541" s="787"/>
      <c r="N541" s="764"/>
      <c r="O541" s="764"/>
      <c r="P541" s="814"/>
      <c r="Q541" s="749"/>
      <c r="R541" s="776"/>
      <c r="S541" s="878"/>
      <c r="T541" s="776"/>
      <c r="U541" s="878"/>
      <c r="V541" s="776"/>
      <c r="W541" s="878"/>
      <c r="X541" s="817"/>
      <c r="Y541" s="878"/>
      <c r="Z541" s="878"/>
      <c r="AA541" s="787"/>
      <c r="AB541" s="315">
        <v>6</v>
      </c>
      <c r="AC541" s="482"/>
      <c r="AD541" s="483"/>
      <c r="AE541" s="313"/>
      <c r="AF541" s="316" t="s">
        <v>974</v>
      </c>
      <c r="AG541" s="317"/>
      <c r="AH541" s="314" t="s">
        <v>974</v>
      </c>
      <c r="AI541" s="317"/>
      <c r="AJ541" s="314" t="s">
        <v>974</v>
      </c>
      <c r="AK541" s="318" t="s">
        <v>974</v>
      </c>
      <c r="AL541" s="319" t="s">
        <v>974</v>
      </c>
      <c r="AM541" s="319" t="s">
        <v>974</v>
      </c>
      <c r="AN541" s="320"/>
      <c r="AO541" s="320"/>
      <c r="AP541" s="320"/>
      <c r="AQ541" s="776"/>
      <c r="AR541" s="802"/>
      <c r="AS541" s="802"/>
      <c r="AT541" s="787"/>
      <c r="AU541" s="802"/>
      <c r="AV541" s="802"/>
      <c r="AW541" s="787"/>
      <c r="AX541" s="787"/>
      <c r="AY541" s="787"/>
      <c r="AZ541" s="776"/>
      <c r="BA541" s="321"/>
      <c r="BB541" s="323"/>
      <c r="BC541" s="326" t="s">
        <v>974</v>
      </c>
      <c r="BD541" s="313"/>
      <c r="BE541" s="313"/>
      <c r="BF541" s="313"/>
      <c r="BG541" s="313"/>
      <c r="BH541" s="323"/>
      <c r="BI541" s="323"/>
      <c r="BJ541" s="323"/>
      <c r="BK541" s="323"/>
      <c r="BL541" s="324"/>
      <c r="BM541" s="324"/>
      <c r="BN541" s="324"/>
      <c r="BO541" s="324"/>
      <c r="BP541" s="325" t="s">
        <v>974</v>
      </c>
      <c r="BQ541" s="333" t="s">
        <v>974</v>
      </c>
      <c r="BR541" s="749"/>
      <c r="BS541" s="764"/>
      <c r="BT541" s="764"/>
      <c r="BU541" s="767"/>
    </row>
    <row r="542" spans="1:73" ht="89.25" x14ac:dyDescent="0.25">
      <c r="A542" s="819"/>
      <c r="B542" s="822"/>
      <c r="C542" s="825"/>
      <c r="D542" s="998" t="s">
        <v>1387</v>
      </c>
      <c r="E542" s="830" t="s">
        <v>896</v>
      </c>
      <c r="F542" s="833">
        <v>12</v>
      </c>
      <c r="G542" s="762" t="s">
        <v>2112</v>
      </c>
      <c r="H542" s="774" t="s">
        <v>1390</v>
      </c>
      <c r="I542" s="774" t="s">
        <v>1406</v>
      </c>
      <c r="J542" s="800" t="s">
        <v>2114</v>
      </c>
      <c r="K542" s="774" t="s">
        <v>201</v>
      </c>
      <c r="L542" s="762" t="s">
        <v>675</v>
      </c>
      <c r="M542" s="785" t="s">
        <v>1282</v>
      </c>
      <c r="N542" s="762" t="s">
        <v>2115</v>
      </c>
      <c r="O542" s="762" t="s">
        <v>1464</v>
      </c>
      <c r="P542" s="812" t="s">
        <v>1395</v>
      </c>
      <c r="Q542" s="747" t="s">
        <v>1395</v>
      </c>
      <c r="R542" s="774" t="s">
        <v>219</v>
      </c>
      <c r="S542" s="876">
        <v>0.4</v>
      </c>
      <c r="T542" s="774" t="s">
        <v>263</v>
      </c>
      <c r="U542" s="876">
        <v>0.2</v>
      </c>
      <c r="V542" s="774" t="s">
        <v>220</v>
      </c>
      <c r="W542" s="876">
        <v>0.4</v>
      </c>
      <c r="X542" s="815" t="s">
        <v>220</v>
      </c>
      <c r="Y542" s="876">
        <v>0.4</v>
      </c>
      <c r="Z542" s="876" t="s">
        <v>1526</v>
      </c>
      <c r="AA542" s="785" t="s">
        <v>174</v>
      </c>
      <c r="AB542" s="49">
        <v>1</v>
      </c>
      <c r="AC542" s="213" t="s">
        <v>1429</v>
      </c>
      <c r="AD542" s="214" t="s">
        <v>1432</v>
      </c>
      <c r="AE542" s="9" t="s">
        <v>1468</v>
      </c>
      <c r="AF542" s="16" t="s">
        <v>507</v>
      </c>
      <c r="AG542" s="10" t="s">
        <v>335</v>
      </c>
      <c r="AH542" s="18">
        <v>0.15</v>
      </c>
      <c r="AI542" s="10" t="s">
        <v>178</v>
      </c>
      <c r="AJ542" s="18">
        <v>0.15</v>
      </c>
      <c r="AK542" s="19">
        <v>0.3</v>
      </c>
      <c r="AL542" s="20">
        <v>0.28000000000000003</v>
      </c>
      <c r="AM542" s="20">
        <v>0.4</v>
      </c>
      <c r="AN542" s="11" t="s">
        <v>179</v>
      </c>
      <c r="AO542" s="11" t="s">
        <v>180</v>
      </c>
      <c r="AP542" s="11" t="s">
        <v>181</v>
      </c>
      <c r="AQ542" s="774" t="s">
        <v>1469</v>
      </c>
      <c r="AR542" s="768">
        <v>0.4</v>
      </c>
      <c r="AS542" s="768">
        <v>0.1176</v>
      </c>
      <c r="AT542" s="785" t="s">
        <v>535</v>
      </c>
      <c r="AU542" s="768">
        <v>0.4</v>
      </c>
      <c r="AV542" s="768">
        <v>0.22500000000000003</v>
      </c>
      <c r="AW542" s="785" t="s">
        <v>220</v>
      </c>
      <c r="AX542" s="785" t="s">
        <v>174</v>
      </c>
      <c r="AY542" s="785" t="s">
        <v>1397</v>
      </c>
      <c r="AZ542" s="774" t="s">
        <v>224</v>
      </c>
      <c r="BA542" s="97" t="s">
        <v>1395</v>
      </c>
      <c r="BB542" s="91" t="s">
        <v>1395</v>
      </c>
      <c r="BC542" s="94" t="s">
        <v>974</v>
      </c>
      <c r="BD542" s="9"/>
      <c r="BE542" s="9"/>
      <c r="BF542" s="9"/>
      <c r="BG542" s="9"/>
      <c r="BH542" s="91"/>
      <c r="BI542" s="91"/>
      <c r="BJ542" s="91"/>
      <c r="BK542" s="91"/>
      <c r="BL542" s="93"/>
      <c r="BM542" s="93"/>
      <c r="BN542" s="93"/>
      <c r="BO542" s="93"/>
      <c r="BP542" s="95" t="s">
        <v>974</v>
      </c>
      <c r="BQ542" s="96" t="s">
        <v>974</v>
      </c>
      <c r="BR542" s="747"/>
      <c r="BS542" s="762"/>
      <c r="BT542" s="762"/>
      <c r="BU542" s="765"/>
    </row>
    <row r="543" spans="1:73" ht="76.5" x14ac:dyDescent="0.25">
      <c r="A543" s="819"/>
      <c r="B543" s="822"/>
      <c r="C543" s="825"/>
      <c r="D543" s="999"/>
      <c r="E543" s="831"/>
      <c r="F543" s="834"/>
      <c r="G543" s="763"/>
      <c r="H543" s="775"/>
      <c r="I543" s="775"/>
      <c r="J543" s="801"/>
      <c r="K543" s="775"/>
      <c r="L543" s="763"/>
      <c r="M543" s="786"/>
      <c r="N543" s="763"/>
      <c r="O543" s="763"/>
      <c r="P543" s="813"/>
      <c r="Q543" s="748"/>
      <c r="R543" s="775"/>
      <c r="S543" s="877"/>
      <c r="T543" s="775"/>
      <c r="U543" s="877"/>
      <c r="V543" s="775"/>
      <c r="W543" s="877"/>
      <c r="X543" s="816"/>
      <c r="Y543" s="877"/>
      <c r="Z543" s="877"/>
      <c r="AA543" s="786"/>
      <c r="AB543" s="297">
        <v>2</v>
      </c>
      <c r="AC543" s="480" t="s">
        <v>1471</v>
      </c>
      <c r="AD543" s="481" t="s">
        <v>1472</v>
      </c>
      <c r="AE543" s="295" t="s">
        <v>1468</v>
      </c>
      <c r="AF543" s="298" t="s">
        <v>830</v>
      </c>
      <c r="AG543" s="299" t="s">
        <v>282</v>
      </c>
      <c r="AH543" s="296">
        <v>0.1</v>
      </c>
      <c r="AI543" s="299" t="s">
        <v>178</v>
      </c>
      <c r="AJ543" s="296">
        <v>0.15</v>
      </c>
      <c r="AK543" s="300">
        <v>0.25</v>
      </c>
      <c r="AL543" s="301">
        <v>0.28000000000000003</v>
      </c>
      <c r="AM543" s="301">
        <v>0.30000000000000004</v>
      </c>
      <c r="AN543" s="302" t="s">
        <v>179</v>
      </c>
      <c r="AO543" s="302" t="s">
        <v>180</v>
      </c>
      <c r="AP543" s="302" t="s">
        <v>181</v>
      </c>
      <c r="AQ543" s="775"/>
      <c r="AR543" s="801"/>
      <c r="AS543" s="801"/>
      <c r="AT543" s="786"/>
      <c r="AU543" s="801"/>
      <c r="AV543" s="801"/>
      <c r="AW543" s="786"/>
      <c r="AX543" s="786"/>
      <c r="AY543" s="786"/>
      <c r="AZ543" s="775"/>
      <c r="BA543" s="303"/>
      <c r="BB543" s="305"/>
      <c r="BC543" s="308" t="s">
        <v>974</v>
      </c>
      <c r="BD543" s="295"/>
      <c r="BE543" s="295"/>
      <c r="BF543" s="295"/>
      <c r="BG543" s="295"/>
      <c r="BH543" s="305"/>
      <c r="BI543" s="305"/>
      <c r="BJ543" s="305"/>
      <c r="BK543" s="305"/>
      <c r="BL543" s="306"/>
      <c r="BM543" s="306"/>
      <c r="BN543" s="306"/>
      <c r="BO543" s="306"/>
      <c r="BP543" s="307" t="s">
        <v>974</v>
      </c>
      <c r="BQ543" s="330" t="s">
        <v>974</v>
      </c>
      <c r="BR543" s="748"/>
      <c r="BS543" s="763"/>
      <c r="BT543" s="763"/>
      <c r="BU543" s="766"/>
    </row>
    <row r="544" spans="1:73" ht="70.5" x14ac:dyDescent="0.25">
      <c r="A544" s="819"/>
      <c r="B544" s="822"/>
      <c r="C544" s="825"/>
      <c r="D544" s="999"/>
      <c r="E544" s="831"/>
      <c r="F544" s="834"/>
      <c r="G544" s="763"/>
      <c r="H544" s="775"/>
      <c r="I544" s="775"/>
      <c r="J544" s="801"/>
      <c r="K544" s="775"/>
      <c r="L544" s="763"/>
      <c r="M544" s="786"/>
      <c r="N544" s="763"/>
      <c r="O544" s="763"/>
      <c r="P544" s="813"/>
      <c r="Q544" s="748"/>
      <c r="R544" s="775"/>
      <c r="S544" s="877"/>
      <c r="T544" s="775"/>
      <c r="U544" s="877"/>
      <c r="V544" s="775"/>
      <c r="W544" s="877"/>
      <c r="X544" s="816"/>
      <c r="Y544" s="877"/>
      <c r="Z544" s="877"/>
      <c r="AA544" s="786"/>
      <c r="AB544" s="297">
        <v>3</v>
      </c>
      <c r="AC544" s="480" t="s">
        <v>1473</v>
      </c>
      <c r="AD544" s="481" t="s">
        <v>1467</v>
      </c>
      <c r="AE544" s="295" t="s">
        <v>1404</v>
      </c>
      <c r="AF544" s="298" t="s">
        <v>507</v>
      </c>
      <c r="AG544" s="299" t="s">
        <v>335</v>
      </c>
      <c r="AH544" s="296">
        <v>0.15</v>
      </c>
      <c r="AI544" s="299" t="s">
        <v>178</v>
      </c>
      <c r="AJ544" s="296">
        <v>0.15</v>
      </c>
      <c r="AK544" s="300">
        <v>0.3</v>
      </c>
      <c r="AL544" s="301">
        <v>0.19600000000000001</v>
      </c>
      <c r="AM544" s="301">
        <v>0.30000000000000004</v>
      </c>
      <c r="AN544" s="302" t="s">
        <v>179</v>
      </c>
      <c r="AO544" s="302" t="s">
        <v>180</v>
      </c>
      <c r="AP544" s="302" t="s">
        <v>181</v>
      </c>
      <c r="AQ544" s="775"/>
      <c r="AR544" s="801"/>
      <c r="AS544" s="801"/>
      <c r="AT544" s="786"/>
      <c r="AU544" s="801"/>
      <c r="AV544" s="801"/>
      <c r="AW544" s="786"/>
      <c r="AX544" s="786"/>
      <c r="AY544" s="786"/>
      <c r="AZ544" s="775"/>
      <c r="BA544" s="303"/>
      <c r="BB544" s="305"/>
      <c r="BC544" s="308" t="s">
        <v>974</v>
      </c>
      <c r="BD544" s="295"/>
      <c r="BE544" s="295"/>
      <c r="BF544" s="295"/>
      <c r="BG544" s="295"/>
      <c r="BH544" s="305"/>
      <c r="BI544" s="305"/>
      <c r="BJ544" s="305"/>
      <c r="BK544" s="305"/>
      <c r="BL544" s="306"/>
      <c r="BM544" s="306"/>
      <c r="BN544" s="306"/>
      <c r="BO544" s="306"/>
      <c r="BP544" s="307" t="s">
        <v>974</v>
      </c>
      <c r="BQ544" s="330" t="s">
        <v>974</v>
      </c>
      <c r="BR544" s="748"/>
      <c r="BS544" s="763"/>
      <c r="BT544" s="763"/>
      <c r="BU544" s="766"/>
    </row>
    <row r="545" spans="1:73" ht="70.5" x14ac:dyDescent="0.25">
      <c r="A545" s="819"/>
      <c r="B545" s="822"/>
      <c r="C545" s="825"/>
      <c r="D545" s="999"/>
      <c r="E545" s="831"/>
      <c r="F545" s="834"/>
      <c r="G545" s="763"/>
      <c r="H545" s="775"/>
      <c r="I545" s="775"/>
      <c r="J545" s="801"/>
      <c r="K545" s="775"/>
      <c r="L545" s="763"/>
      <c r="M545" s="786"/>
      <c r="N545" s="763"/>
      <c r="O545" s="763"/>
      <c r="P545" s="813"/>
      <c r="Q545" s="748"/>
      <c r="R545" s="775"/>
      <c r="S545" s="877"/>
      <c r="T545" s="775"/>
      <c r="U545" s="877"/>
      <c r="V545" s="775"/>
      <c r="W545" s="877"/>
      <c r="X545" s="816"/>
      <c r="Y545" s="877"/>
      <c r="Z545" s="877"/>
      <c r="AA545" s="786"/>
      <c r="AB545" s="297">
        <v>4</v>
      </c>
      <c r="AC545" s="480" t="s">
        <v>1474</v>
      </c>
      <c r="AD545" s="481" t="s">
        <v>1467</v>
      </c>
      <c r="AE545" s="295" t="s">
        <v>1404</v>
      </c>
      <c r="AF545" s="298" t="s">
        <v>507</v>
      </c>
      <c r="AG545" s="299" t="s">
        <v>177</v>
      </c>
      <c r="AH545" s="296">
        <v>0.25</v>
      </c>
      <c r="AI545" s="299" t="s">
        <v>178</v>
      </c>
      <c r="AJ545" s="296">
        <v>0.15</v>
      </c>
      <c r="AK545" s="300">
        <v>0.4</v>
      </c>
      <c r="AL545" s="301">
        <v>0.1176</v>
      </c>
      <c r="AM545" s="301">
        <v>0.30000000000000004</v>
      </c>
      <c r="AN545" s="302" t="s">
        <v>179</v>
      </c>
      <c r="AO545" s="302" t="s">
        <v>180</v>
      </c>
      <c r="AP545" s="302" t="s">
        <v>181</v>
      </c>
      <c r="AQ545" s="775"/>
      <c r="AR545" s="801"/>
      <c r="AS545" s="801"/>
      <c r="AT545" s="786"/>
      <c r="AU545" s="801"/>
      <c r="AV545" s="801"/>
      <c r="AW545" s="786"/>
      <c r="AX545" s="786"/>
      <c r="AY545" s="786"/>
      <c r="AZ545" s="775"/>
      <c r="BA545" s="303"/>
      <c r="BB545" s="305"/>
      <c r="BC545" s="308" t="s">
        <v>974</v>
      </c>
      <c r="BD545" s="295"/>
      <c r="BE545" s="295"/>
      <c r="BF545" s="295"/>
      <c r="BG545" s="295"/>
      <c r="BH545" s="305"/>
      <c r="BI545" s="305"/>
      <c r="BJ545" s="305"/>
      <c r="BK545" s="305"/>
      <c r="BL545" s="306"/>
      <c r="BM545" s="306"/>
      <c r="BN545" s="306"/>
      <c r="BO545" s="306"/>
      <c r="BP545" s="307" t="s">
        <v>974</v>
      </c>
      <c r="BQ545" s="330" t="s">
        <v>974</v>
      </c>
      <c r="BR545" s="748"/>
      <c r="BS545" s="763"/>
      <c r="BT545" s="763"/>
      <c r="BU545" s="766"/>
    </row>
    <row r="546" spans="1:73" x14ac:dyDescent="0.25">
      <c r="A546" s="819"/>
      <c r="B546" s="822"/>
      <c r="C546" s="825"/>
      <c r="D546" s="999"/>
      <c r="E546" s="831"/>
      <c r="F546" s="834"/>
      <c r="G546" s="763"/>
      <c r="H546" s="775"/>
      <c r="I546" s="775"/>
      <c r="J546" s="801"/>
      <c r="K546" s="775"/>
      <c r="L546" s="763"/>
      <c r="M546" s="786"/>
      <c r="N546" s="763"/>
      <c r="O546" s="763"/>
      <c r="P546" s="813"/>
      <c r="Q546" s="748"/>
      <c r="R546" s="775"/>
      <c r="S546" s="877"/>
      <c r="T546" s="775"/>
      <c r="U546" s="877"/>
      <c r="V546" s="775"/>
      <c r="W546" s="877"/>
      <c r="X546" s="816"/>
      <c r="Y546" s="877"/>
      <c r="Z546" s="877"/>
      <c r="AA546" s="786"/>
      <c r="AB546" s="297">
        <v>5</v>
      </c>
      <c r="AC546" s="480"/>
      <c r="AD546" s="481"/>
      <c r="AE546" s="295"/>
      <c r="AF546" s="298"/>
      <c r="AG546" s="299"/>
      <c r="AH546" s="296"/>
      <c r="AI546" s="299"/>
      <c r="AJ546" s="296"/>
      <c r="AK546" s="300"/>
      <c r="AL546" s="301"/>
      <c r="AM546" s="301"/>
      <c r="AN546" s="302"/>
      <c r="AO546" s="302"/>
      <c r="AP546" s="302"/>
      <c r="AQ546" s="775"/>
      <c r="AR546" s="801"/>
      <c r="AS546" s="801"/>
      <c r="AT546" s="786"/>
      <c r="AU546" s="801"/>
      <c r="AV546" s="801"/>
      <c r="AW546" s="786"/>
      <c r="AX546" s="786"/>
      <c r="AY546" s="786"/>
      <c r="AZ546" s="775"/>
      <c r="BA546" s="303"/>
      <c r="BB546" s="305"/>
      <c r="BC546" s="308" t="s">
        <v>974</v>
      </c>
      <c r="BD546" s="295"/>
      <c r="BE546" s="295"/>
      <c r="BF546" s="295"/>
      <c r="BG546" s="295"/>
      <c r="BH546" s="305"/>
      <c r="BI546" s="305"/>
      <c r="BJ546" s="305"/>
      <c r="BK546" s="305"/>
      <c r="BL546" s="306"/>
      <c r="BM546" s="306"/>
      <c r="BN546" s="306"/>
      <c r="BO546" s="306"/>
      <c r="BP546" s="307" t="s">
        <v>974</v>
      </c>
      <c r="BQ546" s="330" t="s">
        <v>974</v>
      </c>
      <c r="BR546" s="748"/>
      <c r="BS546" s="763"/>
      <c r="BT546" s="763"/>
      <c r="BU546" s="766"/>
    </row>
    <row r="547" spans="1:73" ht="15.75" thickBot="1" x14ac:dyDescent="0.3">
      <c r="A547" s="819"/>
      <c r="B547" s="822"/>
      <c r="C547" s="825"/>
      <c r="D547" s="1000"/>
      <c r="E547" s="832"/>
      <c r="F547" s="835"/>
      <c r="G547" s="764"/>
      <c r="H547" s="776"/>
      <c r="I547" s="776"/>
      <c r="J547" s="802"/>
      <c r="K547" s="776"/>
      <c r="L547" s="764"/>
      <c r="M547" s="787"/>
      <c r="N547" s="764"/>
      <c r="O547" s="764"/>
      <c r="P547" s="814"/>
      <c r="Q547" s="749"/>
      <c r="R547" s="776"/>
      <c r="S547" s="878"/>
      <c r="T547" s="776"/>
      <c r="U547" s="878"/>
      <c r="V547" s="776"/>
      <c r="W547" s="878"/>
      <c r="X547" s="817"/>
      <c r="Y547" s="878"/>
      <c r="Z547" s="878"/>
      <c r="AA547" s="787"/>
      <c r="AB547" s="315">
        <v>6</v>
      </c>
      <c r="AC547" s="482"/>
      <c r="AD547" s="483"/>
      <c r="AE547" s="313"/>
      <c r="AF547" s="316" t="s">
        <v>974</v>
      </c>
      <c r="AG547" s="317"/>
      <c r="AH547" s="314" t="s">
        <v>974</v>
      </c>
      <c r="AI547" s="317"/>
      <c r="AJ547" s="314" t="s">
        <v>974</v>
      </c>
      <c r="AK547" s="318" t="s">
        <v>974</v>
      </c>
      <c r="AL547" s="319" t="s">
        <v>974</v>
      </c>
      <c r="AM547" s="319" t="s">
        <v>974</v>
      </c>
      <c r="AN547" s="320"/>
      <c r="AO547" s="320"/>
      <c r="AP547" s="320"/>
      <c r="AQ547" s="776"/>
      <c r="AR547" s="802"/>
      <c r="AS547" s="802"/>
      <c r="AT547" s="787"/>
      <c r="AU547" s="802"/>
      <c r="AV547" s="802"/>
      <c r="AW547" s="787"/>
      <c r="AX547" s="787"/>
      <c r="AY547" s="787"/>
      <c r="AZ547" s="776"/>
      <c r="BA547" s="321"/>
      <c r="BB547" s="323"/>
      <c r="BC547" s="326" t="s">
        <v>974</v>
      </c>
      <c r="BD547" s="313"/>
      <c r="BE547" s="313"/>
      <c r="BF547" s="313"/>
      <c r="BG547" s="313"/>
      <c r="BH547" s="323"/>
      <c r="BI547" s="323"/>
      <c r="BJ547" s="323"/>
      <c r="BK547" s="323"/>
      <c r="BL547" s="324"/>
      <c r="BM547" s="324"/>
      <c r="BN547" s="324"/>
      <c r="BO547" s="324"/>
      <c r="BP547" s="325" t="s">
        <v>974</v>
      </c>
      <c r="BQ547" s="333" t="s">
        <v>974</v>
      </c>
      <c r="BR547" s="749"/>
      <c r="BS547" s="764"/>
      <c r="BT547" s="764"/>
      <c r="BU547" s="767"/>
    </row>
    <row r="548" spans="1:73" ht="89.25" x14ac:dyDescent="0.25">
      <c r="A548" s="819"/>
      <c r="B548" s="822"/>
      <c r="C548" s="825"/>
      <c r="D548" s="998" t="s">
        <v>1387</v>
      </c>
      <c r="E548" s="830" t="s">
        <v>896</v>
      </c>
      <c r="F548" s="833">
        <v>13</v>
      </c>
      <c r="G548" s="762" t="s">
        <v>2116</v>
      </c>
      <c r="H548" s="774" t="s">
        <v>1390</v>
      </c>
      <c r="I548" s="774" t="s">
        <v>1391</v>
      </c>
      <c r="J548" s="800" t="s">
        <v>2117</v>
      </c>
      <c r="K548" s="774" t="s">
        <v>201</v>
      </c>
      <c r="L548" s="762" t="s">
        <v>675</v>
      </c>
      <c r="M548" s="785" t="s">
        <v>1282</v>
      </c>
      <c r="N548" s="762" t="s">
        <v>2118</v>
      </c>
      <c r="O548" s="762" t="s">
        <v>2119</v>
      </c>
      <c r="P548" s="812" t="s">
        <v>1395</v>
      </c>
      <c r="Q548" s="747" t="s">
        <v>1395</v>
      </c>
      <c r="R548" s="774" t="s">
        <v>173</v>
      </c>
      <c r="S548" s="876">
        <v>0.6</v>
      </c>
      <c r="T548" s="774" t="s">
        <v>263</v>
      </c>
      <c r="U548" s="876">
        <v>0.2</v>
      </c>
      <c r="V548" s="774" t="s">
        <v>220</v>
      </c>
      <c r="W548" s="876">
        <v>0.4</v>
      </c>
      <c r="X548" s="815" t="s">
        <v>220</v>
      </c>
      <c r="Y548" s="876">
        <v>0.4</v>
      </c>
      <c r="Z548" s="876" t="s">
        <v>975</v>
      </c>
      <c r="AA548" s="785" t="s">
        <v>174</v>
      </c>
      <c r="AB548" s="49">
        <v>1</v>
      </c>
      <c r="AC548" s="213" t="s">
        <v>2120</v>
      </c>
      <c r="AD548" s="214">
        <v>1</v>
      </c>
      <c r="AE548" s="9" t="s">
        <v>1668</v>
      </c>
      <c r="AF548" s="16" t="s">
        <v>507</v>
      </c>
      <c r="AG548" s="10" t="s">
        <v>177</v>
      </c>
      <c r="AH548" s="18">
        <v>0.25</v>
      </c>
      <c r="AI548" s="10" t="s">
        <v>178</v>
      </c>
      <c r="AJ548" s="18">
        <v>0.15</v>
      </c>
      <c r="AK548" s="19">
        <v>0.4</v>
      </c>
      <c r="AL548" s="20">
        <v>0.36</v>
      </c>
      <c r="AM548" s="20">
        <v>0.4</v>
      </c>
      <c r="AN548" s="11" t="s">
        <v>179</v>
      </c>
      <c r="AO548" s="11" t="s">
        <v>180</v>
      </c>
      <c r="AP548" s="11" t="s">
        <v>181</v>
      </c>
      <c r="AQ548" s="774" t="s">
        <v>2056</v>
      </c>
      <c r="AR548" s="768">
        <v>0.6</v>
      </c>
      <c r="AS548" s="768">
        <v>0.216</v>
      </c>
      <c r="AT548" s="785" t="s">
        <v>219</v>
      </c>
      <c r="AU548" s="768">
        <v>0.4</v>
      </c>
      <c r="AV548" s="768">
        <v>0.30000000000000004</v>
      </c>
      <c r="AW548" s="785" t="s">
        <v>220</v>
      </c>
      <c r="AX548" s="785" t="s">
        <v>174</v>
      </c>
      <c r="AY548" s="785" t="s">
        <v>174</v>
      </c>
      <c r="AZ548" s="774" t="s">
        <v>183</v>
      </c>
      <c r="BA548" s="97" t="s">
        <v>2121</v>
      </c>
      <c r="BB548" s="91" t="s">
        <v>2122</v>
      </c>
      <c r="BC548" s="94">
        <v>2</v>
      </c>
      <c r="BD548" s="9"/>
      <c r="BE548" s="9">
        <v>1</v>
      </c>
      <c r="BF548" s="9"/>
      <c r="BG548" s="9">
        <v>1</v>
      </c>
      <c r="BH548" s="91" t="s">
        <v>2067</v>
      </c>
      <c r="BI548" s="91" t="s">
        <v>2068</v>
      </c>
      <c r="BJ548" s="91"/>
      <c r="BK548" s="91"/>
      <c r="BL548" s="93"/>
      <c r="BM548" s="93"/>
      <c r="BN548" s="93"/>
      <c r="BO548" s="93"/>
      <c r="BP548" s="95" t="s">
        <v>974</v>
      </c>
      <c r="BQ548" s="96" t="s">
        <v>974</v>
      </c>
      <c r="BR548" s="747"/>
      <c r="BS548" s="762"/>
      <c r="BT548" s="762"/>
      <c r="BU548" s="765"/>
    </row>
    <row r="549" spans="1:73" ht="70.5" x14ac:dyDescent="0.25">
      <c r="A549" s="819"/>
      <c r="B549" s="822"/>
      <c r="C549" s="825"/>
      <c r="D549" s="999"/>
      <c r="E549" s="831"/>
      <c r="F549" s="834"/>
      <c r="G549" s="763"/>
      <c r="H549" s="775"/>
      <c r="I549" s="775"/>
      <c r="J549" s="801"/>
      <c r="K549" s="775"/>
      <c r="L549" s="763"/>
      <c r="M549" s="786"/>
      <c r="N549" s="763"/>
      <c r="O549" s="763"/>
      <c r="P549" s="813"/>
      <c r="Q549" s="748"/>
      <c r="R549" s="775"/>
      <c r="S549" s="877"/>
      <c r="T549" s="775"/>
      <c r="U549" s="877"/>
      <c r="V549" s="775"/>
      <c r="W549" s="877"/>
      <c r="X549" s="816"/>
      <c r="Y549" s="877"/>
      <c r="Z549" s="877"/>
      <c r="AA549" s="786"/>
      <c r="AB549" s="297">
        <v>2</v>
      </c>
      <c r="AC549" s="480" t="s">
        <v>2123</v>
      </c>
      <c r="AD549" s="481">
        <v>1</v>
      </c>
      <c r="AE549" s="295" t="s">
        <v>1671</v>
      </c>
      <c r="AF549" s="298" t="s">
        <v>830</v>
      </c>
      <c r="AG549" s="299" t="s">
        <v>282</v>
      </c>
      <c r="AH549" s="296">
        <v>0.1</v>
      </c>
      <c r="AI549" s="299" t="s">
        <v>178</v>
      </c>
      <c r="AJ549" s="296">
        <v>0.15</v>
      </c>
      <c r="AK549" s="300">
        <v>0.25</v>
      </c>
      <c r="AL549" s="301">
        <v>0.36</v>
      </c>
      <c r="AM549" s="301">
        <v>0.30000000000000004</v>
      </c>
      <c r="AN549" s="302" t="s">
        <v>179</v>
      </c>
      <c r="AO549" s="302" t="s">
        <v>180</v>
      </c>
      <c r="AP549" s="302" t="s">
        <v>181</v>
      </c>
      <c r="AQ549" s="775"/>
      <c r="AR549" s="801"/>
      <c r="AS549" s="801"/>
      <c r="AT549" s="786"/>
      <c r="AU549" s="801"/>
      <c r="AV549" s="801"/>
      <c r="AW549" s="786"/>
      <c r="AX549" s="786"/>
      <c r="AY549" s="786"/>
      <c r="AZ549" s="775"/>
      <c r="BA549" s="303"/>
      <c r="BB549" s="305"/>
      <c r="BC549" s="308" t="s">
        <v>974</v>
      </c>
      <c r="BD549" s="295"/>
      <c r="BE549" s="295"/>
      <c r="BF549" s="295"/>
      <c r="BG549" s="295"/>
      <c r="BH549" s="305"/>
      <c r="BI549" s="305"/>
      <c r="BJ549" s="305"/>
      <c r="BK549" s="305"/>
      <c r="BL549" s="306"/>
      <c r="BM549" s="306"/>
      <c r="BN549" s="306"/>
      <c r="BO549" s="306"/>
      <c r="BP549" s="307" t="s">
        <v>974</v>
      </c>
      <c r="BQ549" s="330" t="s">
        <v>974</v>
      </c>
      <c r="BR549" s="748"/>
      <c r="BS549" s="763"/>
      <c r="BT549" s="763"/>
      <c r="BU549" s="766"/>
    </row>
    <row r="550" spans="1:73" ht="114.75" x14ac:dyDescent="0.25">
      <c r="A550" s="819"/>
      <c r="B550" s="822"/>
      <c r="C550" s="825"/>
      <c r="D550" s="999"/>
      <c r="E550" s="831"/>
      <c r="F550" s="834"/>
      <c r="G550" s="763"/>
      <c r="H550" s="775"/>
      <c r="I550" s="775"/>
      <c r="J550" s="801"/>
      <c r="K550" s="775"/>
      <c r="L550" s="763"/>
      <c r="M550" s="786"/>
      <c r="N550" s="763"/>
      <c r="O550" s="763"/>
      <c r="P550" s="813"/>
      <c r="Q550" s="748"/>
      <c r="R550" s="775"/>
      <c r="S550" s="877"/>
      <c r="T550" s="775"/>
      <c r="U550" s="877"/>
      <c r="V550" s="775"/>
      <c r="W550" s="877"/>
      <c r="X550" s="816"/>
      <c r="Y550" s="877"/>
      <c r="Z550" s="877"/>
      <c r="AA550" s="786"/>
      <c r="AB550" s="297">
        <v>3</v>
      </c>
      <c r="AC550" s="480" t="s">
        <v>1503</v>
      </c>
      <c r="AD550" s="481">
        <v>2</v>
      </c>
      <c r="AE550" s="295" t="s">
        <v>1505</v>
      </c>
      <c r="AF550" s="298" t="s">
        <v>507</v>
      </c>
      <c r="AG550" s="299" t="s">
        <v>177</v>
      </c>
      <c r="AH550" s="296">
        <v>0.25</v>
      </c>
      <c r="AI550" s="299" t="s">
        <v>178</v>
      </c>
      <c r="AJ550" s="296">
        <v>0.15</v>
      </c>
      <c r="AK550" s="300">
        <v>0.4</v>
      </c>
      <c r="AL550" s="301">
        <v>0.216</v>
      </c>
      <c r="AM550" s="301">
        <v>0.30000000000000004</v>
      </c>
      <c r="AN550" s="302" t="s">
        <v>179</v>
      </c>
      <c r="AO550" s="302" t="s">
        <v>180</v>
      </c>
      <c r="AP550" s="302" t="s">
        <v>181</v>
      </c>
      <c r="AQ550" s="775"/>
      <c r="AR550" s="801"/>
      <c r="AS550" s="801"/>
      <c r="AT550" s="786"/>
      <c r="AU550" s="801"/>
      <c r="AV550" s="801"/>
      <c r="AW550" s="786"/>
      <c r="AX550" s="786"/>
      <c r="AY550" s="786"/>
      <c r="AZ550" s="775"/>
      <c r="BA550" s="303"/>
      <c r="BB550" s="305"/>
      <c r="BC550" s="308" t="s">
        <v>974</v>
      </c>
      <c r="BD550" s="295"/>
      <c r="BE550" s="295"/>
      <c r="BF550" s="295"/>
      <c r="BG550" s="295"/>
      <c r="BH550" s="305"/>
      <c r="BI550" s="305"/>
      <c r="BJ550" s="305"/>
      <c r="BK550" s="305"/>
      <c r="BL550" s="306"/>
      <c r="BM550" s="306"/>
      <c r="BN550" s="306"/>
      <c r="BO550" s="306"/>
      <c r="BP550" s="307" t="s">
        <v>974</v>
      </c>
      <c r="BQ550" s="330" t="s">
        <v>974</v>
      </c>
      <c r="BR550" s="748"/>
      <c r="BS550" s="763"/>
      <c r="BT550" s="763"/>
      <c r="BU550" s="766"/>
    </row>
    <row r="551" spans="1:73" x14ac:dyDescent="0.25">
      <c r="A551" s="819"/>
      <c r="B551" s="822"/>
      <c r="C551" s="825"/>
      <c r="D551" s="999"/>
      <c r="E551" s="831"/>
      <c r="F551" s="834"/>
      <c r="G551" s="763"/>
      <c r="H551" s="775"/>
      <c r="I551" s="775"/>
      <c r="J551" s="801"/>
      <c r="K551" s="775"/>
      <c r="L551" s="763"/>
      <c r="M551" s="786"/>
      <c r="N551" s="763"/>
      <c r="O551" s="763"/>
      <c r="P551" s="813"/>
      <c r="Q551" s="748"/>
      <c r="R551" s="775"/>
      <c r="S551" s="877"/>
      <c r="T551" s="775"/>
      <c r="U551" s="877"/>
      <c r="V551" s="775"/>
      <c r="W551" s="877"/>
      <c r="X551" s="816"/>
      <c r="Y551" s="877"/>
      <c r="Z551" s="877"/>
      <c r="AA551" s="786"/>
      <c r="AB551" s="297">
        <v>4</v>
      </c>
      <c r="AC551" s="480"/>
      <c r="AD551" s="481"/>
      <c r="AE551" s="295"/>
      <c r="AF551" s="298" t="s">
        <v>974</v>
      </c>
      <c r="AG551" s="299"/>
      <c r="AH551" s="296" t="s">
        <v>974</v>
      </c>
      <c r="AI551" s="299"/>
      <c r="AJ551" s="296" t="s">
        <v>974</v>
      </c>
      <c r="AK551" s="300" t="s">
        <v>974</v>
      </c>
      <c r="AL551" s="301" t="s">
        <v>974</v>
      </c>
      <c r="AM551" s="301" t="s">
        <v>974</v>
      </c>
      <c r="AN551" s="302"/>
      <c r="AO551" s="302"/>
      <c r="AP551" s="302"/>
      <c r="AQ551" s="775"/>
      <c r="AR551" s="801"/>
      <c r="AS551" s="801"/>
      <c r="AT551" s="786"/>
      <c r="AU551" s="801"/>
      <c r="AV551" s="801"/>
      <c r="AW551" s="786"/>
      <c r="AX551" s="786"/>
      <c r="AY551" s="786"/>
      <c r="AZ551" s="775"/>
      <c r="BA551" s="303"/>
      <c r="BB551" s="305"/>
      <c r="BC551" s="308" t="s">
        <v>974</v>
      </c>
      <c r="BD551" s="295"/>
      <c r="BE551" s="295"/>
      <c r="BF551" s="295"/>
      <c r="BG551" s="295"/>
      <c r="BH551" s="305"/>
      <c r="BI551" s="305"/>
      <c r="BJ551" s="305"/>
      <c r="BK551" s="305"/>
      <c r="BL551" s="306"/>
      <c r="BM551" s="306"/>
      <c r="BN551" s="306"/>
      <c r="BO551" s="306"/>
      <c r="BP551" s="307" t="s">
        <v>974</v>
      </c>
      <c r="BQ551" s="330" t="s">
        <v>974</v>
      </c>
      <c r="BR551" s="748"/>
      <c r="BS551" s="763"/>
      <c r="BT551" s="763"/>
      <c r="BU551" s="766"/>
    </row>
    <row r="552" spans="1:73" x14ac:dyDescent="0.25">
      <c r="A552" s="819"/>
      <c r="B552" s="822"/>
      <c r="C552" s="825"/>
      <c r="D552" s="999"/>
      <c r="E552" s="831"/>
      <c r="F552" s="834"/>
      <c r="G552" s="763"/>
      <c r="H552" s="775"/>
      <c r="I552" s="775"/>
      <c r="J552" s="801"/>
      <c r="K552" s="775"/>
      <c r="L552" s="763"/>
      <c r="M552" s="786"/>
      <c r="N552" s="763"/>
      <c r="O552" s="763"/>
      <c r="P552" s="813"/>
      <c r="Q552" s="748"/>
      <c r="R552" s="775"/>
      <c r="S552" s="877"/>
      <c r="T552" s="775"/>
      <c r="U552" s="877"/>
      <c r="V552" s="775"/>
      <c r="W552" s="877"/>
      <c r="X552" s="816"/>
      <c r="Y552" s="877"/>
      <c r="Z552" s="877"/>
      <c r="AA552" s="786"/>
      <c r="AB552" s="297">
        <v>5</v>
      </c>
      <c r="AC552" s="480"/>
      <c r="AD552" s="481"/>
      <c r="AE552" s="295"/>
      <c r="AF552" s="298" t="s">
        <v>974</v>
      </c>
      <c r="AG552" s="299"/>
      <c r="AH552" s="296" t="s">
        <v>974</v>
      </c>
      <c r="AI552" s="299"/>
      <c r="AJ552" s="296" t="s">
        <v>974</v>
      </c>
      <c r="AK552" s="300" t="s">
        <v>974</v>
      </c>
      <c r="AL552" s="301" t="s">
        <v>974</v>
      </c>
      <c r="AM552" s="301" t="s">
        <v>974</v>
      </c>
      <c r="AN552" s="302"/>
      <c r="AO552" s="302"/>
      <c r="AP552" s="302"/>
      <c r="AQ552" s="775"/>
      <c r="AR552" s="801"/>
      <c r="AS552" s="801"/>
      <c r="AT552" s="786"/>
      <c r="AU552" s="801"/>
      <c r="AV552" s="801"/>
      <c r="AW552" s="786"/>
      <c r="AX552" s="786"/>
      <c r="AY552" s="786"/>
      <c r="AZ552" s="775"/>
      <c r="BA552" s="303"/>
      <c r="BB552" s="305"/>
      <c r="BC552" s="308" t="s">
        <v>974</v>
      </c>
      <c r="BD552" s="295"/>
      <c r="BE552" s="295"/>
      <c r="BF552" s="295"/>
      <c r="BG552" s="295"/>
      <c r="BH552" s="305"/>
      <c r="BI552" s="305"/>
      <c r="BJ552" s="305"/>
      <c r="BK552" s="305"/>
      <c r="BL552" s="306"/>
      <c r="BM552" s="306"/>
      <c r="BN552" s="306"/>
      <c r="BO552" s="306"/>
      <c r="BP552" s="307" t="s">
        <v>974</v>
      </c>
      <c r="BQ552" s="330" t="s">
        <v>974</v>
      </c>
      <c r="BR552" s="748"/>
      <c r="BS552" s="763"/>
      <c r="BT552" s="763"/>
      <c r="BU552" s="766"/>
    </row>
    <row r="553" spans="1:73" ht="15.75" thickBot="1" x14ac:dyDescent="0.3">
      <c r="A553" s="819"/>
      <c r="B553" s="822"/>
      <c r="C553" s="825"/>
      <c r="D553" s="1000"/>
      <c r="E553" s="832"/>
      <c r="F553" s="835"/>
      <c r="G553" s="764"/>
      <c r="H553" s="776"/>
      <c r="I553" s="776"/>
      <c r="J553" s="802"/>
      <c r="K553" s="776"/>
      <c r="L553" s="764"/>
      <c r="M553" s="787"/>
      <c r="N553" s="764"/>
      <c r="O553" s="764"/>
      <c r="P553" s="814"/>
      <c r="Q553" s="749"/>
      <c r="R553" s="776"/>
      <c r="S553" s="878"/>
      <c r="T553" s="776"/>
      <c r="U553" s="878"/>
      <c r="V553" s="776"/>
      <c r="W553" s="878"/>
      <c r="X553" s="817"/>
      <c r="Y553" s="878"/>
      <c r="Z553" s="878"/>
      <c r="AA553" s="787"/>
      <c r="AB553" s="315">
        <v>6</v>
      </c>
      <c r="AC553" s="482"/>
      <c r="AD553" s="483"/>
      <c r="AE553" s="313"/>
      <c r="AF553" s="316" t="s">
        <v>974</v>
      </c>
      <c r="AG553" s="317"/>
      <c r="AH553" s="314" t="s">
        <v>974</v>
      </c>
      <c r="AI553" s="317"/>
      <c r="AJ553" s="314" t="s">
        <v>974</v>
      </c>
      <c r="AK553" s="318" t="s">
        <v>974</v>
      </c>
      <c r="AL553" s="319" t="s">
        <v>974</v>
      </c>
      <c r="AM553" s="319" t="s">
        <v>974</v>
      </c>
      <c r="AN553" s="320"/>
      <c r="AO553" s="320"/>
      <c r="AP553" s="320"/>
      <c r="AQ553" s="776"/>
      <c r="AR553" s="802"/>
      <c r="AS553" s="802"/>
      <c r="AT553" s="787"/>
      <c r="AU553" s="802"/>
      <c r="AV553" s="802"/>
      <c r="AW553" s="787"/>
      <c r="AX553" s="787"/>
      <c r="AY553" s="787"/>
      <c r="AZ553" s="776"/>
      <c r="BA553" s="321"/>
      <c r="BB553" s="323"/>
      <c r="BC553" s="326" t="s">
        <v>974</v>
      </c>
      <c r="BD553" s="313"/>
      <c r="BE553" s="313"/>
      <c r="BF553" s="313"/>
      <c r="BG553" s="313"/>
      <c r="BH553" s="323"/>
      <c r="BI553" s="323"/>
      <c r="BJ553" s="323"/>
      <c r="BK553" s="323"/>
      <c r="BL553" s="324"/>
      <c r="BM553" s="324"/>
      <c r="BN553" s="324"/>
      <c r="BO553" s="324"/>
      <c r="BP553" s="325" t="s">
        <v>974</v>
      </c>
      <c r="BQ553" s="333" t="s">
        <v>974</v>
      </c>
      <c r="BR553" s="749"/>
      <c r="BS553" s="764"/>
      <c r="BT553" s="764"/>
      <c r="BU553" s="767"/>
    </row>
    <row r="554" spans="1:73" ht="89.25" x14ac:dyDescent="0.25">
      <c r="A554" s="819"/>
      <c r="B554" s="822"/>
      <c r="C554" s="825"/>
      <c r="D554" s="998" t="s">
        <v>1387</v>
      </c>
      <c r="E554" s="830" t="s">
        <v>896</v>
      </c>
      <c r="F554" s="833">
        <v>14</v>
      </c>
      <c r="G554" s="762" t="s">
        <v>2116</v>
      </c>
      <c r="H554" s="774" t="s">
        <v>1390</v>
      </c>
      <c r="I554" s="774" t="s">
        <v>1406</v>
      </c>
      <c r="J554" s="800" t="s">
        <v>2124</v>
      </c>
      <c r="K554" s="774" t="s">
        <v>201</v>
      </c>
      <c r="L554" s="762" t="s">
        <v>675</v>
      </c>
      <c r="M554" s="785" t="s">
        <v>1282</v>
      </c>
      <c r="N554" s="762" t="s">
        <v>2125</v>
      </c>
      <c r="O554" s="762" t="s">
        <v>2126</v>
      </c>
      <c r="P554" s="812" t="s">
        <v>1395</v>
      </c>
      <c r="Q554" s="747" t="s">
        <v>1395</v>
      </c>
      <c r="R554" s="774" t="s">
        <v>173</v>
      </c>
      <c r="S554" s="876">
        <v>0.6</v>
      </c>
      <c r="T554" s="774" t="s">
        <v>263</v>
      </c>
      <c r="U554" s="876">
        <v>0.2</v>
      </c>
      <c r="V554" s="774" t="s">
        <v>220</v>
      </c>
      <c r="W554" s="876">
        <v>0.4</v>
      </c>
      <c r="X554" s="815" t="s">
        <v>220</v>
      </c>
      <c r="Y554" s="876">
        <v>0.4</v>
      </c>
      <c r="Z554" s="876" t="s">
        <v>975</v>
      </c>
      <c r="AA554" s="785" t="s">
        <v>174</v>
      </c>
      <c r="AB554" s="49">
        <v>1</v>
      </c>
      <c r="AC554" s="213" t="s">
        <v>2127</v>
      </c>
      <c r="AD554" s="214">
        <v>1</v>
      </c>
      <c r="AE554" s="9" t="s">
        <v>1668</v>
      </c>
      <c r="AF554" s="16" t="s">
        <v>507</v>
      </c>
      <c r="AG554" s="10" t="s">
        <v>177</v>
      </c>
      <c r="AH554" s="18">
        <v>0.25</v>
      </c>
      <c r="AI554" s="10" t="s">
        <v>178</v>
      </c>
      <c r="AJ554" s="18">
        <v>0.15</v>
      </c>
      <c r="AK554" s="19">
        <v>0.4</v>
      </c>
      <c r="AL554" s="20">
        <v>0.36</v>
      </c>
      <c r="AM554" s="20">
        <v>0.4</v>
      </c>
      <c r="AN554" s="11" t="s">
        <v>179</v>
      </c>
      <c r="AO554" s="11" t="s">
        <v>180</v>
      </c>
      <c r="AP554" s="11" t="s">
        <v>181</v>
      </c>
      <c r="AQ554" s="774" t="s">
        <v>2056</v>
      </c>
      <c r="AR554" s="768">
        <v>0.6</v>
      </c>
      <c r="AS554" s="768">
        <v>0.12959999999999999</v>
      </c>
      <c r="AT554" s="785" t="s">
        <v>535</v>
      </c>
      <c r="AU554" s="768">
        <v>0.4</v>
      </c>
      <c r="AV554" s="768">
        <v>0.22500000000000003</v>
      </c>
      <c r="AW554" s="785" t="s">
        <v>220</v>
      </c>
      <c r="AX554" s="785" t="s">
        <v>174</v>
      </c>
      <c r="AY554" s="785" t="s">
        <v>1397</v>
      </c>
      <c r="AZ554" s="774" t="s">
        <v>224</v>
      </c>
      <c r="BA554" s="97" t="s">
        <v>1395</v>
      </c>
      <c r="BB554" s="91" t="s">
        <v>1395</v>
      </c>
      <c r="BC554" s="94" t="s">
        <v>974</v>
      </c>
      <c r="BD554" s="9"/>
      <c r="BE554" s="9"/>
      <c r="BF554" s="9"/>
      <c r="BG554" s="9"/>
      <c r="BH554" s="91"/>
      <c r="BI554" s="91"/>
      <c r="BJ554" s="91"/>
      <c r="BK554" s="91"/>
      <c r="BL554" s="93"/>
      <c r="BM554" s="93"/>
      <c r="BN554" s="93"/>
      <c r="BO554" s="93"/>
      <c r="BP554" s="95" t="s">
        <v>974</v>
      </c>
      <c r="BQ554" s="96" t="s">
        <v>974</v>
      </c>
      <c r="BR554" s="747"/>
      <c r="BS554" s="762"/>
      <c r="BT554" s="762"/>
      <c r="BU554" s="765"/>
    </row>
    <row r="555" spans="1:73" ht="70.5" x14ac:dyDescent="0.25">
      <c r="A555" s="819"/>
      <c r="B555" s="822"/>
      <c r="C555" s="825"/>
      <c r="D555" s="999"/>
      <c r="E555" s="831"/>
      <c r="F555" s="834"/>
      <c r="G555" s="763"/>
      <c r="H555" s="775"/>
      <c r="I555" s="775"/>
      <c r="J555" s="801"/>
      <c r="K555" s="775"/>
      <c r="L555" s="763"/>
      <c r="M555" s="786"/>
      <c r="N555" s="763"/>
      <c r="O555" s="763"/>
      <c r="P555" s="813"/>
      <c r="Q555" s="748"/>
      <c r="R555" s="775"/>
      <c r="S555" s="877"/>
      <c r="T555" s="775"/>
      <c r="U555" s="877"/>
      <c r="V555" s="775"/>
      <c r="W555" s="877"/>
      <c r="X555" s="816"/>
      <c r="Y555" s="877"/>
      <c r="Z555" s="877"/>
      <c r="AA555" s="786"/>
      <c r="AB555" s="297">
        <v>2</v>
      </c>
      <c r="AC555" s="480" t="s">
        <v>2123</v>
      </c>
      <c r="AD555" s="481">
        <v>2</v>
      </c>
      <c r="AE555" s="295" t="s">
        <v>1680</v>
      </c>
      <c r="AF555" s="298" t="s">
        <v>830</v>
      </c>
      <c r="AG555" s="299" t="s">
        <v>282</v>
      </c>
      <c r="AH555" s="296">
        <v>0.1</v>
      </c>
      <c r="AI555" s="299" t="s">
        <v>178</v>
      </c>
      <c r="AJ555" s="296">
        <v>0.15</v>
      </c>
      <c r="AK555" s="300">
        <v>0.25</v>
      </c>
      <c r="AL555" s="301">
        <v>0.36</v>
      </c>
      <c r="AM555" s="301">
        <v>0.30000000000000004</v>
      </c>
      <c r="AN555" s="302" t="s">
        <v>179</v>
      </c>
      <c r="AO555" s="302" t="s">
        <v>180</v>
      </c>
      <c r="AP555" s="302" t="s">
        <v>181</v>
      </c>
      <c r="AQ555" s="775"/>
      <c r="AR555" s="801"/>
      <c r="AS555" s="801"/>
      <c r="AT555" s="786"/>
      <c r="AU555" s="801"/>
      <c r="AV555" s="801"/>
      <c r="AW555" s="786"/>
      <c r="AX555" s="786"/>
      <c r="AY555" s="786"/>
      <c r="AZ555" s="775"/>
      <c r="BA555" s="303"/>
      <c r="BB555" s="305"/>
      <c r="BC555" s="308" t="s">
        <v>974</v>
      </c>
      <c r="BD555" s="295"/>
      <c r="BE555" s="295"/>
      <c r="BF555" s="295"/>
      <c r="BG555" s="295"/>
      <c r="BH555" s="305"/>
      <c r="BI555" s="305"/>
      <c r="BJ555" s="305"/>
      <c r="BK555" s="305"/>
      <c r="BL555" s="306"/>
      <c r="BM555" s="306"/>
      <c r="BN555" s="306"/>
      <c r="BO555" s="306"/>
      <c r="BP555" s="307" t="s">
        <v>974</v>
      </c>
      <c r="BQ555" s="330" t="s">
        <v>974</v>
      </c>
      <c r="BR555" s="748"/>
      <c r="BS555" s="763"/>
      <c r="BT555" s="763"/>
      <c r="BU555" s="766"/>
    </row>
    <row r="556" spans="1:73" ht="70.5" x14ac:dyDescent="0.25">
      <c r="A556" s="819"/>
      <c r="B556" s="822"/>
      <c r="C556" s="825"/>
      <c r="D556" s="999"/>
      <c r="E556" s="831"/>
      <c r="F556" s="834"/>
      <c r="G556" s="763"/>
      <c r="H556" s="775"/>
      <c r="I556" s="775"/>
      <c r="J556" s="801"/>
      <c r="K556" s="775"/>
      <c r="L556" s="763"/>
      <c r="M556" s="786"/>
      <c r="N556" s="763"/>
      <c r="O556" s="763"/>
      <c r="P556" s="813"/>
      <c r="Q556" s="748"/>
      <c r="R556" s="775"/>
      <c r="S556" s="877"/>
      <c r="T556" s="775"/>
      <c r="U556" s="877"/>
      <c r="V556" s="775"/>
      <c r="W556" s="877"/>
      <c r="X556" s="816"/>
      <c r="Y556" s="877"/>
      <c r="Z556" s="877"/>
      <c r="AA556" s="786"/>
      <c r="AB556" s="297">
        <v>3</v>
      </c>
      <c r="AC556" s="480" t="s">
        <v>2128</v>
      </c>
      <c r="AD556" s="481">
        <v>1</v>
      </c>
      <c r="AE556" s="295" t="s">
        <v>1404</v>
      </c>
      <c r="AF556" s="298" t="s">
        <v>830</v>
      </c>
      <c r="AG556" s="299" t="s">
        <v>282</v>
      </c>
      <c r="AH556" s="296">
        <v>0.1</v>
      </c>
      <c r="AI556" s="299" t="s">
        <v>178</v>
      </c>
      <c r="AJ556" s="296">
        <v>0.15</v>
      </c>
      <c r="AK556" s="300">
        <v>0.25</v>
      </c>
      <c r="AL556" s="301">
        <v>0.36</v>
      </c>
      <c r="AM556" s="301">
        <v>0.22500000000000003</v>
      </c>
      <c r="AN556" s="302" t="s">
        <v>179</v>
      </c>
      <c r="AO556" s="302" t="s">
        <v>180</v>
      </c>
      <c r="AP556" s="302" t="s">
        <v>181</v>
      </c>
      <c r="AQ556" s="775"/>
      <c r="AR556" s="801"/>
      <c r="AS556" s="801"/>
      <c r="AT556" s="786"/>
      <c r="AU556" s="801"/>
      <c r="AV556" s="801"/>
      <c r="AW556" s="786"/>
      <c r="AX556" s="786"/>
      <c r="AY556" s="786"/>
      <c r="AZ556" s="775"/>
      <c r="BA556" s="303"/>
      <c r="BB556" s="305"/>
      <c r="BC556" s="308" t="s">
        <v>974</v>
      </c>
      <c r="BD556" s="295"/>
      <c r="BE556" s="295"/>
      <c r="BF556" s="295"/>
      <c r="BG556" s="295"/>
      <c r="BH556" s="305"/>
      <c r="BI556" s="305"/>
      <c r="BJ556" s="305"/>
      <c r="BK556" s="305"/>
      <c r="BL556" s="306"/>
      <c r="BM556" s="306"/>
      <c r="BN556" s="306"/>
      <c r="BO556" s="306"/>
      <c r="BP556" s="307" t="s">
        <v>974</v>
      </c>
      <c r="BQ556" s="330" t="s">
        <v>974</v>
      </c>
      <c r="BR556" s="748"/>
      <c r="BS556" s="763"/>
      <c r="BT556" s="763"/>
      <c r="BU556" s="766"/>
    </row>
    <row r="557" spans="1:73" ht="70.5" x14ac:dyDescent="0.25">
      <c r="A557" s="819"/>
      <c r="B557" s="822"/>
      <c r="C557" s="825"/>
      <c r="D557" s="999"/>
      <c r="E557" s="831"/>
      <c r="F557" s="834"/>
      <c r="G557" s="763"/>
      <c r="H557" s="775"/>
      <c r="I557" s="775"/>
      <c r="J557" s="801"/>
      <c r="K557" s="775"/>
      <c r="L557" s="763"/>
      <c r="M557" s="786"/>
      <c r="N557" s="763"/>
      <c r="O557" s="763"/>
      <c r="P557" s="813"/>
      <c r="Q557" s="748"/>
      <c r="R557" s="775"/>
      <c r="S557" s="877"/>
      <c r="T557" s="775"/>
      <c r="U557" s="877"/>
      <c r="V557" s="775"/>
      <c r="W557" s="877"/>
      <c r="X557" s="816"/>
      <c r="Y557" s="877"/>
      <c r="Z557" s="877"/>
      <c r="AA557" s="786"/>
      <c r="AB557" s="297">
        <v>4</v>
      </c>
      <c r="AC557" s="480" t="s">
        <v>2129</v>
      </c>
      <c r="AD557" s="481">
        <v>2</v>
      </c>
      <c r="AE557" s="295" t="s">
        <v>1683</v>
      </c>
      <c r="AF557" s="298" t="s">
        <v>507</v>
      </c>
      <c r="AG557" s="299" t="s">
        <v>177</v>
      </c>
      <c r="AH557" s="296">
        <v>0.25</v>
      </c>
      <c r="AI557" s="299" t="s">
        <v>178</v>
      </c>
      <c r="AJ557" s="296">
        <v>0.15</v>
      </c>
      <c r="AK557" s="300">
        <v>0.4</v>
      </c>
      <c r="AL557" s="301">
        <v>0.216</v>
      </c>
      <c r="AM557" s="301">
        <v>0.22500000000000003</v>
      </c>
      <c r="AN557" s="302" t="s">
        <v>179</v>
      </c>
      <c r="AO557" s="302" t="s">
        <v>180</v>
      </c>
      <c r="AP557" s="302" t="s">
        <v>181</v>
      </c>
      <c r="AQ557" s="775"/>
      <c r="AR557" s="801"/>
      <c r="AS557" s="801"/>
      <c r="AT557" s="786"/>
      <c r="AU557" s="801"/>
      <c r="AV557" s="801"/>
      <c r="AW557" s="786"/>
      <c r="AX557" s="786"/>
      <c r="AY557" s="786"/>
      <c r="AZ557" s="775"/>
      <c r="BA557" s="303"/>
      <c r="BB557" s="305"/>
      <c r="BC557" s="308" t="s">
        <v>974</v>
      </c>
      <c r="BD557" s="295"/>
      <c r="BE557" s="295"/>
      <c r="BF557" s="295"/>
      <c r="BG557" s="295"/>
      <c r="BH557" s="305"/>
      <c r="BI557" s="305"/>
      <c r="BJ557" s="305"/>
      <c r="BK557" s="305"/>
      <c r="BL557" s="306"/>
      <c r="BM557" s="306"/>
      <c r="BN557" s="306"/>
      <c r="BO557" s="306"/>
      <c r="BP557" s="307" t="s">
        <v>974</v>
      </c>
      <c r="BQ557" s="330" t="s">
        <v>974</v>
      </c>
      <c r="BR557" s="748"/>
      <c r="BS557" s="763"/>
      <c r="BT557" s="763"/>
      <c r="BU557" s="766"/>
    </row>
    <row r="558" spans="1:73" ht="114.75" x14ac:dyDescent="0.25">
      <c r="A558" s="819"/>
      <c r="B558" s="822"/>
      <c r="C558" s="825"/>
      <c r="D558" s="999"/>
      <c r="E558" s="831"/>
      <c r="F558" s="834"/>
      <c r="G558" s="763"/>
      <c r="H558" s="775"/>
      <c r="I558" s="775"/>
      <c r="J558" s="801"/>
      <c r="K558" s="775"/>
      <c r="L558" s="763"/>
      <c r="M558" s="786"/>
      <c r="N558" s="763"/>
      <c r="O558" s="763"/>
      <c r="P558" s="813"/>
      <c r="Q558" s="748"/>
      <c r="R558" s="775"/>
      <c r="S558" s="877"/>
      <c r="T558" s="775"/>
      <c r="U558" s="877"/>
      <c r="V558" s="775"/>
      <c r="W558" s="877"/>
      <c r="X558" s="816"/>
      <c r="Y558" s="877"/>
      <c r="Z558" s="877"/>
      <c r="AA558" s="786"/>
      <c r="AB558" s="297">
        <v>5</v>
      </c>
      <c r="AC558" s="480" t="s">
        <v>1503</v>
      </c>
      <c r="AD558" s="481">
        <v>2</v>
      </c>
      <c r="AE558" s="295" t="s">
        <v>1505</v>
      </c>
      <c r="AF558" s="298" t="s">
        <v>507</v>
      </c>
      <c r="AG558" s="299" t="s">
        <v>177</v>
      </c>
      <c r="AH558" s="296">
        <v>0.25</v>
      </c>
      <c r="AI558" s="299" t="s">
        <v>178</v>
      </c>
      <c r="AJ558" s="296">
        <v>0.15</v>
      </c>
      <c r="AK558" s="300">
        <v>0.4</v>
      </c>
      <c r="AL558" s="301">
        <v>0.12959999999999999</v>
      </c>
      <c r="AM558" s="301">
        <v>0.22500000000000003</v>
      </c>
      <c r="AN558" s="302" t="s">
        <v>179</v>
      </c>
      <c r="AO558" s="302" t="s">
        <v>180</v>
      </c>
      <c r="AP558" s="302" t="s">
        <v>181</v>
      </c>
      <c r="AQ558" s="775"/>
      <c r="AR558" s="801"/>
      <c r="AS558" s="801"/>
      <c r="AT558" s="786"/>
      <c r="AU558" s="801"/>
      <c r="AV558" s="801"/>
      <c r="AW558" s="786"/>
      <c r="AX558" s="786"/>
      <c r="AY558" s="786"/>
      <c r="AZ558" s="775"/>
      <c r="BA558" s="303"/>
      <c r="BB558" s="305"/>
      <c r="BC558" s="308" t="s">
        <v>974</v>
      </c>
      <c r="BD558" s="295"/>
      <c r="BE558" s="295"/>
      <c r="BF558" s="295"/>
      <c r="BG558" s="295"/>
      <c r="BH558" s="305"/>
      <c r="BI558" s="305"/>
      <c r="BJ558" s="305"/>
      <c r="BK558" s="305"/>
      <c r="BL558" s="306"/>
      <c r="BM558" s="306"/>
      <c r="BN558" s="306"/>
      <c r="BO558" s="306"/>
      <c r="BP558" s="307" t="s">
        <v>974</v>
      </c>
      <c r="BQ558" s="330" t="s">
        <v>974</v>
      </c>
      <c r="BR558" s="748"/>
      <c r="BS558" s="763"/>
      <c r="BT558" s="763"/>
      <c r="BU558" s="766"/>
    </row>
    <row r="559" spans="1:73" ht="15.75" thickBot="1" x14ac:dyDescent="0.3">
      <c r="A559" s="820"/>
      <c r="B559" s="823"/>
      <c r="C559" s="826"/>
      <c r="D559" s="1000"/>
      <c r="E559" s="832"/>
      <c r="F559" s="835"/>
      <c r="G559" s="764"/>
      <c r="H559" s="776"/>
      <c r="I559" s="776"/>
      <c r="J559" s="802"/>
      <c r="K559" s="776"/>
      <c r="L559" s="764"/>
      <c r="M559" s="787"/>
      <c r="N559" s="764"/>
      <c r="O559" s="764"/>
      <c r="P559" s="814"/>
      <c r="Q559" s="749"/>
      <c r="R559" s="776"/>
      <c r="S559" s="878"/>
      <c r="T559" s="776"/>
      <c r="U559" s="878"/>
      <c r="V559" s="776"/>
      <c r="W559" s="878"/>
      <c r="X559" s="817"/>
      <c r="Y559" s="878"/>
      <c r="Z559" s="878"/>
      <c r="AA559" s="787"/>
      <c r="AB559" s="315">
        <v>6</v>
      </c>
      <c r="AC559" s="482"/>
      <c r="AD559" s="483"/>
      <c r="AE559" s="313"/>
      <c r="AF559" s="316" t="s">
        <v>974</v>
      </c>
      <c r="AG559" s="317"/>
      <c r="AH559" s="314" t="s">
        <v>974</v>
      </c>
      <c r="AI559" s="317"/>
      <c r="AJ559" s="314" t="s">
        <v>974</v>
      </c>
      <c r="AK559" s="318" t="s">
        <v>974</v>
      </c>
      <c r="AL559" s="319" t="s">
        <v>974</v>
      </c>
      <c r="AM559" s="319" t="s">
        <v>974</v>
      </c>
      <c r="AN559" s="320"/>
      <c r="AO559" s="320"/>
      <c r="AP559" s="320"/>
      <c r="AQ559" s="776"/>
      <c r="AR559" s="802"/>
      <c r="AS559" s="802"/>
      <c r="AT559" s="787"/>
      <c r="AU559" s="802"/>
      <c r="AV559" s="802"/>
      <c r="AW559" s="787"/>
      <c r="AX559" s="787"/>
      <c r="AY559" s="787"/>
      <c r="AZ559" s="776"/>
      <c r="BA559" s="321"/>
      <c r="BB559" s="323"/>
      <c r="BC559" s="326" t="s">
        <v>974</v>
      </c>
      <c r="BD559" s="313"/>
      <c r="BE559" s="313"/>
      <c r="BF559" s="313"/>
      <c r="BG559" s="313"/>
      <c r="BH559" s="323"/>
      <c r="BI559" s="323"/>
      <c r="BJ559" s="323"/>
      <c r="BK559" s="323"/>
      <c r="BL559" s="324"/>
      <c r="BM559" s="324"/>
      <c r="BN559" s="324"/>
      <c r="BO559" s="324"/>
      <c r="BP559" s="325" t="s">
        <v>974</v>
      </c>
      <c r="BQ559" s="333" t="s">
        <v>974</v>
      </c>
      <c r="BR559" s="749"/>
      <c r="BS559" s="764"/>
      <c r="BT559" s="764"/>
      <c r="BU559" s="767"/>
    </row>
    <row r="560" spans="1:73" ht="76.5" x14ac:dyDescent="0.25">
      <c r="A560" s="818" t="s">
        <v>911</v>
      </c>
      <c r="B560" s="821" t="s">
        <v>165</v>
      </c>
      <c r="C560" s="824" t="s">
        <v>912</v>
      </c>
      <c r="D560" s="998" t="s">
        <v>1387</v>
      </c>
      <c r="E560" s="830" t="s">
        <v>913</v>
      </c>
      <c r="F560" s="833">
        <v>1</v>
      </c>
      <c r="G560" s="812" t="s">
        <v>2130</v>
      </c>
      <c r="H560" s="774" t="s">
        <v>1522</v>
      </c>
      <c r="I560" s="774" t="s">
        <v>1391</v>
      </c>
      <c r="J560" s="800" t="s">
        <v>2131</v>
      </c>
      <c r="K560" s="774" t="s">
        <v>201</v>
      </c>
      <c r="L560" s="762" t="s">
        <v>327</v>
      </c>
      <c r="M560" s="815" t="s">
        <v>1282</v>
      </c>
      <c r="N560" s="762" t="s">
        <v>2132</v>
      </c>
      <c r="O560" s="762" t="s">
        <v>2133</v>
      </c>
      <c r="P560" s="812" t="s">
        <v>1395</v>
      </c>
      <c r="Q560" s="747" t="s">
        <v>1395</v>
      </c>
      <c r="R560" s="774" t="s">
        <v>219</v>
      </c>
      <c r="S560" s="876">
        <v>0.4</v>
      </c>
      <c r="T560" s="774" t="s">
        <v>263</v>
      </c>
      <c r="U560" s="876">
        <v>0.2</v>
      </c>
      <c r="V560" s="774" t="s">
        <v>174</v>
      </c>
      <c r="W560" s="876">
        <v>0.6</v>
      </c>
      <c r="X560" s="815" t="s">
        <v>174</v>
      </c>
      <c r="Y560" s="876">
        <v>0.6</v>
      </c>
      <c r="Z560" s="876" t="s">
        <v>1602</v>
      </c>
      <c r="AA560" s="785" t="s">
        <v>174</v>
      </c>
      <c r="AB560" s="49">
        <v>1</v>
      </c>
      <c r="AC560" s="213" t="s">
        <v>2134</v>
      </c>
      <c r="AD560" s="214">
        <v>1</v>
      </c>
      <c r="AE560" s="9" t="s">
        <v>2135</v>
      </c>
      <c r="AF560" s="298" t="s">
        <v>507</v>
      </c>
      <c r="AG560" s="10" t="s">
        <v>177</v>
      </c>
      <c r="AH560" s="296">
        <v>0.25</v>
      </c>
      <c r="AI560" s="10" t="s">
        <v>806</v>
      </c>
      <c r="AJ560" s="296">
        <v>0.25</v>
      </c>
      <c r="AK560" s="300">
        <v>0.5</v>
      </c>
      <c r="AL560" s="20">
        <v>0.2</v>
      </c>
      <c r="AM560" s="20">
        <v>0.6</v>
      </c>
      <c r="AN560" s="11" t="s">
        <v>179</v>
      </c>
      <c r="AO560" s="11" t="s">
        <v>180</v>
      </c>
      <c r="AP560" s="11" t="s">
        <v>181</v>
      </c>
      <c r="AQ560" s="784" t="s">
        <v>2136</v>
      </c>
      <c r="AR560" s="768">
        <v>0.4</v>
      </c>
      <c r="AS560" s="768">
        <v>0.14000000000000001</v>
      </c>
      <c r="AT560" s="785" t="s">
        <v>535</v>
      </c>
      <c r="AU560" s="768">
        <v>0.6</v>
      </c>
      <c r="AV560" s="768">
        <v>0.6</v>
      </c>
      <c r="AW560" s="785" t="s">
        <v>174</v>
      </c>
      <c r="AX560" s="785" t="s">
        <v>174</v>
      </c>
      <c r="AY560" s="785" t="s">
        <v>174</v>
      </c>
      <c r="AZ560" s="774" t="s">
        <v>183</v>
      </c>
      <c r="BA560" s="97" t="s">
        <v>2137</v>
      </c>
      <c r="BB560" s="97" t="s">
        <v>2138</v>
      </c>
      <c r="BC560" s="110">
        <v>1</v>
      </c>
      <c r="BD560" s="111"/>
      <c r="BE560" s="111"/>
      <c r="BF560" s="111">
        <v>1</v>
      </c>
      <c r="BG560" s="111"/>
      <c r="BH560" s="91" t="s">
        <v>1213</v>
      </c>
      <c r="BI560" s="91" t="s">
        <v>2139</v>
      </c>
      <c r="BJ560" s="91"/>
      <c r="BK560" s="91"/>
      <c r="BL560" s="93"/>
      <c r="BM560" s="93"/>
      <c r="BN560" s="93"/>
      <c r="BO560" s="93"/>
      <c r="BP560" s="95" t="s">
        <v>974</v>
      </c>
      <c r="BQ560" s="96" t="s">
        <v>974</v>
      </c>
      <c r="BR560" s="747"/>
      <c r="BS560" s="812"/>
      <c r="BT560" s="812"/>
      <c r="BU560" s="1387"/>
    </row>
    <row r="561" spans="1:73" ht="114.75" x14ac:dyDescent="0.25">
      <c r="A561" s="819"/>
      <c r="B561" s="822"/>
      <c r="C561" s="825"/>
      <c r="D561" s="999"/>
      <c r="E561" s="831"/>
      <c r="F561" s="834"/>
      <c r="G561" s="813"/>
      <c r="H561" s="775"/>
      <c r="I561" s="775"/>
      <c r="J561" s="801"/>
      <c r="K561" s="775"/>
      <c r="L561" s="763"/>
      <c r="M561" s="816"/>
      <c r="N561" s="763"/>
      <c r="O561" s="763"/>
      <c r="P561" s="813"/>
      <c r="Q561" s="748"/>
      <c r="R561" s="775"/>
      <c r="S561" s="877"/>
      <c r="T561" s="775"/>
      <c r="U561" s="877"/>
      <c r="V561" s="775"/>
      <c r="W561" s="877"/>
      <c r="X561" s="816"/>
      <c r="Y561" s="877"/>
      <c r="Z561" s="877"/>
      <c r="AA561" s="786"/>
      <c r="AB561" s="297">
        <v>2</v>
      </c>
      <c r="AC561" s="480" t="s">
        <v>2070</v>
      </c>
      <c r="AD561" s="481">
        <v>1</v>
      </c>
      <c r="AE561" s="295" t="s">
        <v>1631</v>
      </c>
      <c r="AF561" s="298" t="s">
        <v>507</v>
      </c>
      <c r="AG561" s="299" t="s">
        <v>335</v>
      </c>
      <c r="AH561" s="296">
        <v>0.15</v>
      </c>
      <c r="AI561" s="299" t="s">
        <v>178</v>
      </c>
      <c r="AJ561" s="296">
        <v>0.15</v>
      </c>
      <c r="AK561" s="300">
        <v>0.3</v>
      </c>
      <c r="AL561" s="301">
        <v>0.14000000000000001</v>
      </c>
      <c r="AM561" s="301">
        <v>0.6</v>
      </c>
      <c r="AN561" s="302" t="s">
        <v>179</v>
      </c>
      <c r="AO561" s="302" t="s">
        <v>180</v>
      </c>
      <c r="AP561" s="302" t="s">
        <v>181</v>
      </c>
      <c r="AQ561" s="775"/>
      <c r="AR561" s="801"/>
      <c r="AS561" s="801"/>
      <c r="AT561" s="786"/>
      <c r="AU561" s="801"/>
      <c r="AV561" s="801"/>
      <c r="AW561" s="786"/>
      <c r="AX561" s="786"/>
      <c r="AY561" s="786"/>
      <c r="AZ561" s="775"/>
      <c r="BA561" s="303"/>
      <c r="BB561" s="303"/>
      <c r="BC561" s="294" t="s">
        <v>974</v>
      </c>
      <c r="BD561" s="304"/>
      <c r="BE561" s="304"/>
      <c r="BF561" s="304"/>
      <c r="BG561" s="304"/>
      <c r="BH561" s="305"/>
      <c r="BI561" s="305"/>
      <c r="BJ561" s="305"/>
      <c r="BK561" s="305"/>
      <c r="BL561" s="306"/>
      <c r="BM561" s="306"/>
      <c r="BN561" s="306"/>
      <c r="BO561" s="306"/>
      <c r="BP561" s="307" t="s">
        <v>974</v>
      </c>
      <c r="BQ561" s="308" t="s">
        <v>974</v>
      </c>
      <c r="BR561" s="748"/>
      <c r="BS561" s="813"/>
      <c r="BT561" s="813"/>
      <c r="BU561" s="1388"/>
    </row>
    <row r="562" spans="1:73" x14ac:dyDescent="0.25">
      <c r="A562" s="819"/>
      <c r="B562" s="822"/>
      <c r="C562" s="825"/>
      <c r="D562" s="999"/>
      <c r="E562" s="831"/>
      <c r="F562" s="834"/>
      <c r="G562" s="813"/>
      <c r="H562" s="775"/>
      <c r="I562" s="775"/>
      <c r="J562" s="801"/>
      <c r="K562" s="775"/>
      <c r="L562" s="763"/>
      <c r="M562" s="816"/>
      <c r="N562" s="763"/>
      <c r="O562" s="763"/>
      <c r="P562" s="813"/>
      <c r="Q562" s="748"/>
      <c r="R562" s="775"/>
      <c r="S562" s="877"/>
      <c r="T562" s="775"/>
      <c r="U562" s="877"/>
      <c r="V562" s="775"/>
      <c r="W562" s="877"/>
      <c r="X562" s="816"/>
      <c r="Y562" s="877"/>
      <c r="Z562" s="877"/>
      <c r="AA562" s="786"/>
      <c r="AB562" s="297">
        <v>3</v>
      </c>
      <c r="AC562" s="480"/>
      <c r="AD562" s="481"/>
      <c r="AE562" s="293"/>
      <c r="AF562" s="298" t="s">
        <v>974</v>
      </c>
      <c r="AG562" s="299"/>
      <c r="AH562" s="296" t="s">
        <v>974</v>
      </c>
      <c r="AI562" s="299"/>
      <c r="AJ562" s="296" t="s">
        <v>974</v>
      </c>
      <c r="AK562" s="300" t="s">
        <v>974</v>
      </c>
      <c r="AL562" s="301" t="s">
        <v>974</v>
      </c>
      <c r="AM562" s="301" t="s">
        <v>974</v>
      </c>
      <c r="AN562" s="302"/>
      <c r="AO562" s="302"/>
      <c r="AP562" s="302"/>
      <c r="AQ562" s="775"/>
      <c r="AR562" s="801"/>
      <c r="AS562" s="801"/>
      <c r="AT562" s="786"/>
      <c r="AU562" s="801"/>
      <c r="AV562" s="801"/>
      <c r="AW562" s="786"/>
      <c r="AX562" s="786"/>
      <c r="AY562" s="786"/>
      <c r="AZ562" s="775"/>
      <c r="BA562" s="303"/>
      <c r="BB562" s="303"/>
      <c r="BC562" s="294" t="s">
        <v>974</v>
      </c>
      <c r="BD562" s="304"/>
      <c r="BE562" s="304"/>
      <c r="BF562" s="304"/>
      <c r="BG562" s="304"/>
      <c r="BH562" s="305"/>
      <c r="BI562" s="305"/>
      <c r="BJ562" s="305"/>
      <c r="BK562" s="305"/>
      <c r="BL562" s="306"/>
      <c r="BM562" s="306"/>
      <c r="BN562" s="306"/>
      <c r="BO562" s="306"/>
      <c r="BP562" s="307" t="s">
        <v>974</v>
      </c>
      <c r="BQ562" s="308" t="s">
        <v>974</v>
      </c>
      <c r="BR562" s="748"/>
      <c r="BS562" s="813"/>
      <c r="BT562" s="813"/>
      <c r="BU562" s="1388"/>
    </row>
    <row r="563" spans="1:73" x14ac:dyDescent="0.25">
      <c r="A563" s="819"/>
      <c r="B563" s="822"/>
      <c r="C563" s="825"/>
      <c r="D563" s="999"/>
      <c r="E563" s="831"/>
      <c r="F563" s="834"/>
      <c r="G563" s="813"/>
      <c r="H563" s="775"/>
      <c r="I563" s="775"/>
      <c r="J563" s="801"/>
      <c r="K563" s="775"/>
      <c r="L563" s="763"/>
      <c r="M563" s="816"/>
      <c r="N563" s="763"/>
      <c r="O563" s="763"/>
      <c r="P563" s="813"/>
      <c r="Q563" s="748"/>
      <c r="R563" s="775"/>
      <c r="S563" s="877"/>
      <c r="T563" s="775"/>
      <c r="U563" s="877"/>
      <c r="V563" s="775"/>
      <c r="W563" s="877"/>
      <c r="X563" s="816"/>
      <c r="Y563" s="877"/>
      <c r="Z563" s="877"/>
      <c r="AA563" s="786"/>
      <c r="AB563" s="297">
        <v>4</v>
      </c>
      <c r="AC563" s="480"/>
      <c r="AD563" s="481"/>
      <c r="AE563" s="295"/>
      <c r="AF563" s="298" t="s">
        <v>974</v>
      </c>
      <c r="AG563" s="299"/>
      <c r="AH563" s="296" t="s">
        <v>974</v>
      </c>
      <c r="AI563" s="299"/>
      <c r="AJ563" s="296" t="s">
        <v>974</v>
      </c>
      <c r="AK563" s="300" t="s">
        <v>974</v>
      </c>
      <c r="AL563" s="301" t="s">
        <v>974</v>
      </c>
      <c r="AM563" s="301" t="s">
        <v>974</v>
      </c>
      <c r="AN563" s="302"/>
      <c r="AO563" s="302"/>
      <c r="AP563" s="302"/>
      <c r="AQ563" s="775"/>
      <c r="AR563" s="801"/>
      <c r="AS563" s="801"/>
      <c r="AT563" s="786"/>
      <c r="AU563" s="801"/>
      <c r="AV563" s="801"/>
      <c r="AW563" s="786"/>
      <c r="AX563" s="786"/>
      <c r="AY563" s="786"/>
      <c r="AZ563" s="775"/>
      <c r="BA563" s="303"/>
      <c r="BB563" s="303"/>
      <c r="BC563" s="294" t="s">
        <v>974</v>
      </c>
      <c r="BD563" s="304"/>
      <c r="BE563" s="304"/>
      <c r="BF563" s="304"/>
      <c r="BG563" s="304"/>
      <c r="BH563" s="305"/>
      <c r="BI563" s="305"/>
      <c r="BJ563" s="305"/>
      <c r="BK563" s="305"/>
      <c r="BL563" s="306"/>
      <c r="BM563" s="306"/>
      <c r="BN563" s="306"/>
      <c r="BO563" s="306"/>
      <c r="BP563" s="307" t="s">
        <v>974</v>
      </c>
      <c r="BQ563" s="308" t="s">
        <v>974</v>
      </c>
      <c r="BR563" s="748"/>
      <c r="BS563" s="813"/>
      <c r="BT563" s="813"/>
      <c r="BU563" s="1388"/>
    </row>
    <row r="564" spans="1:73" x14ac:dyDescent="0.25">
      <c r="A564" s="819"/>
      <c r="B564" s="822"/>
      <c r="C564" s="825"/>
      <c r="D564" s="999"/>
      <c r="E564" s="831"/>
      <c r="F564" s="834"/>
      <c r="G564" s="813"/>
      <c r="H564" s="775"/>
      <c r="I564" s="775"/>
      <c r="J564" s="801"/>
      <c r="K564" s="775"/>
      <c r="L564" s="763"/>
      <c r="M564" s="816"/>
      <c r="N564" s="763"/>
      <c r="O564" s="763"/>
      <c r="P564" s="813"/>
      <c r="Q564" s="748"/>
      <c r="R564" s="775"/>
      <c r="S564" s="877"/>
      <c r="T564" s="775"/>
      <c r="U564" s="877"/>
      <c r="V564" s="775"/>
      <c r="W564" s="877"/>
      <c r="X564" s="816"/>
      <c r="Y564" s="877"/>
      <c r="Z564" s="877"/>
      <c r="AA564" s="786"/>
      <c r="AB564" s="297">
        <v>5</v>
      </c>
      <c r="AC564" s="480"/>
      <c r="AD564" s="481"/>
      <c r="AE564" s="295"/>
      <c r="AF564" s="298" t="s">
        <v>974</v>
      </c>
      <c r="AG564" s="299"/>
      <c r="AH564" s="296" t="s">
        <v>974</v>
      </c>
      <c r="AI564" s="299"/>
      <c r="AJ564" s="296" t="s">
        <v>974</v>
      </c>
      <c r="AK564" s="300" t="s">
        <v>974</v>
      </c>
      <c r="AL564" s="301" t="s">
        <v>974</v>
      </c>
      <c r="AM564" s="301" t="s">
        <v>974</v>
      </c>
      <c r="AN564" s="302"/>
      <c r="AO564" s="302"/>
      <c r="AP564" s="302"/>
      <c r="AQ564" s="775"/>
      <c r="AR564" s="801"/>
      <c r="AS564" s="801"/>
      <c r="AT564" s="786"/>
      <c r="AU564" s="801"/>
      <c r="AV564" s="801"/>
      <c r="AW564" s="786"/>
      <c r="AX564" s="786"/>
      <c r="AY564" s="786"/>
      <c r="AZ564" s="775"/>
      <c r="BA564" s="303"/>
      <c r="BB564" s="303"/>
      <c r="BC564" s="294" t="s">
        <v>974</v>
      </c>
      <c r="BD564" s="304"/>
      <c r="BE564" s="304"/>
      <c r="BF564" s="304"/>
      <c r="BG564" s="304"/>
      <c r="BH564" s="305"/>
      <c r="BI564" s="305"/>
      <c r="BJ564" s="305"/>
      <c r="BK564" s="305"/>
      <c r="BL564" s="306"/>
      <c r="BM564" s="306"/>
      <c r="BN564" s="306"/>
      <c r="BO564" s="306"/>
      <c r="BP564" s="307" t="s">
        <v>974</v>
      </c>
      <c r="BQ564" s="308" t="s">
        <v>974</v>
      </c>
      <c r="BR564" s="748"/>
      <c r="BS564" s="813"/>
      <c r="BT564" s="813"/>
      <c r="BU564" s="1388"/>
    </row>
    <row r="565" spans="1:73" ht="15.75" thickBot="1" x14ac:dyDescent="0.3">
      <c r="A565" s="819"/>
      <c r="B565" s="822"/>
      <c r="C565" s="825"/>
      <c r="D565" s="1000"/>
      <c r="E565" s="832"/>
      <c r="F565" s="835"/>
      <c r="G565" s="814"/>
      <c r="H565" s="776"/>
      <c r="I565" s="776"/>
      <c r="J565" s="802"/>
      <c r="K565" s="776"/>
      <c r="L565" s="764"/>
      <c r="M565" s="817"/>
      <c r="N565" s="764"/>
      <c r="O565" s="764"/>
      <c r="P565" s="814"/>
      <c r="Q565" s="749"/>
      <c r="R565" s="776"/>
      <c r="S565" s="878"/>
      <c r="T565" s="776"/>
      <c r="U565" s="878"/>
      <c r="V565" s="776"/>
      <c r="W565" s="878"/>
      <c r="X565" s="817"/>
      <c r="Y565" s="878"/>
      <c r="Z565" s="878"/>
      <c r="AA565" s="787"/>
      <c r="AB565" s="315">
        <v>6</v>
      </c>
      <c r="AC565" s="482"/>
      <c r="AD565" s="483"/>
      <c r="AE565" s="313"/>
      <c r="AF565" s="547" t="s">
        <v>974</v>
      </c>
      <c r="AG565" s="317"/>
      <c r="AH565" s="314" t="s">
        <v>974</v>
      </c>
      <c r="AI565" s="317"/>
      <c r="AJ565" s="314" t="s">
        <v>974</v>
      </c>
      <c r="AK565" s="318" t="s">
        <v>974</v>
      </c>
      <c r="AL565" s="301" t="s">
        <v>974</v>
      </c>
      <c r="AM565" s="301" t="s">
        <v>974</v>
      </c>
      <c r="AN565" s="320"/>
      <c r="AO565" s="320"/>
      <c r="AP565" s="320"/>
      <c r="AQ565" s="776"/>
      <c r="AR565" s="802"/>
      <c r="AS565" s="802"/>
      <c r="AT565" s="787"/>
      <c r="AU565" s="802"/>
      <c r="AV565" s="802"/>
      <c r="AW565" s="787"/>
      <c r="AX565" s="787"/>
      <c r="AY565" s="787"/>
      <c r="AZ565" s="776"/>
      <c r="BA565" s="321"/>
      <c r="BB565" s="321"/>
      <c r="BC565" s="312" t="s">
        <v>974</v>
      </c>
      <c r="BD565" s="322"/>
      <c r="BE565" s="322"/>
      <c r="BF565" s="322"/>
      <c r="BG565" s="322"/>
      <c r="BH565" s="323"/>
      <c r="BI565" s="323"/>
      <c r="BJ565" s="323"/>
      <c r="BK565" s="323"/>
      <c r="BL565" s="324"/>
      <c r="BM565" s="324"/>
      <c r="BN565" s="324"/>
      <c r="BO565" s="324"/>
      <c r="BP565" s="325" t="s">
        <v>974</v>
      </c>
      <c r="BQ565" s="326" t="s">
        <v>974</v>
      </c>
      <c r="BR565" s="749"/>
      <c r="BS565" s="814"/>
      <c r="BT565" s="814"/>
      <c r="BU565" s="1389"/>
    </row>
    <row r="566" spans="1:73" ht="76.5" x14ac:dyDescent="0.25">
      <c r="A566" s="819"/>
      <c r="B566" s="822"/>
      <c r="C566" s="825"/>
      <c r="D566" s="998" t="s">
        <v>1387</v>
      </c>
      <c r="E566" s="830" t="s">
        <v>913</v>
      </c>
      <c r="F566" s="833">
        <v>2</v>
      </c>
      <c r="G566" s="762" t="s">
        <v>2130</v>
      </c>
      <c r="H566" s="774" t="s">
        <v>1522</v>
      </c>
      <c r="I566" s="774" t="s">
        <v>1406</v>
      </c>
      <c r="J566" s="800" t="s">
        <v>2140</v>
      </c>
      <c r="K566" s="774" t="s">
        <v>201</v>
      </c>
      <c r="L566" s="762" t="s">
        <v>327</v>
      </c>
      <c r="M566" s="815" t="s">
        <v>1282</v>
      </c>
      <c r="N566" s="762" t="s">
        <v>2141</v>
      </c>
      <c r="O566" s="762" t="s">
        <v>2142</v>
      </c>
      <c r="P566" s="812" t="s">
        <v>1395</v>
      </c>
      <c r="Q566" s="747" t="s">
        <v>1395</v>
      </c>
      <c r="R566" s="774" t="s">
        <v>219</v>
      </c>
      <c r="S566" s="876">
        <v>0.4</v>
      </c>
      <c r="T566" s="774" t="s">
        <v>263</v>
      </c>
      <c r="U566" s="876">
        <v>0.2</v>
      </c>
      <c r="V566" s="774" t="s">
        <v>220</v>
      </c>
      <c r="W566" s="876">
        <v>0.4</v>
      </c>
      <c r="X566" s="815" t="s">
        <v>220</v>
      </c>
      <c r="Y566" s="876">
        <v>0.4</v>
      </c>
      <c r="Z566" s="876" t="s">
        <v>1526</v>
      </c>
      <c r="AA566" s="785" t="s">
        <v>174</v>
      </c>
      <c r="AB566" s="49">
        <v>1</v>
      </c>
      <c r="AC566" s="215" t="s">
        <v>2134</v>
      </c>
      <c r="AD566" s="216" t="s">
        <v>2143</v>
      </c>
      <c r="AE566" s="14" t="s">
        <v>2135</v>
      </c>
      <c r="AF566" s="16" t="s">
        <v>507</v>
      </c>
      <c r="AG566" s="10" t="s">
        <v>177</v>
      </c>
      <c r="AH566" s="18">
        <v>0.25</v>
      </c>
      <c r="AI566" s="10" t="s">
        <v>806</v>
      </c>
      <c r="AJ566" s="18">
        <v>0.25</v>
      </c>
      <c r="AK566" s="19">
        <v>0.5</v>
      </c>
      <c r="AL566" s="20">
        <v>0.2</v>
      </c>
      <c r="AM566" s="20">
        <v>0.4</v>
      </c>
      <c r="AN566" s="11" t="s">
        <v>179</v>
      </c>
      <c r="AO566" s="11" t="s">
        <v>180</v>
      </c>
      <c r="AP566" s="11" t="s">
        <v>181</v>
      </c>
      <c r="AQ566" s="774" t="s">
        <v>2136</v>
      </c>
      <c r="AR566" s="768">
        <v>0.4</v>
      </c>
      <c r="AS566" s="768">
        <v>0.14000000000000001</v>
      </c>
      <c r="AT566" s="785" t="s">
        <v>535</v>
      </c>
      <c r="AU566" s="768">
        <v>0.4</v>
      </c>
      <c r="AV566" s="768">
        <v>0.4</v>
      </c>
      <c r="AW566" s="785" t="s">
        <v>220</v>
      </c>
      <c r="AX566" s="785" t="s">
        <v>174</v>
      </c>
      <c r="AY566" s="785" t="s">
        <v>1397</v>
      </c>
      <c r="AZ566" s="774" t="s">
        <v>224</v>
      </c>
      <c r="BA566" s="97"/>
      <c r="BB566" s="91"/>
      <c r="BC566" s="94" t="s">
        <v>974</v>
      </c>
      <c r="BD566" s="9"/>
      <c r="BE566" s="9"/>
      <c r="BF566" s="9"/>
      <c r="BG566" s="9"/>
      <c r="BH566" s="91"/>
      <c r="BI566" s="91"/>
      <c r="BJ566" s="91"/>
      <c r="BK566" s="91"/>
      <c r="BL566" s="93"/>
      <c r="BM566" s="93"/>
      <c r="BN566" s="93"/>
      <c r="BO566" s="93"/>
      <c r="BP566" s="95" t="s">
        <v>974</v>
      </c>
      <c r="BQ566" s="96" t="s">
        <v>974</v>
      </c>
      <c r="BR566" s="747"/>
      <c r="BS566" s="762"/>
      <c r="BT566" s="762"/>
      <c r="BU566" s="765"/>
    </row>
    <row r="567" spans="1:73" ht="114.75" x14ac:dyDescent="0.25">
      <c r="A567" s="819"/>
      <c r="B567" s="822"/>
      <c r="C567" s="825"/>
      <c r="D567" s="999"/>
      <c r="E567" s="831"/>
      <c r="F567" s="834"/>
      <c r="G567" s="763"/>
      <c r="H567" s="775"/>
      <c r="I567" s="775"/>
      <c r="J567" s="801"/>
      <c r="K567" s="775"/>
      <c r="L567" s="763"/>
      <c r="M567" s="816"/>
      <c r="N567" s="763"/>
      <c r="O567" s="763"/>
      <c r="P567" s="813"/>
      <c r="Q567" s="748"/>
      <c r="R567" s="775"/>
      <c r="S567" s="877"/>
      <c r="T567" s="775"/>
      <c r="U567" s="877"/>
      <c r="V567" s="775"/>
      <c r="W567" s="877"/>
      <c r="X567" s="816"/>
      <c r="Y567" s="877"/>
      <c r="Z567" s="877"/>
      <c r="AA567" s="786"/>
      <c r="AB567" s="297">
        <v>2</v>
      </c>
      <c r="AC567" s="480" t="s">
        <v>1503</v>
      </c>
      <c r="AD567" s="481" t="s">
        <v>2143</v>
      </c>
      <c r="AE567" s="295" t="s">
        <v>1631</v>
      </c>
      <c r="AF567" s="328" t="s">
        <v>507</v>
      </c>
      <c r="AG567" s="302" t="s">
        <v>335</v>
      </c>
      <c r="AH567" s="296">
        <v>0.15</v>
      </c>
      <c r="AI567" s="302" t="s">
        <v>178</v>
      </c>
      <c r="AJ567" s="296">
        <v>0.15</v>
      </c>
      <c r="AK567" s="300">
        <v>0.3</v>
      </c>
      <c r="AL567" s="329">
        <v>0.14000000000000001</v>
      </c>
      <c r="AM567" s="329">
        <v>0.4</v>
      </c>
      <c r="AN567" s="302" t="s">
        <v>179</v>
      </c>
      <c r="AO567" s="302" t="s">
        <v>180</v>
      </c>
      <c r="AP567" s="302" t="s">
        <v>181</v>
      </c>
      <c r="AQ567" s="775"/>
      <c r="AR567" s="801"/>
      <c r="AS567" s="801"/>
      <c r="AT567" s="786"/>
      <c r="AU567" s="801"/>
      <c r="AV567" s="801"/>
      <c r="AW567" s="786"/>
      <c r="AX567" s="786"/>
      <c r="AY567" s="786"/>
      <c r="AZ567" s="775"/>
      <c r="BA567" s="303"/>
      <c r="BB567" s="305"/>
      <c r="BC567" s="308" t="s">
        <v>974</v>
      </c>
      <c r="BD567" s="295"/>
      <c r="BE567" s="295"/>
      <c r="BF567" s="295"/>
      <c r="BG567" s="295"/>
      <c r="BH567" s="305"/>
      <c r="BI567" s="305"/>
      <c r="BJ567" s="305"/>
      <c r="BK567" s="305"/>
      <c r="BL567" s="306"/>
      <c r="BM567" s="306"/>
      <c r="BN567" s="306"/>
      <c r="BO567" s="306"/>
      <c r="BP567" s="307" t="s">
        <v>974</v>
      </c>
      <c r="BQ567" s="330" t="s">
        <v>974</v>
      </c>
      <c r="BR567" s="748"/>
      <c r="BS567" s="763"/>
      <c r="BT567" s="763"/>
      <c r="BU567" s="766"/>
    </row>
    <row r="568" spans="1:73" ht="70.5" x14ac:dyDescent="0.25">
      <c r="A568" s="819"/>
      <c r="B568" s="822"/>
      <c r="C568" s="825"/>
      <c r="D568" s="999"/>
      <c r="E568" s="831"/>
      <c r="F568" s="834"/>
      <c r="G568" s="763"/>
      <c r="H568" s="775"/>
      <c r="I568" s="775"/>
      <c r="J568" s="801"/>
      <c r="K568" s="775"/>
      <c r="L568" s="763"/>
      <c r="M568" s="816"/>
      <c r="N568" s="763"/>
      <c r="O568" s="763"/>
      <c r="P568" s="813"/>
      <c r="Q568" s="748"/>
      <c r="R568" s="775"/>
      <c r="S568" s="877"/>
      <c r="T568" s="775"/>
      <c r="U568" s="877"/>
      <c r="V568" s="775"/>
      <c r="W568" s="877"/>
      <c r="X568" s="816"/>
      <c r="Y568" s="877"/>
      <c r="Z568" s="877"/>
      <c r="AA568" s="786"/>
      <c r="AB568" s="297">
        <v>3</v>
      </c>
      <c r="AC568" s="480" t="s">
        <v>1603</v>
      </c>
      <c r="AD568" s="481">
        <v>3</v>
      </c>
      <c r="AE568" s="295" t="s">
        <v>1597</v>
      </c>
      <c r="AF568" s="298" t="s">
        <v>507</v>
      </c>
      <c r="AG568" s="299" t="s">
        <v>335</v>
      </c>
      <c r="AH568" s="296">
        <v>0.15</v>
      </c>
      <c r="AI568" s="299" t="s">
        <v>178</v>
      </c>
      <c r="AJ568" s="296">
        <v>0.15</v>
      </c>
      <c r="AK568" s="300">
        <v>0.3</v>
      </c>
      <c r="AL568" s="301">
        <v>0.27440000000000003</v>
      </c>
      <c r="AM568" s="301">
        <v>0.4</v>
      </c>
      <c r="AN568" s="302" t="s">
        <v>179</v>
      </c>
      <c r="AO568" s="302" t="s">
        <v>180</v>
      </c>
      <c r="AP568" s="302" t="s">
        <v>181</v>
      </c>
      <c r="AQ568" s="775"/>
      <c r="AR568" s="801"/>
      <c r="AS568" s="801"/>
      <c r="AT568" s="786"/>
      <c r="AU568" s="801"/>
      <c r="AV568" s="801"/>
      <c r="AW568" s="786"/>
      <c r="AX568" s="786"/>
      <c r="AY568" s="786"/>
      <c r="AZ568" s="775"/>
      <c r="BA568" s="303"/>
      <c r="BB568" s="305"/>
      <c r="BC568" s="308" t="s">
        <v>974</v>
      </c>
      <c r="BD568" s="295"/>
      <c r="BE568" s="295"/>
      <c r="BF568" s="295"/>
      <c r="BG568" s="295"/>
      <c r="BH568" s="305"/>
      <c r="BI568" s="305"/>
      <c r="BJ568" s="305"/>
      <c r="BK568" s="305"/>
      <c r="BL568" s="306"/>
      <c r="BM568" s="306"/>
      <c r="BN568" s="306"/>
      <c r="BO568" s="306"/>
      <c r="BP568" s="307" t="s">
        <v>974</v>
      </c>
      <c r="BQ568" s="330" t="s">
        <v>974</v>
      </c>
      <c r="BR568" s="748"/>
      <c r="BS568" s="763"/>
      <c r="BT568" s="763"/>
      <c r="BU568" s="766"/>
    </row>
    <row r="569" spans="1:73" x14ac:dyDescent="0.25">
      <c r="A569" s="819"/>
      <c r="B569" s="822"/>
      <c r="C569" s="825"/>
      <c r="D569" s="999"/>
      <c r="E569" s="831"/>
      <c r="F569" s="834"/>
      <c r="G569" s="763"/>
      <c r="H569" s="775"/>
      <c r="I569" s="775"/>
      <c r="J569" s="801"/>
      <c r="K569" s="775"/>
      <c r="L569" s="763"/>
      <c r="M569" s="816"/>
      <c r="N569" s="763"/>
      <c r="O569" s="763"/>
      <c r="P569" s="813"/>
      <c r="Q569" s="748"/>
      <c r="R569" s="775"/>
      <c r="S569" s="877"/>
      <c r="T569" s="775"/>
      <c r="U569" s="877"/>
      <c r="V569" s="775"/>
      <c r="W569" s="877"/>
      <c r="X569" s="816"/>
      <c r="Y569" s="877"/>
      <c r="Z569" s="877"/>
      <c r="AA569" s="786"/>
      <c r="AB569" s="297">
        <v>4</v>
      </c>
      <c r="AC569" s="480"/>
      <c r="AD569" s="481"/>
      <c r="AE569" s="295"/>
      <c r="AF569" s="298" t="s">
        <v>974</v>
      </c>
      <c r="AG569" s="299"/>
      <c r="AH569" s="296" t="s">
        <v>974</v>
      </c>
      <c r="AI569" s="299"/>
      <c r="AJ569" s="296" t="s">
        <v>974</v>
      </c>
      <c r="AK569" s="300" t="s">
        <v>974</v>
      </c>
      <c r="AL569" s="301" t="s">
        <v>974</v>
      </c>
      <c r="AM569" s="301" t="s">
        <v>974</v>
      </c>
      <c r="AN569" s="302"/>
      <c r="AO569" s="302"/>
      <c r="AP569" s="302"/>
      <c r="AQ569" s="775"/>
      <c r="AR569" s="801"/>
      <c r="AS569" s="801"/>
      <c r="AT569" s="786"/>
      <c r="AU569" s="801"/>
      <c r="AV569" s="801"/>
      <c r="AW569" s="786"/>
      <c r="AX569" s="786"/>
      <c r="AY569" s="786"/>
      <c r="AZ569" s="775"/>
      <c r="BA569" s="303"/>
      <c r="BB569" s="305"/>
      <c r="BC569" s="308" t="s">
        <v>974</v>
      </c>
      <c r="BD569" s="295"/>
      <c r="BE569" s="295"/>
      <c r="BF569" s="295"/>
      <c r="BG569" s="295"/>
      <c r="BH569" s="305"/>
      <c r="BI569" s="305"/>
      <c r="BJ569" s="305"/>
      <c r="BK569" s="305"/>
      <c r="BL569" s="306"/>
      <c r="BM569" s="306"/>
      <c r="BN569" s="306"/>
      <c r="BO569" s="306"/>
      <c r="BP569" s="307" t="s">
        <v>974</v>
      </c>
      <c r="BQ569" s="330" t="s">
        <v>974</v>
      </c>
      <c r="BR569" s="748"/>
      <c r="BS569" s="763"/>
      <c r="BT569" s="763"/>
      <c r="BU569" s="766"/>
    </row>
    <row r="570" spans="1:73" x14ac:dyDescent="0.25">
      <c r="A570" s="819"/>
      <c r="B570" s="822"/>
      <c r="C570" s="825"/>
      <c r="D570" s="999"/>
      <c r="E570" s="831"/>
      <c r="F570" s="834"/>
      <c r="G570" s="763"/>
      <c r="H570" s="775"/>
      <c r="I570" s="775"/>
      <c r="J570" s="801"/>
      <c r="K570" s="775"/>
      <c r="L570" s="763"/>
      <c r="M570" s="816"/>
      <c r="N570" s="763"/>
      <c r="O570" s="763"/>
      <c r="P570" s="813"/>
      <c r="Q570" s="748"/>
      <c r="R570" s="775"/>
      <c r="S570" s="877"/>
      <c r="T570" s="775"/>
      <c r="U570" s="877"/>
      <c r="V570" s="775"/>
      <c r="W570" s="877"/>
      <c r="X570" s="816"/>
      <c r="Y570" s="877"/>
      <c r="Z570" s="877"/>
      <c r="AA570" s="786"/>
      <c r="AB570" s="297">
        <v>5</v>
      </c>
      <c r="AC570" s="480"/>
      <c r="AD570" s="481"/>
      <c r="AE570" s="295"/>
      <c r="AF570" s="298" t="s">
        <v>974</v>
      </c>
      <c r="AG570" s="299"/>
      <c r="AH570" s="296" t="s">
        <v>974</v>
      </c>
      <c r="AI570" s="299"/>
      <c r="AJ570" s="296" t="s">
        <v>974</v>
      </c>
      <c r="AK570" s="300" t="s">
        <v>974</v>
      </c>
      <c r="AL570" s="301" t="s">
        <v>974</v>
      </c>
      <c r="AM570" s="301" t="s">
        <v>974</v>
      </c>
      <c r="AN570" s="302"/>
      <c r="AO570" s="302"/>
      <c r="AP570" s="302"/>
      <c r="AQ570" s="775"/>
      <c r="AR570" s="801"/>
      <c r="AS570" s="801"/>
      <c r="AT570" s="786"/>
      <c r="AU570" s="801"/>
      <c r="AV570" s="801"/>
      <c r="AW570" s="786"/>
      <c r="AX570" s="786"/>
      <c r="AY570" s="786"/>
      <c r="AZ570" s="775"/>
      <c r="BA570" s="303"/>
      <c r="BB570" s="305"/>
      <c r="BC570" s="308" t="s">
        <v>974</v>
      </c>
      <c r="BD570" s="295"/>
      <c r="BE570" s="295"/>
      <c r="BF570" s="295"/>
      <c r="BG570" s="295"/>
      <c r="BH570" s="305"/>
      <c r="BI570" s="305"/>
      <c r="BJ570" s="305"/>
      <c r="BK570" s="305"/>
      <c r="BL570" s="306"/>
      <c r="BM570" s="306"/>
      <c r="BN570" s="306"/>
      <c r="BO570" s="306"/>
      <c r="BP570" s="307" t="s">
        <v>974</v>
      </c>
      <c r="BQ570" s="330" t="s">
        <v>974</v>
      </c>
      <c r="BR570" s="748"/>
      <c r="BS570" s="763"/>
      <c r="BT570" s="763"/>
      <c r="BU570" s="766"/>
    </row>
    <row r="571" spans="1:73" ht="15.75" thickBot="1" x14ac:dyDescent="0.3">
      <c r="A571" s="819"/>
      <c r="B571" s="822"/>
      <c r="C571" s="825"/>
      <c r="D571" s="1000"/>
      <c r="E571" s="832"/>
      <c r="F571" s="835"/>
      <c r="G571" s="764"/>
      <c r="H571" s="776"/>
      <c r="I571" s="776"/>
      <c r="J571" s="802"/>
      <c r="K571" s="776"/>
      <c r="L571" s="764"/>
      <c r="M571" s="817"/>
      <c r="N571" s="764"/>
      <c r="O571" s="764"/>
      <c r="P571" s="814"/>
      <c r="Q571" s="749"/>
      <c r="R571" s="776"/>
      <c r="S571" s="878"/>
      <c r="T571" s="776"/>
      <c r="U571" s="878"/>
      <c r="V571" s="776"/>
      <c r="W571" s="878"/>
      <c r="X571" s="817"/>
      <c r="Y571" s="878"/>
      <c r="Z571" s="878"/>
      <c r="AA571" s="787"/>
      <c r="AB571" s="315">
        <v>6</v>
      </c>
      <c r="AC571" s="482"/>
      <c r="AD571" s="483"/>
      <c r="AE571" s="313"/>
      <c r="AF571" s="316" t="s">
        <v>974</v>
      </c>
      <c r="AG571" s="317"/>
      <c r="AH571" s="314" t="s">
        <v>974</v>
      </c>
      <c r="AI571" s="317"/>
      <c r="AJ571" s="314" t="s">
        <v>974</v>
      </c>
      <c r="AK571" s="318" t="s">
        <v>974</v>
      </c>
      <c r="AL571" s="301" t="s">
        <v>974</v>
      </c>
      <c r="AM571" s="301" t="s">
        <v>974</v>
      </c>
      <c r="AN571" s="320"/>
      <c r="AO571" s="320"/>
      <c r="AP571" s="320"/>
      <c r="AQ571" s="776"/>
      <c r="AR571" s="802"/>
      <c r="AS571" s="802"/>
      <c r="AT571" s="787"/>
      <c r="AU571" s="802"/>
      <c r="AV571" s="802"/>
      <c r="AW571" s="787"/>
      <c r="AX571" s="787"/>
      <c r="AY571" s="787"/>
      <c r="AZ571" s="776"/>
      <c r="BA571" s="321"/>
      <c r="BB571" s="323"/>
      <c r="BC571" s="326" t="s">
        <v>974</v>
      </c>
      <c r="BD571" s="313"/>
      <c r="BE571" s="313"/>
      <c r="BF571" s="313"/>
      <c r="BG571" s="313"/>
      <c r="BH571" s="323"/>
      <c r="BI571" s="323"/>
      <c r="BJ571" s="323"/>
      <c r="BK571" s="323"/>
      <c r="BL571" s="324"/>
      <c r="BM571" s="324"/>
      <c r="BN571" s="324"/>
      <c r="BO571" s="324"/>
      <c r="BP571" s="325" t="s">
        <v>974</v>
      </c>
      <c r="BQ571" s="333" t="s">
        <v>974</v>
      </c>
      <c r="BR571" s="749"/>
      <c r="BS571" s="764"/>
      <c r="BT571" s="764"/>
      <c r="BU571" s="767"/>
    </row>
    <row r="572" spans="1:73" ht="90" x14ac:dyDescent="0.25">
      <c r="A572" s="819"/>
      <c r="B572" s="822"/>
      <c r="C572" s="825"/>
      <c r="D572" s="998" t="s">
        <v>1387</v>
      </c>
      <c r="E572" s="830" t="s">
        <v>913</v>
      </c>
      <c r="F572" s="833">
        <v>3</v>
      </c>
      <c r="G572" s="762" t="s">
        <v>2144</v>
      </c>
      <c r="H572" s="774" t="s">
        <v>1499</v>
      </c>
      <c r="I572" s="774" t="s">
        <v>1391</v>
      </c>
      <c r="J572" s="800" t="s">
        <v>2145</v>
      </c>
      <c r="K572" s="774" t="s">
        <v>201</v>
      </c>
      <c r="L572" s="762" t="s">
        <v>675</v>
      </c>
      <c r="M572" s="815" t="s">
        <v>1282</v>
      </c>
      <c r="N572" s="762" t="s">
        <v>2146</v>
      </c>
      <c r="O572" s="762" t="s">
        <v>1838</v>
      </c>
      <c r="P572" s="812" t="s">
        <v>1395</v>
      </c>
      <c r="Q572" s="747" t="s">
        <v>1395</v>
      </c>
      <c r="R572" s="774" t="s">
        <v>289</v>
      </c>
      <c r="S572" s="876">
        <v>0.8</v>
      </c>
      <c r="T572" s="774" t="s">
        <v>263</v>
      </c>
      <c r="U572" s="876">
        <v>0.2</v>
      </c>
      <c r="V572" s="774" t="s">
        <v>174</v>
      </c>
      <c r="W572" s="876">
        <v>0.6</v>
      </c>
      <c r="X572" s="815" t="s">
        <v>174</v>
      </c>
      <c r="Y572" s="876">
        <v>0.6</v>
      </c>
      <c r="Z572" s="876" t="s">
        <v>1579</v>
      </c>
      <c r="AA572" s="785" t="s">
        <v>1580</v>
      </c>
      <c r="AB572" s="49">
        <v>1</v>
      </c>
      <c r="AC572" s="480" t="s">
        <v>2147</v>
      </c>
      <c r="AD572" s="128" t="s">
        <v>1518</v>
      </c>
      <c r="AE572" s="14" t="s">
        <v>1703</v>
      </c>
      <c r="AF572" s="16" t="s">
        <v>507</v>
      </c>
      <c r="AG572" s="10" t="s">
        <v>335</v>
      </c>
      <c r="AH572" s="18">
        <v>0.15</v>
      </c>
      <c r="AI572" s="10" t="s">
        <v>178</v>
      </c>
      <c r="AJ572" s="18">
        <v>0.15</v>
      </c>
      <c r="AK572" s="19">
        <v>0.3</v>
      </c>
      <c r="AL572" s="20">
        <v>0.56000000000000005</v>
      </c>
      <c r="AM572" s="20">
        <v>0.6</v>
      </c>
      <c r="AN572" s="11" t="s">
        <v>179</v>
      </c>
      <c r="AO572" s="11" t="s">
        <v>180</v>
      </c>
      <c r="AP572" s="11" t="s">
        <v>181</v>
      </c>
      <c r="AQ572" s="774" t="s">
        <v>2136</v>
      </c>
      <c r="AR572" s="768">
        <v>0.8</v>
      </c>
      <c r="AS572" s="768">
        <v>0.23520000000000002</v>
      </c>
      <c r="AT572" s="785" t="s">
        <v>219</v>
      </c>
      <c r="AU572" s="768">
        <v>0.6</v>
      </c>
      <c r="AV572" s="768">
        <v>0.44999999999999996</v>
      </c>
      <c r="AW572" s="785" t="s">
        <v>174</v>
      </c>
      <c r="AX572" s="785" t="s">
        <v>1580</v>
      </c>
      <c r="AY572" s="785" t="s">
        <v>174</v>
      </c>
      <c r="AZ572" s="774" t="s">
        <v>183</v>
      </c>
      <c r="BA572" s="97" t="s">
        <v>2148</v>
      </c>
      <c r="BB572" s="91" t="s">
        <v>2138</v>
      </c>
      <c r="BC572" s="94">
        <v>1</v>
      </c>
      <c r="BD572" s="9"/>
      <c r="BE572" s="9"/>
      <c r="BF572" s="9">
        <v>1</v>
      </c>
      <c r="BG572" s="9"/>
      <c r="BH572" s="91" t="s">
        <v>1213</v>
      </c>
      <c r="BI572" s="91" t="s">
        <v>2139</v>
      </c>
      <c r="BJ572" s="91"/>
      <c r="BK572" s="91"/>
      <c r="BL572" s="93"/>
      <c r="BM572" s="93"/>
      <c r="BN572" s="93"/>
      <c r="BO572" s="93"/>
      <c r="BP572" s="95" t="s">
        <v>974</v>
      </c>
      <c r="BQ572" s="96" t="s">
        <v>974</v>
      </c>
      <c r="BR572" s="747"/>
      <c r="BS572" s="762"/>
      <c r="BT572" s="762"/>
      <c r="BU572" s="765"/>
    </row>
    <row r="573" spans="1:73" ht="102" x14ac:dyDescent="0.25">
      <c r="A573" s="819"/>
      <c r="B573" s="822"/>
      <c r="C573" s="825"/>
      <c r="D573" s="999"/>
      <c r="E573" s="831"/>
      <c r="F573" s="834"/>
      <c r="G573" s="763"/>
      <c r="H573" s="775"/>
      <c r="I573" s="775"/>
      <c r="J573" s="801"/>
      <c r="K573" s="775"/>
      <c r="L573" s="763"/>
      <c r="M573" s="816"/>
      <c r="N573" s="763"/>
      <c r="O573" s="763"/>
      <c r="P573" s="813"/>
      <c r="Q573" s="748"/>
      <c r="R573" s="775"/>
      <c r="S573" s="877"/>
      <c r="T573" s="775"/>
      <c r="U573" s="877"/>
      <c r="V573" s="775"/>
      <c r="W573" s="877"/>
      <c r="X573" s="816"/>
      <c r="Y573" s="877"/>
      <c r="Z573" s="877"/>
      <c r="AA573" s="786"/>
      <c r="AB573" s="297">
        <v>2</v>
      </c>
      <c r="AC573" s="480" t="s">
        <v>1960</v>
      </c>
      <c r="AD573" s="481" t="s">
        <v>1518</v>
      </c>
      <c r="AE573" s="295" t="s">
        <v>2149</v>
      </c>
      <c r="AF573" s="298" t="s">
        <v>507</v>
      </c>
      <c r="AG573" s="299" t="s">
        <v>177</v>
      </c>
      <c r="AH573" s="296">
        <v>0.25</v>
      </c>
      <c r="AI573" s="299" t="s">
        <v>178</v>
      </c>
      <c r="AJ573" s="296">
        <v>0.15</v>
      </c>
      <c r="AK573" s="300">
        <v>0.4</v>
      </c>
      <c r="AL573" s="301">
        <v>0.33600000000000002</v>
      </c>
      <c r="AM573" s="301">
        <v>0.6</v>
      </c>
      <c r="AN573" s="302" t="s">
        <v>179</v>
      </c>
      <c r="AO573" s="302" t="s">
        <v>180</v>
      </c>
      <c r="AP573" s="302" t="s">
        <v>181</v>
      </c>
      <c r="AQ573" s="775"/>
      <c r="AR573" s="801"/>
      <c r="AS573" s="801"/>
      <c r="AT573" s="786"/>
      <c r="AU573" s="801"/>
      <c r="AV573" s="801"/>
      <c r="AW573" s="786"/>
      <c r="AX573" s="786"/>
      <c r="AY573" s="786"/>
      <c r="AZ573" s="775"/>
      <c r="BA573" s="303" t="s">
        <v>2150</v>
      </c>
      <c r="BB573" s="305" t="s">
        <v>2151</v>
      </c>
      <c r="BC573" s="308">
        <v>4</v>
      </c>
      <c r="BD573" s="295">
        <v>1</v>
      </c>
      <c r="BE573" s="295">
        <v>1</v>
      </c>
      <c r="BF573" s="295">
        <v>1</v>
      </c>
      <c r="BG573" s="295">
        <v>1</v>
      </c>
      <c r="BH573" s="305" t="s">
        <v>1213</v>
      </c>
      <c r="BI573" s="305" t="s">
        <v>2139</v>
      </c>
      <c r="BJ573" s="305"/>
      <c r="BK573" s="305"/>
      <c r="BL573" s="306"/>
      <c r="BM573" s="306"/>
      <c r="BN573" s="306"/>
      <c r="BO573" s="306"/>
      <c r="BP573" s="307" t="s">
        <v>974</v>
      </c>
      <c r="BQ573" s="330" t="s">
        <v>974</v>
      </c>
      <c r="BR573" s="748"/>
      <c r="BS573" s="763"/>
      <c r="BT573" s="763"/>
      <c r="BU573" s="766"/>
    </row>
    <row r="574" spans="1:73" ht="70.5" x14ac:dyDescent="0.25">
      <c r="A574" s="819"/>
      <c r="B574" s="822"/>
      <c r="C574" s="825"/>
      <c r="D574" s="999"/>
      <c r="E574" s="831"/>
      <c r="F574" s="834"/>
      <c r="G574" s="763"/>
      <c r="H574" s="775"/>
      <c r="I574" s="775"/>
      <c r="J574" s="801"/>
      <c r="K574" s="775"/>
      <c r="L574" s="763"/>
      <c r="M574" s="816"/>
      <c r="N574" s="763"/>
      <c r="O574" s="763"/>
      <c r="P574" s="813"/>
      <c r="Q574" s="748"/>
      <c r="R574" s="775"/>
      <c r="S574" s="877"/>
      <c r="T574" s="775"/>
      <c r="U574" s="877"/>
      <c r="V574" s="775"/>
      <c r="W574" s="877"/>
      <c r="X574" s="816"/>
      <c r="Y574" s="877"/>
      <c r="Z574" s="877"/>
      <c r="AA574" s="786"/>
      <c r="AB574" s="297">
        <v>3</v>
      </c>
      <c r="AC574" s="480" t="s">
        <v>2152</v>
      </c>
      <c r="AD574" s="481" t="s">
        <v>1518</v>
      </c>
      <c r="AE574" s="295" t="s">
        <v>2153</v>
      </c>
      <c r="AF574" s="298" t="s">
        <v>830</v>
      </c>
      <c r="AG574" s="299" t="s">
        <v>282</v>
      </c>
      <c r="AH574" s="296">
        <v>0.1</v>
      </c>
      <c r="AI574" s="299" t="s">
        <v>178</v>
      </c>
      <c r="AJ574" s="296">
        <v>0.15</v>
      </c>
      <c r="AK574" s="300">
        <v>0.25</v>
      </c>
      <c r="AL574" s="301">
        <v>0.33600000000000002</v>
      </c>
      <c r="AM574" s="301">
        <v>0.44999999999999996</v>
      </c>
      <c r="AN574" s="302" t="s">
        <v>179</v>
      </c>
      <c r="AO574" s="302" t="s">
        <v>180</v>
      </c>
      <c r="AP574" s="302" t="s">
        <v>181</v>
      </c>
      <c r="AQ574" s="775"/>
      <c r="AR574" s="801"/>
      <c r="AS574" s="801"/>
      <c r="AT574" s="786"/>
      <c r="AU574" s="801"/>
      <c r="AV574" s="801"/>
      <c r="AW574" s="786"/>
      <c r="AX574" s="786"/>
      <c r="AY574" s="786"/>
      <c r="AZ574" s="775"/>
      <c r="BA574" s="303"/>
      <c r="BB574" s="305"/>
      <c r="BC574" s="308" t="s">
        <v>974</v>
      </c>
      <c r="BD574" s="295"/>
      <c r="BE574" s="295"/>
      <c r="BF574" s="295"/>
      <c r="BG574" s="295"/>
      <c r="BH574" s="305"/>
      <c r="BI574" s="305"/>
      <c r="BJ574" s="305"/>
      <c r="BK574" s="305"/>
      <c r="BL574" s="306"/>
      <c r="BM574" s="306"/>
      <c r="BN574" s="306"/>
      <c r="BO574" s="306"/>
      <c r="BP574" s="307" t="s">
        <v>974</v>
      </c>
      <c r="BQ574" s="330" t="s">
        <v>974</v>
      </c>
      <c r="BR574" s="748"/>
      <c r="BS574" s="763"/>
      <c r="BT574" s="763"/>
      <c r="BU574" s="766"/>
    </row>
    <row r="575" spans="1:73" ht="114.75" x14ac:dyDescent="0.25">
      <c r="A575" s="819"/>
      <c r="B575" s="822"/>
      <c r="C575" s="825"/>
      <c r="D575" s="999"/>
      <c r="E575" s="831"/>
      <c r="F575" s="834"/>
      <c r="G575" s="763"/>
      <c r="H575" s="775"/>
      <c r="I575" s="775"/>
      <c r="J575" s="801"/>
      <c r="K575" s="775"/>
      <c r="L575" s="763"/>
      <c r="M575" s="816"/>
      <c r="N575" s="763"/>
      <c r="O575" s="763"/>
      <c r="P575" s="813"/>
      <c r="Q575" s="748"/>
      <c r="R575" s="775"/>
      <c r="S575" s="877"/>
      <c r="T575" s="775"/>
      <c r="U575" s="877"/>
      <c r="V575" s="775"/>
      <c r="W575" s="877"/>
      <c r="X575" s="816"/>
      <c r="Y575" s="877"/>
      <c r="Z575" s="877"/>
      <c r="AA575" s="786"/>
      <c r="AB575" s="297">
        <v>4</v>
      </c>
      <c r="AC575" s="480" t="s">
        <v>1503</v>
      </c>
      <c r="AD575" s="481" t="s">
        <v>1518</v>
      </c>
      <c r="AE575" s="295" t="s">
        <v>1631</v>
      </c>
      <c r="AF575" s="298" t="s">
        <v>507</v>
      </c>
      <c r="AG575" s="299" t="s">
        <v>335</v>
      </c>
      <c r="AH575" s="296">
        <v>0.15</v>
      </c>
      <c r="AI575" s="299" t="s">
        <v>178</v>
      </c>
      <c r="AJ575" s="296">
        <v>0.15</v>
      </c>
      <c r="AK575" s="300">
        <v>0.3</v>
      </c>
      <c r="AL575" s="301">
        <v>0.23520000000000002</v>
      </c>
      <c r="AM575" s="301">
        <v>0.44999999999999996</v>
      </c>
      <c r="AN575" s="302" t="s">
        <v>179</v>
      </c>
      <c r="AO575" s="302" t="s">
        <v>180</v>
      </c>
      <c r="AP575" s="302" t="s">
        <v>181</v>
      </c>
      <c r="AQ575" s="775"/>
      <c r="AR575" s="801"/>
      <c r="AS575" s="801"/>
      <c r="AT575" s="786"/>
      <c r="AU575" s="801"/>
      <c r="AV575" s="801"/>
      <c r="AW575" s="786"/>
      <c r="AX575" s="786"/>
      <c r="AY575" s="786"/>
      <c r="AZ575" s="775"/>
      <c r="BA575" s="303"/>
      <c r="BB575" s="305"/>
      <c r="BC575" s="308" t="s">
        <v>974</v>
      </c>
      <c r="BD575" s="295"/>
      <c r="BE575" s="295"/>
      <c r="BF575" s="295"/>
      <c r="BG575" s="295"/>
      <c r="BH575" s="305"/>
      <c r="BI575" s="305"/>
      <c r="BJ575" s="305"/>
      <c r="BK575" s="305"/>
      <c r="BL575" s="306"/>
      <c r="BM575" s="306"/>
      <c r="BN575" s="306"/>
      <c r="BO575" s="306"/>
      <c r="BP575" s="307" t="s">
        <v>974</v>
      </c>
      <c r="BQ575" s="330" t="s">
        <v>974</v>
      </c>
      <c r="BR575" s="748"/>
      <c r="BS575" s="763"/>
      <c r="BT575" s="763"/>
      <c r="BU575" s="766"/>
    </row>
    <row r="576" spans="1:73" x14ac:dyDescent="0.25">
      <c r="A576" s="819"/>
      <c r="B576" s="822"/>
      <c r="C576" s="825"/>
      <c r="D576" s="999"/>
      <c r="E576" s="831"/>
      <c r="F576" s="834"/>
      <c r="G576" s="763"/>
      <c r="H576" s="775"/>
      <c r="I576" s="775"/>
      <c r="J576" s="801"/>
      <c r="K576" s="775"/>
      <c r="L576" s="763"/>
      <c r="M576" s="816"/>
      <c r="N576" s="763"/>
      <c r="O576" s="763"/>
      <c r="P576" s="813"/>
      <c r="Q576" s="748"/>
      <c r="R576" s="775"/>
      <c r="S576" s="877"/>
      <c r="T576" s="775"/>
      <c r="U576" s="877"/>
      <c r="V576" s="775"/>
      <c r="W576" s="877"/>
      <c r="X576" s="816"/>
      <c r="Y576" s="877"/>
      <c r="Z576" s="877"/>
      <c r="AA576" s="786"/>
      <c r="AB576" s="297">
        <v>5</v>
      </c>
      <c r="AC576" s="480"/>
      <c r="AD576" s="481"/>
      <c r="AE576" s="51"/>
      <c r="AF576" s="298" t="s">
        <v>974</v>
      </c>
      <c r="AG576" s="299"/>
      <c r="AH576" s="296" t="s">
        <v>974</v>
      </c>
      <c r="AI576" s="299"/>
      <c r="AJ576" s="296" t="s">
        <v>974</v>
      </c>
      <c r="AK576" s="300" t="s">
        <v>974</v>
      </c>
      <c r="AL576" s="301" t="s">
        <v>974</v>
      </c>
      <c r="AM576" s="301" t="s">
        <v>974</v>
      </c>
      <c r="AN576" s="302"/>
      <c r="AO576" s="302"/>
      <c r="AP576" s="302"/>
      <c r="AQ576" s="775"/>
      <c r="AR576" s="801"/>
      <c r="AS576" s="801"/>
      <c r="AT576" s="786"/>
      <c r="AU576" s="801"/>
      <c r="AV576" s="801"/>
      <c r="AW576" s="786"/>
      <c r="AX576" s="786"/>
      <c r="AY576" s="786"/>
      <c r="AZ576" s="775"/>
      <c r="BA576" s="303"/>
      <c r="BB576" s="305"/>
      <c r="BC576" s="308" t="s">
        <v>974</v>
      </c>
      <c r="BD576" s="295"/>
      <c r="BE576" s="295"/>
      <c r="BF576" s="295"/>
      <c r="BG576" s="295"/>
      <c r="BH576" s="305"/>
      <c r="BI576" s="305"/>
      <c r="BJ576" s="305"/>
      <c r="BK576" s="305"/>
      <c r="BL576" s="306"/>
      <c r="BM576" s="306"/>
      <c r="BN576" s="306"/>
      <c r="BO576" s="306"/>
      <c r="BP576" s="307" t="s">
        <v>974</v>
      </c>
      <c r="BQ576" s="330" t="s">
        <v>974</v>
      </c>
      <c r="BR576" s="748"/>
      <c r="BS576" s="763"/>
      <c r="BT576" s="763"/>
      <c r="BU576" s="766"/>
    </row>
    <row r="577" spans="1:73" ht="15.75" thickBot="1" x14ac:dyDescent="0.3">
      <c r="A577" s="819"/>
      <c r="B577" s="822"/>
      <c r="C577" s="825"/>
      <c r="D577" s="1000"/>
      <c r="E577" s="832"/>
      <c r="F577" s="835"/>
      <c r="G577" s="764"/>
      <c r="H577" s="776"/>
      <c r="I577" s="776"/>
      <c r="J577" s="802"/>
      <c r="K577" s="776"/>
      <c r="L577" s="764"/>
      <c r="M577" s="817"/>
      <c r="N577" s="764"/>
      <c r="O577" s="764"/>
      <c r="P577" s="814"/>
      <c r="Q577" s="749"/>
      <c r="R577" s="776"/>
      <c r="S577" s="878"/>
      <c r="T577" s="776"/>
      <c r="U577" s="878"/>
      <c r="V577" s="776"/>
      <c r="W577" s="878"/>
      <c r="X577" s="817"/>
      <c r="Y577" s="878"/>
      <c r="Z577" s="878"/>
      <c r="AA577" s="787"/>
      <c r="AB577" s="315">
        <v>6</v>
      </c>
      <c r="AC577" s="482"/>
      <c r="AD577" s="483"/>
      <c r="AE577" s="313"/>
      <c r="AF577" s="316" t="s">
        <v>974</v>
      </c>
      <c r="AG577" s="317"/>
      <c r="AH577" s="314" t="s">
        <v>974</v>
      </c>
      <c r="AI577" s="317"/>
      <c r="AJ577" s="314" t="s">
        <v>974</v>
      </c>
      <c r="AK577" s="318" t="s">
        <v>974</v>
      </c>
      <c r="AL577" s="301" t="s">
        <v>974</v>
      </c>
      <c r="AM577" s="301" t="s">
        <v>974</v>
      </c>
      <c r="AN577" s="320"/>
      <c r="AO577" s="320"/>
      <c r="AP577" s="320"/>
      <c r="AQ577" s="776"/>
      <c r="AR577" s="802"/>
      <c r="AS577" s="802"/>
      <c r="AT577" s="787"/>
      <c r="AU577" s="802"/>
      <c r="AV577" s="802"/>
      <c r="AW577" s="787"/>
      <c r="AX577" s="787"/>
      <c r="AY577" s="787"/>
      <c r="AZ577" s="776"/>
      <c r="BA577" s="321"/>
      <c r="BB577" s="323"/>
      <c r="BC577" s="326" t="s">
        <v>974</v>
      </c>
      <c r="BD577" s="313"/>
      <c r="BE577" s="313"/>
      <c r="BF577" s="313"/>
      <c r="BG577" s="313"/>
      <c r="BH577" s="323"/>
      <c r="BI577" s="323"/>
      <c r="BJ577" s="323"/>
      <c r="BK577" s="323"/>
      <c r="BL577" s="324"/>
      <c r="BM577" s="324"/>
      <c r="BN577" s="324"/>
      <c r="BO577" s="324"/>
      <c r="BP577" s="325" t="s">
        <v>974</v>
      </c>
      <c r="BQ577" s="333" t="s">
        <v>974</v>
      </c>
      <c r="BR577" s="749"/>
      <c r="BS577" s="764"/>
      <c r="BT577" s="764"/>
      <c r="BU577" s="767"/>
    </row>
    <row r="578" spans="1:73" ht="90" x14ac:dyDescent="0.25">
      <c r="A578" s="819"/>
      <c r="B578" s="822"/>
      <c r="C578" s="825"/>
      <c r="D578" s="998" t="s">
        <v>1387</v>
      </c>
      <c r="E578" s="830" t="s">
        <v>913</v>
      </c>
      <c r="F578" s="833">
        <v>4</v>
      </c>
      <c r="G578" s="762" t="s">
        <v>2144</v>
      </c>
      <c r="H578" s="774" t="s">
        <v>1499</v>
      </c>
      <c r="I578" s="774" t="s">
        <v>1406</v>
      </c>
      <c r="J578" s="800" t="s">
        <v>2154</v>
      </c>
      <c r="K578" s="774" t="s">
        <v>201</v>
      </c>
      <c r="L578" s="762" t="s">
        <v>675</v>
      </c>
      <c r="M578" s="815" t="s">
        <v>1282</v>
      </c>
      <c r="N578" s="762" t="s">
        <v>2155</v>
      </c>
      <c r="O578" s="762" t="s">
        <v>2156</v>
      </c>
      <c r="P578" s="812" t="s">
        <v>1395</v>
      </c>
      <c r="Q578" s="809" t="s">
        <v>1395</v>
      </c>
      <c r="R578" s="774" t="s">
        <v>289</v>
      </c>
      <c r="S578" s="876">
        <v>0.8</v>
      </c>
      <c r="T578" s="774" t="s">
        <v>263</v>
      </c>
      <c r="U578" s="876">
        <v>0.2</v>
      </c>
      <c r="V578" s="774" t="s">
        <v>220</v>
      </c>
      <c r="W578" s="876">
        <v>0.4</v>
      </c>
      <c r="X578" s="815" t="s">
        <v>220</v>
      </c>
      <c r="Y578" s="876">
        <v>0.4</v>
      </c>
      <c r="Z578" s="876" t="s">
        <v>1465</v>
      </c>
      <c r="AA578" s="785" t="s">
        <v>174</v>
      </c>
      <c r="AB578" s="49">
        <v>1</v>
      </c>
      <c r="AC578" s="213" t="s">
        <v>1410</v>
      </c>
      <c r="AD578" s="214" t="s">
        <v>1518</v>
      </c>
      <c r="AE578" s="9" t="s">
        <v>1404</v>
      </c>
      <c r="AF578" s="16" t="s">
        <v>507</v>
      </c>
      <c r="AG578" s="10" t="s">
        <v>335</v>
      </c>
      <c r="AH578" s="18">
        <v>0.15</v>
      </c>
      <c r="AI578" s="10" t="s">
        <v>178</v>
      </c>
      <c r="AJ578" s="18">
        <v>0.15</v>
      </c>
      <c r="AK578" s="19">
        <v>0.3</v>
      </c>
      <c r="AL578" s="20">
        <v>0.56000000000000005</v>
      </c>
      <c r="AM578" s="20">
        <v>0.4</v>
      </c>
      <c r="AN578" s="11" t="s">
        <v>179</v>
      </c>
      <c r="AO578" s="11" t="s">
        <v>180</v>
      </c>
      <c r="AP578" s="11" t="s">
        <v>181</v>
      </c>
      <c r="AQ578" s="774" t="s">
        <v>2136</v>
      </c>
      <c r="AR578" s="768">
        <v>0.8</v>
      </c>
      <c r="AS578" s="768">
        <v>0.27440000000000003</v>
      </c>
      <c r="AT578" s="785" t="s">
        <v>219</v>
      </c>
      <c r="AU578" s="768">
        <v>0.4</v>
      </c>
      <c r="AV578" s="768">
        <v>0.4</v>
      </c>
      <c r="AW578" s="785" t="s">
        <v>220</v>
      </c>
      <c r="AX578" s="785" t="s">
        <v>174</v>
      </c>
      <c r="AY578" s="785" t="s">
        <v>174</v>
      </c>
      <c r="AZ578" s="774" t="s">
        <v>183</v>
      </c>
      <c r="BA578" s="97" t="s">
        <v>2148</v>
      </c>
      <c r="BB578" s="91" t="s">
        <v>2138</v>
      </c>
      <c r="BC578" s="94">
        <v>1</v>
      </c>
      <c r="BD578" s="9"/>
      <c r="BE578" s="9"/>
      <c r="BF578" s="9">
        <v>1</v>
      </c>
      <c r="BG578" s="9"/>
      <c r="BH578" s="91" t="s">
        <v>1213</v>
      </c>
      <c r="BI578" s="91" t="s">
        <v>2139</v>
      </c>
      <c r="BJ578" s="91"/>
      <c r="BK578" s="91"/>
      <c r="BL578" s="93"/>
      <c r="BM578" s="93"/>
      <c r="BN578" s="93"/>
      <c r="BO578" s="93"/>
      <c r="BP578" s="95" t="s">
        <v>974</v>
      </c>
      <c r="BQ578" s="96" t="s">
        <v>974</v>
      </c>
      <c r="BR578" s="747"/>
      <c r="BS578" s="762"/>
      <c r="BT578" s="762"/>
      <c r="BU578" s="765"/>
    </row>
    <row r="579" spans="1:73" ht="136.15" customHeight="1" x14ac:dyDescent="0.25">
      <c r="A579" s="819"/>
      <c r="B579" s="822"/>
      <c r="C579" s="825"/>
      <c r="D579" s="999"/>
      <c r="E579" s="831"/>
      <c r="F579" s="834"/>
      <c r="G579" s="763"/>
      <c r="H579" s="775"/>
      <c r="I579" s="775"/>
      <c r="J579" s="801"/>
      <c r="K579" s="775"/>
      <c r="L579" s="763"/>
      <c r="M579" s="816"/>
      <c r="N579" s="763"/>
      <c r="O579" s="763"/>
      <c r="P579" s="813"/>
      <c r="Q579" s="810"/>
      <c r="R579" s="775"/>
      <c r="S579" s="877"/>
      <c r="T579" s="775"/>
      <c r="U579" s="877"/>
      <c r="V579" s="775"/>
      <c r="W579" s="877"/>
      <c r="X579" s="816"/>
      <c r="Y579" s="877"/>
      <c r="Z579" s="877"/>
      <c r="AA579" s="786"/>
      <c r="AB579" s="297">
        <v>2</v>
      </c>
      <c r="AC579" s="480" t="s">
        <v>1503</v>
      </c>
      <c r="AD579" s="481" t="s">
        <v>1518</v>
      </c>
      <c r="AE579" s="295" t="s">
        <v>1631</v>
      </c>
      <c r="AF579" s="298" t="s">
        <v>507</v>
      </c>
      <c r="AG579" s="299" t="s">
        <v>335</v>
      </c>
      <c r="AH579" s="296">
        <v>0.15</v>
      </c>
      <c r="AI579" s="299" t="s">
        <v>178</v>
      </c>
      <c r="AJ579" s="296">
        <v>0.15</v>
      </c>
      <c r="AK579" s="300">
        <v>0.3</v>
      </c>
      <c r="AL579" s="301">
        <v>0.39200000000000002</v>
      </c>
      <c r="AM579" s="301">
        <v>0.4</v>
      </c>
      <c r="AN579" s="302" t="s">
        <v>179</v>
      </c>
      <c r="AO579" s="302" t="s">
        <v>180</v>
      </c>
      <c r="AP579" s="302" t="s">
        <v>181</v>
      </c>
      <c r="AQ579" s="775"/>
      <c r="AR579" s="801"/>
      <c r="AS579" s="801"/>
      <c r="AT579" s="786"/>
      <c r="AU579" s="801"/>
      <c r="AV579" s="801"/>
      <c r="AW579" s="786"/>
      <c r="AX579" s="786"/>
      <c r="AY579" s="786"/>
      <c r="AZ579" s="775"/>
      <c r="BA579" s="303"/>
      <c r="BB579" s="305"/>
      <c r="BC579" s="308" t="s">
        <v>974</v>
      </c>
      <c r="BD579" s="295"/>
      <c r="BE579" s="295"/>
      <c r="BF579" s="295"/>
      <c r="BG579" s="295"/>
      <c r="BH579" s="305"/>
      <c r="BI579" s="305"/>
      <c r="BJ579" s="305"/>
      <c r="BK579" s="305"/>
      <c r="BL579" s="306"/>
      <c r="BM579" s="306"/>
      <c r="BN579" s="306"/>
      <c r="BO579" s="306"/>
      <c r="BP579" s="307" t="s">
        <v>974</v>
      </c>
      <c r="BQ579" s="330" t="s">
        <v>974</v>
      </c>
      <c r="BR579" s="748"/>
      <c r="BS579" s="763"/>
      <c r="BT579" s="763"/>
      <c r="BU579" s="766"/>
    </row>
    <row r="580" spans="1:73" ht="70.5" x14ac:dyDescent="0.25">
      <c r="A580" s="819"/>
      <c r="B580" s="822"/>
      <c r="C580" s="825"/>
      <c r="D580" s="999"/>
      <c r="E580" s="831"/>
      <c r="F580" s="834"/>
      <c r="G580" s="763"/>
      <c r="H580" s="775"/>
      <c r="I580" s="775"/>
      <c r="J580" s="801"/>
      <c r="K580" s="775"/>
      <c r="L580" s="763"/>
      <c r="M580" s="816"/>
      <c r="N580" s="763"/>
      <c r="O580" s="763"/>
      <c r="P580" s="813"/>
      <c r="Q580" s="810"/>
      <c r="R580" s="775"/>
      <c r="S580" s="877"/>
      <c r="T580" s="775"/>
      <c r="U580" s="877"/>
      <c r="V580" s="775"/>
      <c r="W580" s="877"/>
      <c r="X580" s="816"/>
      <c r="Y580" s="877"/>
      <c r="Z580" s="877"/>
      <c r="AA580" s="786"/>
      <c r="AB580" s="297">
        <v>3</v>
      </c>
      <c r="AC580" s="480" t="s">
        <v>1603</v>
      </c>
      <c r="AD580" s="481">
        <v>3</v>
      </c>
      <c r="AE580" s="295" t="s">
        <v>1597</v>
      </c>
      <c r="AF580" s="298" t="s">
        <v>507</v>
      </c>
      <c r="AG580" s="299" t="s">
        <v>335</v>
      </c>
      <c r="AH580" s="296">
        <v>0.15</v>
      </c>
      <c r="AI580" s="299" t="s">
        <v>178</v>
      </c>
      <c r="AJ580" s="296">
        <v>0.15</v>
      </c>
      <c r="AK580" s="300">
        <v>0.3</v>
      </c>
      <c r="AL580" s="301">
        <v>0.27440000000000003</v>
      </c>
      <c r="AM580" s="301">
        <v>0.4</v>
      </c>
      <c r="AN580" s="302" t="s">
        <v>179</v>
      </c>
      <c r="AO580" s="302" t="s">
        <v>180</v>
      </c>
      <c r="AP580" s="302" t="s">
        <v>181</v>
      </c>
      <c r="AQ580" s="775"/>
      <c r="AR580" s="801"/>
      <c r="AS580" s="801"/>
      <c r="AT580" s="786"/>
      <c r="AU580" s="801"/>
      <c r="AV580" s="801"/>
      <c r="AW580" s="786"/>
      <c r="AX580" s="786"/>
      <c r="AY580" s="786"/>
      <c r="AZ580" s="775"/>
      <c r="BA580" s="303"/>
      <c r="BB580" s="305"/>
      <c r="BC580" s="308" t="s">
        <v>974</v>
      </c>
      <c r="BD580" s="295"/>
      <c r="BE580" s="295"/>
      <c r="BF580" s="295"/>
      <c r="BG580" s="295"/>
      <c r="BH580" s="305"/>
      <c r="BI580" s="305"/>
      <c r="BJ580" s="305"/>
      <c r="BK580" s="305"/>
      <c r="BL580" s="306"/>
      <c r="BM580" s="306"/>
      <c r="BN580" s="306"/>
      <c r="BO580" s="306"/>
      <c r="BP580" s="307" t="s">
        <v>974</v>
      </c>
      <c r="BQ580" s="330" t="s">
        <v>974</v>
      </c>
      <c r="BR580" s="748"/>
      <c r="BS580" s="763"/>
      <c r="BT580" s="763"/>
      <c r="BU580" s="766"/>
    </row>
    <row r="581" spans="1:73" x14ac:dyDescent="0.25">
      <c r="A581" s="819"/>
      <c r="B581" s="822"/>
      <c r="C581" s="825"/>
      <c r="D581" s="999"/>
      <c r="E581" s="831"/>
      <c r="F581" s="834"/>
      <c r="G581" s="763"/>
      <c r="H581" s="775"/>
      <c r="I581" s="775"/>
      <c r="J581" s="801"/>
      <c r="K581" s="775"/>
      <c r="L581" s="763"/>
      <c r="M581" s="816"/>
      <c r="N581" s="763"/>
      <c r="O581" s="763"/>
      <c r="P581" s="813"/>
      <c r="Q581" s="810"/>
      <c r="R581" s="775"/>
      <c r="S581" s="877"/>
      <c r="T581" s="775"/>
      <c r="U581" s="877"/>
      <c r="V581" s="775"/>
      <c r="W581" s="877"/>
      <c r="X581" s="816"/>
      <c r="Y581" s="877"/>
      <c r="Z581" s="877"/>
      <c r="AA581" s="786"/>
      <c r="AB581" s="297">
        <v>4</v>
      </c>
      <c r="AC581" s="480"/>
      <c r="AD581" s="481"/>
      <c r="AE581" s="295"/>
      <c r="AF581" s="298" t="s">
        <v>974</v>
      </c>
      <c r="AG581" s="299"/>
      <c r="AH581" s="296" t="s">
        <v>974</v>
      </c>
      <c r="AI581" s="299"/>
      <c r="AJ581" s="296" t="s">
        <v>974</v>
      </c>
      <c r="AK581" s="300" t="s">
        <v>974</v>
      </c>
      <c r="AL581" s="301" t="s">
        <v>974</v>
      </c>
      <c r="AM581" s="301" t="s">
        <v>974</v>
      </c>
      <c r="AN581" s="302"/>
      <c r="AO581" s="302"/>
      <c r="AP581" s="302"/>
      <c r="AQ581" s="775"/>
      <c r="AR581" s="801"/>
      <c r="AS581" s="801"/>
      <c r="AT581" s="786"/>
      <c r="AU581" s="801"/>
      <c r="AV581" s="801"/>
      <c r="AW581" s="786"/>
      <c r="AX581" s="786"/>
      <c r="AY581" s="786"/>
      <c r="AZ581" s="775"/>
      <c r="BA581" s="303"/>
      <c r="BB581" s="305"/>
      <c r="BC581" s="308" t="s">
        <v>974</v>
      </c>
      <c r="BD581" s="295"/>
      <c r="BE581" s="295"/>
      <c r="BF581" s="295"/>
      <c r="BG581" s="295"/>
      <c r="BH581" s="305"/>
      <c r="BI581" s="305"/>
      <c r="BJ581" s="305"/>
      <c r="BK581" s="305"/>
      <c r="BL581" s="306"/>
      <c r="BM581" s="306"/>
      <c r="BN581" s="306"/>
      <c r="BO581" s="306"/>
      <c r="BP581" s="307" t="s">
        <v>974</v>
      </c>
      <c r="BQ581" s="330" t="s">
        <v>974</v>
      </c>
      <c r="BR581" s="748"/>
      <c r="BS581" s="763"/>
      <c r="BT581" s="763"/>
      <c r="BU581" s="766"/>
    </row>
    <row r="582" spans="1:73" x14ac:dyDescent="0.25">
      <c r="A582" s="819"/>
      <c r="B582" s="822"/>
      <c r="C582" s="825"/>
      <c r="D582" s="999"/>
      <c r="E582" s="831"/>
      <c r="F582" s="834"/>
      <c r="G582" s="763"/>
      <c r="H582" s="775"/>
      <c r="I582" s="775"/>
      <c r="J582" s="801"/>
      <c r="K582" s="775"/>
      <c r="L582" s="763"/>
      <c r="M582" s="816"/>
      <c r="N582" s="763"/>
      <c r="O582" s="763"/>
      <c r="P582" s="813"/>
      <c r="Q582" s="810"/>
      <c r="R582" s="775"/>
      <c r="S582" s="877"/>
      <c r="T582" s="775"/>
      <c r="U582" s="877"/>
      <c r="V582" s="775"/>
      <c r="W582" s="877"/>
      <c r="X582" s="816"/>
      <c r="Y582" s="877"/>
      <c r="Z582" s="877"/>
      <c r="AA582" s="786"/>
      <c r="AB582" s="297">
        <v>5</v>
      </c>
      <c r="AC582" s="480"/>
      <c r="AD582" s="481"/>
      <c r="AE582" s="295"/>
      <c r="AF582" s="298" t="s">
        <v>974</v>
      </c>
      <c r="AG582" s="299"/>
      <c r="AH582" s="296" t="s">
        <v>974</v>
      </c>
      <c r="AI582" s="299"/>
      <c r="AJ582" s="296" t="s">
        <v>974</v>
      </c>
      <c r="AK582" s="300" t="s">
        <v>974</v>
      </c>
      <c r="AL582" s="301" t="s">
        <v>974</v>
      </c>
      <c r="AM582" s="301" t="s">
        <v>974</v>
      </c>
      <c r="AN582" s="302"/>
      <c r="AO582" s="302"/>
      <c r="AP582" s="302"/>
      <c r="AQ582" s="775"/>
      <c r="AR582" s="801"/>
      <c r="AS582" s="801"/>
      <c r="AT582" s="786"/>
      <c r="AU582" s="801"/>
      <c r="AV582" s="801"/>
      <c r="AW582" s="786"/>
      <c r="AX582" s="786"/>
      <c r="AY582" s="786"/>
      <c r="AZ582" s="775"/>
      <c r="BA582" s="303"/>
      <c r="BB582" s="305"/>
      <c r="BC582" s="308" t="s">
        <v>974</v>
      </c>
      <c r="BD582" s="295"/>
      <c r="BE582" s="295"/>
      <c r="BF582" s="295"/>
      <c r="BG582" s="295"/>
      <c r="BH582" s="305"/>
      <c r="BI582" s="305"/>
      <c r="BJ582" s="305"/>
      <c r="BK582" s="305"/>
      <c r="BL582" s="306"/>
      <c r="BM582" s="306"/>
      <c r="BN582" s="306"/>
      <c r="BO582" s="306"/>
      <c r="BP582" s="307" t="s">
        <v>974</v>
      </c>
      <c r="BQ582" s="330" t="s">
        <v>974</v>
      </c>
      <c r="BR582" s="748"/>
      <c r="BS582" s="763"/>
      <c r="BT582" s="763"/>
      <c r="BU582" s="766"/>
    </row>
    <row r="583" spans="1:73" ht="15.75" thickBot="1" x14ac:dyDescent="0.3">
      <c r="A583" s="819"/>
      <c r="B583" s="822"/>
      <c r="C583" s="825"/>
      <c r="D583" s="1000"/>
      <c r="E583" s="832"/>
      <c r="F583" s="835"/>
      <c r="G583" s="764"/>
      <c r="H583" s="776"/>
      <c r="I583" s="776"/>
      <c r="J583" s="802"/>
      <c r="K583" s="776"/>
      <c r="L583" s="764"/>
      <c r="M583" s="817"/>
      <c r="N583" s="764"/>
      <c r="O583" s="764"/>
      <c r="P583" s="814"/>
      <c r="Q583" s="811"/>
      <c r="R583" s="776"/>
      <c r="S583" s="878"/>
      <c r="T583" s="776"/>
      <c r="U583" s="878"/>
      <c r="V583" s="776"/>
      <c r="W583" s="878"/>
      <c r="X583" s="817"/>
      <c r="Y583" s="878"/>
      <c r="Z583" s="878"/>
      <c r="AA583" s="787"/>
      <c r="AB583" s="315">
        <v>6</v>
      </c>
      <c r="AC583" s="482"/>
      <c r="AD583" s="483"/>
      <c r="AE583" s="313"/>
      <c r="AF583" s="316" t="s">
        <v>974</v>
      </c>
      <c r="AG583" s="317"/>
      <c r="AH583" s="314" t="s">
        <v>974</v>
      </c>
      <c r="AI583" s="317"/>
      <c r="AJ583" s="314" t="s">
        <v>974</v>
      </c>
      <c r="AK583" s="318" t="s">
        <v>974</v>
      </c>
      <c r="AL583" s="301" t="s">
        <v>974</v>
      </c>
      <c r="AM583" s="301" t="s">
        <v>974</v>
      </c>
      <c r="AN583" s="320"/>
      <c r="AO583" s="320"/>
      <c r="AP583" s="320"/>
      <c r="AQ583" s="776"/>
      <c r="AR583" s="802"/>
      <c r="AS583" s="802"/>
      <c r="AT583" s="787"/>
      <c r="AU583" s="802"/>
      <c r="AV583" s="802"/>
      <c r="AW583" s="787"/>
      <c r="AX583" s="787"/>
      <c r="AY583" s="787"/>
      <c r="AZ583" s="776"/>
      <c r="BA583" s="321"/>
      <c r="BB583" s="323"/>
      <c r="BC583" s="326" t="s">
        <v>974</v>
      </c>
      <c r="BD583" s="313"/>
      <c r="BE583" s="313"/>
      <c r="BF583" s="313"/>
      <c r="BG583" s="313"/>
      <c r="BH583" s="323"/>
      <c r="BI583" s="323"/>
      <c r="BJ583" s="323"/>
      <c r="BK583" s="323"/>
      <c r="BL583" s="324"/>
      <c r="BM583" s="324"/>
      <c r="BN583" s="324"/>
      <c r="BO583" s="324"/>
      <c r="BP583" s="325" t="s">
        <v>974</v>
      </c>
      <c r="BQ583" s="333" t="s">
        <v>974</v>
      </c>
      <c r="BR583" s="749"/>
      <c r="BS583" s="764"/>
      <c r="BT583" s="764"/>
      <c r="BU583" s="767"/>
    </row>
    <row r="584" spans="1:73" ht="91.15" customHeight="1" x14ac:dyDescent="0.25">
      <c r="A584" s="819"/>
      <c r="B584" s="822"/>
      <c r="C584" s="825"/>
      <c r="D584" s="998" t="s">
        <v>1387</v>
      </c>
      <c r="E584" s="830" t="s">
        <v>913</v>
      </c>
      <c r="F584" s="833">
        <v>5</v>
      </c>
      <c r="G584" s="762" t="s">
        <v>2157</v>
      </c>
      <c r="H584" s="774" t="s">
        <v>1556</v>
      </c>
      <c r="I584" s="774" t="s">
        <v>1391</v>
      </c>
      <c r="J584" s="800" t="s">
        <v>2158</v>
      </c>
      <c r="K584" s="774" t="s">
        <v>201</v>
      </c>
      <c r="L584" s="762" t="s">
        <v>327</v>
      </c>
      <c r="M584" s="785" t="s">
        <v>1282</v>
      </c>
      <c r="N584" s="762" t="s">
        <v>2132</v>
      </c>
      <c r="O584" s="762" t="s">
        <v>2133</v>
      </c>
      <c r="P584" s="812" t="s">
        <v>1395</v>
      </c>
      <c r="Q584" s="809" t="s">
        <v>1395</v>
      </c>
      <c r="R584" s="774" t="s">
        <v>219</v>
      </c>
      <c r="S584" s="876">
        <v>0.4</v>
      </c>
      <c r="T584" s="774" t="s">
        <v>263</v>
      </c>
      <c r="U584" s="876">
        <v>0.2</v>
      </c>
      <c r="V584" s="774" t="s">
        <v>174</v>
      </c>
      <c r="W584" s="876">
        <v>0.6</v>
      </c>
      <c r="X584" s="815" t="s">
        <v>174</v>
      </c>
      <c r="Y584" s="876">
        <v>0.6</v>
      </c>
      <c r="Z584" s="876" t="s">
        <v>1602</v>
      </c>
      <c r="AA584" s="785" t="s">
        <v>174</v>
      </c>
      <c r="AB584" s="49">
        <v>1</v>
      </c>
      <c r="AC584" s="213" t="s">
        <v>2134</v>
      </c>
      <c r="AD584" s="214">
        <v>1</v>
      </c>
      <c r="AE584" s="9" t="s">
        <v>2135</v>
      </c>
      <c r="AF584" s="17" t="s">
        <v>507</v>
      </c>
      <c r="AG584" s="10" t="s">
        <v>177</v>
      </c>
      <c r="AH584" s="18">
        <v>0.25</v>
      </c>
      <c r="AI584" s="10" t="s">
        <v>806</v>
      </c>
      <c r="AJ584" s="18">
        <v>0.25</v>
      </c>
      <c r="AK584" s="19">
        <v>0.5</v>
      </c>
      <c r="AL584" s="20">
        <v>0.2</v>
      </c>
      <c r="AM584" s="20">
        <v>0.6</v>
      </c>
      <c r="AN584" s="11" t="s">
        <v>179</v>
      </c>
      <c r="AO584" s="11" t="s">
        <v>180</v>
      </c>
      <c r="AP584" s="11" t="s">
        <v>181</v>
      </c>
      <c r="AQ584" s="774" t="s">
        <v>2136</v>
      </c>
      <c r="AR584" s="768">
        <v>0.4</v>
      </c>
      <c r="AS584" s="768">
        <v>0.14000000000000001</v>
      </c>
      <c r="AT584" s="785" t="s">
        <v>535</v>
      </c>
      <c r="AU584" s="768">
        <v>0.6</v>
      </c>
      <c r="AV584" s="768">
        <v>0.6</v>
      </c>
      <c r="AW584" s="785" t="s">
        <v>174</v>
      </c>
      <c r="AX584" s="785" t="s">
        <v>174</v>
      </c>
      <c r="AY584" s="785" t="s">
        <v>174</v>
      </c>
      <c r="AZ584" s="774" t="s">
        <v>183</v>
      </c>
      <c r="BA584" s="97" t="s">
        <v>2148</v>
      </c>
      <c r="BB584" s="91" t="s">
        <v>2138</v>
      </c>
      <c r="BC584" s="94">
        <v>1</v>
      </c>
      <c r="BD584" s="9"/>
      <c r="BE584" s="9"/>
      <c r="BF584" s="9">
        <v>1</v>
      </c>
      <c r="BG584" s="9"/>
      <c r="BH584" s="91" t="s">
        <v>1213</v>
      </c>
      <c r="BI584" s="91" t="s">
        <v>2139</v>
      </c>
      <c r="BJ584" s="91"/>
      <c r="BK584" s="91"/>
      <c r="BL584" s="93"/>
      <c r="BM584" s="93"/>
      <c r="BN584" s="93"/>
      <c r="BO584" s="93"/>
      <c r="BP584" s="95" t="s">
        <v>974</v>
      </c>
      <c r="BQ584" s="96" t="s">
        <v>974</v>
      </c>
      <c r="BR584" s="747"/>
      <c r="BS584" s="762"/>
      <c r="BT584" s="762"/>
      <c r="BU584" s="765"/>
    </row>
    <row r="585" spans="1:73" ht="123.6" customHeight="1" x14ac:dyDescent="0.25">
      <c r="A585" s="819"/>
      <c r="B585" s="822"/>
      <c r="C585" s="825"/>
      <c r="D585" s="999"/>
      <c r="E585" s="831"/>
      <c r="F585" s="834"/>
      <c r="G585" s="763"/>
      <c r="H585" s="775"/>
      <c r="I585" s="775"/>
      <c r="J585" s="801"/>
      <c r="K585" s="775"/>
      <c r="L585" s="763"/>
      <c r="M585" s="786"/>
      <c r="N585" s="763"/>
      <c r="O585" s="763"/>
      <c r="P585" s="813"/>
      <c r="Q585" s="810"/>
      <c r="R585" s="775"/>
      <c r="S585" s="877"/>
      <c r="T585" s="775"/>
      <c r="U585" s="877"/>
      <c r="V585" s="775"/>
      <c r="W585" s="877"/>
      <c r="X585" s="816"/>
      <c r="Y585" s="877"/>
      <c r="Z585" s="877"/>
      <c r="AA585" s="786"/>
      <c r="AB585" s="297">
        <v>2</v>
      </c>
      <c r="AC585" s="480" t="s">
        <v>1503</v>
      </c>
      <c r="AD585" s="481">
        <v>1</v>
      </c>
      <c r="AE585" s="295" t="s">
        <v>1631</v>
      </c>
      <c r="AF585" s="298" t="s">
        <v>507</v>
      </c>
      <c r="AG585" s="299" t="s">
        <v>335</v>
      </c>
      <c r="AH585" s="296">
        <v>0.15</v>
      </c>
      <c r="AI585" s="299" t="s">
        <v>178</v>
      </c>
      <c r="AJ585" s="296">
        <v>0.15</v>
      </c>
      <c r="AK585" s="300">
        <v>0.3</v>
      </c>
      <c r="AL585" s="301">
        <v>0.14000000000000001</v>
      </c>
      <c r="AM585" s="301">
        <v>0.6</v>
      </c>
      <c r="AN585" s="302" t="s">
        <v>179</v>
      </c>
      <c r="AO585" s="302" t="s">
        <v>180</v>
      </c>
      <c r="AP585" s="302" t="s">
        <v>181</v>
      </c>
      <c r="AQ585" s="775"/>
      <c r="AR585" s="801"/>
      <c r="AS585" s="801"/>
      <c r="AT585" s="786"/>
      <c r="AU585" s="801"/>
      <c r="AV585" s="801"/>
      <c r="AW585" s="786"/>
      <c r="AX585" s="786"/>
      <c r="AY585" s="786"/>
      <c r="AZ585" s="775"/>
      <c r="BA585" s="303"/>
      <c r="BB585" s="305"/>
      <c r="BC585" s="308" t="s">
        <v>974</v>
      </c>
      <c r="BD585" s="295"/>
      <c r="BE585" s="295"/>
      <c r="BF585" s="295"/>
      <c r="BG585" s="295"/>
      <c r="BH585" s="305"/>
      <c r="BI585" s="305"/>
      <c r="BJ585" s="305"/>
      <c r="BK585" s="305"/>
      <c r="BL585" s="306"/>
      <c r="BM585" s="306"/>
      <c r="BN585" s="306"/>
      <c r="BO585" s="306"/>
      <c r="BP585" s="307" t="s">
        <v>974</v>
      </c>
      <c r="BQ585" s="330" t="s">
        <v>974</v>
      </c>
      <c r="BR585" s="748"/>
      <c r="BS585" s="763"/>
      <c r="BT585" s="763"/>
      <c r="BU585" s="766"/>
    </row>
    <row r="586" spans="1:73" x14ac:dyDescent="0.25">
      <c r="A586" s="819"/>
      <c r="B586" s="822"/>
      <c r="C586" s="825"/>
      <c r="D586" s="999"/>
      <c r="E586" s="831"/>
      <c r="F586" s="834"/>
      <c r="G586" s="763"/>
      <c r="H586" s="775"/>
      <c r="I586" s="775"/>
      <c r="J586" s="801"/>
      <c r="K586" s="775"/>
      <c r="L586" s="763"/>
      <c r="M586" s="786"/>
      <c r="N586" s="763"/>
      <c r="O586" s="763"/>
      <c r="P586" s="813"/>
      <c r="Q586" s="810"/>
      <c r="R586" s="775"/>
      <c r="S586" s="877"/>
      <c r="T586" s="775"/>
      <c r="U586" s="877"/>
      <c r="V586" s="775"/>
      <c r="W586" s="877"/>
      <c r="X586" s="816"/>
      <c r="Y586" s="877"/>
      <c r="Z586" s="877"/>
      <c r="AA586" s="786"/>
      <c r="AB586" s="297">
        <v>3</v>
      </c>
      <c r="AC586" s="480"/>
      <c r="AD586" s="481"/>
      <c r="AE586" s="295"/>
      <c r="AF586" s="298" t="s">
        <v>974</v>
      </c>
      <c r="AG586" s="299"/>
      <c r="AH586" s="296" t="s">
        <v>974</v>
      </c>
      <c r="AI586" s="299"/>
      <c r="AJ586" s="296" t="s">
        <v>974</v>
      </c>
      <c r="AK586" s="300" t="s">
        <v>974</v>
      </c>
      <c r="AL586" s="301" t="s">
        <v>974</v>
      </c>
      <c r="AM586" s="301" t="s">
        <v>974</v>
      </c>
      <c r="AN586" s="302"/>
      <c r="AO586" s="302"/>
      <c r="AP586" s="302"/>
      <c r="AQ586" s="775"/>
      <c r="AR586" s="801"/>
      <c r="AS586" s="801"/>
      <c r="AT586" s="786"/>
      <c r="AU586" s="801"/>
      <c r="AV586" s="801"/>
      <c r="AW586" s="786"/>
      <c r="AX586" s="786"/>
      <c r="AY586" s="786"/>
      <c r="AZ586" s="775"/>
      <c r="BA586" s="303"/>
      <c r="BB586" s="305"/>
      <c r="BC586" s="308" t="s">
        <v>974</v>
      </c>
      <c r="BD586" s="295"/>
      <c r="BE586" s="295"/>
      <c r="BF586" s="295"/>
      <c r="BG586" s="295"/>
      <c r="BH586" s="305"/>
      <c r="BI586" s="305"/>
      <c r="BJ586" s="305"/>
      <c r="BK586" s="305"/>
      <c r="BL586" s="306"/>
      <c r="BM586" s="306"/>
      <c r="BN586" s="306"/>
      <c r="BO586" s="306"/>
      <c r="BP586" s="307" t="s">
        <v>974</v>
      </c>
      <c r="BQ586" s="330" t="s">
        <v>974</v>
      </c>
      <c r="BR586" s="748"/>
      <c r="BS586" s="763"/>
      <c r="BT586" s="763"/>
      <c r="BU586" s="766"/>
    </row>
    <row r="587" spans="1:73" x14ac:dyDescent="0.25">
      <c r="A587" s="819"/>
      <c r="B587" s="822"/>
      <c r="C587" s="825"/>
      <c r="D587" s="999"/>
      <c r="E587" s="831"/>
      <c r="F587" s="834"/>
      <c r="G587" s="763"/>
      <c r="H587" s="775"/>
      <c r="I587" s="775"/>
      <c r="J587" s="801"/>
      <c r="K587" s="775"/>
      <c r="L587" s="763"/>
      <c r="M587" s="786"/>
      <c r="N587" s="763"/>
      <c r="O587" s="763"/>
      <c r="P587" s="813"/>
      <c r="Q587" s="810"/>
      <c r="R587" s="775"/>
      <c r="S587" s="877"/>
      <c r="T587" s="775"/>
      <c r="U587" s="877"/>
      <c r="V587" s="775"/>
      <c r="W587" s="877"/>
      <c r="X587" s="816"/>
      <c r="Y587" s="877"/>
      <c r="Z587" s="877"/>
      <c r="AA587" s="786"/>
      <c r="AB587" s="297">
        <v>4</v>
      </c>
      <c r="AC587" s="480"/>
      <c r="AD587" s="481"/>
      <c r="AE587" s="295"/>
      <c r="AF587" s="298" t="s">
        <v>974</v>
      </c>
      <c r="AG587" s="299"/>
      <c r="AH587" s="296" t="s">
        <v>974</v>
      </c>
      <c r="AI587" s="299"/>
      <c r="AJ587" s="296" t="s">
        <v>974</v>
      </c>
      <c r="AK587" s="300" t="s">
        <v>974</v>
      </c>
      <c r="AL587" s="301" t="s">
        <v>974</v>
      </c>
      <c r="AM587" s="301" t="s">
        <v>974</v>
      </c>
      <c r="AN587" s="302"/>
      <c r="AO587" s="302"/>
      <c r="AP587" s="302"/>
      <c r="AQ587" s="775"/>
      <c r="AR587" s="801"/>
      <c r="AS587" s="801"/>
      <c r="AT587" s="786"/>
      <c r="AU587" s="801"/>
      <c r="AV587" s="801"/>
      <c r="AW587" s="786"/>
      <c r="AX587" s="786"/>
      <c r="AY587" s="786"/>
      <c r="AZ587" s="775"/>
      <c r="BA587" s="303"/>
      <c r="BB587" s="305"/>
      <c r="BC587" s="308" t="s">
        <v>974</v>
      </c>
      <c r="BD587" s="295"/>
      <c r="BE587" s="295"/>
      <c r="BF587" s="295"/>
      <c r="BG587" s="295"/>
      <c r="BH587" s="305"/>
      <c r="BI587" s="305"/>
      <c r="BJ587" s="305"/>
      <c r="BK587" s="305"/>
      <c r="BL587" s="306"/>
      <c r="BM587" s="306"/>
      <c r="BN587" s="306"/>
      <c r="BO587" s="306"/>
      <c r="BP587" s="307" t="s">
        <v>974</v>
      </c>
      <c r="BQ587" s="330" t="s">
        <v>974</v>
      </c>
      <c r="BR587" s="748"/>
      <c r="BS587" s="763"/>
      <c r="BT587" s="763"/>
      <c r="BU587" s="766"/>
    </row>
    <row r="588" spans="1:73" x14ac:dyDescent="0.25">
      <c r="A588" s="819"/>
      <c r="B588" s="822"/>
      <c r="C588" s="825"/>
      <c r="D588" s="999"/>
      <c r="E588" s="831"/>
      <c r="F588" s="834"/>
      <c r="G588" s="763"/>
      <c r="H588" s="775"/>
      <c r="I588" s="775"/>
      <c r="J588" s="801"/>
      <c r="K588" s="775"/>
      <c r="L588" s="763"/>
      <c r="M588" s="786"/>
      <c r="N588" s="763"/>
      <c r="O588" s="763"/>
      <c r="P588" s="813"/>
      <c r="Q588" s="810"/>
      <c r="R588" s="775"/>
      <c r="S588" s="877"/>
      <c r="T588" s="775"/>
      <c r="U588" s="877"/>
      <c r="V588" s="775"/>
      <c r="W588" s="877"/>
      <c r="X588" s="816"/>
      <c r="Y588" s="877"/>
      <c r="Z588" s="877"/>
      <c r="AA588" s="786"/>
      <c r="AB588" s="297">
        <v>5</v>
      </c>
      <c r="AC588" s="480"/>
      <c r="AD588" s="481"/>
      <c r="AE588" s="295"/>
      <c r="AF588" s="298" t="s">
        <v>974</v>
      </c>
      <c r="AG588" s="299"/>
      <c r="AH588" s="296" t="s">
        <v>974</v>
      </c>
      <c r="AI588" s="299"/>
      <c r="AJ588" s="296" t="s">
        <v>974</v>
      </c>
      <c r="AK588" s="300" t="s">
        <v>974</v>
      </c>
      <c r="AL588" s="301" t="s">
        <v>974</v>
      </c>
      <c r="AM588" s="301" t="s">
        <v>974</v>
      </c>
      <c r="AN588" s="302"/>
      <c r="AO588" s="302"/>
      <c r="AP588" s="302"/>
      <c r="AQ588" s="775"/>
      <c r="AR588" s="801"/>
      <c r="AS588" s="801"/>
      <c r="AT588" s="786"/>
      <c r="AU588" s="801"/>
      <c r="AV588" s="801"/>
      <c r="AW588" s="786"/>
      <c r="AX588" s="786"/>
      <c r="AY588" s="786"/>
      <c r="AZ588" s="775"/>
      <c r="BA588" s="303"/>
      <c r="BB588" s="305"/>
      <c r="BC588" s="308" t="s">
        <v>974</v>
      </c>
      <c r="BD588" s="295"/>
      <c r="BE588" s="295"/>
      <c r="BF588" s="295"/>
      <c r="BG588" s="295"/>
      <c r="BH588" s="305"/>
      <c r="BI588" s="305"/>
      <c r="BJ588" s="305"/>
      <c r="BK588" s="305"/>
      <c r="BL588" s="306"/>
      <c r="BM588" s="306"/>
      <c r="BN588" s="306"/>
      <c r="BO588" s="306"/>
      <c r="BP588" s="307" t="s">
        <v>974</v>
      </c>
      <c r="BQ588" s="330" t="s">
        <v>974</v>
      </c>
      <c r="BR588" s="748"/>
      <c r="BS588" s="763"/>
      <c r="BT588" s="763"/>
      <c r="BU588" s="766"/>
    </row>
    <row r="589" spans="1:73" ht="15.75" thickBot="1" x14ac:dyDescent="0.3">
      <c r="A589" s="819"/>
      <c r="B589" s="822"/>
      <c r="C589" s="825"/>
      <c r="D589" s="1000"/>
      <c r="E589" s="832"/>
      <c r="F589" s="835"/>
      <c r="G589" s="764"/>
      <c r="H589" s="776"/>
      <c r="I589" s="776"/>
      <c r="J589" s="802"/>
      <c r="K589" s="776"/>
      <c r="L589" s="764"/>
      <c r="M589" s="787"/>
      <c r="N589" s="764"/>
      <c r="O589" s="764"/>
      <c r="P589" s="814"/>
      <c r="Q589" s="811"/>
      <c r="R589" s="776"/>
      <c r="S589" s="878"/>
      <c r="T589" s="776"/>
      <c r="U589" s="878"/>
      <c r="V589" s="776"/>
      <c r="W589" s="878"/>
      <c r="X589" s="817"/>
      <c r="Y589" s="878"/>
      <c r="Z589" s="878"/>
      <c r="AA589" s="787"/>
      <c r="AB589" s="315">
        <v>6</v>
      </c>
      <c r="AC589" s="482"/>
      <c r="AD589" s="483"/>
      <c r="AE589" s="313"/>
      <c r="AF589" s="547" t="s">
        <v>974</v>
      </c>
      <c r="AG589" s="548"/>
      <c r="AH589" s="314" t="s">
        <v>974</v>
      </c>
      <c r="AI589" s="548"/>
      <c r="AJ589" s="314" t="s">
        <v>974</v>
      </c>
      <c r="AK589" s="318" t="s">
        <v>974</v>
      </c>
      <c r="AL589" s="301" t="s">
        <v>974</v>
      </c>
      <c r="AM589" s="301" t="s">
        <v>974</v>
      </c>
      <c r="AN589" s="320"/>
      <c r="AO589" s="320"/>
      <c r="AP589" s="320"/>
      <c r="AQ589" s="776"/>
      <c r="AR589" s="802"/>
      <c r="AS589" s="802"/>
      <c r="AT589" s="787"/>
      <c r="AU589" s="802"/>
      <c r="AV589" s="802"/>
      <c r="AW589" s="787"/>
      <c r="AX589" s="787"/>
      <c r="AY589" s="787"/>
      <c r="AZ589" s="776"/>
      <c r="BA589" s="321"/>
      <c r="BB589" s="323"/>
      <c r="BC589" s="326" t="s">
        <v>974</v>
      </c>
      <c r="BD589" s="313"/>
      <c r="BE589" s="313"/>
      <c r="BF589" s="313"/>
      <c r="BG589" s="313"/>
      <c r="BH589" s="323"/>
      <c r="BI589" s="323"/>
      <c r="BJ589" s="323"/>
      <c r="BK589" s="323"/>
      <c r="BL589" s="324"/>
      <c r="BM589" s="324"/>
      <c r="BN589" s="324"/>
      <c r="BO589" s="324"/>
      <c r="BP589" s="325" t="s">
        <v>974</v>
      </c>
      <c r="BQ589" s="333" t="s">
        <v>974</v>
      </c>
      <c r="BR589" s="749"/>
      <c r="BS589" s="764"/>
      <c r="BT589" s="764"/>
      <c r="BU589" s="767"/>
    </row>
    <row r="590" spans="1:73" ht="94.9" customHeight="1" x14ac:dyDescent="0.25">
      <c r="A590" s="819"/>
      <c r="B590" s="822"/>
      <c r="C590" s="825"/>
      <c r="D590" s="998" t="s">
        <v>1387</v>
      </c>
      <c r="E590" s="830" t="s">
        <v>913</v>
      </c>
      <c r="F590" s="833">
        <v>6</v>
      </c>
      <c r="G590" s="762" t="s">
        <v>2157</v>
      </c>
      <c r="H590" s="774" t="s">
        <v>1556</v>
      </c>
      <c r="I590" s="774" t="s">
        <v>1406</v>
      </c>
      <c r="J590" s="800" t="s">
        <v>2159</v>
      </c>
      <c r="K590" s="774" t="s">
        <v>201</v>
      </c>
      <c r="L590" s="762" t="s">
        <v>327</v>
      </c>
      <c r="M590" s="785" t="s">
        <v>1282</v>
      </c>
      <c r="N590" s="762" t="s">
        <v>2141</v>
      </c>
      <c r="O590" s="762" t="s">
        <v>2142</v>
      </c>
      <c r="P590" s="812" t="s">
        <v>1395</v>
      </c>
      <c r="Q590" s="747" t="s">
        <v>1395</v>
      </c>
      <c r="R590" s="774" t="s">
        <v>219</v>
      </c>
      <c r="S590" s="876">
        <v>0.4</v>
      </c>
      <c r="T590" s="774" t="s">
        <v>263</v>
      </c>
      <c r="U590" s="876">
        <v>0.2</v>
      </c>
      <c r="V590" s="774" t="s">
        <v>220</v>
      </c>
      <c r="W590" s="876">
        <v>0.4</v>
      </c>
      <c r="X590" s="815" t="s">
        <v>220</v>
      </c>
      <c r="Y590" s="876">
        <v>0.4</v>
      </c>
      <c r="Z590" s="876" t="s">
        <v>1526</v>
      </c>
      <c r="AA590" s="785" t="s">
        <v>174</v>
      </c>
      <c r="AB590" s="49">
        <v>1</v>
      </c>
      <c r="AC590" s="213" t="s">
        <v>2134</v>
      </c>
      <c r="AD590" s="214" t="s">
        <v>1518</v>
      </c>
      <c r="AE590" s="9" t="s">
        <v>2135</v>
      </c>
      <c r="AF590" s="16" t="s">
        <v>507</v>
      </c>
      <c r="AG590" s="10" t="s">
        <v>177</v>
      </c>
      <c r="AH590" s="18">
        <v>0.25</v>
      </c>
      <c r="AI590" s="10" t="s">
        <v>806</v>
      </c>
      <c r="AJ590" s="18">
        <v>0.25</v>
      </c>
      <c r="AK590" s="19">
        <v>0.5</v>
      </c>
      <c r="AL590" s="20">
        <v>0.2</v>
      </c>
      <c r="AM590" s="20">
        <v>0.4</v>
      </c>
      <c r="AN590" s="11" t="s">
        <v>179</v>
      </c>
      <c r="AO590" s="11" t="s">
        <v>180</v>
      </c>
      <c r="AP590" s="11" t="s">
        <v>181</v>
      </c>
      <c r="AQ590" s="774" t="s">
        <v>2136</v>
      </c>
      <c r="AR590" s="768">
        <v>0.4</v>
      </c>
      <c r="AS590" s="768">
        <v>0.14000000000000001</v>
      </c>
      <c r="AT590" s="785" t="s">
        <v>535</v>
      </c>
      <c r="AU590" s="768">
        <v>0.4</v>
      </c>
      <c r="AV590" s="768">
        <v>0.4</v>
      </c>
      <c r="AW590" s="785" t="s">
        <v>220</v>
      </c>
      <c r="AX590" s="785" t="s">
        <v>174</v>
      </c>
      <c r="AY590" s="785" t="s">
        <v>1397</v>
      </c>
      <c r="AZ590" s="774" t="s">
        <v>224</v>
      </c>
      <c r="BA590" s="97" t="s">
        <v>1395</v>
      </c>
      <c r="BB590" s="91" t="s">
        <v>1395</v>
      </c>
      <c r="BC590" s="94" t="s">
        <v>974</v>
      </c>
      <c r="BD590" s="9"/>
      <c r="BE590" s="9"/>
      <c r="BF590" s="9"/>
      <c r="BG590" s="9"/>
      <c r="BH590" s="91"/>
      <c r="BI590" s="91"/>
      <c r="BJ590" s="91"/>
      <c r="BK590" s="91"/>
      <c r="BL590" s="93"/>
      <c r="BM590" s="93"/>
      <c r="BN590" s="93"/>
      <c r="BO590" s="93"/>
      <c r="BP590" s="95" t="s">
        <v>974</v>
      </c>
      <c r="BQ590" s="96" t="s">
        <v>974</v>
      </c>
      <c r="BR590" s="747"/>
      <c r="BS590" s="762"/>
      <c r="BT590" s="762"/>
      <c r="BU590" s="765"/>
    </row>
    <row r="591" spans="1:73" ht="128.44999999999999" customHeight="1" x14ac:dyDescent="0.25">
      <c r="A591" s="819"/>
      <c r="B591" s="822"/>
      <c r="C591" s="825"/>
      <c r="D591" s="999"/>
      <c r="E591" s="831"/>
      <c r="F591" s="834"/>
      <c r="G591" s="763"/>
      <c r="H591" s="775"/>
      <c r="I591" s="775"/>
      <c r="J591" s="801"/>
      <c r="K591" s="775"/>
      <c r="L591" s="763"/>
      <c r="M591" s="786"/>
      <c r="N591" s="763"/>
      <c r="O591" s="763"/>
      <c r="P591" s="813"/>
      <c r="Q591" s="748"/>
      <c r="R591" s="775"/>
      <c r="S591" s="877"/>
      <c r="T591" s="775"/>
      <c r="U591" s="877"/>
      <c r="V591" s="775"/>
      <c r="W591" s="877"/>
      <c r="X591" s="816"/>
      <c r="Y591" s="877"/>
      <c r="Z591" s="877"/>
      <c r="AA591" s="786"/>
      <c r="AB591" s="297">
        <v>2</v>
      </c>
      <c r="AC591" s="480" t="s">
        <v>1503</v>
      </c>
      <c r="AD591" s="481" t="s">
        <v>1518</v>
      </c>
      <c r="AE591" s="295" t="s">
        <v>1631</v>
      </c>
      <c r="AF591" s="298" t="s">
        <v>507</v>
      </c>
      <c r="AG591" s="299" t="s">
        <v>335</v>
      </c>
      <c r="AH591" s="296">
        <v>0.15</v>
      </c>
      <c r="AI591" s="299" t="s">
        <v>178</v>
      </c>
      <c r="AJ591" s="296">
        <v>0.15</v>
      </c>
      <c r="AK591" s="300">
        <v>0.3</v>
      </c>
      <c r="AL591" s="301">
        <v>0.14000000000000001</v>
      </c>
      <c r="AM591" s="301">
        <v>0.4</v>
      </c>
      <c r="AN591" s="302" t="s">
        <v>179</v>
      </c>
      <c r="AO591" s="302" t="s">
        <v>180</v>
      </c>
      <c r="AP591" s="302" t="s">
        <v>181</v>
      </c>
      <c r="AQ591" s="775"/>
      <c r="AR591" s="801"/>
      <c r="AS591" s="801"/>
      <c r="AT591" s="786"/>
      <c r="AU591" s="801"/>
      <c r="AV591" s="801"/>
      <c r="AW591" s="786"/>
      <c r="AX591" s="786"/>
      <c r="AY591" s="786"/>
      <c r="AZ591" s="775"/>
      <c r="BA591" s="303"/>
      <c r="BB591" s="305"/>
      <c r="BC591" s="308" t="s">
        <v>974</v>
      </c>
      <c r="BD591" s="295"/>
      <c r="BE591" s="295"/>
      <c r="BF591" s="295"/>
      <c r="BG591" s="295"/>
      <c r="BH591" s="305"/>
      <c r="BI591" s="305"/>
      <c r="BJ591" s="305"/>
      <c r="BK591" s="305"/>
      <c r="BL591" s="306"/>
      <c r="BM591" s="306"/>
      <c r="BN591" s="306"/>
      <c r="BO591" s="306"/>
      <c r="BP591" s="307" t="s">
        <v>974</v>
      </c>
      <c r="BQ591" s="330" t="s">
        <v>974</v>
      </c>
      <c r="BR591" s="748"/>
      <c r="BS591" s="763"/>
      <c r="BT591" s="763"/>
      <c r="BU591" s="766"/>
    </row>
    <row r="592" spans="1:73" ht="70.5" x14ac:dyDescent="0.25">
      <c r="A592" s="819"/>
      <c r="B592" s="822"/>
      <c r="C592" s="825"/>
      <c r="D592" s="999"/>
      <c r="E592" s="831"/>
      <c r="F592" s="834"/>
      <c r="G592" s="763"/>
      <c r="H592" s="775"/>
      <c r="I592" s="775"/>
      <c r="J592" s="801"/>
      <c r="K592" s="775"/>
      <c r="L592" s="763"/>
      <c r="M592" s="786"/>
      <c r="N592" s="763"/>
      <c r="O592" s="763"/>
      <c r="P592" s="813"/>
      <c r="Q592" s="748"/>
      <c r="R592" s="775"/>
      <c r="S592" s="877"/>
      <c r="T592" s="775"/>
      <c r="U592" s="877"/>
      <c r="V592" s="775"/>
      <c r="W592" s="877"/>
      <c r="X592" s="816"/>
      <c r="Y592" s="877"/>
      <c r="Z592" s="877"/>
      <c r="AA592" s="786"/>
      <c r="AB592" s="297">
        <v>3</v>
      </c>
      <c r="AC592" s="480" t="s">
        <v>1603</v>
      </c>
      <c r="AD592" s="481">
        <v>3</v>
      </c>
      <c r="AE592" s="295" t="s">
        <v>1597</v>
      </c>
      <c r="AF592" s="298" t="s">
        <v>507</v>
      </c>
      <c r="AG592" s="299" t="s">
        <v>335</v>
      </c>
      <c r="AH592" s="296">
        <v>0.15</v>
      </c>
      <c r="AI592" s="299" t="s">
        <v>178</v>
      </c>
      <c r="AJ592" s="296">
        <v>0.15</v>
      </c>
      <c r="AK592" s="300">
        <v>0.3</v>
      </c>
      <c r="AL592" s="301">
        <v>0.27440000000000003</v>
      </c>
      <c r="AM592" s="301">
        <v>0.4</v>
      </c>
      <c r="AN592" s="302" t="s">
        <v>179</v>
      </c>
      <c r="AO592" s="302" t="s">
        <v>180</v>
      </c>
      <c r="AP592" s="302" t="s">
        <v>181</v>
      </c>
      <c r="AQ592" s="775"/>
      <c r="AR592" s="801"/>
      <c r="AS592" s="801"/>
      <c r="AT592" s="786"/>
      <c r="AU592" s="801"/>
      <c r="AV592" s="801"/>
      <c r="AW592" s="786"/>
      <c r="AX592" s="786"/>
      <c r="AY592" s="786"/>
      <c r="AZ592" s="775"/>
      <c r="BA592" s="303"/>
      <c r="BB592" s="305"/>
      <c r="BC592" s="308" t="s">
        <v>974</v>
      </c>
      <c r="BD592" s="295"/>
      <c r="BE592" s="295"/>
      <c r="BF592" s="295"/>
      <c r="BG592" s="295"/>
      <c r="BH592" s="305"/>
      <c r="BI592" s="305"/>
      <c r="BJ592" s="305"/>
      <c r="BK592" s="305"/>
      <c r="BL592" s="306"/>
      <c r="BM592" s="306"/>
      <c r="BN592" s="306"/>
      <c r="BO592" s="306"/>
      <c r="BP592" s="307" t="s">
        <v>974</v>
      </c>
      <c r="BQ592" s="330" t="s">
        <v>974</v>
      </c>
      <c r="BR592" s="748"/>
      <c r="BS592" s="763"/>
      <c r="BT592" s="763"/>
      <c r="BU592" s="766"/>
    </row>
    <row r="593" spans="1:73" x14ac:dyDescent="0.25">
      <c r="A593" s="819"/>
      <c r="B593" s="822"/>
      <c r="C593" s="825"/>
      <c r="D593" s="999"/>
      <c r="E593" s="831"/>
      <c r="F593" s="834"/>
      <c r="G593" s="763"/>
      <c r="H593" s="775"/>
      <c r="I593" s="775"/>
      <c r="J593" s="801"/>
      <c r="K593" s="775"/>
      <c r="L593" s="763"/>
      <c r="M593" s="786"/>
      <c r="N593" s="763"/>
      <c r="O593" s="763"/>
      <c r="P593" s="813"/>
      <c r="Q593" s="748"/>
      <c r="R593" s="775"/>
      <c r="S593" s="877"/>
      <c r="T593" s="775"/>
      <c r="U593" s="877"/>
      <c r="V593" s="775"/>
      <c r="W593" s="877"/>
      <c r="X593" s="816"/>
      <c r="Y593" s="877"/>
      <c r="Z593" s="877"/>
      <c r="AA593" s="786"/>
      <c r="AB593" s="297">
        <v>4</v>
      </c>
      <c r="AC593" s="480"/>
      <c r="AD593" s="481"/>
      <c r="AE593" s="295"/>
      <c r="AF593" s="298" t="s">
        <v>974</v>
      </c>
      <c r="AG593" s="299"/>
      <c r="AH593" s="296" t="s">
        <v>974</v>
      </c>
      <c r="AI593" s="299"/>
      <c r="AJ593" s="296" t="s">
        <v>974</v>
      </c>
      <c r="AK593" s="300" t="s">
        <v>974</v>
      </c>
      <c r="AL593" s="301" t="s">
        <v>974</v>
      </c>
      <c r="AM593" s="301" t="s">
        <v>974</v>
      </c>
      <c r="AN593" s="302"/>
      <c r="AO593" s="302"/>
      <c r="AP593" s="302"/>
      <c r="AQ593" s="775"/>
      <c r="AR593" s="801"/>
      <c r="AS593" s="801"/>
      <c r="AT593" s="786"/>
      <c r="AU593" s="801"/>
      <c r="AV593" s="801"/>
      <c r="AW593" s="786"/>
      <c r="AX593" s="786"/>
      <c r="AY593" s="786"/>
      <c r="AZ593" s="775"/>
      <c r="BA593" s="303"/>
      <c r="BB593" s="305"/>
      <c r="BC593" s="308" t="s">
        <v>974</v>
      </c>
      <c r="BD593" s="295"/>
      <c r="BE593" s="295"/>
      <c r="BF593" s="295"/>
      <c r="BG593" s="295"/>
      <c r="BH593" s="305"/>
      <c r="BI593" s="305"/>
      <c r="BJ593" s="305"/>
      <c r="BK593" s="305"/>
      <c r="BL593" s="306"/>
      <c r="BM593" s="306"/>
      <c r="BN593" s="306"/>
      <c r="BO593" s="306"/>
      <c r="BP593" s="307" t="s">
        <v>974</v>
      </c>
      <c r="BQ593" s="330" t="s">
        <v>974</v>
      </c>
      <c r="BR593" s="748"/>
      <c r="BS593" s="763"/>
      <c r="BT593" s="763"/>
      <c r="BU593" s="766"/>
    </row>
    <row r="594" spans="1:73" x14ac:dyDescent="0.25">
      <c r="A594" s="819"/>
      <c r="B594" s="822"/>
      <c r="C594" s="825"/>
      <c r="D594" s="999"/>
      <c r="E594" s="831"/>
      <c r="F594" s="834"/>
      <c r="G594" s="763"/>
      <c r="H594" s="775"/>
      <c r="I594" s="775"/>
      <c r="J594" s="801"/>
      <c r="K594" s="775"/>
      <c r="L594" s="763"/>
      <c r="M594" s="786"/>
      <c r="N594" s="763"/>
      <c r="O594" s="763"/>
      <c r="P594" s="813"/>
      <c r="Q594" s="748"/>
      <c r="R594" s="775"/>
      <c r="S594" s="877"/>
      <c r="T594" s="775"/>
      <c r="U594" s="877"/>
      <c r="V594" s="775"/>
      <c r="W594" s="877"/>
      <c r="X594" s="816"/>
      <c r="Y594" s="877"/>
      <c r="Z594" s="877"/>
      <c r="AA594" s="786"/>
      <c r="AB594" s="297">
        <v>5</v>
      </c>
      <c r="AC594" s="480"/>
      <c r="AD594" s="481"/>
      <c r="AE594" s="295"/>
      <c r="AF594" s="298" t="s">
        <v>974</v>
      </c>
      <c r="AG594" s="299"/>
      <c r="AH594" s="296" t="s">
        <v>974</v>
      </c>
      <c r="AI594" s="299"/>
      <c r="AJ594" s="296" t="s">
        <v>974</v>
      </c>
      <c r="AK594" s="300" t="s">
        <v>974</v>
      </c>
      <c r="AL594" s="301" t="s">
        <v>974</v>
      </c>
      <c r="AM594" s="301" t="s">
        <v>974</v>
      </c>
      <c r="AN594" s="302"/>
      <c r="AO594" s="302"/>
      <c r="AP594" s="302"/>
      <c r="AQ594" s="775"/>
      <c r="AR594" s="801"/>
      <c r="AS594" s="801"/>
      <c r="AT594" s="786"/>
      <c r="AU594" s="801"/>
      <c r="AV594" s="801"/>
      <c r="AW594" s="786"/>
      <c r="AX594" s="786"/>
      <c r="AY594" s="786"/>
      <c r="AZ594" s="775"/>
      <c r="BA594" s="303"/>
      <c r="BB594" s="305"/>
      <c r="BC594" s="308" t="s">
        <v>974</v>
      </c>
      <c r="BD594" s="295"/>
      <c r="BE594" s="295"/>
      <c r="BF594" s="295"/>
      <c r="BG594" s="295"/>
      <c r="BH594" s="305"/>
      <c r="BI594" s="305"/>
      <c r="BJ594" s="305"/>
      <c r="BK594" s="305"/>
      <c r="BL594" s="306"/>
      <c r="BM594" s="306"/>
      <c r="BN594" s="306"/>
      <c r="BO594" s="306"/>
      <c r="BP594" s="307" t="s">
        <v>974</v>
      </c>
      <c r="BQ594" s="330" t="s">
        <v>974</v>
      </c>
      <c r="BR594" s="748"/>
      <c r="BS594" s="763"/>
      <c r="BT594" s="763"/>
      <c r="BU594" s="766"/>
    </row>
    <row r="595" spans="1:73" ht="15.75" thickBot="1" x14ac:dyDescent="0.3">
      <c r="A595" s="820"/>
      <c r="B595" s="823"/>
      <c r="C595" s="826"/>
      <c r="D595" s="1000"/>
      <c r="E595" s="832"/>
      <c r="F595" s="835"/>
      <c r="G595" s="764"/>
      <c r="H595" s="776"/>
      <c r="I595" s="776"/>
      <c r="J595" s="802"/>
      <c r="K595" s="776"/>
      <c r="L595" s="764"/>
      <c r="M595" s="787"/>
      <c r="N595" s="764"/>
      <c r="O595" s="764"/>
      <c r="P595" s="814"/>
      <c r="Q595" s="749"/>
      <c r="R595" s="776"/>
      <c r="S595" s="878"/>
      <c r="T595" s="776"/>
      <c r="U595" s="878"/>
      <c r="V595" s="776"/>
      <c r="W595" s="878"/>
      <c r="X595" s="817"/>
      <c r="Y595" s="878"/>
      <c r="Z595" s="878"/>
      <c r="AA595" s="787"/>
      <c r="AB595" s="315">
        <v>6</v>
      </c>
      <c r="AC595" s="482"/>
      <c r="AD595" s="483"/>
      <c r="AE595" s="313"/>
      <c r="AF595" s="316" t="s">
        <v>974</v>
      </c>
      <c r="AG595" s="317"/>
      <c r="AH595" s="314" t="s">
        <v>974</v>
      </c>
      <c r="AI595" s="317"/>
      <c r="AJ595" s="314" t="s">
        <v>974</v>
      </c>
      <c r="AK595" s="318" t="s">
        <v>974</v>
      </c>
      <c r="AL595" s="301" t="s">
        <v>974</v>
      </c>
      <c r="AM595" s="301" t="s">
        <v>974</v>
      </c>
      <c r="AN595" s="320"/>
      <c r="AO595" s="320"/>
      <c r="AP595" s="320"/>
      <c r="AQ595" s="776"/>
      <c r="AR595" s="802"/>
      <c r="AS595" s="802"/>
      <c r="AT595" s="787"/>
      <c r="AU595" s="802"/>
      <c r="AV595" s="802"/>
      <c r="AW595" s="787"/>
      <c r="AX595" s="787"/>
      <c r="AY595" s="787"/>
      <c r="AZ595" s="776"/>
      <c r="BA595" s="321"/>
      <c r="BB595" s="323"/>
      <c r="BC595" s="326" t="s">
        <v>974</v>
      </c>
      <c r="BD595" s="313"/>
      <c r="BE595" s="313"/>
      <c r="BF595" s="313"/>
      <c r="BG595" s="313"/>
      <c r="BH595" s="323"/>
      <c r="BI595" s="323"/>
      <c r="BJ595" s="323"/>
      <c r="BK595" s="323"/>
      <c r="BL595" s="324"/>
      <c r="BM595" s="324"/>
      <c r="BN595" s="324"/>
      <c r="BO595" s="324"/>
      <c r="BP595" s="325" t="s">
        <v>974</v>
      </c>
      <c r="BQ595" s="333" t="s">
        <v>974</v>
      </c>
      <c r="BR595" s="749"/>
      <c r="BS595" s="764"/>
      <c r="BT595" s="764"/>
      <c r="BU595" s="767"/>
    </row>
    <row r="596" spans="1:73" ht="112.15" customHeight="1" x14ac:dyDescent="0.25">
      <c r="A596" s="818" t="s">
        <v>940</v>
      </c>
      <c r="B596" s="821" t="s">
        <v>165</v>
      </c>
      <c r="C596" s="824" t="s">
        <v>941</v>
      </c>
      <c r="D596" s="998" t="s">
        <v>1387</v>
      </c>
      <c r="E596" s="830" t="s">
        <v>942</v>
      </c>
      <c r="F596" s="833">
        <v>1</v>
      </c>
      <c r="G596" s="812" t="s">
        <v>2160</v>
      </c>
      <c r="H596" s="774" t="s">
        <v>1540</v>
      </c>
      <c r="I596" s="774" t="s">
        <v>1391</v>
      </c>
      <c r="J596" s="800" t="s">
        <v>2161</v>
      </c>
      <c r="K596" s="774" t="s">
        <v>201</v>
      </c>
      <c r="L596" s="762" t="s">
        <v>675</v>
      </c>
      <c r="M596" s="815" t="s">
        <v>1282</v>
      </c>
      <c r="N596" s="762" t="s">
        <v>2162</v>
      </c>
      <c r="O596" s="762" t="s">
        <v>2163</v>
      </c>
      <c r="P596" s="812" t="s">
        <v>1395</v>
      </c>
      <c r="Q596" s="747" t="s">
        <v>1395</v>
      </c>
      <c r="R596" s="774" t="s">
        <v>289</v>
      </c>
      <c r="S596" s="876">
        <v>0.8</v>
      </c>
      <c r="T596" s="774" t="s">
        <v>263</v>
      </c>
      <c r="U596" s="876">
        <v>0.2</v>
      </c>
      <c r="V596" s="774" t="s">
        <v>363</v>
      </c>
      <c r="W596" s="876">
        <v>0.8</v>
      </c>
      <c r="X596" s="815" t="s">
        <v>363</v>
      </c>
      <c r="Y596" s="876">
        <v>0.8</v>
      </c>
      <c r="Z596" s="876" t="s">
        <v>2164</v>
      </c>
      <c r="AA596" s="785" t="s">
        <v>1580</v>
      </c>
      <c r="AB596" s="49">
        <v>1</v>
      </c>
      <c r="AC596" s="213" t="s">
        <v>2165</v>
      </c>
      <c r="AD596" s="214">
        <v>1</v>
      </c>
      <c r="AE596" s="9" t="s">
        <v>1785</v>
      </c>
      <c r="AF596" s="298" t="s">
        <v>507</v>
      </c>
      <c r="AG596" s="10" t="s">
        <v>1711</v>
      </c>
      <c r="AH596" s="296">
        <v>0.15</v>
      </c>
      <c r="AI596" s="10" t="s">
        <v>178</v>
      </c>
      <c r="AJ596" s="296">
        <v>0.15</v>
      </c>
      <c r="AK596" s="300">
        <v>0.3</v>
      </c>
      <c r="AL596" s="20">
        <v>0.56000000000000005</v>
      </c>
      <c r="AM596" s="20">
        <v>0.8</v>
      </c>
      <c r="AN596" s="11" t="s">
        <v>179</v>
      </c>
      <c r="AO596" s="11" t="s">
        <v>180</v>
      </c>
      <c r="AP596" s="11" t="s">
        <v>181</v>
      </c>
      <c r="AQ596" s="784" t="s">
        <v>2166</v>
      </c>
      <c r="AR596" s="768">
        <v>0.8</v>
      </c>
      <c r="AS596" s="768">
        <v>8.4671999999999997E-2</v>
      </c>
      <c r="AT596" s="785" t="s">
        <v>535</v>
      </c>
      <c r="AU596" s="768">
        <v>0.8</v>
      </c>
      <c r="AV596" s="768">
        <v>0.60000000000000009</v>
      </c>
      <c r="AW596" s="785" t="s">
        <v>174</v>
      </c>
      <c r="AX596" s="785" t="s">
        <v>1580</v>
      </c>
      <c r="AY596" s="785" t="s">
        <v>174</v>
      </c>
      <c r="AZ596" s="774" t="s">
        <v>183</v>
      </c>
      <c r="BA596" s="97" t="s">
        <v>2167</v>
      </c>
      <c r="BB596" s="97" t="s">
        <v>2168</v>
      </c>
      <c r="BC596" s="110">
        <v>4</v>
      </c>
      <c r="BD596" s="111">
        <v>1</v>
      </c>
      <c r="BE596" s="111">
        <v>1</v>
      </c>
      <c r="BF596" s="111">
        <v>1</v>
      </c>
      <c r="BG596" s="111">
        <v>1</v>
      </c>
      <c r="BH596" s="91" t="s">
        <v>1798</v>
      </c>
      <c r="BI596" s="91" t="s">
        <v>2169</v>
      </c>
      <c r="BJ596" s="91"/>
      <c r="BK596" s="91"/>
      <c r="BL596" s="93"/>
      <c r="BM596" s="93"/>
      <c r="BN596" s="93"/>
      <c r="BO596" s="93"/>
      <c r="BP596" s="95" t="s">
        <v>974</v>
      </c>
      <c r="BQ596" s="96" t="s">
        <v>974</v>
      </c>
      <c r="BR596" s="747"/>
      <c r="BS596" s="812"/>
      <c r="BT596" s="812"/>
      <c r="BU596" s="1387"/>
    </row>
    <row r="597" spans="1:73" ht="114.75" x14ac:dyDescent="0.25">
      <c r="A597" s="819"/>
      <c r="B597" s="822"/>
      <c r="C597" s="825"/>
      <c r="D597" s="999"/>
      <c r="E597" s="831"/>
      <c r="F597" s="834"/>
      <c r="G597" s="813"/>
      <c r="H597" s="775"/>
      <c r="I597" s="775"/>
      <c r="J597" s="801"/>
      <c r="K597" s="775"/>
      <c r="L597" s="763"/>
      <c r="M597" s="816"/>
      <c r="N597" s="763"/>
      <c r="O597" s="763"/>
      <c r="P597" s="813"/>
      <c r="Q597" s="748"/>
      <c r="R597" s="775"/>
      <c r="S597" s="877"/>
      <c r="T597" s="775"/>
      <c r="U597" s="877"/>
      <c r="V597" s="775"/>
      <c r="W597" s="877"/>
      <c r="X597" s="816"/>
      <c r="Y597" s="877"/>
      <c r="Z597" s="877"/>
      <c r="AA597" s="786"/>
      <c r="AB597" s="297">
        <v>2</v>
      </c>
      <c r="AC597" s="480" t="s">
        <v>1503</v>
      </c>
      <c r="AD597" s="481">
        <v>4.5</v>
      </c>
      <c r="AE597" s="295" t="s">
        <v>1631</v>
      </c>
      <c r="AF597" s="298" t="s">
        <v>507</v>
      </c>
      <c r="AG597" s="299" t="s">
        <v>177</v>
      </c>
      <c r="AH597" s="296">
        <v>0.25</v>
      </c>
      <c r="AI597" s="299" t="s">
        <v>178</v>
      </c>
      <c r="AJ597" s="296">
        <v>0.15</v>
      </c>
      <c r="AK597" s="300">
        <v>0.4</v>
      </c>
      <c r="AL597" s="301">
        <v>0.33600000000000002</v>
      </c>
      <c r="AM597" s="301">
        <v>0.8</v>
      </c>
      <c r="AN597" s="302" t="s">
        <v>179</v>
      </c>
      <c r="AO597" s="302" t="s">
        <v>180</v>
      </c>
      <c r="AP597" s="302" t="s">
        <v>181</v>
      </c>
      <c r="AQ597" s="775"/>
      <c r="AR597" s="801"/>
      <c r="AS597" s="801"/>
      <c r="AT597" s="786"/>
      <c r="AU597" s="801"/>
      <c r="AV597" s="801"/>
      <c r="AW597" s="786"/>
      <c r="AX597" s="786"/>
      <c r="AY597" s="786"/>
      <c r="AZ597" s="775"/>
      <c r="BA597" s="303"/>
      <c r="BB597" s="303"/>
      <c r="BC597" s="294" t="s">
        <v>974</v>
      </c>
      <c r="BD597" s="304"/>
      <c r="BE597" s="304"/>
      <c r="BF597" s="304"/>
      <c r="BG597" s="304"/>
      <c r="BH597" s="305"/>
      <c r="BI597" s="305"/>
      <c r="BJ597" s="305"/>
      <c r="BK597" s="305"/>
      <c r="BL597" s="306"/>
      <c r="BM597" s="306"/>
      <c r="BN597" s="306"/>
      <c r="BO597" s="306"/>
      <c r="BP597" s="307" t="s">
        <v>974</v>
      </c>
      <c r="BQ597" s="308" t="s">
        <v>974</v>
      </c>
      <c r="BR597" s="748"/>
      <c r="BS597" s="813"/>
      <c r="BT597" s="813"/>
      <c r="BU597" s="1388"/>
    </row>
    <row r="598" spans="1:73" ht="132" customHeight="1" x14ac:dyDescent="0.25">
      <c r="A598" s="819"/>
      <c r="B598" s="822"/>
      <c r="C598" s="825"/>
      <c r="D598" s="999"/>
      <c r="E598" s="831"/>
      <c r="F598" s="834"/>
      <c r="G598" s="813"/>
      <c r="H598" s="775"/>
      <c r="I598" s="775"/>
      <c r="J598" s="801"/>
      <c r="K598" s="775"/>
      <c r="L598" s="763"/>
      <c r="M598" s="816"/>
      <c r="N598" s="763"/>
      <c r="O598" s="763"/>
      <c r="P598" s="813"/>
      <c r="Q598" s="748"/>
      <c r="R598" s="775"/>
      <c r="S598" s="877"/>
      <c r="T598" s="775"/>
      <c r="U598" s="877"/>
      <c r="V598" s="775"/>
      <c r="W598" s="877"/>
      <c r="X598" s="816"/>
      <c r="Y598" s="877"/>
      <c r="Z598" s="877"/>
      <c r="AA598" s="786"/>
      <c r="AB598" s="297">
        <v>3</v>
      </c>
      <c r="AC598" s="480" t="s">
        <v>2170</v>
      </c>
      <c r="AD598" s="481">
        <v>5</v>
      </c>
      <c r="AE598" s="293" t="s">
        <v>1841</v>
      </c>
      <c r="AF598" s="298" t="s">
        <v>507</v>
      </c>
      <c r="AG598" s="299" t="s">
        <v>1704</v>
      </c>
      <c r="AH598" s="296">
        <v>0.25</v>
      </c>
      <c r="AI598" s="299" t="s">
        <v>178</v>
      </c>
      <c r="AJ598" s="296">
        <v>0.15</v>
      </c>
      <c r="AK598" s="300">
        <v>0.4</v>
      </c>
      <c r="AL598" s="301">
        <v>0.2016</v>
      </c>
      <c r="AM598" s="301">
        <v>0.8</v>
      </c>
      <c r="AN598" s="302" t="s">
        <v>179</v>
      </c>
      <c r="AO598" s="302" t="s">
        <v>180</v>
      </c>
      <c r="AP598" s="302" t="s">
        <v>181</v>
      </c>
      <c r="AQ598" s="775"/>
      <c r="AR598" s="801"/>
      <c r="AS598" s="801"/>
      <c r="AT598" s="786"/>
      <c r="AU598" s="801"/>
      <c r="AV598" s="801"/>
      <c r="AW598" s="786"/>
      <c r="AX598" s="786"/>
      <c r="AY598" s="786"/>
      <c r="AZ598" s="775"/>
      <c r="BA598" s="303"/>
      <c r="BB598" s="303"/>
      <c r="BC598" s="294" t="s">
        <v>974</v>
      </c>
      <c r="BD598" s="304"/>
      <c r="BE598" s="304"/>
      <c r="BF598" s="304"/>
      <c r="BG598" s="304"/>
      <c r="BH598" s="305"/>
      <c r="BI598" s="305"/>
      <c r="BJ598" s="305"/>
      <c r="BK598" s="305"/>
      <c r="BL598" s="306"/>
      <c r="BM598" s="306"/>
      <c r="BN598" s="306"/>
      <c r="BO598" s="306"/>
      <c r="BP598" s="307" t="s">
        <v>974</v>
      </c>
      <c r="BQ598" s="308" t="s">
        <v>974</v>
      </c>
      <c r="BR598" s="748"/>
      <c r="BS598" s="813"/>
      <c r="BT598" s="813"/>
      <c r="BU598" s="1388"/>
    </row>
    <row r="599" spans="1:73" ht="89.25" x14ac:dyDescent="0.25">
      <c r="A599" s="819"/>
      <c r="B599" s="822"/>
      <c r="C599" s="825"/>
      <c r="D599" s="999"/>
      <c r="E599" s="831"/>
      <c r="F599" s="834"/>
      <c r="G599" s="813"/>
      <c r="H599" s="775"/>
      <c r="I599" s="775"/>
      <c r="J599" s="801"/>
      <c r="K599" s="775"/>
      <c r="L599" s="763"/>
      <c r="M599" s="816"/>
      <c r="N599" s="763"/>
      <c r="O599" s="763"/>
      <c r="P599" s="813"/>
      <c r="Q599" s="748"/>
      <c r="R599" s="775"/>
      <c r="S599" s="877"/>
      <c r="T599" s="775"/>
      <c r="U599" s="877"/>
      <c r="V599" s="775"/>
      <c r="W599" s="877"/>
      <c r="X599" s="816"/>
      <c r="Y599" s="877"/>
      <c r="Z599" s="877"/>
      <c r="AA599" s="786"/>
      <c r="AB599" s="297">
        <v>4</v>
      </c>
      <c r="AC599" s="480" t="s">
        <v>2171</v>
      </c>
      <c r="AD599" s="481" t="s">
        <v>551</v>
      </c>
      <c r="AE599" s="295" t="s">
        <v>1841</v>
      </c>
      <c r="AF599" s="298" t="s">
        <v>830</v>
      </c>
      <c r="AG599" s="299" t="s">
        <v>1717</v>
      </c>
      <c r="AH599" s="296">
        <v>0.1</v>
      </c>
      <c r="AI599" s="299" t="s">
        <v>178</v>
      </c>
      <c r="AJ599" s="296">
        <v>0.15</v>
      </c>
      <c r="AK599" s="300">
        <v>0.25</v>
      </c>
      <c r="AL599" s="301">
        <v>0.2016</v>
      </c>
      <c r="AM599" s="301">
        <v>0.60000000000000009</v>
      </c>
      <c r="AN599" s="302" t="s">
        <v>179</v>
      </c>
      <c r="AO599" s="302" t="s">
        <v>180</v>
      </c>
      <c r="AP599" s="302" t="s">
        <v>181</v>
      </c>
      <c r="AQ599" s="775"/>
      <c r="AR599" s="801"/>
      <c r="AS599" s="801"/>
      <c r="AT599" s="786"/>
      <c r="AU599" s="801"/>
      <c r="AV599" s="801"/>
      <c r="AW599" s="786"/>
      <c r="AX599" s="786"/>
      <c r="AY599" s="786"/>
      <c r="AZ599" s="775"/>
      <c r="BA599" s="303"/>
      <c r="BB599" s="303"/>
      <c r="BC599" s="294" t="s">
        <v>974</v>
      </c>
      <c r="BD599" s="304"/>
      <c r="BE599" s="304"/>
      <c r="BF599" s="304"/>
      <c r="BG599" s="304"/>
      <c r="BH599" s="305"/>
      <c r="BI599" s="305"/>
      <c r="BJ599" s="305"/>
      <c r="BK599" s="305"/>
      <c r="BL599" s="306"/>
      <c r="BM599" s="306"/>
      <c r="BN599" s="306"/>
      <c r="BO599" s="306"/>
      <c r="BP599" s="307" t="s">
        <v>974</v>
      </c>
      <c r="BQ599" s="308" t="s">
        <v>974</v>
      </c>
      <c r="BR599" s="748"/>
      <c r="BS599" s="813"/>
      <c r="BT599" s="813"/>
      <c r="BU599" s="1388"/>
    </row>
    <row r="600" spans="1:73" ht="85.9" customHeight="1" x14ac:dyDescent="0.25">
      <c r="A600" s="819"/>
      <c r="B600" s="822"/>
      <c r="C600" s="825"/>
      <c r="D600" s="999"/>
      <c r="E600" s="831"/>
      <c r="F600" s="834"/>
      <c r="G600" s="813"/>
      <c r="H600" s="775"/>
      <c r="I600" s="775"/>
      <c r="J600" s="801"/>
      <c r="K600" s="775"/>
      <c r="L600" s="763"/>
      <c r="M600" s="816"/>
      <c r="N600" s="763"/>
      <c r="O600" s="763"/>
      <c r="P600" s="813"/>
      <c r="Q600" s="748"/>
      <c r="R600" s="775"/>
      <c r="S600" s="877"/>
      <c r="T600" s="775"/>
      <c r="U600" s="877"/>
      <c r="V600" s="775"/>
      <c r="W600" s="877"/>
      <c r="X600" s="816"/>
      <c r="Y600" s="877"/>
      <c r="Z600" s="877"/>
      <c r="AA600" s="786"/>
      <c r="AB600" s="297">
        <v>5</v>
      </c>
      <c r="AC600" s="480" t="s">
        <v>2172</v>
      </c>
      <c r="AD600" s="481" t="s">
        <v>551</v>
      </c>
      <c r="AE600" s="295" t="s">
        <v>1812</v>
      </c>
      <c r="AF600" s="298" t="s">
        <v>507</v>
      </c>
      <c r="AG600" s="299" t="s">
        <v>1711</v>
      </c>
      <c r="AH600" s="296">
        <v>0.15</v>
      </c>
      <c r="AI600" s="299" t="s">
        <v>178</v>
      </c>
      <c r="AJ600" s="296">
        <v>0.15</v>
      </c>
      <c r="AK600" s="300">
        <v>0.3</v>
      </c>
      <c r="AL600" s="301">
        <v>0.14112</v>
      </c>
      <c r="AM600" s="301">
        <v>0.60000000000000009</v>
      </c>
      <c r="AN600" s="302" t="s">
        <v>179</v>
      </c>
      <c r="AO600" s="302" t="s">
        <v>180</v>
      </c>
      <c r="AP600" s="302" t="s">
        <v>181</v>
      </c>
      <c r="AQ600" s="775"/>
      <c r="AR600" s="801"/>
      <c r="AS600" s="801"/>
      <c r="AT600" s="786"/>
      <c r="AU600" s="801"/>
      <c r="AV600" s="801"/>
      <c r="AW600" s="786"/>
      <c r="AX600" s="786"/>
      <c r="AY600" s="786"/>
      <c r="AZ600" s="775"/>
      <c r="BA600" s="303"/>
      <c r="BB600" s="303"/>
      <c r="BC600" s="294" t="s">
        <v>974</v>
      </c>
      <c r="BD600" s="304"/>
      <c r="BE600" s="304"/>
      <c r="BF600" s="304"/>
      <c r="BG600" s="304"/>
      <c r="BH600" s="305"/>
      <c r="BI600" s="305"/>
      <c r="BJ600" s="305"/>
      <c r="BK600" s="305"/>
      <c r="BL600" s="306"/>
      <c r="BM600" s="306"/>
      <c r="BN600" s="306"/>
      <c r="BO600" s="306"/>
      <c r="BP600" s="307" t="s">
        <v>974</v>
      </c>
      <c r="BQ600" s="308" t="s">
        <v>974</v>
      </c>
      <c r="BR600" s="748"/>
      <c r="BS600" s="813"/>
      <c r="BT600" s="813"/>
      <c r="BU600" s="1388"/>
    </row>
    <row r="601" spans="1:73" ht="90" thickBot="1" x14ac:dyDescent="0.3">
      <c r="A601" s="819"/>
      <c r="B601" s="822"/>
      <c r="C601" s="825"/>
      <c r="D601" s="1000"/>
      <c r="E601" s="832"/>
      <c r="F601" s="835"/>
      <c r="G601" s="814"/>
      <c r="H601" s="776"/>
      <c r="I601" s="776"/>
      <c r="J601" s="802"/>
      <c r="K601" s="776"/>
      <c r="L601" s="764"/>
      <c r="M601" s="817"/>
      <c r="N601" s="764"/>
      <c r="O601" s="764"/>
      <c r="P601" s="814"/>
      <c r="Q601" s="749"/>
      <c r="R601" s="776"/>
      <c r="S601" s="878"/>
      <c r="T601" s="776"/>
      <c r="U601" s="878"/>
      <c r="V601" s="776"/>
      <c r="W601" s="878"/>
      <c r="X601" s="817"/>
      <c r="Y601" s="878"/>
      <c r="Z601" s="878"/>
      <c r="AA601" s="787"/>
      <c r="AB601" s="315">
        <v>6</v>
      </c>
      <c r="AC601" s="482" t="s">
        <v>2173</v>
      </c>
      <c r="AD601" s="483">
        <v>1</v>
      </c>
      <c r="AE601" s="313" t="s">
        <v>1812</v>
      </c>
      <c r="AF601" s="547" t="s">
        <v>507</v>
      </c>
      <c r="AG601" s="317" t="s">
        <v>1704</v>
      </c>
      <c r="AH601" s="314">
        <v>0.25</v>
      </c>
      <c r="AI601" s="317" t="s">
        <v>178</v>
      </c>
      <c r="AJ601" s="314">
        <v>0.15</v>
      </c>
      <c r="AK601" s="318">
        <v>0.4</v>
      </c>
      <c r="AL601" s="301">
        <v>8.4671999999999997E-2</v>
      </c>
      <c r="AM601" s="301">
        <v>0.60000000000000009</v>
      </c>
      <c r="AN601" s="320" t="s">
        <v>179</v>
      </c>
      <c r="AO601" s="320" t="s">
        <v>180</v>
      </c>
      <c r="AP601" s="320" t="s">
        <v>181</v>
      </c>
      <c r="AQ601" s="776"/>
      <c r="AR601" s="802"/>
      <c r="AS601" s="802"/>
      <c r="AT601" s="787"/>
      <c r="AU601" s="802"/>
      <c r="AV601" s="802"/>
      <c r="AW601" s="787"/>
      <c r="AX601" s="787"/>
      <c r="AY601" s="787"/>
      <c r="AZ601" s="776"/>
      <c r="BA601" s="321"/>
      <c r="BB601" s="321"/>
      <c r="BC601" s="312" t="s">
        <v>974</v>
      </c>
      <c r="BD601" s="322"/>
      <c r="BE601" s="322"/>
      <c r="BF601" s="322"/>
      <c r="BG601" s="322"/>
      <c r="BH601" s="323"/>
      <c r="BI601" s="323"/>
      <c r="BJ601" s="323"/>
      <c r="BK601" s="323"/>
      <c r="BL601" s="324"/>
      <c r="BM601" s="324"/>
      <c r="BN601" s="324"/>
      <c r="BO601" s="324"/>
      <c r="BP601" s="325" t="s">
        <v>974</v>
      </c>
      <c r="BQ601" s="326" t="s">
        <v>974</v>
      </c>
      <c r="BR601" s="749"/>
      <c r="BS601" s="814"/>
      <c r="BT601" s="814"/>
      <c r="BU601" s="1389"/>
    </row>
    <row r="602" spans="1:73" ht="90" x14ac:dyDescent="0.25">
      <c r="A602" s="819"/>
      <c r="B602" s="822"/>
      <c r="C602" s="825"/>
      <c r="D602" s="998" t="s">
        <v>1387</v>
      </c>
      <c r="E602" s="830" t="s">
        <v>942</v>
      </c>
      <c r="F602" s="833">
        <v>2</v>
      </c>
      <c r="G602" s="762" t="s">
        <v>2174</v>
      </c>
      <c r="H602" s="774" t="s">
        <v>1540</v>
      </c>
      <c r="I602" s="774" t="s">
        <v>1406</v>
      </c>
      <c r="J602" s="800" t="s">
        <v>2175</v>
      </c>
      <c r="K602" s="774" t="s">
        <v>201</v>
      </c>
      <c r="L602" s="762" t="s">
        <v>675</v>
      </c>
      <c r="M602" s="815" t="s">
        <v>1282</v>
      </c>
      <c r="N602" s="762" t="s">
        <v>2176</v>
      </c>
      <c r="O602" s="762" t="s">
        <v>2177</v>
      </c>
      <c r="P602" s="812" t="s">
        <v>1395</v>
      </c>
      <c r="Q602" s="747" t="s">
        <v>1395</v>
      </c>
      <c r="R602" s="774" t="s">
        <v>289</v>
      </c>
      <c r="S602" s="876">
        <v>0.8</v>
      </c>
      <c r="T602" s="774" t="s">
        <v>263</v>
      </c>
      <c r="U602" s="876">
        <v>0.2</v>
      </c>
      <c r="V602" s="774" t="s">
        <v>363</v>
      </c>
      <c r="W602" s="876">
        <v>0.8</v>
      </c>
      <c r="X602" s="815" t="s">
        <v>363</v>
      </c>
      <c r="Y602" s="876">
        <v>0.8</v>
      </c>
      <c r="Z602" s="876" t="s">
        <v>2164</v>
      </c>
      <c r="AA602" s="785" t="s">
        <v>1580</v>
      </c>
      <c r="AB602" s="49">
        <v>1</v>
      </c>
      <c r="AC602" s="215" t="s">
        <v>1593</v>
      </c>
      <c r="AD602" s="216">
        <v>1.2</v>
      </c>
      <c r="AE602" s="14" t="s">
        <v>1554</v>
      </c>
      <c r="AF602" s="16" t="s">
        <v>507</v>
      </c>
      <c r="AG602" s="10" t="s">
        <v>1711</v>
      </c>
      <c r="AH602" s="18">
        <v>0.15</v>
      </c>
      <c r="AI602" s="10" t="s">
        <v>178</v>
      </c>
      <c r="AJ602" s="18">
        <v>0.15</v>
      </c>
      <c r="AK602" s="19">
        <v>0.3</v>
      </c>
      <c r="AL602" s="20">
        <v>0.56000000000000005</v>
      </c>
      <c r="AM602" s="20">
        <v>0.8</v>
      </c>
      <c r="AN602" s="11" t="s">
        <v>179</v>
      </c>
      <c r="AO602" s="11" t="s">
        <v>180</v>
      </c>
      <c r="AP602" s="11" t="s">
        <v>181</v>
      </c>
      <c r="AQ602" s="774" t="s">
        <v>2178</v>
      </c>
      <c r="AR602" s="768">
        <v>0.8</v>
      </c>
      <c r="AS602" s="768">
        <v>9.8783999999999997E-2</v>
      </c>
      <c r="AT602" s="785" t="s">
        <v>535</v>
      </c>
      <c r="AU602" s="768">
        <v>0.8</v>
      </c>
      <c r="AV602" s="768">
        <v>0.8</v>
      </c>
      <c r="AW602" s="785" t="s">
        <v>363</v>
      </c>
      <c r="AX602" s="785" t="s">
        <v>1580</v>
      </c>
      <c r="AY602" s="785" t="s">
        <v>1580</v>
      </c>
      <c r="AZ602" s="774" t="s">
        <v>183</v>
      </c>
      <c r="BA602" s="97" t="s">
        <v>2179</v>
      </c>
      <c r="BB602" s="91" t="s">
        <v>2180</v>
      </c>
      <c r="BC602" s="94">
        <v>1</v>
      </c>
      <c r="BD602" s="9"/>
      <c r="BE602" s="9">
        <v>1</v>
      </c>
      <c r="BF602" s="9"/>
      <c r="BG602" s="9"/>
      <c r="BH602" s="91" t="s">
        <v>1798</v>
      </c>
      <c r="BI602" s="91" t="s">
        <v>2181</v>
      </c>
      <c r="BJ602" s="91"/>
      <c r="BK602" s="91"/>
      <c r="BL602" s="93"/>
      <c r="BM602" s="93"/>
      <c r="BN602" s="93"/>
      <c r="BO602" s="93"/>
      <c r="BP602" s="95" t="s">
        <v>974</v>
      </c>
      <c r="BQ602" s="96" t="s">
        <v>974</v>
      </c>
      <c r="BR602" s="747"/>
      <c r="BS602" s="762"/>
      <c r="BT602" s="762"/>
      <c r="BU602" s="765"/>
    </row>
    <row r="603" spans="1:73" ht="90" x14ac:dyDescent="0.25">
      <c r="A603" s="819"/>
      <c r="B603" s="822"/>
      <c r="C603" s="825"/>
      <c r="D603" s="999"/>
      <c r="E603" s="831"/>
      <c r="F603" s="834"/>
      <c r="G603" s="763"/>
      <c r="H603" s="775"/>
      <c r="I603" s="775"/>
      <c r="J603" s="801"/>
      <c r="K603" s="775"/>
      <c r="L603" s="763"/>
      <c r="M603" s="816"/>
      <c r="N603" s="763"/>
      <c r="O603" s="763"/>
      <c r="P603" s="813"/>
      <c r="Q603" s="748"/>
      <c r="R603" s="775"/>
      <c r="S603" s="877"/>
      <c r="T603" s="775"/>
      <c r="U603" s="877"/>
      <c r="V603" s="775"/>
      <c r="W603" s="877"/>
      <c r="X603" s="816"/>
      <c r="Y603" s="877"/>
      <c r="Z603" s="877"/>
      <c r="AA603" s="786"/>
      <c r="AB603" s="297">
        <v>2</v>
      </c>
      <c r="AC603" s="480" t="s">
        <v>2182</v>
      </c>
      <c r="AD603" s="481" t="s">
        <v>1681</v>
      </c>
      <c r="AE603" s="295" t="s">
        <v>1554</v>
      </c>
      <c r="AF603" s="328" t="s">
        <v>507</v>
      </c>
      <c r="AG603" s="302" t="s">
        <v>1711</v>
      </c>
      <c r="AH603" s="296">
        <v>0.15</v>
      </c>
      <c r="AI603" s="302" t="s">
        <v>178</v>
      </c>
      <c r="AJ603" s="296">
        <v>0.15</v>
      </c>
      <c r="AK603" s="300">
        <v>0.3</v>
      </c>
      <c r="AL603" s="329">
        <v>0.39200000000000002</v>
      </c>
      <c r="AM603" s="329">
        <v>0.8</v>
      </c>
      <c r="AN603" s="302" t="s">
        <v>179</v>
      </c>
      <c r="AO603" s="302" t="s">
        <v>180</v>
      </c>
      <c r="AP603" s="302" t="s">
        <v>181</v>
      </c>
      <c r="AQ603" s="775"/>
      <c r="AR603" s="801"/>
      <c r="AS603" s="801"/>
      <c r="AT603" s="786"/>
      <c r="AU603" s="801"/>
      <c r="AV603" s="801"/>
      <c r="AW603" s="786"/>
      <c r="AX603" s="786"/>
      <c r="AY603" s="786"/>
      <c r="AZ603" s="775"/>
      <c r="BA603" s="303" t="s">
        <v>2183</v>
      </c>
      <c r="BB603" s="305" t="s">
        <v>2184</v>
      </c>
      <c r="BC603" s="308">
        <v>4</v>
      </c>
      <c r="BD603" s="295">
        <v>1</v>
      </c>
      <c r="BE603" s="295">
        <v>1</v>
      </c>
      <c r="BF603" s="295">
        <v>1</v>
      </c>
      <c r="BG603" s="295">
        <v>1</v>
      </c>
      <c r="BH603" s="305" t="s">
        <v>1798</v>
      </c>
      <c r="BI603" s="305" t="s">
        <v>2181</v>
      </c>
      <c r="BJ603" s="305"/>
      <c r="BK603" s="305"/>
      <c r="BL603" s="306"/>
      <c r="BM603" s="306"/>
      <c r="BN603" s="306"/>
      <c r="BO603" s="306"/>
      <c r="BP603" s="307" t="s">
        <v>974</v>
      </c>
      <c r="BQ603" s="330" t="s">
        <v>974</v>
      </c>
      <c r="BR603" s="748"/>
      <c r="BS603" s="763"/>
      <c r="BT603" s="763"/>
      <c r="BU603" s="766"/>
    </row>
    <row r="604" spans="1:73" ht="90" x14ac:dyDescent="0.25">
      <c r="A604" s="819"/>
      <c r="B604" s="822"/>
      <c r="C604" s="825"/>
      <c r="D604" s="999"/>
      <c r="E604" s="831"/>
      <c r="F604" s="834"/>
      <c r="G604" s="763"/>
      <c r="H604" s="775"/>
      <c r="I604" s="775"/>
      <c r="J604" s="801"/>
      <c r="K604" s="775"/>
      <c r="L604" s="763"/>
      <c r="M604" s="816"/>
      <c r="N604" s="763"/>
      <c r="O604" s="763"/>
      <c r="P604" s="813"/>
      <c r="Q604" s="748"/>
      <c r="R604" s="775"/>
      <c r="S604" s="877"/>
      <c r="T604" s="775"/>
      <c r="U604" s="877"/>
      <c r="V604" s="775"/>
      <c r="W604" s="877"/>
      <c r="X604" s="816"/>
      <c r="Y604" s="877"/>
      <c r="Z604" s="877"/>
      <c r="AA604" s="786"/>
      <c r="AB604" s="297">
        <v>3</v>
      </c>
      <c r="AC604" s="480" t="s">
        <v>2185</v>
      </c>
      <c r="AD604" s="481">
        <v>3</v>
      </c>
      <c r="AE604" s="295" t="s">
        <v>1554</v>
      </c>
      <c r="AF604" s="298" t="s">
        <v>507</v>
      </c>
      <c r="AG604" s="299" t="s">
        <v>177</v>
      </c>
      <c r="AH604" s="296">
        <v>0.25</v>
      </c>
      <c r="AI604" s="299" t="s">
        <v>178</v>
      </c>
      <c r="AJ604" s="296">
        <v>0.15</v>
      </c>
      <c r="AK604" s="300">
        <v>0.4</v>
      </c>
      <c r="AL604" s="301">
        <v>0.23519999999999999</v>
      </c>
      <c r="AM604" s="301">
        <v>0.8</v>
      </c>
      <c r="AN604" s="302" t="s">
        <v>179</v>
      </c>
      <c r="AO604" s="302" t="s">
        <v>180</v>
      </c>
      <c r="AP604" s="302" t="s">
        <v>181</v>
      </c>
      <c r="AQ604" s="775"/>
      <c r="AR604" s="801"/>
      <c r="AS604" s="801"/>
      <c r="AT604" s="786"/>
      <c r="AU604" s="801"/>
      <c r="AV604" s="801"/>
      <c r="AW604" s="786"/>
      <c r="AX604" s="786"/>
      <c r="AY604" s="786"/>
      <c r="AZ604" s="775"/>
      <c r="BA604" s="303" t="s">
        <v>2186</v>
      </c>
      <c r="BB604" s="305" t="s">
        <v>2187</v>
      </c>
      <c r="BC604" s="308">
        <v>12</v>
      </c>
      <c r="BD604" s="295">
        <v>3</v>
      </c>
      <c r="BE604" s="295">
        <v>3</v>
      </c>
      <c r="BF604" s="295">
        <v>3</v>
      </c>
      <c r="BG604" s="295">
        <v>3</v>
      </c>
      <c r="BH604" s="305" t="s">
        <v>1798</v>
      </c>
      <c r="BI604" s="305" t="s">
        <v>2181</v>
      </c>
      <c r="BJ604" s="305"/>
      <c r="BK604" s="305"/>
      <c r="BL604" s="306"/>
      <c r="BM604" s="306"/>
      <c r="BN604" s="306"/>
      <c r="BO604" s="306"/>
      <c r="BP604" s="307" t="s">
        <v>974</v>
      </c>
      <c r="BQ604" s="330" t="s">
        <v>974</v>
      </c>
      <c r="BR604" s="748"/>
      <c r="BS604" s="763"/>
      <c r="BT604" s="763"/>
      <c r="BU604" s="766"/>
    </row>
    <row r="605" spans="1:73" ht="114.75" x14ac:dyDescent="0.25">
      <c r="A605" s="819"/>
      <c r="B605" s="822"/>
      <c r="C605" s="825"/>
      <c r="D605" s="999"/>
      <c r="E605" s="831"/>
      <c r="F605" s="834"/>
      <c r="G605" s="763"/>
      <c r="H605" s="775"/>
      <c r="I605" s="775"/>
      <c r="J605" s="801"/>
      <c r="K605" s="775"/>
      <c r="L605" s="763"/>
      <c r="M605" s="816"/>
      <c r="N605" s="763"/>
      <c r="O605" s="763"/>
      <c r="P605" s="813"/>
      <c r="Q605" s="748"/>
      <c r="R605" s="775"/>
      <c r="S605" s="877"/>
      <c r="T605" s="775"/>
      <c r="U605" s="877"/>
      <c r="V605" s="775"/>
      <c r="W605" s="877"/>
      <c r="X605" s="816"/>
      <c r="Y605" s="877"/>
      <c r="Z605" s="877"/>
      <c r="AA605" s="786"/>
      <c r="AB605" s="297">
        <v>4</v>
      </c>
      <c r="AC605" s="480" t="s">
        <v>1431</v>
      </c>
      <c r="AD605" s="481">
        <v>4</v>
      </c>
      <c r="AE605" s="295" t="s">
        <v>1631</v>
      </c>
      <c r="AF605" s="298" t="s">
        <v>507</v>
      </c>
      <c r="AG605" s="299" t="s">
        <v>177</v>
      </c>
      <c r="AH605" s="296">
        <v>0.25</v>
      </c>
      <c r="AI605" s="299" t="s">
        <v>178</v>
      </c>
      <c r="AJ605" s="296">
        <v>0.15</v>
      </c>
      <c r="AK605" s="300">
        <v>0.4</v>
      </c>
      <c r="AL605" s="301">
        <v>0.14112</v>
      </c>
      <c r="AM605" s="301">
        <v>0.8</v>
      </c>
      <c r="AN605" s="302" t="s">
        <v>179</v>
      </c>
      <c r="AO605" s="302" t="s">
        <v>180</v>
      </c>
      <c r="AP605" s="302" t="s">
        <v>181</v>
      </c>
      <c r="AQ605" s="775"/>
      <c r="AR605" s="801"/>
      <c r="AS605" s="801"/>
      <c r="AT605" s="786"/>
      <c r="AU605" s="801"/>
      <c r="AV605" s="801"/>
      <c r="AW605" s="786"/>
      <c r="AX605" s="786"/>
      <c r="AY605" s="786"/>
      <c r="AZ605" s="775"/>
      <c r="BA605" s="303" t="s">
        <v>2188</v>
      </c>
      <c r="BB605" s="305" t="s">
        <v>2189</v>
      </c>
      <c r="BC605" s="308">
        <v>4</v>
      </c>
      <c r="BD605" s="295">
        <v>1</v>
      </c>
      <c r="BE605" s="295">
        <v>1</v>
      </c>
      <c r="BF605" s="295">
        <v>1</v>
      </c>
      <c r="BG605" s="295">
        <v>1</v>
      </c>
      <c r="BH605" s="305" t="s">
        <v>1798</v>
      </c>
      <c r="BI605" s="305" t="s">
        <v>2181</v>
      </c>
      <c r="BJ605" s="305"/>
      <c r="BK605" s="305"/>
      <c r="BL605" s="306"/>
      <c r="BM605" s="306"/>
      <c r="BN605" s="306"/>
      <c r="BO605" s="306"/>
      <c r="BP605" s="307" t="s">
        <v>974</v>
      </c>
      <c r="BQ605" s="330" t="s">
        <v>974</v>
      </c>
      <c r="BR605" s="748"/>
      <c r="BS605" s="763"/>
      <c r="BT605" s="763"/>
      <c r="BU605" s="766"/>
    </row>
    <row r="606" spans="1:73" ht="90" x14ac:dyDescent="0.25">
      <c r="A606" s="819"/>
      <c r="B606" s="822"/>
      <c r="C606" s="825"/>
      <c r="D606" s="999"/>
      <c r="E606" s="831"/>
      <c r="F606" s="834"/>
      <c r="G606" s="763"/>
      <c r="H606" s="775"/>
      <c r="I606" s="775"/>
      <c r="J606" s="801"/>
      <c r="K606" s="775"/>
      <c r="L606" s="763"/>
      <c r="M606" s="816"/>
      <c r="N606" s="763"/>
      <c r="O606" s="763"/>
      <c r="P606" s="813"/>
      <c r="Q606" s="748"/>
      <c r="R606" s="775"/>
      <c r="S606" s="877"/>
      <c r="T606" s="775"/>
      <c r="U606" s="877"/>
      <c r="V606" s="775"/>
      <c r="W606" s="877"/>
      <c r="X606" s="816"/>
      <c r="Y606" s="877"/>
      <c r="Z606" s="877"/>
      <c r="AA606" s="786"/>
      <c r="AB606" s="297">
        <v>5</v>
      </c>
      <c r="AC606" s="480" t="s">
        <v>2190</v>
      </c>
      <c r="AD606" s="481" t="s">
        <v>1626</v>
      </c>
      <c r="AE606" s="295" t="s">
        <v>2191</v>
      </c>
      <c r="AF606" s="298" t="s">
        <v>507</v>
      </c>
      <c r="AG606" s="299" t="s">
        <v>1711</v>
      </c>
      <c r="AH606" s="296">
        <v>0.15</v>
      </c>
      <c r="AI606" s="299" t="s">
        <v>178</v>
      </c>
      <c r="AJ606" s="296">
        <v>0.15</v>
      </c>
      <c r="AK606" s="300">
        <v>0.3</v>
      </c>
      <c r="AL606" s="301">
        <v>9.8783999999999997E-2</v>
      </c>
      <c r="AM606" s="301">
        <v>0.8</v>
      </c>
      <c r="AN606" s="302" t="s">
        <v>179</v>
      </c>
      <c r="AO606" s="302" t="s">
        <v>180</v>
      </c>
      <c r="AP606" s="302" t="s">
        <v>181</v>
      </c>
      <c r="AQ606" s="775"/>
      <c r="AR606" s="801"/>
      <c r="AS606" s="801"/>
      <c r="AT606" s="786"/>
      <c r="AU606" s="801"/>
      <c r="AV606" s="801"/>
      <c r="AW606" s="786"/>
      <c r="AX606" s="786"/>
      <c r="AY606" s="786"/>
      <c r="AZ606" s="775"/>
      <c r="BA606" s="303" t="s">
        <v>2192</v>
      </c>
      <c r="BB606" s="305" t="s">
        <v>2193</v>
      </c>
      <c r="BC606" s="308">
        <v>4</v>
      </c>
      <c r="BD606" s="295">
        <v>1</v>
      </c>
      <c r="BE606" s="295">
        <v>1</v>
      </c>
      <c r="BF606" s="295">
        <v>1</v>
      </c>
      <c r="BG606" s="295">
        <v>1</v>
      </c>
      <c r="BH606" s="305" t="s">
        <v>1798</v>
      </c>
      <c r="BI606" s="305" t="s">
        <v>2181</v>
      </c>
      <c r="BJ606" s="305"/>
      <c r="BK606" s="305"/>
      <c r="BL606" s="306"/>
      <c r="BM606" s="306"/>
      <c r="BN606" s="306"/>
      <c r="BO606" s="306"/>
      <c r="BP606" s="307" t="s">
        <v>974</v>
      </c>
      <c r="BQ606" s="330" t="s">
        <v>974</v>
      </c>
      <c r="BR606" s="748"/>
      <c r="BS606" s="763"/>
      <c r="BT606" s="763"/>
      <c r="BU606" s="766"/>
    </row>
    <row r="607" spans="1:73" ht="90.75" thickBot="1" x14ac:dyDescent="0.3">
      <c r="A607" s="819"/>
      <c r="B607" s="822"/>
      <c r="C607" s="825"/>
      <c r="D607" s="1000"/>
      <c r="E607" s="832"/>
      <c r="F607" s="835"/>
      <c r="G607" s="764"/>
      <c r="H607" s="776"/>
      <c r="I607" s="776"/>
      <c r="J607" s="802"/>
      <c r="K607" s="776"/>
      <c r="L607" s="764"/>
      <c r="M607" s="817"/>
      <c r="N607" s="764"/>
      <c r="O607" s="764"/>
      <c r="P607" s="814"/>
      <c r="Q607" s="749"/>
      <c r="R607" s="776"/>
      <c r="S607" s="878"/>
      <c r="T607" s="776"/>
      <c r="U607" s="878"/>
      <c r="V607" s="776"/>
      <c r="W607" s="878"/>
      <c r="X607" s="817"/>
      <c r="Y607" s="878"/>
      <c r="Z607" s="878"/>
      <c r="AA607" s="787"/>
      <c r="AB607" s="315">
        <v>6</v>
      </c>
      <c r="AC607" s="482"/>
      <c r="AD607" s="483"/>
      <c r="AE607" s="313"/>
      <c r="AF607" s="316" t="s">
        <v>974</v>
      </c>
      <c r="AG607" s="317"/>
      <c r="AH607" s="314" t="s">
        <v>974</v>
      </c>
      <c r="AI607" s="317"/>
      <c r="AJ607" s="314" t="s">
        <v>974</v>
      </c>
      <c r="AK607" s="318" t="s">
        <v>974</v>
      </c>
      <c r="AL607" s="301" t="s">
        <v>974</v>
      </c>
      <c r="AM607" s="301" t="s">
        <v>974</v>
      </c>
      <c r="AN607" s="320"/>
      <c r="AO607" s="320"/>
      <c r="AP607" s="320"/>
      <c r="AQ607" s="776"/>
      <c r="AR607" s="802"/>
      <c r="AS607" s="802"/>
      <c r="AT607" s="787"/>
      <c r="AU607" s="802"/>
      <c r="AV607" s="802"/>
      <c r="AW607" s="787"/>
      <c r="AX607" s="787"/>
      <c r="AY607" s="787"/>
      <c r="AZ607" s="776"/>
      <c r="BA607" s="321" t="s">
        <v>2194</v>
      </c>
      <c r="BB607" s="323" t="s">
        <v>2195</v>
      </c>
      <c r="BC607" s="326">
        <v>2</v>
      </c>
      <c r="BD607" s="313"/>
      <c r="BE607" s="313">
        <v>1</v>
      </c>
      <c r="BF607" s="313"/>
      <c r="BG607" s="313">
        <v>1</v>
      </c>
      <c r="BH607" s="323" t="s">
        <v>1798</v>
      </c>
      <c r="BI607" s="323" t="s">
        <v>2181</v>
      </c>
      <c r="BJ607" s="323"/>
      <c r="BK607" s="323"/>
      <c r="BL607" s="324"/>
      <c r="BM607" s="324"/>
      <c r="BN607" s="324"/>
      <c r="BO607" s="324"/>
      <c r="BP607" s="325" t="s">
        <v>974</v>
      </c>
      <c r="BQ607" s="333" t="s">
        <v>974</v>
      </c>
      <c r="BR607" s="749"/>
      <c r="BS607" s="764"/>
      <c r="BT607" s="764"/>
      <c r="BU607" s="767"/>
    </row>
    <row r="608" spans="1:73" ht="76.5" x14ac:dyDescent="0.25">
      <c r="A608" s="819"/>
      <c r="B608" s="822"/>
      <c r="C608" s="825"/>
      <c r="D608" s="998" t="s">
        <v>1387</v>
      </c>
      <c r="E608" s="830" t="s">
        <v>942</v>
      </c>
      <c r="F608" s="833">
        <v>3</v>
      </c>
      <c r="G608" s="762" t="s">
        <v>2196</v>
      </c>
      <c r="H608" s="774" t="s">
        <v>1575</v>
      </c>
      <c r="I608" s="774" t="s">
        <v>1391</v>
      </c>
      <c r="J608" s="800" t="s">
        <v>2197</v>
      </c>
      <c r="K608" s="774" t="s">
        <v>201</v>
      </c>
      <c r="L608" s="762" t="s">
        <v>675</v>
      </c>
      <c r="M608" s="815" t="s">
        <v>1282</v>
      </c>
      <c r="N608" s="762" t="s">
        <v>2198</v>
      </c>
      <c r="O608" s="762" t="s">
        <v>2199</v>
      </c>
      <c r="P608" s="812" t="s">
        <v>1395</v>
      </c>
      <c r="Q608" s="747" t="s">
        <v>1395</v>
      </c>
      <c r="R608" s="774" t="s">
        <v>535</v>
      </c>
      <c r="S608" s="876">
        <v>0.2</v>
      </c>
      <c r="T608" s="774" t="s">
        <v>263</v>
      </c>
      <c r="U608" s="876">
        <v>0.2</v>
      </c>
      <c r="V608" s="774" t="s">
        <v>263</v>
      </c>
      <c r="W608" s="876">
        <v>0.2</v>
      </c>
      <c r="X608" s="815" t="s">
        <v>263</v>
      </c>
      <c r="Y608" s="876">
        <v>0.2</v>
      </c>
      <c r="Z608" s="876" t="s">
        <v>1613</v>
      </c>
      <c r="AA608" s="785" t="s">
        <v>1397</v>
      </c>
      <c r="AB608" s="49">
        <v>1</v>
      </c>
      <c r="AC608" s="480" t="s">
        <v>2200</v>
      </c>
      <c r="AD608" s="128">
        <v>1.2</v>
      </c>
      <c r="AE608" s="14" t="s">
        <v>1785</v>
      </c>
      <c r="AF608" s="16" t="s">
        <v>507</v>
      </c>
      <c r="AG608" s="10" t="s">
        <v>1704</v>
      </c>
      <c r="AH608" s="18">
        <v>0.25</v>
      </c>
      <c r="AI608" s="10" t="s">
        <v>806</v>
      </c>
      <c r="AJ608" s="18">
        <v>0.25</v>
      </c>
      <c r="AK608" s="19">
        <v>0.5</v>
      </c>
      <c r="AL608" s="20">
        <v>0.1</v>
      </c>
      <c r="AM608" s="20">
        <v>0.2</v>
      </c>
      <c r="AN608" s="11" t="s">
        <v>179</v>
      </c>
      <c r="AO608" s="11" t="s">
        <v>180</v>
      </c>
      <c r="AP608" s="11" t="s">
        <v>181</v>
      </c>
      <c r="AQ608" s="774" t="s">
        <v>2201</v>
      </c>
      <c r="AR608" s="768">
        <v>0.2</v>
      </c>
      <c r="AS608" s="768">
        <v>3.5000000000000003E-2</v>
      </c>
      <c r="AT608" s="785" t="s">
        <v>535</v>
      </c>
      <c r="AU608" s="768">
        <v>0.2</v>
      </c>
      <c r="AV608" s="768">
        <v>0.15000000000000002</v>
      </c>
      <c r="AW608" s="785" t="s">
        <v>263</v>
      </c>
      <c r="AX608" s="785" t="s">
        <v>1397</v>
      </c>
      <c r="AY608" s="785" t="s">
        <v>1397</v>
      </c>
      <c r="AZ608" s="774" t="s">
        <v>224</v>
      </c>
      <c r="BA608" s="97" t="s">
        <v>1395</v>
      </c>
      <c r="BB608" s="91" t="s">
        <v>1395</v>
      </c>
      <c r="BC608" s="94" t="s">
        <v>974</v>
      </c>
      <c r="BD608" s="9"/>
      <c r="BE608" s="9"/>
      <c r="BF608" s="9"/>
      <c r="BG608" s="9"/>
      <c r="BH608" s="91"/>
      <c r="BI608" s="91"/>
      <c r="BJ608" s="91"/>
      <c r="BK608" s="91"/>
      <c r="BL608" s="93"/>
      <c r="BM608" s="93"/>
      <c r="BN608" s="93"/>
      <c r="BO608" s="93"/>
      <c r="BP608" s="95" t="s">
        <v>974</v>
      </c>
      <c r="BQ608" s="96" t="s">
        <v>974</v>
      </c>
      <c r="BR608" s="747"/>
      <c r="BS608" s="762"/>
      <c r="BT608" s="762"/>
      <c r="BU608" s="765"/>
    </row>
    <row r="609" spans="1:73" ht="70.5" x14ac:dyDescent="0.25">
      <c r="A609" s="819"/>
      <c r="B609" s="822"/>
      <c r="C609" s="825"/>
      <c r="D609" s="999"/>
      <c r="E609" s="831"/>
      <c r="F609" s="834"/>
      <c r="G609" s="763"/>
      <c r="H609" s="775"/>
      <c r="I609" s="775"/>
      <c r="J609" s="801"/>
      <c r="K609" s="775"/>
      <c r="L609" s="763"/>
      <c r="M609" s="816"/>
      <c r="N609" s="763"/>
      <c r="O609" s="763"/>
      <c r="P609" s="813"/>
      <c r="Q609" s="748"/>
      <c r="R609" s="775"/>
      <c r="S609" s="877"/>
      <c r="T609" s="775"/>
      <c r="U609" s="877"/>
      <c r="V609" s="775"/>
      <c r="W609" s="877"/>
      <c r="X609" s="816"/>
      <c r="Y609" s="877"/>
      <c r="Z609" s="877"/>
      <c r="AA609" s="786"/>
      <c r="AB609" s="297">
        <v>2</v>
      </c>
      <c r="AC609" s="480" t="s">
        <v>2202</v>
      </c>
      <c r="AD609" s="481">
        <v>1.2</v>
      </c>
      <c r="AE609" s="295" t="s">
        <v>1812</v>
      </c>
      <c r="AF609" s="298" t="s">
        <v>507</v>
      </c>
      <c r="AG609" s="299" t="s">
        <v>1704</v>
      </c>
      <c r="AH609" s="296">
        <v>0.25</v>
      </c>
      <c r="AI609" s="299" t="s">
        <v>806</v>
      </c>
      <c r="AJ609" s="296">
        <v>0.25</v>
      </c>
      <c r="AK609" s="300">
        <v>0.5</v>
      </c>
      <c r="AL609" s="301">
        <v>0.05</v>
      </c>
      <c r="AM609" s="301">
        <v>0.2</v>
      </c>
      <c r="AN609" s="302" t="s">
        <v>179</v>
      </c>
      <c r="AO609" s="302" t="s">
        <v>180</v>
      </c>
      <c r="AP609" s="302" t="s">
        <v>181</v>
      </c>
      <c r="AQ609" s="775"/>
      <c r="AR609" s="801"/>
      <c r="AS609" s="801"/>
      <c r="AT609" s="786"/>
      <c r="AU609" s="801"/>
      <c r="AV609" s="801"/>
      <c r="AW609" s="786"/>
      <c r="AX609" s="786"/>
      <c r="AY609" s="786"/>
      <c r="AZ609" s="775"/>
      <c r="BA609" s="303"/>
      <c r="BB609" s="305"/>
      <c r="BC609" s="308" t="s">
        <v>974</v>
      </c>
      <c r="BD609" s="295"/>
      <c r="BE609" s="295"/>
      <c r="BF609" s="295"/>
      <c r="BG609" s="295"/>
      <c r="BH609" s="305"/>
      <c r="BI609" s="305"/>
      <c r="BJ609" s="305"/>
      <c r="BK609" s="305"/>
      <c r="BL609" s="306"/>
      <c r="BM609" s="306"/>
      <c r="BN609" s="306"/>
      <c r="BO609" s="306"/>
      <c r="BP609" s="307" t="s">
        <v>974</v>
      </c>
      <c r="BQ609" s="330" t="s">
        <v>974</v>
      </c>
      <c r="BR609" s="748"/>
      <c r="BS609" s="763"/>
      <c r="BT609" s="763"/>
      <c r="BU609" s="766"/>
    </row>
    <row r="610" spans="1:73" ht="70.5" x14ac:dyDescent="0.25">
      <c r="A610" s="819"/>
      <c r="B610" s="822"/>
      <c r="C610" s="825"/>
      <c r="D610" s="999"/>
      <c r="E610" s="831"/>
      <c r="F610" s="834"/>
      <c r="G610" s="763"/>
      <c r="H610" s="775"/>
      <c r="I610" s="775"/>
      <c r="J610" s="801"/>
      <c r="K610" s="775"/>
      <c r="L610" s="763"/>
      <c r="M610" s="816"/>
      <c r="N610" s="763"/>
      <c r="O610" s="763"/>
      <c r="P610" s="813"/>
      <c r="Q610" s="748"/>
      <c r="R610" s="775"/>
      <c r="S610" s="877"/>
      <c r="T610" s="775"/>
      <c r="U610" s="877"/>
      <c r="V610" s="775"/>
      <c r="W610" s="877"/>
      <c r="X610" s="816"/>
      <c r="Y610" s="877"/>
      <c r="Z610" s="877"/>
      <c r="AA610" s="786"/>
      <c r="AB610" s="297">
        <v>3</v>
      </c>
      <c r="AC610" s="480" t="s">
        <v>2203</v>
      </c>
      <c r="AD610" s="481">
        <v>1.2</v>
      </c>
      <c r="AE610" s="295" t="s">
        <v>1812</v>
      </c>
      <c r="AF610" s="298" t="s">
        <v>507</v>
      </c>
      <c r="AG610" s="299" t="s">
        <v>1711</v>
      </c>
      <c r="AH610" s="296">
        <v>0.15</v>
      </c>
      <c r="AI610" s="299" t="s">
        <v>178</v>
      </c>
      <c r="AJ610" s="296">
        <v>0.15</v>
      </c>
      <c r="AK610" s="300">
        <v>0.3</v>
      </c>
      <c r="AL610" s="301">
        <v>3.5000000000000003E-2</v>
      </c>
      <c r="AM610" s="301">
        <v>0.2</v>
      </c>
      <c r="AN610" s="302" t="s">
        <v>179</v>
      </c>
      <c r="AO610" s="302" t="s">
        <v>180</v>
      </c>
      <c r="AP610" s="302" t="s">
        <v>181</v>
      </c>
      <c r="AQ610" s="775"/>
      <c r="AR610" s="801"/>
      <c r="AS610" s="801"/>
      <c r="AT610" s="786"/>
      <c r="AU610" s="801"/>
      <c r="AV610" s="801"/>
      <c r="AW610" s="786"/>
      <c r="AX610" s="786"/>
      <c r="AY610" s="786"/>
      <c r="AZ610" s="775"/>
      <c r="BA610" s="303"/>
      <c r="BB610" s="305"/>
      <c r="BC610" s="308" t="s">
        <v>974</v>
      </c>
      <c r="BD610" s="295"/>
      <c r="BE610" s="295"/>
      <c r="BF610" s="295"/>
      <c r="BG610" s="295"/>
      <c r="BH610" s="305"/>
      <c r="BI610" s="305"/>
      <c r="BJ610" s="305"/>
      <c r="BK610" s="305"/>
      <c r="BL610" s="306"/>
      <c r="BM610" s="306"/>
      <c r="BN610" s="306"/>
      <c r="BO610" s="306"/>
      <c r="BP610" s="307" t="s">
        <v>974</v>
      </c>
      <c r="BQ610" s="330" t="s">
        <v>974</v>
      </c>
      <c r="BR610" s="748"/>
      <c r="BS610" s="763"/>
      <c r="BT610" s="763"/>
      <c r="BU610" s="766"/>
    </row>
    <row r="611" spans="1:73" ht="76.5" x14ac:dyDescent="0.25">
      <c r="A611" s="819"/>
      <c r="B611" s="822"/>
      <c r="C611" s="825"/>
      <c r="D611" s="999"/>
      <c r="E611" s="831"/>
      <c r="F611" s="834"/>
      <c r="G611" s="763"/>
      <c r="H611" s="775"/>
      <c r="I611" s="775"/>
      <c r="J611" s="801"/>
      <c r="K611" s="775"/>
      <c r="L611" s="763"/>
      <c r="M611" s="816"/>
      <c r="N611" s="763"/>
      <c r="O611" s="763"/>
      <c r="P611" s="813"/>
      <c r="Q611" s="748"/>
      <c r="R611" s="775"/>
      <c r="S611" s="877"/>
      <c r="T611" s="775"/>
      <c r="U611" s="877"/>
      <c r="V611" s="775"/>
      <c r="W611" s="877"/>
      <c r="X611" s="816"/>
      <c r="Y611" s="877"/>
      <c r="Z611" s="877"/>
      <c r="AA611" s="786"/>
      <c r="AB611" s="297">
        <v>4</v>
      </c>
      <c r="AC611" s="480" t="s">
        <v>2204</v>
      </c>
      <c r="AD611" s="481">
        <v>1.2</v>
      </c>
      <c r="AE611" s="295" t="s">
        <v>1640</v>
      </c>
      <c r="AF611" s="298" t="s">
        <v>830</v>
      </c>
      <c r="AG611" s="299" t="s">
        <v>1717</v>
      </c>
      <c r="AH611" s="296">
        <v>0.1</v>
      </c>
      <c r="AI611" s="299" t="s">
        <v>178</v>
      </c>
      <c r="AJ611" s="296">
        <v>0.15</v>
      </c>
      <c r="AK611" s="300">
        <v>0.25</v>
      </c>
      <c r="AL611" s="301">
        <v>3.5000000000000003E-2</v>
      </c>
      <c r="AM611" s="301">
        <v>0.15000000000000002</v>
      </c>
      <c r="AN611" s="302" t="s">
        <v>179</v>
      </c>
      <c r="AO611" s="302" t="s">
        <v>180</v>
      </c>
      <c r="AP611" s="302" t="s">
        <v>181</v>
      </c>
      <c r="AQ611" s="775"/>
      <c r="AR611" s="801"/>
      <c r="AS611" s="801"/>
      <c r="AT611" s="786"/>
      <c r="AU611" s="801"/>
      <c r="AV611" s="801"/>
      <c r="AW611" s="786"/>
      <c r="AX611" s="786"/>
      <c r="AY611" s="786"/>
      <c r="AZ611" s="775"/>
      <c r="BA611" s="303"/>
      <c r="BB611" s="305"/>
      <c r="BC611" s="308" t="s">
        <v>974</v>
      </c>
      <c r="BD611" s="295"/>
      <c r="BE611" s="295"/>
      <c r="BF611" s="295"/>
      <c r="BG611" s="295"/>
      <c r="BH611" s="305"/>
      <c r="BI611" s="305"/>
      <c r="BJ611" s="305"/>
      <c r="BK611" s="305"/>
      <c r="BL611" s="306"/>
      <c r="BM611" s="306"/>
      <c r="BN611" s="306"/>
      <c r="BO611" s="306"/>
      <c r="BP611" s="307" t="s">
        <v>974</v>
      </c>
      <c r="BQ611" s="330" t="s">
        <v>974</v>
      </c>
      <c r="BR611" s="748"/>
      <c r="BS611" s="763"/>
      <c r="BT611" s="763"/>
      <c r="BU611" s="766"/>
    </row>
    <row r="612" spans="1:73" x14ac:dyDescent="0.25">
      <c r="A612" s="819"/>
      <c r="B612" s="822"/>
      <c r="C612" s="825"/>
      <c r="D612" s="999"/>
      <c r="E612" s="831"/>
      <c r="F612" s="834"/>
      <c r="G612" s="763"/>
      <c r="H612" s="775"/>
      <c r="I612" s="775"/>
      <c r="J612" s="801"/>
      <c r="K612" s="775"/>
      <c r="L612" s="763"/>
      <c r="M612" s="816"/>
      <c r="N612" s="763"/>
      <c r="O612" s="763"/>
      <c r="P612" s="813"/>
      <c r="Q612" s="748"/>
      <c r="R612" s="775"/>
      <c r="S612" s="877"/>
      <c r="T612" s="775"/>
      <c r="U612" s="877"/>
      <c r="V612" s="775"/>
      <c r="W612" s="877"/>
      <c r="X612" s="816"/>
      <c r="Y612" s="877"/>
      <c r="Z612" s="877"/>
      <c r="AA612" s="786"/>
      <c r="AB612" s="297">
        <v>5</v>
      </c>
      <c r="AC612" s="480"/>
      <c r="AD612" s="481"/>
      <c r="AE612" s="51"/>
      <c r="AF612" s="298" t="s">
        <v>974</v>
      </c>
      <c r="AG612" s="299"/>
      <c r="AH612" s="296" t="s">
        <v>974</v>
      </c>
      <c r="AI612" s="299"/>
      <c r="AJ612" s="296" t="s">
        <v>974</v>
      </c>
      <c r="AK612" s="300" t="s">
        <v>974</v>
      </c>
      <c r="AL612" s="301" t="s">
        <v>974</v>
      </c>
      <c r="AM612" s="301" t="s">
        <v>974</v>
      </c>
      <c r="AN612" s="302"/>
      <c r="AO612" s="302"/>
      <c r="AP612" s="302"/>
      <c r="AQ612" s="775"/>
      <c r="AR612" s="801"/>
      <c r="AS612" s="801"/>
      <c r="AT612" s="786"/>
      <c r="AU612" s="801"/>
      <c r="AV612" s="801"/>
      <c r="AW612" s="786"/>
      <c r="AX612" s="786"/>
      <c r="AY612" s="786"/>
      <c r="AZ612" s="775"/>
      <c r="BA612" s="303"/>
      <c r="BB612" s="305"/>
      <c r="BC612" s="308" t="s">
        <v>974</v>
      </c>
      <c r="BD612" s="295"/>
      <c r="BE612" s="295"/>
      <c r="BF612" s="295"/>
      <c r="BG612" s="295"/>
      <c r="BH612" s="305"/>
      <c r="BI612" s="305"/>
      <c r="BJ612" s="305"/>
      <c r="BK612" s="305"/>
      <c r="BL612" s="306"/>
      <c r="BM612" s="306"/>
      <c r="BN612" s="306"/>
      <c r="BO612" s="306"/>
      <c r="BP612" s="307" t="s">
        <v>974</v>
      </c>
      <c r="BQ612" s="330" t="s">
        <v>974</v>
      </c>
      <c r="BR612" s="748"/>
      <c r="BS612" s="763"/>
      <c r="BT612" s="763"/>
      <c r="BU612" s="766"/>
    </row>
    <row r="613" spans="1:73" ht="15.75" thickBot="1" x14ac:dyDescent="0.3">
      <c r="A613" s="819"/>
      <c r="B613" s="822"/>
      <c r="C613" s="825"/>
      <c r="D613" s="1000"/>
      <c r="E613" s="832"/>
      <c r="F613" s="835"/>
      <c r="G613" s="764"/>
      <c r="H613" s="776"/>
      <c r="I613" s="776"/>
      <c r="J613" s="802"/>
      <c r="K613" s="776"/>
      <c r="L613" s="764"/>
      <c r="M613" s="817"/>
      <c r="N613" s="764"/>
      <c r="O613" s="764"/>
      <c r="P613" s="814"/>
      <c r="Q613" s="749"/>
      <c r="R613" s="776"/>
      <c r="S613" s="878"/>
      <c r="T613" s="776"/>
      <c r="U613" s="878"/>
      <c r="V613" s="776"/>
      <c r="W613" s="878"/>
      <c r="X613" s="817"/>
      <c r="Y613" s="878"/>
      <c r="Z613" s="878"/>
      <c r="AA613" s="787"/>
      <c r="AB613" s="315">
        <v>6</v>
      </c>
      <c r="AC613" s="482"/>
      <c r="AD613" s="483"/>
      <c r="AE613" s="313"/>
      <c r="AF613" s="316" t="s">
        <v>974</v>
      </c>
      <c r="AG613" s="317"/>
      <c r="AH613" s="314" t="s">
        <v>974</v>
      </c>
      <c r="AI613" s="317"/>
      <c r="AJ613" s="314" t="s">
        <v>974</v>
      </c>
      <c r="AK613" s="318" t="s">
        <v>974</v>
      </c>
      <c r="AL613" s="301" t="s">
        <v>974</v>
      </c>
      <c r="AM613" s="301" t="s">
        <v>974</v>
      </c>
      <c r="AN613" s="320"/>
      <c r="AO613" s="320"/>
      <c r="AP613" s="320"/>
      <c r="AQ613" s="776"/>
      <c r="AR613" s="802"/>
      <c r="AS613" s="802"/>
      <c r="AT613" s="787"/>
      <c r="AU613" s="802"/>
      <c r="AV613" s="802"/>
      <c r="AW613" s="787"/>
      <c r="AX613" s="787"/>
      <c r="AY613" s="787"/>
      <c r="AZ613" s="776"/>
      <c r="BA613" s="321"/>
      <c r="BB613" s="323"/>
      <c r="BC613" s="326" t="s">
        <v>974</v>
      </c>
      <c r="BD613" s="313"/>
      <c r="BE613" s="313"/>
      <c r="BF613" s="313"/>
      <c r="BG613" s="313"/>
      <c r="BH613" s="323"/>
      <c r="BI613" s="323"/>
      <c r="BJ613" s="323"/>
      <c r="BK613" s="323"/>
      <c r="BL613" s="324"/>
      <c r="BM613" s="324"/>
      <c r="BN613" s="324"/>
      <c r="BO613" s="324"/>
      <c r="BP613" s="325" t="s">
        <v>974</v>
      </c>
      <c r="BQ613" s="333" t="s">
        <v>974</v>
      </c>
      <c r="BR613" s="749"/>
      <c r="BS613" s="764"/>
      <c r="BT613" s="764"/>
      <c r="BU613" s="767"/>
    </row>
    <row r="614" spans="1:73" ht="76.5" x14ac:dyDescent="0.25">
      <c r="A614" s="819"/>
      <c r="B614" s="822"/>
      <c r="C614" s="825"/>
      <c r="D614" s="998" t="s">
        <v>1387</v>
      </c>
      <c r="E614" s="830" t="s">
        <v>942</v>
      </c>
      <c r="F614" s="833">
        <v>4</v>
      </c>
      <c r="G614" s="762" t="s">
        <v>2196</v>
      </c>
      <c r="H614" s="774" t="s">
        <v>1575</v>
      </c>
      <c r="I614" s="774" t="s">
        <v>1406</v>
      </c>
      <c r="J614" s="800" t="s">
        <v>2205</v>
      </c>
      <c r="K614" s="774" t="s">
        <v>201</v>
      </c>
      <c r="L614" s="762" t="s">
        <v>675</v>
      </c>
      <c r="M614" s="815" t="s">
        <v>1282</v>
      </c>
      <c r="N614" s="762" t="s">
        <v>2206</v>
      </c>
      <c r="O614" s="762" t="s">
        <v>2207</v>
      </c>
      <c r="P614" s="812" t="s">
        <v>1395</v>
      </c>
      <c r="Q614" s="809" t="s">
        <v>1395</v>
      </c>
      <c r="R614" s="774" t="s">
        <v>535</v>
      </c>
      <c r="S614" s="876">
        <v>0.2</v>
      </c>
      <c r="T614" s="774" t="s">
        <v>263</v>
      </c>
      <c r="U614" s="876">
        <v>0.2</v>
      </c>
      <c r="V614" s="774" t="s">
        <v>263</v>
      </c>
      <c r="W614" s="876">
        <v>0.2</v>
      </c>
      <c r="X614" s="815" t="s">
        <v>263</v>
      </c>
      <c r="Y614" s="876">
        <v>0.2</v>
      </c>
      <c r="Z614" s="876" t="s">
        <v>1613</v>
      </c>
      <c r="AA614" s="785" t="s">
        <v>1397</v>
      </c>
      <c r="AB614" s="49">
        <v>1</v>
      </c>
      <c r="AC614" s="213" t="s">
        <v>2208</v>
      </c>
      <c r="AD614" s="214">
        <v>1.2</v>
      </c>
      <c r="AE614" s="9" t="s">
        <v>1505</v>
      </c>
      <c r="AF614" s="16" t="s">
        <v>507</v>
      </c>
      <c r="AG614" s="10" t="s">
        <v>1711</v>
      </c>
      <c r="AH614" s="18">
        <v>0.15</v>
      </c>
      <c r="AI614" s="10" t="s">
        <v>178</v>
      </c>
      <c r="AJ614" s="18">
        <v>0.15</v>
      </c>
      <c r="AK614" s="19">
        <v>0.3</v>
      </c>
      <c r="AL614" s="20">
        <v>0.14000000000000001</v>
      </c>
      <c r="AM614" s="20">
        <v>0.2</v>
      </c>
      <c r="AN614" s="11" t="s">
        <v>179</v>
      </c>
      <c r="AO614" s="11" t="s">
        <v>180</v>
      </c>
      <c r="AP614" s="11" t="s">
        <v>181</v>
      </c>
      <c r="AQ614" s="774" t="s">
        <v>2201</v>
      </c>
      <c r="AR614" s="768">
        <v>0.2</v>
      </c>
      <c r="AS614" s="768">
        <v>8.4000000000000005E-2</v>
      </c>
      <c r="AT614" s="785" t="s">
        <v>535</v>
      </c>
      <c r="AU614" s="768">
        <v>0.2</v>
      </c>
      <c r="AV614" s="768">
        <v>0.2</v>
      </c>
      <c r="AW614" s="785" t="s">
        <v>263</v>
      </c>
      <c r="AX614" s="785" t="s">
        <v>1397</v>
      </c>
      <c r="AY614" s="785" t="s">
        <v>1397</v>
      </c>
      <c r="AZ614" s="774" t="s">
        <v>224</v>
      </c>
      <c r="BA614" s="97" t="s">
        <v>1395</v>
      </c>
      <c r="BB614" s="91" t="s">
        <v>1395</v>
      </c>
      <c r="BC614" s="94" t="s">
        <v>974</v>
      </c>
      <c r="BD614" s="9"/>
      <c r="BE614" s="9"/>
      <c r="BF614" s="9"/>
      <c r="BG614" s="9"/>
      <c r="BH614" s="91"/>
      <c r="BI614" s="91"/>
      <c r="BJ614" s="91"/>
      <c r="BK614" s="91"/>
      <c r="BL614" s="93"/>
      <c r="BM614" s="93"/>
      <c r="BN614" s="93"/>
      <c r="BO614" s="93"/>
      <c r="BP614" s="95" t="s">
        <v>974</v>
      </c>
      <c r="BQ614" s="96" t="s">
        <v>974</v>
      </c>
      <c r="BR614" s="747"/>
      <c r="BS614" s="762"/>
      <c r="BT614" s="762"/>
      <c r="BU614" s="765"/>
    </row>
    <row r="615" spans="1:73" ht="70.5" x14ac:dyDescent="0.25">
      <c r="A615" s="819"/>
      <c r="B615" s="822"/>
      <c r="C615" s="825"/>
      <c r="D615" s="999"/>
      <c r="E615" s="831"/>
      <c r="F615" s="834"/>
      <c r="G615" s="763"/>
      <c r="H615" s="775"/>
      <c r="I615" s="775"/>
      <c r="J615" s="801"/>
      <c r="K615" s="775"/>
      <c r="L615" s="763"/>
      <c r="M615" s="816"/>
      <c r="N615" s="763"/>
      <c r="O615" s="763"/>
      <c r="P615" s="813"/>
      <c r="Q615" s="810"/>
      <c r="R615" s="775"/>
      <c r="S615" s="877"/>
      <c r="T615" s="775"/>
      <c r="U615" s="877"/>
      <c r="V615" s="775"/>
      <c r="W615" s="877"/>
      <c r="X615" s="816"/>
      <c r="Y615" s="877"/>
      <c r="Z615" s="877"/>
      <c r="AA615" s="786"/>
      <c r="AB615" s="297">
        <v>2</v>
      </c>
      <c r="AC615" s="480" t="s">
        <v>2209</v>
      </c>
      <c r="AD615" s="481">
        <v>2</v>
      </c>
      <c r="AE615" s="295" t="s">
        <v>1442</v>
      </c>
      <c r="AF615" s="298" t="s">
        <v>507</v>
      </c>
      <c r="AG615" s="299" t="s">
        <v>1704</v>
      </c>
      <c r="AH615" s="296">
        <v>0.25</v>
      </c>
      <c r="AI615" s="299" t="s">
        <v>178</v>
      </c>
      <c r="AJ615" s="296">
        <v>0.15</v>
      </c>
      <c r="AK615" s="300">
        <v>0.4</v>
      </c>
      <c r="AL615" s="301">
        <v>8.4000000000000005E-2</v>
      </c>
      <c r="AM615" s="301">
        <v>0.2</v>
      </c>
      <c r="AN615" s="302" t="s">
        <v>179</v>
      </c>
      <c r="AO615" s="302" t="s">
        <v>180</v>
      </c>
      <c r="AP615" s="302" t="s">
        <v>181</v>
      </c>
      <c r="AQ615" s="775"/>
      <c r="AR615" s="801"/>
      <c r="AS615" s="801"/>
      <c r="AT615" s="786"/>
      <c r="AU615" s="801"/>
      <c r="AV615" s="801"/>
      <c r="AW615" s="786"/>
      <c r="AX615" s="786"/>
      <c r="AY615" s="786"/>
      <c r="AZ615" s="775"/>
      <c r="BA615" s="303"/>
      <c r="BB615" s="305"/>
      <c r="BC615" s="308" t="s">
        <v>974</v>
      </c>
      <c r="BD615" s="295"/>
      <c r="BE615" s="295"/>
      <c r="BF615" s="295"/>
      <c r="BG615" s="295"/>
      <c r="BH615" s="305"/>
      <c r="BI615" s="305"/>
      <c r="BJ615" s="305"/>
      <c r="BK615" s="305"/>
      <c r="BL615" s="306"/>
      <c r="BM615" s="306"/>
      <c r="BN615" s="306"/>
      <c r="BO615" s="306"/>
      <c r="BP615" s="307" t="s">
        <v>974</v>
      </c>
      <c r="BQ615" s="330" t="s">
        <v>974</v>
      </c>
      <c r="BR615" s="748"/>
      <c r="BS615" s="763"/>
      <c r="BT615" s="763"/>
      <c r="BU615" s="766"/>
    </row>
    <row r="616" spans="1:73" x14ac:dyDescent="0.25">
      <c r="A616" s="819"/>
      <c r="B616" s="822"/>
      <c r="C616" s="825"/>
      <c r="D616" s="999"/>
      <c r="E616" s="831"/>
      <c r="F616" s="834"/>
      <c r="G616" s="763"/>
      <c r="H616" s="775"/>
      <c r="I616" s="775"/>
      <c r="J616" s="801"/>
      <c r="K616" s="775"/>
      <c r="L616" s="763"/>
      <c r="M616" s="816"/>
      <c r="N616" s="763"/>
      <c r="O616" s="763"/>
      <c r="P616" s="813"/>
      <c r="Q616" s="810"/>
      <c r="R616" s="775"/>
      <c r="S616" s="877"/>
      <c r="T616" s="775"/>
      <c r="U616" s="877"/>
      <c r="V616" s="775"/>
      <c r="W616" s="877"/>
      <c r="X616" s="816"/>
      <c r="Y616" s="877"/>
      <c r="Z616" s="877"/>
      <c r="AA616" s="786"/>
      <c r="AB616" s="297">
        <v>3</v>
      </c>
      <c r="AC616" s="480"/>
      <c r="AD616" s="481"/>
      <c r="AE616" s="295"/>
      <c r="AF616" s="298" t="s">
        <v>974</v>
      </c>
      <c r="AG616" s="299"/>
      <c r="AH616" s="296" t="s">
        <v>974</v>
      </c>
      <c r="AI616" s="299"/>
      <c r="AJ616" s="296" t="s">
        <v>974</v>
      </c>
      <c r="AK616" s="300" t="s">
        <v>974</v>
      </c>
      <c r="AL616" s="301" t="s">
        <v>974</v>
      </c>
      <c r="AM616" s="301" t="s">
        <v>974</v>
      </c>
      <c r="AN616" s="302"/>
      <c r="AO616" s="302"/>
      <c r="AP616" s="302"/>
      <c r="AQ616" s="775"/>
      <c r="AR616" s="801"/>
      <c r="AS616" s="801"/>
      <c r="AT616" s="786"/>
      <c r="AU616" s="801"/>
      <c r="AV616" s="801"/>
      <c r="AW616" s="786"/>
      <c r="AX616" s="786"/>
      <c r="AY616" s="786"/>
      <c r="AZ616" s="775"/>
      <c r="BA616" s="303"/>
      <c r="BB616" s="305"/>
      <c r="BC616" s="308" t="s">
        <v>974</v>
      </c>
      <c r="BD616" s="295"/>
      <c r="BE616" s="295"/>
      <c r="BF616" s="295"/>
      <c r="BG616" s="295"/>
      <c r="BH616" s="305"/>
      <c r="BI616" s="305"/>
      <c r="BJ616" s="305"/>
      <c r="BK616" s="305"/>
      <c r="BL616" s="306"/>
      <c r="BM616" s="306"/>
      <c r="BN616" s="306"/>
      <c r="BO616" s="306"/>
      <c r="BP616" s="307" t="s">
        <v>974</v>
      </c>
      <c r="BQ616" s="330" t="s">
        <v>974</v>
      </c>
      <c r="BR616" s="748"/>
      <c r="BS616" s="763"/>
      <c r="BT616" s="763"/>
      <c r="BU616" s="766"/>
    </row>
    <row r="617" spans="1:73" x14ac:dyDescent="0.25">
      <c r="A617" s="819"/>
      <c r="B617" s="822"/>
      <c r="C617" s="825"/>
      <c r="D617" s="999"/>
      <c r="E617" s="831"/>
      <c r="F617" s="834"/>
      <c r="G617" s="763"/>
      <c r="H617" s="775"/>
      <c r="I617" s="775"/>
      <c r="J617" s="801"/>
      <c r="K617" s="775"/>
      <c r="L617" s="763"/>
      <c r="M617" s="816"/>
      <c r="N617" s="763"/>
      <c r="O617" s="763"/>
      <c r="P617" s="813"/>
      <c r="Q617" s="810"/>
      <c r="R617" s="775"/>
      <c r="S617" s="877"/>
      <c r="T617" s="775"/>
      <c r="U617" s="877"/>
      <c r="V617" s="775"/>
      <c r="W617" s="877"/>
      <c r="X617" s="816"/>
      <c r="Y617" s="877"/>
      <c r="Z617" s="877"/>
      <c r="AA617" s="786"/>
      <c r="AB617" s="297">
        <v>4</v>
      </c>
      <c r="AC617" s="480"/>
      <c r="AD617" s="481"/>
      <c r="AE617" s="295"/>
      <c r="AF617" s="298" t="s">
        <v>974</v>
      </c>
      <c r="AG617" s="299"/>
      <c r="AH617" s="296" t="s">
        <v>974</v>
      </c>
      <c r="AI617" s="299"/>
      <c r="AJ617" s="296" t="s">
        <v>974</v>
      </c>
      <c r="AK617" s="300" t="s">
        <v>974</v>
      </c>
      <c r="AL617" s="301" t="s">
        <v>974</v>
      </c>
      <c r="AM617" s="301" t="s">
        <v>974</v>
      </c>
      <c r="AN617" s="302"/>
      <c r="AO617" s="302"/>
      <c r="AP617" s="302"/>
      <c r="AQ617" s="775"/>
      <c r="AR617" s="801"/>
      <c r="AS617" s="801"/>
      <c r="AT617" s="786"/>
      <c r="AU617" s="801"/>
      <c r="AV617" s="801"/>
      <c r="AW617" s="786"/>
      <c r="AX617" s="786"/>
      <c r="AY617" s="786"/>
      <c r="AZ617" s="775"/>
      <c r="BA617" s="303"/>
      <c r="BB617" s="305"/>
      <c r="BC617" s="308" t="s">
        <v>974</v>
      </c>
      <c r="BD617" s="295"/>
      <c r="BE617" s="295"/>
      <c r="BF617" s="295"/>
      <c r="BG617" s="295"/>
      <c r="BH617" s="305"/>
      <c r="BI617" s="305"/>
      <c r="BJ617" s="305"/>
      <c r="BK617" s="305"/>
      <c r="BL617" s="306"/>
      <c r="BM617" s="306"/>
      <c r="BN617" s="306"/>
      <c r="BO617" s="306"/>
      <c r="BP617" s="307" t="s">
        <v>974</v>
      </c>
      <c r="BQ617" s="330" t="s">
        <v>974</v>
      </c>
      <c r="BR617" s="748"/>
      <c r="BS617" s="763"/>
      <c r="BT617" s="763"/>
      <c r="BU617" s="766"/>
    </row>
    <row r="618" spans="1:73" x14ac:dyDescent="0.25">
      <c r="A618" s="819"/>
      <c r="B618" s="822"/>
      <c r="C618" s="825"/>
      <c r="D618" s="999"/>
      <c r="E618" s="831"/>
      <c r="F618" s="834"/>
      <c r="G618" s="763"/>
      <c r="H618" s="775"/>
      <c r="I618" s="775"/>
      <c r="J618" s="801"/>
      <c r="K618" s="775"/>
      <c r="L618" s="763"/>
      <c r="M618" s="816"/>
      <c r="N618" s="763"/>
      <c r="O618" s="763"/>
      <c r="P618" s="813"/>
      <c r="Q618" s="810"/>
      <c r="R618" s="775"/>
      <c r="S618" s="877"/>
      <c r="T618" s="775"/>
      <c r="U618" s="877"/>
      <c r="V618" s="775"/>
      <c r="W618" s="877"/>
      <c r="X618" s="816"/>
      <c r="Y618" s="877"/>
      <c r="Z618" s="877"/>
      <c r="AA618" s="786"/>
      <c r="AB618" s="297">
        <v>5</v>
      </c>
      <c r="AC618" s="480"/>
      <c r="AD618" s="481"/>
      <c r="AE618" s="295"/>
      <c r="AF618" s="298" t="s">
        <v>974</v>
      </c>
      <c r="AG618" s="299"/>
      <c r="AH618" s="296" t="s">
        <v>974</v>
      </c>
      <c r="AI618" s="299"/>
      <c r="AJ618" s="296" t="s">
        <v>974</v>
      </c>
      <c r="AK618" s="300" t="s">
        <v>974</v>
      </c>
      <c r="AL618" s="301" t="s">
        <v>974</v>
      </c>
      <c r="AM618" s="301" t="s">
        <v>974</v>
      </c>
      <c r="AN618" s="302"/>
      <c r="AO618" s="302"/>
      <c r="AP618" s="302"/>
      <c r="AQ618" s="775"/>
      <c r="AR618" s="801"/>
      <c r="AS618" s="801"/>
      <c r="AT618" s="786"/>
      <c r="AU618" s="801"/>
      <c r="AV618" s="801"/>
      <c r="AW618" s="786"/>
      <c r="AX618" s="786"/>
      <c r="AY618" s="786"/>
      <c r="AZ618" s="775"/>
      <c r="BA618" s="303"/>
      <c r="BB618" s="305"/>
      <c r="BC618" s="308" t="s">
        <v>974</v>
      </c>
      <c r="BD618" s="295"/>
      <c r="BE618" s="295"/>
      <c r="BF618" s="295"/>
      <c r="BG618" s="295"/>
      <c r="BH618" s="305"/>
      <c r="BI618" s="305"/>
      <c r="BJ618" s="305"/>
      <c r="BK618" s="305"/>
      <c r="BL618" s="306"/>
      <c r="BM618" s="306"/>
      <c r="BN618" s="306"/>
      <c r="BO618" s="306"/>
      <c r="BP618" s="307" t="s">
        <v>974</v>
      </c>
      <c r="BQ618" s="330" t="s">
        <v>974</v>
      </c>
      <c r="BR618" s="748"/>
      <c r="BS618" s="763"/>
      <c r="BT618" s="763"/>
      <c r="BU618" s="766"/>
    </row>
    <row r="619" spans="1:73" ht="15.75" thickBot="1" x14ac:dyDescent="0.3">
      <c r="A619" s="819"/>
      <c r="B619" s="822"/>
      <c r="C619" s="825"/>
      <c r="D619" s="1000"/>
      <c r="E619" s="832"/>
      <c r="F619" s="835"/>
      <c r="G619" s="764"/>
      <c r="H619" s="776"/>
      <c r="I619" s="776"/>
      <c r="J619" s="802"/>
      <c r="K619" s="776"/>
      <c r="L619" s="764"/>
      <c r="M619" s="817"/>
      <c r="N619" s="764"/>
      <c r="O619" s="764"/>
      <c r="P619" s="814"/>
      <c r="Q619" s="811"/>
      <c r="R619" s="776"/>
      <c r="S619" s="878"/>
      <c r="T619" s="776"/>
      <c r="U619" s="878"/>
      <c r="V619" s="776"/>
      <c r="W619" s="878"/>
      <c r="X619" s="817"/>
      <c r="Y619" s="878"/>
      <c r="Z619" s="878"/>
      <c r="AA619" s="787"/>
      <c r="AB619" s="315">
        <v>6</v>
      </c>
      <c r="AC619" s="482"/>
      <c r="AD619" s="483"/>
      <c r="AE619" s="313"/>
      <c r="AF619" s="316" t="s">
        <v>974</v>
      </c>
      <c r="AG619" s="317"/>
      <c r="AH619" s="314" t="s">
        <v>974</v>
      </c>
      <c r="AI619" s="317"/>
      <c r="AJ619" s="314" t="s">
        <v>974</v>
      </c>
      <c r="AK619" s="318" t="s">
        <v>974</v>
      </c>
      <c r="AL619" s="301" t="s">
        <v>974</v>
      </c>
      <c r="AM619" s="301" t="s">
        <v>974</v>
      </c>
      <c r="AN619" s="320"/>
      <c r="AO619" s="320"/>
      <c r="AP619" s="320"/>
      <c r="AQ619" s="776"/>
      <c r="AR619" s="802"/>
      <c r="AS619" s="802"/>
      <c r="AT619" s="787"/>
      <c r="AU619" s="802"/>
      <c r="AV619" s="802"/>
      <c r="AW619" s="787"/>
      <c r="AX619" s="787"/>
      <c r="AY619" s="787"/>
      <c r="AZ619" s="776"/>
      <c r="BA619" s="321"/>
      <c r="BB619" s="323"/>
      <c r="BC619" s="326" t="s">
        <v>974</v>
      </c>
      <c r="BD619" s="313"/>
      <c r="BE619" s="313"/>
      <c r="BF619" s="313"/>
      <c r="BG619" s="313"/>
      <c r="BH619" s="323"/>
      <c r="BI619" s="323"/>
      <c r="BJ619" s="323"/>
      <c r="BK619" s="323"/>
      <c r="BL619" s="324"/>
      <c r="BM619" s="324"/>
      <c r="BN619" s="324"/>
      <c r="BO619" s="324"/>
      <c r="BP619" s="325" t="s">
        <v>974</v>
      </c>
      <c r="BQ619" s="333" t="s">
        <v>974</v>
      </c>
      <c r="BR619" s="749"/>
      <c r="BS619" s="764"/>
      <c r="BT619" s="764"/>
      <c r="BU619" s="767"/>
    </row>
    <row r="620" spans="1:73" ht="70.5" x14ac:dyDescent="0.25">
      <c r="A620" s="819"/>
      <c r="B620" s="822"/>
      <c r="C620" s="825"/>
      <c r="D620" s="998" t="s">
        <v>1387</v>
      </c>
      <c r="E620" s="830" t="s">
        <v>942</v>
      </c>
      <c r="F620" s="833">
        <v>5</v>
      </c>
      <c r="G620" s="762" t="s">
        <v>2210</v>
      </c>
      <c r="H620" s="774" t="s">
        <v>1575</v>
      </c>
      <c r="I620" s="774" t="s">
        <v>1391</v>
      </c>
      <c r="J620" s="800" t="s">
        <v>2211</v>
      </c>
      <c r="K620" s="774" t="s">
        <v>201</v>
      </c>
      <c r="L620" s="762" t="s">
        <v>675</v>
      </c>
      <c r="M620" s="785" t="s">
        <v>1282</v>
      </c>
      <c r="N620" s="762" t="s">
        <v>2212</v>
      </c>
      <c r="O620" s="762" t="s">
        <v>2213</v>
      </c>
      <c r="P620" s="806" t="s">
        <v>1395</v>
      </c>
      <c r="Q620" s="809" t="s">
        <v>1395</v>
      </c>
      <c r="R620" s="774" t="s">
        <v>535</v>
      </c>
      <c r="S620" s="876">
        <v>0.2</v>
      </c>
      <c r="T620" s="774" t="s">
        <v>263</v>
      </c>
      <c r="U620" s="876">
        <v>0.2</v>
      </c>
      <c r="V620" s="774" t="s">
        <v>263</v>
      </c>
      <c r="W620" s="876">
        <v>0.2</v>
      </c>
      <c r="X620" s="815" t="s">
        <v>263</v>
      </c>
      <c r="Y620" s="876">
        <v>0.2</v>
      </c>
      <c r="Z620" s="876" t="s">
        <v>1613</v>
      </c>
      <c r="AA620" s="785" t="s">
        <v>1397</v>
      </c>
      <c r="AB620" s="49">
        <v>1</v>
      </c>
      <c r="AC620" s="213" t="s">
        <v>2214</v>
      </c>
      <c r="AD620" s="214">
        <v>1</v>
      </c>
      <c r="AE620" s="9" t="s">
        <v>2028</v>
      </c>
      <c r="AF620" s="17" t="s">
        <v>507</v>
      </c>
      <c r="AG620" s="10" t="s">
        <v>1704</v>
      </c>
      <c r="AH620" s="18">
        <v>0.25</v>
      </c>
      <c r="AI620" s="10" t="s">
        <v>178</v>
      </c>
      <c r="AJ620" s="18">
        <v>0.15</v>
      </c>
      <c r="AK620" s="19">
        <v>0.4</v>
      </c>
      <c r="AL620" s="20">
        <v>0.12</v>
      </c>
      <c r="AM620" s="20">
        <v>0.2</v>
      </c>
      <c r="AN620" s="11" t="s">
        <v>179</v>
      </c>
      <c r="AO620" s="11" t="s">
        <v>180</v>
      </c>
      <c r="AP620" s="11" t="s">
        <v>181</v>
      </c>
      <c r="AQ620" s="774" t="s">
        <v>2201</v>
      </c>
      <c r="AR620" s="768">
        <v>0.2</v>
      </c>
      <c r="AS620" s="768">
        <v>7.1999999999999995E-2</v>
      </c>
      <c r="AT620" s="785" t="s">
        <v>535</v>
      </c>
      <c r="AU620" s="768">
        <v>0.2</v>
      </c>
      <c r="AV620" s="768">
        <v>0.11250000000000002</v>
      </c>
      <c r="AW620" s="785" t="s">
        <v>263</v>
      </c>
      <c r="AX620" s="785" t="s">
        <v>1397</v>
      </c>
      <c r="AY620" s="785" t="s">
        <v>1397</v>
      </c>
      <c r="AZ620" s="774" t="s">
        <v>224</v>
      </c>
      <c r="BA620" s="97" t="s">
        <v>1395</v>
      </c>
      <c r="BB620" s="91" t="s">
        <v>1395</v>
      </c>
      <c r="BC620" s="94" t="s">
        <v>974</v>
      </c>
      <c r="BD620" s="9"/>
      <c r="BE620" s="9"/>
      <c r="BF620" s="9"/>
      <c r="BG620" s="9"/>
      <c r="BH620" s="91"/>
      <c r="BI620" s="91"/>
      <c r="BJ620" s="91"/>
      <c r="BK620" s="91"/>
      <c r="BL620" s="93"/>
      <c r="BM620" s="93"/>
      <c r="BN620" s="93"/>
      <c r="BO620" s="93"/>
      <c r="BP620" s="95" t="s">
        <v>974</v>
      </c>
      <c r="BQ620" s="96" t="s">
        <v>974</v>
      </c>
      <c r="BR620" s="747"/>
      <c r="BS620" s="762"/>
      <c r="BT620" s="762"/>
      <c r="BU620" s="765"/>
    </row>
    <row r="621" spans="1:73" ht="70.5" x14ac:dyDescent="0.25">
      <c r="A621" s="819"/>
      <c r="B621" s="822"/>
      <c r="C621" s="825"/>
      <c r="D621" s="999"/>
      <c r="E621" s="831"/>
      <c r="F621" s="834"/>
      <c r="G621" s="763"/>
      <c r="H621" s="775"/>
      <c r="I621" s="775"/>
      <c r="J621" s="801"/>
      <c r="K621" s="775"/>
      <c r="L621" s="763"/>
      <c r="M621" s="786"/>
      <c r="N621" s="763"/>
      <c r="O621" s="763"/>
      <c r="P621" s="807"/>
      <c r="Q621" s="810"/>
      <c r="R621" s="775"/>
      <c r="S621" s="877"/>
      <c r="T621" s="775"/>
      <c r="U621" s="877"/>
      <c r="V621" s="775"/>
      <c r="W621" s="877"/>
      <c r="X621" s="816"/>
      <c r="Y621" s="877"/>
      <c r="Z621" s="877"/>
      <c r="AA621" s="786"/>
      <c r="AB621" s="297">
        <v>2</v>
      </c>
      <c r="AC621" s="480" t="s">
        <v>2215</v>
      </c>
      <c r="AD621" s="481">
        <v>2</v>
      </c>
      <c r="AE621" s="295" t="s">
        <v>2028</v>
      </c>
      <c r="AF621" s="298" t="s">
        <v>830</v>
      </c>
      <c r="AG621" s="299" t="s">
        <v>1717</v>
      </c>
      <c r="AH621" s="296">
        <v>0.1</v>
      </c>
      <c r="AI621" s="299" t="s">
        <v>178</v>
      </c>
      <c r="AJ621" s="296">
        <v>0.15</v>
      </c>
      <c r="AK621" s="300">
        <v>0.25</v>
      </c>
      <c r="AL621" s="301">
        <v>0.12</v>
      </c>
      <c r="AM621" s="301">
        <v>0.15000000000000002</v>
      </c>
      <c r="AN621" s="302" t="s">
        <v>179</v>
      </c>
      <c r="AO621" s="302" t="s">
        <v>180</v>
      </c>
      <c r="AP621" s="302" t="s">
        <v>181</v>
      </c>
      <c r="AQ621" s="775"/>
      <c r="AR621" s="801"/>
      <c r="AS621" s="801"/>
      <c r="AT621" s="786"/>
      <c r="AU621" s="801"/>
      <c r="AV621" s="801"/>
      <c r="AW621" s="786"/>
      <c r="AX621" s="786"/>
      <c r="AY621" s="786"/>
      <c r="AZ621" s="775"/>
      <c r="BA621" s="303"/>
      <c r="BB621" s="305"/>
      <c r="BC621" s="308" t="s">
        <v>974</v>
      </c>
      <c r="BD621" s="295"/>
      <c r="BE621" s="295"/>
      <c r="BF621" s="295"/>
      <c r="BG621" s="295"/>
      <c r="BH621" s="305"/>
      <c r="BI621" s="305"/>
      <c r="BJ621" s="305"/>
      <c r="BK621" s="305"/>
      <c r="BL621" s="306"/>
      <c r="BM621" s="306"/>
      <c r="BN621" s="306"/>
      <c r="BO621" s="306"/>
      <c r="BP621" s="307" t="s">
        <v>974</v>
      </c>
      <c r="BQ621" s="330" t="s">
        <v>974</v>
      </c>
      <c r="BR621" s="748"/>
      <c r="BS621" s="763"/>
      <c r="BT621" s="763"/>
      <c r="BU621" s="766"/>
    </row>
    <row r="622" spans="1:73" ht="76.5" x14ac:dyDescent="0.25">
      <c r="A622" s="819"/>
      <c r="B622" s="822"/>
      <c r="C622" s="825"/>
      <c r="D622" s="999"/>
      <c r="E622" s="831"/>
      <c r="F622" s="834"/>
      <c r="G622" s="763"/>
      <c r="H622" s="775"/>
      <c r="I622" s="775"/>
      <c r="J622" s="801"/>
      <c r="K622" s="775"/>
      <c r="L622" s="763"/>
      <c r="M622" s="786"/>
      <c r="N622" s="763"/>
      <c r="O622" s="763"/>
      <c r="P622" s="807"/>
      <c r="Q622" s="810"/>
      <c r="R622" s="775"/>
      <c r="S622" s="877"/>
      <c r="T622" s="775"/>
      <c r="U622" s="877"/>
      <c r="V622" s="775"/>
      <c r="W622" s="877"/>
      <c r="X622" s="816"/>
      <c r="Y622" s="877"/>
      <c r="Z622" s="877"/>
      <c r="AA622" s="786"/>
      <c r="AB622" s="297">
        <v>3</v>
      </c>
      <c r="AC622" s="480" t="s">
        <v>2216</v>
      </c>
      <c r="AD622" s="481">
        <v>3</v>
      </c>
      <c r="AE622" s="295" t="s">
        <v>1442</v>
      </c>
      <c r="AF622" s="298" t="s">
        <v>507</v>
      </c>
      <c r="AG622" s="299" t="s">
        <v>1704</v>
      </c>
      <c r="AH622" s="296">
        <v>0.25</v>
      </c>
      <c r="AI622" s="299" t="s">
        <v>178</v>
      </c>
      <c r="AJ622" s="296">
        <v>0.15</v>
      </c>
      <c r="AK622" s="300">
        <v>0.4</v>
      </c>
      <c r="AL622" s="301">
        <v>7.1999999999999995E-2</v>
      </c>
      <c r="AM622" s="301">
        <v>0.15000000000000002</v>
      </c>
      <c r="AN622" s="302" t="s">
        <v>179</v>
      </c>
      <c r="AO622" s="302" t="s">
        <v>180</v>
      </c>
      <c r="AP622" s="302" t="s">
        <v>181</v>
      </c>
      <c r="AQ622" s="775"/>
      <c r="AR622" s="801"/>
      <c r="AS622" s="801"/>
      <c r="AT622" s="786"/>
      <c r="AU622" s="801"/>
      <c r="AV622" s="801"/>
      <c r="AW622" s="786"/>
      <c r="AX622" s="786"/>
      <c r="AY622" s="786"/>
      <c r="AZ622" s="775"/>
      <c r="BA622" s="303"/>
      <c r="BB622" s="305"/>
      <c r="BC622" s="308" t="s">
        <v>974</v>
      </c>
      <c r="BD622" s="295"/>
      <c r="BE622" s="295"/>
      <c r="BF622" s="295"/>
      <c r="BG622" s="295"/>
      <c r="BH622" s="305"/>
      <c r="BI622" s="305"/>
      <c r="BJ622" s="305"/>
      <c r="BK622" s="305"/>
      <c r="BL622" s="306"/>
      <c r="BM622" s="306"/>
      <c r="BN622" s="306"/>
      <c r="BO622" s="306"/>
      <c r="BP622" s="307" t="s">
        <v>974</v>
      </c>
      <c r="BQ622" s="330" t="s">
        <v>974</v>
      </c>
      <c r="BR622" s="748"/>
      <c r="BS622" s="763"/>
      <c r="BT622" s="763"/>
      <c r="BU622" s="766"/>
    </row>
    <row r="623" spans="1:73" ht="102" x14ac:dyDescent="0.25">
      <c r="A623" s="819"/>
      <c r="B623" s="822"/>
      <c r="C623" s="825"/>
      <c r="D623" s="999"/>
      <c r="E623" s="831"/>
      <c r="F623" s="834"/>
      <c r="G623" s="763"/>
      <c r="H623" s="775"/>
      <c r="I623" s="775"/>
      <c r="J623" s="801"/>
      <c r="K623" s="775"/>
      <c r="L623" s="763"/>
      <c r="M623" s="786"/>
      <c r="N623" s="763"/>
      <c r="O623" s="763"/>
      <c r="P623" s="807"/>
      <c r="Q623" s="810"/>
      <c r="R623" s="775"/>
      <c r="S623" s="877"/>
      <c r="T623" s="775"/>
      <c r="U623" s="877"/>
      <c r="V623" s="775"/>
      <c r="W623" s="877"/>
      <c r="X623" s="816"/>
      <c r="Y623" s="877"/>
      <c r="Z623" s="877"/>
      <c r="AA623" s="786"/>
      <c r="AB623" s="297">
        <v>4</v>
      </c>
      <c r="AC623" s="480" t="s">
        <v>2217</v>
      </c>
      <c r="AD623" s="481">
        <v>1.3</v>
      </c>
      <c r="AE623" s="295" t="s">
        <v>1640</v>
      </c>
      <c r="AF623" s="298" t="s">
        <v>830</v>
      </c>
      <c r="AG623" s="299" t="s">
        <v>1717</v>
      </c>
      <c r="AH623" s="296">
        <v>0.1</v>
      </c>
      <c r="AI623" s="299" t="s">
        <v>178</v>
      </c>
      <c r="AJ623" s="296">
        <v>0.15</v>
      </c>
      <c r="AK623" s="300">
        <v>0.25</v>
      </c>
      <c r="AL623" s="301">
        <v>7.1999999999999995E-2</v>
      </c>
      <c r="AM623" s="301">
        <v>0.11250000000000002</v>
      </c>
      <c r="AN623" s="302" t="s">
        <v>179</v>
      </c>
      <c r="AO623" s="302" t="s">
        <v>180</v>
      </c>
      <c r="AP623" s="302" t="s">
        <v>181</v>
      </c>
      <c r="AQ623" s="775"/>
      <c r="AR623" s="801"/>
      <c r="AS623" s="801"/>
      <c r="AT623" s="786"/>
      <c r="AU623" s="801"/>
      <c r="AV623" s="801"/>
      <c r="AW623" s="786"/>
      <c r="AX623" s="786"/>
      <c r="AY623" s="786"/>
      <c r="AZ623" s="775"/>
      <c r="BA623" s="303"/>
      <c r="BB623" s="305"/>
      <c r="BC623" s="308" t="s">
        <v>974</v>
      </c>
      <c r="BD623" s="295"/>
      <c r="BE623" s="295"/>
      <c r="BF623" s="295"/>
      <c r="BG623" s="295"/>
      <c r="BH623" s="305"/>
      <c r="BI623" s="305"/>
      <c r="BJ623" s="305"/>
      <c r="BK623" s="305"/>
      <c r="BL623" s="306"/>
      <c r="BM623" s="306"/>
      <c r="BN623" s="306"/>
      <c r="BO623" s="306"/>
      <c r="BP623" s="307" t="s">
        <v>974</v>
      </c>
      <c r="BQ623" s="330" t="s">
        <v>974</v>
      </c>
      <c r="BR623" s="748"/>
      <c r="BS623" s="763"/>
      <c r="BT623" s="763"/>
      <c r="BU623" s="766"/>
    </row>
    <row r="624" spans="1:73" x14ac:dyDescent="0.25">
      <c r="A624" s="819"/>
      <c r="B624" s="822"/>
      <c r="C624" s="825"/>
      <c r="D624" s="999"/>
      <c r="E624" s="831"/>
      <c r="F624" s="834"/>
      <c r="G624" s="763"/>
      <c r="H624" s="775"/>
      <c r="I624" s="775"/>
      <c r="J624" s="801"/>
      <c r="K624" s="775"/>
      <c r="L624" s="763"/>
      <c r="M624" s="786"/>
      <c r="N624" s="763"/>
      <c r="O624" s="763"/>
      <c r="P624" s="807"/>
      <c r="Q624" s="810"/>
      <c r="R624" s="775"/>
      <c r="S624" s="877"/>
      <c r="T624" s="775"/>
      <c r="U624" s="877"/>
      <c r="V624" s="775"/>
      <c r="W624" s="877"/>
      <c r="X624" s="816"/>
      <c r="Y624" s="877"/>
      <c r="Z624" s="877"/>
      <c r="AA624" s="786"/>
      <c r="AB624" s="297">
        <v>5</v>
      </c>
      <c r="AC624" s="480"/>
      <c r="AD624" s="489">
        <v>2</v>
      </c>
      <c r="AE624" s="295"/>
      <c r="AF624" s="298" t="s">
        <v>974</v>
      </c>
      <c r="AG624" s="299"/>
      <c r="AH624" s="296" t="s">
        <v>974</v>
      </c>
      <c r="AI624" s="299"/>
      <c r="AJ624" s="296" t="s">
        <v>974</v>
      </c>
      <c r="AK624" s="300" t="s">
        <v>974</v>
      </c>
      <c r="AL624" s="301" t="s">
        <v>974</v>
      </c>
      <c r="AM624" s="301" t="s">
        <v>974</v>
      </c>
      <c r="AN624" s="302"/>
      <c r="AO624" s="302"/>
      <c r="AP624" s="302"/>
      <c r="AQ624" s="775"/>
      <c r="AR624" s="801"/>
      <c r="AS624" s="801"/>
      <c r="AT624" s="786"/>
      <c r="AU624" s="801"/>
      <c r="AV624" s="801"/>
      <c r="AW624" s="786"/>
      <c r="AX624" s="786"/>
      <c r="AY624" s="786"/>
      <c r="AZ624" s="775"/>
      <c r="BA624" s="303"/>
      <c r="BB624" s="305"/>
      <c r="BC624" s="308" t="s">
        <v>974</v>
      </c>
      <c r="BD624" s="295"/>
      <c r="BE624" s="295"/>
      <c r="BF624" s="295"/>
      <c r="BG624" s="295"/>
      <c r="BH624" s="305"/>
      <c r="BI624" s="305"/>
      <c r="BJ624" s="305"/>
      <c r="BK624" s="305"/>
      <c r="BL624" s="306"/>
      <c r="BM624" s="306"/>
      <c r="BN624" s="306"/>
      <c r="BO624" s="306"/>
      <c r="BP624" s="307" t="s">
        <v>974</v>
      </c>
      <c r="BQ624" s="330" t="s">
        <v>974</v>
      </c>
      <c r="BR624" s="748"/>
      <c r="BS624" s="763"/>
      <c r="BT624" s="763"/>
      <c r="BU624" s="766"/>
    </row>
    <row r="625" spans="1:73" ht="15.75" thickBot="1" x14ac:dyDescent="0.3">
      <c r="A625" s="819"/>
      <c r="B625" s="822"/>
      <c r="C625" s="825"/>
      <c r="D625" s="1000"/>
      <c r="E625" s="832"/>
      <c r="F625" s="835"/>
      <c r="G625" s="764"/>
      <c r="H625" s="776"/>
      <c r="I625" s="776"/>
      <c r="J625" s="802"/>
      <c r="K625" s="776"/>
      <c r="L625" s="764"/>
      <c r="M625" s="787"/>
      <c r="N625" s="764"/>
      <c r="O625" s="764"/>
      <c r="P625" s="808"/>
      <c r="Q625" s="811"/>
      <c r="R625" s="776"/>
      <c r="S625" s="878"/>
      <c r="T625" s="776"/>
      <c r="U625" s="878"/>
      <c r="V625" s="776"/>
      <c r="W625" s="878"/>
      <c r="X625" s="817"/>
      <c r="Y625" s="878"/>
      <c r="Z625" s="878"/>
      <c r="AA625" s="787"/>
      <c r="AB625" s="315">
        <v>6</v>
      </c>
      <c r="AC625" s="482"/>
      <c r="AD625" s="483"/>
      <c r="AE625" s="313"/>
      <c r="AF625" s="547" t="s">
        <v>974</v>
      </c>
      <c r="AG625" s="548"/>
      <c r="AH625" s="314" t="s">
        <v>974</v>
      </c>
      <c r="AI625" s="548"/>
      <c r="AJ625" s="314" t="s">
        <v>974</v>
      </c>
      <c r="AK625" s="318" t="s">
        <v>974</v>
      </c>
      <c r="AL625" s="301" t="s">
        <v>974</v>
      </c>
      <c r="AM625" s="301" t="s">
        <v>974</v>
      </c>
      <c r="AN625" s="320"/>
      <c r="AO625" s="320"/>
      <c r="AP625" s="320"/>
      <c r="AQ625" s="776"/>
      <c r="AR625" s="802"/>
      <c r="AS625" s="802"/>
      <c r="AT625" s="787"/>
      <c r="AU625" s="802"/>
      <c r="AV625" s="802"/>
      <c r="AW625" s="787"/>
      <c r="AX625" s="787"/>
      <c r="AY625" s="787"/>
      <c r="AZ625" s="776"/>
      <c r="BA625" s="321"/>
      <c r="BB625" s="323"/>
      <c r="BC625" s="326" t="s">
        <v>974</v>
      </c>
      <c r="BD625" s="313"/>
      <c r="BE625" s="313"/>
      <c r="BF625" s="313"/>
      <c r="BG625" s="313"/>
      <c r="BH625" s="323"/>
      <c r="BI625" s="323"/>
      <c r="BJ625" s="323"/>
      <c r="BK625" s="323"/>
      <c r="BL625" s="324"/>
      <c r="BM625" s="324"/>
      <c r="BN625" s="324"/>
      <c r="BO625" s="324"/>
      <c r="BP625" s="325" t="s">
        <v>974</v>
      </c>
      <c r="BQ625" s="333" t="s">
        <v>974</v>
      </c>
      <c r="BR625" s="749"/>
      <c r="BS625" s="764"/>
      <c r="BT625" s="764"/>
      <c r="BU625" s="767"/>
    </row>
    <row r="626" spans="1:73" ht="70.5" x14ac:dyDescent="0.25">
      <c r="A626" s="819"/>
      <c r="B626" s="822"/>
      <c r="C626" s="825"/>
      <c r="D626" s="998" t="s">
        <v>1387</v>
      </c>
      <c r="E626" s="830" t="s">
        <v>942</v>
      </c>
      <c r="F626" s="833">
        <v>6</v>
      </c>
      <c r="G626" s="762" t="s">
        <v>2210</v>
      </c>
      <c r="H626" s="774" t="s">
        <v>1575</v>
      </c>
      <c r="I626" s="774" t="s">
        <v>1406</v>
      </c>
      <c r="J626" s="800" t="s">
        <v>2218</v>
      </c>
      <c r="K626" s="774" t="s">
        <v>201</v>
      </c>
      <c r="L626" s="762" t="s">
        <v>675</v>
      </c>
      <c r="M626" s="785" t="s">
        <v>1282</v>
      </c>
      <c r="N626" s="762" t="s">
        <v>2219</v>
      </c>
      <c r="O626" s="762" t="s">
        <v>2220</v>
      </c>
      <c r="P626" s="812" t="s">
        <v>1395</v>
      </c>
      <c r="Q626" s="747" t="s">
        <v>1395</v>
      </c>
      <c r="R626" s="774" t="s">
        <v>173</v>
      </c>
      <c r="S626" s="876">
        <v>0.6</v>
      </c>
      <c r="T626" s="774" t="s">
        <v>263</v>
      </c>
      <c r="U626" s="876">
        <v>0.2</v>
      </c>
      <c r="V626" s="774" t="s">
        <v>220</v>
      </c>
      <c r="W626" s="876">
        <v>0.4</v>
      </c>
      <c r="X626" s="815" t="s">
        <v>220</v>
      </c>
      <c r="Y626" s="876">
        <v>0.4</v>
      </c>
      <c r="Z626" s="876" t="s">
        <v>975</v>
      </c>
      <c r="AA626" s="785" t="s">
        <v>174</v>
      </c>
      <c r="AB626" s="49">
        <v>1</v>
      </c>
      <c r="AC626" s="213" t="s">
        <v>2221</v>
      </c>
      <c r="AD626" s="214">
        <v>2</v>
      </c>
      <c r="AE626" s="9" t="s">
        <v>1442</v>
      </c>
      <c r="AF626" s="16" t="s">
        <v>507</v>
      </c>
      <c r="AG626" s="10" t="s">
        <v>177</v>
      </c>
      <c r="AH626" s="18">
        <v>0.25</v>
      </c>
      <c r="AI626" s="10" t="s">
        <v>178</v>
      </c>
      <c r="AJ626" s="18">
        <v>0.15</v>
      </c>
      <c r="AK626" s="19">
        <v>0.4</v>
      </c>
      <c r="AL626" s="20">
        <v>0.36</v>
      </c>
      <c r="AM626" s="20">
        <v>0.4</v>
      </c>
      <c r="AN626" s="11" t="s">
        <v>179</v>
      </c>
      <c r="AO626" s="11" t="s">
        <v>180</v>
      </c>
      <c r="AP626" s="11" t="s">
        <v>181</v>
      </c>
      <c r="AQ626" s="774" t="s">
        <v>2222</v>
      </c>
      <c r="AR626" s="768">
        <v>0.6</v>
      </c>
      <c r="AS626" s="768">
        <v>0.1512</v>
      </c>
      <c r="AT626" s="785" t="s">
        <v>535</v>
      </c>
      <c r="AU626" s="768">
        <v>0.4</v>
      </c>
      <c r="AV626" s="768">
        <v>0.22500000000000003</v>
      </c>
      <c r="AW626" s="785" t="s">
        <v>220</v>
      </c>
      <c r="AX626" s="785" t="s">
        <v>174</v>
      </c>
      <c r="AY626" s="785" t="s">
        <v>1397</v>
      </c>
      <c r="AZ626" s="774" t="s">
        <v>224</v>
      </c>
      <c r="BA626" s="97" t="s">
        <v>1395</v>
      </c>
      <c r="BB626" s="91" t="s">
        <v>1395</v>
      </c>
      <c r="BC626" s="94" t="s">
        <v>974</v>
      </c>
      <c r="BD626" s="9"/>
      <c r="BE626" s="9"/>
      <c r="BF626" s="9"/>
      <c r="BG626" s="9"/>
      <c r="BH626" s="91"/>
      <c r="BI626" s="91"/>
      <c r="BJ626" s="91"/>
      <c r="BK626" s="91"/>
      <c r="BL626" s="93"/>
      <c r="BM626" s="93"/>
      <c r="BN626" s="93"/>
      <c r="BO626" s="93"/>
      <c r="BP626" s="95" t="s">
        <v>974</v>
      </c>
      <c r="BQ626" s="96" t="s">
        <v>974</v>
      </c>
      <c r="BR626" s="747"/>
      <c r="BS626" s="762"/>
      <c r="BT626" s="762"/>
      <c r="BU626" s="765"/>
    </row>
    <row r="627" spans="1:73" ht="76.5" x14ac:dyDescent="0.25">
      <c r="A627" s="819"/>
      <c r="B627" s="822"/>
      <c r="C627" s="825"/>
      <c r="D627" s="999"/>
      <c r="E627" s="831"/>
      <c r="F627" s="834"/>
      <c r="G627" s="763"/>
      <c r="H627" s="775"/>
      <c r="I627" s="775"/>
      <c r="J627" s="801"/>
      <c r="K627" s="775"/>
      <c r="L627" s="763"/>
      <c r="M627" s="786"/>
      <c r="N627" s="763"/>
      <c r="O627" s="763"/>
      <c r="P627" s="813"/>
      <c r="Q627" s="748"/>
      <c r="R627" s="775"/>
      <c r="S627" s="877"/>
      <c r="T627" s="775"/>
      <c r="U627" s="877"/>
      <c r="V627" s="775"/>
      <c r="W627" s="877"/>
      <c r="X627" s="816"/>
      <c r="Y627" s="877"/>
      <c r="Z627" s="877"/>
      <c r="AA627" s="786"/>
      <c r="AB627" s="297">
        <v>2</v>
      </c>
      <c r="AC627" s="480" t="s">
        <v>2223</v>
      </c>
      <c r="AD627" s="481">
        <v>1</v>
      </c>
      <c r="AE627" s="295" t="s">
        <v>2224</v>
      </c>
      <c r="AF627" s="298" t="s">
        <v>830</v>
      </c>
      <c r="AG627" s="299" t="s">
        <v>282</v>
      </c>
      <c r="AH627" s="296">
        <v>0.1</v>
      </c>
      <c r="AI627" s="299" t="s">
        <v>178</v>
      </c>
      <c r="AJ627" s="296">
        <v>0.15</v>
      </c>
      <c r="AK627" s="300">
        <v>0.25</v>
      </c>
      <c r="AL627" s="301">
        <v>0.36</v>
      </c>
      <c r="AM627" s="301">
        <v>0.30000000000000004</v>
      </c>
      <c r="AN627" s="302" t="s">
        <v>179</v>
      </c>
      <c r="AO627" s="302" t="s">
        <v>180</v>
      </c>
      <c r="AP627" s="302" t="s">
        <v>181</v>
      </c>
      <c r="AQ627" s="775"/>
      <c r="AR627" s="801"/>
      <c r="AS627" s="801"/>
      <c r="AT627" s="786"/>
      <c r="AU627" s="801"/>
      <c r="AV627" s="801"/>
      <c r="AW627" s="786"/>
      <c r="AX627" s="786"/>
      <c r="AY627" s="786"/>
      <c r="AZ627" s="775"/>
      <c r="BA627" s="303"/>
      <c r="BB627" s="305"/>
      <c r="BC627" s="308" t="s">
        <v>974</v>
      </c>
      <c r="BD627" s="295"/>
      <c r="BE627" s="295"/>
      <c r="BF627" s="295"/>
      <c r="BG627" s="295"/>
      <c r="BH627" s="305"/>
      <c r="BI627" s="305"/>
      <c r="BJ627" s="305"/>
      <c r="BK627" s="305"/>
      <c r="BL627" s="306"/>
      <c r="BM627" s="306"/>
      <c r="BN627" s="306"/>
      <c r="BO627" s="306"/>
      <c r="BP627" s="307" t="s">
        <v>974</v>
      </c>
      <c r="BQ627" s="330" t="s">
        <v>974</v>
      </c>
      <c r="BR627" s="748"/>
      <c r="BS627" s="763"/>
      <c r="BT627" s="763"/>
      <c r="BU627" s="766"/>
    </row>
    <row r="628" spans="1:73" ht="70.5" x14ac:dyDescent="0.25">
      <c r="A628" s="819"/>
      <c r="B628" s="822"/>
      <c r="C628" s="825"/>
      <c r="D628" s="999"/>
      <c r="E628" s="831"/>
      <c r="F628" s="834"/>
      <c r="G628" s="763"/>
      <c r="H628" s="775"/>
      <c r="I628" s="775"/>
      <c r="J628" s="801"/>
      <c r="K628" s="775"/>
      <c r="L628" s="763"/>
      <c r="M628" s="786"/>
      <c r="N628" s="763"/>
      <c r="O628" s="763"/>
      <c r="P628" s="813"/>
      <c r="Q628" s="748"/>
      <c r="R628" s="775"/>
      <c r="S628" s="877"/>
      <c r="T628" s="775"/>
      <c r="U628" s="877"/>
      <c r="V628" s="775"/>
      <c r="W628" s="877"/>
      <c r="X628" s="816"/>
      <c r="Y628" s="877"/>
      <c r="Z628" s="877"/>
      <c r="AA628" s="786"/>
      <c r="AB628" s="297">
        <v>3</v>
      </c>
      <c r="AC628" s="480" t="s">
        <v>2214</v>
      </c>
      <c r="AD628" s="481">
        <v>1</v>
      </c>
      <c r="AE628" s="295" t="s">
        <v>2028</v>
      </c>
      <c r="AF628" s="298" t="s">
        <v>507</v>
      </c>
      <c r="AG628" s="299" t="s">
        <v>177</v>
      </c>
      <c r="AH628" s="296">
        <v>0.25</v>
      </c>
      <c r="AI628" s="299" t="s">
        <v>178</v>
      </c>
      <c r="AJ628" s="296">
        <v>0.15</v>
      </c>
      <c r="AK628" s="300">
        <v>0.4</v>
      </c>
      <c r="AL628" s="301">
        <v>0.216</v>
      </c>
      <c r="AM628" s="301">
        <v>0.30000000000000004</v>
      </c>
      <c r="AN628" s="302" t="s">
        <v>179</v>
      </c>
      <c r="AO628" s="302" t="s">
        <v>180</v>
      </c>
      <c r="AP628" s="302" t="s">
        <v>181</v>
      </c>
      <c r="AQ628" s="775"/>
      <c r="AR628" s="801"/>
      <c r="AS628" s="801"/>
      <c r="AT628" s="786"/>
      <c r="AU628" s="801"/>
      <c r="AV628" s="801"/>
      <c r="AW628" s="786"/>
      <c r="AX628" s="786"/>
      <c r="AY628" s="786"/>
      <c r="AZ628" s="775"/>
      <c r="BA628" s="303"/>
      <c r="BB628" s="305"/>
      <c r="BC628" s="308" t="s">
        <v>974</v>
      </c>
      <c r="BD628" s="295"/>
      <c r="BE628" s="295"/>
      <c r="BF628" s="295"/>
      <c r="BG628" s="295"/>
      <c r="BH628" s="305"/>
      <c r="BI628" s="305"/>
      <c r="BJ628" s="305"/>
      <c r="BK628" s="305"/>
      <c r="BL628" s="306"/>
      <c r="BM628" s="306"/>
      <c r="BN628" s="306"/>
      <c r="BO628" s="306"/>
      <c r="BP628" s="307" t="s">
        <v>974</v>
      </c>
      <c r="BQ628" s="330" t="s">
        <v>974</v>
      </c>
      <c r="BR628" s="748"/>
      <c r="BS628" s="763"/>
      <c r="BT628" s="763"/>
      <c r="BU628" s="766"/>
    </row>
    <row r="629" spans="1:73" ht="70.5" x14ac:dyDescent="0.25">
      <c r="A629" s="819"/>
      <c r="B629" s="822"/>
      <c r="C629" s="825"/>
      <c r="D629" s="999"/>
      <c r="E629" s="831"/>
      <c r="F629" s="834"/>
      <c r="G629" s="763"/>
      <c r="H629" s="775"/>
      <c r="I629" s="775"/>
      <c r="J629" s="801"/>
      <c r="K629" s="775"/>
      <c r="L629" s="763"/>
      <c r="M629" s="786"/>
      <c r="N629" s="763"/>
      <c r="O629" s="763"/>
      <c r="P629" s="813"/>
      <c r="Q629" s="748"/>
      <c r="R629" s="775"/>
      <c r="S629" s="877"/>
      <c r="T629" s="775"/>
      <c r="U629" s="877"/>
      <c r="V629" s="775"/>
      <c r="W629" s="877"/>
      <c r="X629" s="816"/>
      <c r="Y629" s="877"/>
      <c r="Z629" s="877"/>
      <c r="AA629" s="786"/>
      <c r="AB629" s="297">
        <v>4</v>
      </c>
      <c r="AC629" s="480" t="s">
        <v>2215</v>
      </c>
      <c r="AD629" s="481">
        <v>2</v>
      </c>
      <c r="AE629" s="295" t="s">
        <v>2028</v>
      </c>
      <c r="AF629" s="298" t="s">
        <v>830</v>
      </c>
      <c r="AG629" s="299" t="s">
        <v>282</v>
      </c>
      <c r="AH629" s="296">
        <v>0.1</v>
      </c>
      <c r="AI629" s="299" t="s">
        <v>178</v>
      </c>
      <c r="AJ629" s="296">
        <v>0.15</v>
      </c>
      <c r="AK629" s="300">
        <v>0.25</v>
      </c>
      <c r="AL629" s="301">
        <v>0.216</v>
      </c>
      <c r="AM629" s="301">
        <v>0.22500000000000003</v>
      </c>
      <c r="AN629" s="302" t="s">
        <v>179</v>
      </c>
      <c r="AO629" s="302" t="s">
        <v>180</v>
      </c>
      <c r="AP629" s="302" t="s">
        <v>181</v>
      </c>
      <c r="AQ629" s="775"/>
      <c r="AR629" s="801"/>
      <c r="AS629" s="801"/>
      <c r="AT629" s="786"/>
      <c r="AU629" s="801"/>
      <c r="AV629" s="801"/>
      <c r="AW629" s="786"/>
      <c r="AX629" s="786"/>
      <c r="AY629" s="786"/>
      <c r="AZ629" s="775"/>
      <c r="BA629" s="303"/>
      <c r="BB629" s="305"/>
      <c r="BC629" s="308" t="s">
        <v>974</v>
      </c>
      <c r="BD629" s="295"/>
      <c r="BE629" s="295"/>
      <c r="BF629" s="295"/>
      <c r="BG629" s="295"/>
      <c r="BH629" s="305"/>
      <c r="BI629" s="305"/>
      <c r="BJ629" s="305"/>
      <c r="BK629" s="305"/>
      <c r="BL629" s="306"/>
      <c r="BM629" s="306"/>
      <c r="BN629" s="306"/>
      <c r="BO629" s="306"/>
      <c r="BP629" s="307" t="s">
        <v>974</v>
      </c>
      <c r="BQ629" s="330" t="s">
        <v>974</v>
      </c>
      <c r="BR629" s="748"/>
      <c r="BS629" s="763"/>
      <c r="BT629" s="763"/>
      <c r="BU629" s="766"/>
    </row>
    <row r="630" spans="1:73" ht="70.5" x14ac:dyDescent="0.25">
      <c r="A630" s="819"/>
      <c r="B630" s="822"/>
      <c r="C630" s="825"/>
      <c r="D630" s="999"/>
      <c r="E630" s="831"/>
      <c r="F630" s="834"/>
      <c r="G630" s="763"/>
      <c r="H630" s="775"/>
      <c r="I630" s="775"/>
      <c r="J630" s="801"/>
      <c r="K630" s="775"/>
      <c r="L630" s="763"/>
      <c r="M630" s="786"/>
      <c r="N630" s="763"/>
      <c r="O630" s="763"/>
      <c r="P630" s="813"/>
      <c r="Q630" s="748"/>
      <c r="R630" s="775"/>
      <c r="S630" s="877"/>
      <c r="T630" s="775"/>
      <c r="U630" s="877"/>
      <c r="V630" s="775"/>
      <c r="W630" s="877"/>
      <c r="X630" s="816"/>
      <c r="Y630" s="877"/>
      <c r="Z630" s="877"/>
      <c r="AA630" s="786"/>
      <c r="AB630" s="297">
        <v>5</v>
      </c>
      <c r="AC630" s="480" t="s">
        <v>2221</v>
      </c>
      <c r="AD630" s="481">
        <v>2</v>
      </c>
      <c r="AE630" s="295" t="s">
        <v>1442</v>
      </c>
      <c r="AF630" s="298" t="s">
        <v>507</v>
      </c>
      <c r="AG630" s="299" t="s">
        <v>335</v>
      </c>
      <c r="AH630" s="296">
        <v>0.15</v>
      </c>
      <c r="AI630" s="299" t="s">
        <v>178</v>
      </c>
      <c r="AJ630" s="296">
        <v>0.15</v>
      </c>
      <c r="AK630" s="300">
        <v>0.3</v>
      </c>
      <c r="AL630" s="301">
        <v>0.1512</v>
      </c>
      <c r="AM630" s="301">
        <v>0.22500000000000003</v>
      </c>
      <c r="AN630" s="302" t="s">
        <v>179</v>
      </c>
      <c r="AO630" s="302" t="s">
        <v>180</v>
      </c>
      <c r="AP630" s="302" t="s">
        <v>181</v>
      </c>
      <c r="AQ630" s="775"/>
      <c r="AR630" s="801"/>
      <c r="AS630" s="801"/>
      <c r="AT630" s="786"/>
      <c r="AU630" s="801"/>
      <c r="AV630" s="801"/>
      <c r="AW630" s="786"/>
      <c r="AX630" s="786"/>
      <c r="AY630" s="786"/>
      <c r="AZ630" s="775"/>
      <c r="BA630" s="303"/>
      <c r="BB630" s="305"/>
      <c r="BC630" s="308" t="s">
        <v>974</v>
      </c>
      <c r="BD630" s="295"/>
      <c r="BE630" s="295"/>
      <c r="BF630" s="295"/>
      <c r="BG630" s="295"/>
      <c r="BH630" s="305"/>
      <c r="BI630" s="305"/>
      <c r="BJ630" s="305"/>
      <c r="BK630" s="305"/>
      <c r="BL630" s="306"/>
      <c r="BM630" s="306"/>
      <c r="BN630" s="306"/>
      <c r="BO630" s="306"/>
      <c r="BP630" s="307" t="s">
        <v>974</v>
      </c>
      <c r="BQ630" s="330" t="s">
        <v>974</v>
      </c>
      <c r="BR630" s="748"/>
      <c r="BS630" s="763"/>
      <c r="BT630" s="763"/>
      <c r="BU630" s="766"/>
    </row>
    <row r="631" spans="1:73" ht="15.75" thickBot="1" x14ac:dyDescent="0.3">
      <c r="A631" s="819"/>
      <c r="B631" s="822"/>
      <c r="C631" s="825"/>
      <c r="D631" s="1000"/>
      <c r="E631" s="832"/>
      <c r="F631" s="835"/>
      <c r="G631" s="764"/>
      <c r="H631" s="776"/>
      <c r="I631" s="776"/>
      <c r="J631" s="802"/>
      <c r="K631" s="776"/>
      <c r="L631" s="764"/>
      <c r="M631" s="787"/>
      <c r="N631" s="764"/>
      <c r="O631" s="764"/>
      <c r="P631" s="814"/>
      <c r="Q631" s="749"/>
      <c r="R631" s="776"/>
      <c r="S631" s="878"/>
      <c r="T631" s="776"/>
      <c r="U631" s="878"/>
      <c r="V631" s="776"/>
      <c r="W631" s="878"/>
      <c r="X631" s="817"/>
      <c r="Y631" s="878"/>
      <c r="Z631" s="878"/>
      <c r="AA631" s="787"/>
      <c r="AB631" s="315">
        <v>6</v>
      </c>
      <c r="AC631" s="482"/>
      <c r="AD631" s="483"/>
      <c r="AE631" s="313"/>
      <c r="AF631" s="316" t="s">
        <v>974</v>
      </c>
      <c r="AG631" s="317"/>
      <c r="AH631" s="314" t="s">
        <v>974</v>
      </c>
      <c r="AI631" s="317"/>
      <c r="AJ631" s="314" t="s">
        <v>974</v>
      </c>
      <c r="AK631" s="318" t="s">
        <v>974</v>
      </c>
      <c r="AL631" s="301" t="s">
        <v>974</v>
      </c>
      <c r="AM631" s="301" t="s">
        <v>974</v>
      </c>
      <c r="AN631" s="320"/>
      <c r="AO631" s="320"/>
      <c r="AP631" s="320"/>
      <c r="AQ631" s="776"/>
      <c r="AR631" s="802"/>
      <c r="AS631" s="802"/>
      <c r="AT631" s="787"/>
      <c r="AU631" s="802"/>
      <c r="AV631" s="802"/>
      <c r="AW631" s="787"/>
      <c r="AX631" s="787"/>
      <c r="AY631" s="787"/>
      <c r="AZ631" s="776"/>
      <c r="BA631" s="321"/>
      <c r="BB631" s="323"/>
      <c r="BC631" s="326" t="s">
        <v>974</v>
      </c>
      <c r="BD631" s="313"/>
      <c r="BE631" s="313"/>
      <c r="BF631" s="313"/>
      <c r="BG631" s="313"/>
      <c r="BH631" s="323"/>
      <c r="BI631" s="323"/>
      <c r="BJ631" s="323"/>
      <c r="BK631" s="323"/>
      <c r="BL631" s="324"/>
      <c r="BM631" s="324"/>
      <c r="BN631" s="324"/>
      <c r="BO631" s="324"/>
      <c r="BP631" s="325" t="s">
        <v>974</v>
      </c>
      <c r="BQ631" s="333" t="s">
        <v>974</v>
      </c>
      <c r="BR631" s="749"/>
      <c r="BS631" s="764"/>
      <c r="BT631" s="764"/>
      <c r="BU631" s="767"/>
    </row>
    <row r="632" spans="1:73" ht="76.5" x14ac:dyDescent="0.25">
      <c r="A632" s="819"/>
      <c r="B632" s="822"/>
      <c r="C632" s="825"/>
      <c r="D632" s="998" t="s">
        <v>1387</v>
      </c>
      <c r="E632" s="830" t="s">
        <v>942</v>
      </c>
      <c r="F632" s="833">
        <v>7</v>
      </c>
      <c r="G632" s="762" t="s">
        <v>2225</v>
      </c>
      <c r="H632" s="774" t="s">
        <v>1949</v>
      </c>
      <c r="I632" s="774" t="s">
        <v>1391</v>
      </c>
      <c r="J632" s="800" t="s">
        <v>2226</v>
      </c>
      <c r="K632" s="774" t="s">
        <v>201</v>
      </c>
      <c r="L632" s="762" t="s">
        <v>675</v>
      </c>
      <c r="M632" s="785" t="s">
        <v>1282</v>
      </c>
      <c r="N632" s="762" t="s">
        <v>2227</v>
      </c>
      <c r="O632" s="762" t="s">
        <v>2228</v>
      </c>
      <c r="P632" s="812" t="s">
        <v>1395</v>
      </c>
      <c r="Q632" s="747" t="s">
        <v>1395</v>
      </c>
      <c r="R632" s="774" t="s">
        <v>219</v>
      </c>
      <c r="S632" s="876">
        <v>0.4</v>
      </c>
      <c r="T632" s="774" t="s">
        <v>263</v>
      </c>
      <c r="U632" s="876">
        <v>0.2</v>
      </c>
      <c r="V632" s="774" t="s">
        <v>220</v>
      </c>
      <c r="W632" s="876">
        <v>0.4</v>
      </c>
      <c r="X632" s="815" t="s">
        <v>220</v>
      </c>
      <c r="Y632" s="876">
        <v>0.4</v>
      </c>
      <c r="Z632" s="876" t="s">
        <v>1526</v>
      </c>
      <c r="AA632" s="785" t="s">
        <v>174</v>
      </c>
      <c r="AB632" s="49">
        <v>1</v>
      </c>
      <c r="AC632" s="213" t="s">
        <v>2229</v>
      </c>
      <c r="AD632" s="214">
        <v>3</v>
      </c>
      <c r="AE632" s="9" t="s">
        <v>1812</v>
      </c>
      <c r="AF632" s="17" t="s">
        <v>507</v>
      </c>
      <c r="AG632" s="15" t="s">
        <v>1704</v>
      </c>
      <c r="AH632" s="18">
        <v>0.25</v>
      </c>
      <c r="AI632" s="15" t="s">
        <v>806</v>
      </c>
      <c r="AJ632" s="18">
        <v>0.25</v>
      </c>
      <c r="AK632" s="19">
        <v>0.5</v>
      </c>
      <c r="AL632" s="20">
        <v>0.2</v>
      </c>
      <c r="AM632" s="20">
        <v>0.4</v>
      </c>
      <c r="AN632" s="11" t="s">
        <v>179</v>
      </c>
      <c r="AO632" s="11" t="s">
        <v>180</v>
      </c>
      <c r="AP632" s="11" t="s">
        <v>181</v>
      </c>
      <c r="AQ632" s="774" t="s">
        <v>2222</v>
      </c>
      <c r="AR632" s="768">
        <v>0.4</v>
      </c>
      <c r="AS632" s="768">
        <v>0.14000000000000001</v>
      </c>
      <c r="AT632" s="785" t="s">
        <v>535</v>
      </c>
      <c r="AU632" s="768">
        <v>0.4</v>
      </c>
      <c r="AV632" s="768">
        <v>0.30000000000000004</v>
      </c>
      <c r="AW632" s="785" t="s">
        <v>220</v>
      </c>
      <c r="AX632" s="785" t="s">
        <v>174</v>
      </c>
      <c r="AY632" s="785" t="s">
        <v>1397</v>
      </c>
      <c r="AZ632" s="774" t="s">
        <v>224</v>
      </c>
      <c r="BA632" s="97" t="s">
        <v>1395</v>
      </c>
      <c r="BB632" s="91" t="s">
        <v>1395</v>
      </c>
      <c r="BC632" s="94" t="s">
        <v>974</v>
      </c>
      <c r="BD632" s="9"/>
      <c r="BE632" s="9"/>
      <c r="BF632" s="9"/>
      <c r="BG632" s="9"/>
      <c r="BH632" s="91"/>
      <c r="BI632" s="91"/>
      <c r="BJ632" s="91"/>
      <c r="BK632" s="91"/>
      <c r="BL632" s="93"/>
      <c r="BM632" s="93"/>
      <c r="BN632" s="93"/>
      <c r="BO632" s="93"/>
      <c r="BP632" s="95" t="s">
        <v>974</v>
      </c>
      <c r="BQ632" s="96" t="s">
        <v>974</v>
      </c>
      <c r="BR632" s="747"/>
      <c r="BS632" s="762"/>
      <c r="BT632" s="762"/>
      <c r="BU632" s="765"/>
    </row>
    <row r="633" spans="1:73" ht="76.5" x14ac:dyDescent="0.25">
      <c r="A633" s="819"/>
      <c r="B633" s="822"/>
      <c r="C633" s="825"/>
      <c r="D633" s="999"/>
      <c r="E633" s="831"/>
      <c r="F633" s="834"/>
      <c r="G633" s="763"/>
      <c r="H633" s="775"/>
      <c r="I633" s="775"/>
      <c r="J633" s="801"/>
      <c r="K633" s="775"/>
      <c r="L633" s="763"/>
      <c r="M633" s="786"/>
      <c r="N633" s="763"/>
      <c r="O633" s="763"/>
      <c r="P633" s="813"/>
      <c r="Q633" s="748"/>
      <c r="R633" s="775"/>
      <c r="S633" s="877"/>
      <c r="T633" s="775"/>
      <c r="U633" s="877"/>
      <c r="V633" s="775"/>
      <c r="W633" s="877"/>
      <c r="X633" s="816"/>
      <c r="Y633" s="877"/>
      <c r="Z633" s="877"/>
      <c r="AA633" s="786"/>
      <c r="AB633" s="297">
        <v>2</v>
      </c>
      <c r="AC633" s="480" t="s">
        <v>2230</v>
      </c>
      <c r="AD633" s="481">
        <v>1</v>
      </c>
      <c r="AE633" s="295" t="s">
        <v>1812</v>
      </c>
      <c r="AF633" s="298" t="s">
        <v>507</v>
      </c>
      <c r="AG633" s="299" t="s">
        <v>335</v>
      </c>
      <c r="AH633" s="296">
        <v>0.15</v>
      </c>
      <c r="AI633" s="299" t="s">
        <v>178</v>
      </c>
      <c r="AJ633" s="296">
        <v>0.15</v>
      </c>
      <c r="AK633" s="300">
        <v>0.3</v>
      </c>
      <c r="AL633" s="301">
        <v>0.14000000000000001</v>
      </c>
      <c r="AM633" s="301">
        <v>0.4</v>
      </c>
      <c r="AN633" s="302" t="s">
        <v>179</v>
      </c>
      <c r="AO633" s="302" t="s">
        <v>1477</v>
      </c>
      <c r="AP633" s="302" t="s">
        <v>181</v>
      </c>
      <c r="AQ633" s="775"/>
      <c r="AR633" s="801"/>
      <c r="AS633" s="801"/>
      <c r="AT633" s="786"/>
      <c r="AU633" s="801"/>
      <c r="AV633" s="801"/>
      <c r="AW633" s="786"/>
      <c r="AX633" s="786"/>
      <c r="AY633" s="786"/>
      <c r="AZ633" s="775"/>
      <c r="BA633" s="303"/>
      <c r="BB633" s="305"/>
      <c r="BC633" s="308" t="s">
        <v>974</v>
      </c>
      <c r="BD633" s="295"/>
      <c r="BE633" s="295"/>
      <c r="BF633" s="295"/>
      <c r="BG633" s="295"/>
      <c r="BH633" s="305"/>
      <c r="BI633" s="305"/>
      <c r="BJ633" s="305"/>
      <c r="BK633" s="305"/>
      <c r="BL633" s="306"/>
      <c r="BM633" s="306"/>
      <c r="BN633" s="306"/>
      <c r="BO633" s="306"/>
      <c r="BP633" s="307" t="s">
        <v>974</v>
      </c>
      <c r="BQ633" s="330" t="s">
        <v>974</v>
      </c>
      <c r="BR633" s="748"/>
      <c r="BS633" s="763"/>
      <c r="BT633" s="763"/>
      <c r="BU633" s="766"/>
    </row>
    <row r="634" spans="1:73" ht="76.5" x14ac:dyDescent="0.25">
      <c r="A634" s="819"/>
      <c r="B634" s="822"/>
      <c r="C634" s="825"/>
      <c r="D634" s="999"/>
      <c r="E634" s="831"/>
      <c r="F634" s="834"/>
      <c r="G634" s="763"/>
      <c r="H634" s="775"/>
      <c r="I634" s="775"/>
      <c r="J634" s="801"/>
      <c r="K634" s="775"/>
      <c r="L634" s="763"/>
      <c r="M634" s="786"/>
      <c r="N634" s="763"/>
      <c r="O634" s="763"/>
      <c r="P634" s="813"/>
      <c r="Q634" s="748"/>
      <c r="R634" s="775"/>
      <c r="S634" s="877"/>
      <c r="T634" s="775"/>
      <c r="U634" s="877"/>
      <c r="V634" s="775"/>
      <c r="W634" s="877"/>
      <c r="X634" s="816"/>
      <c r="Y634" s="877"/>
      <c r="Z634" s="877"/>
      <c r="AA634" s="786"/>
      <c r="AB634" s="297">
        <v>3</v>
      </c>
      <c r="AC634" s="480" t="s">
        <v>2231</v>
      </c>
      <c r="AD634" s="481">
        <v>2</v>
      </c>
      <c r="AE634" s="295" t="s">
        <v>1640</v>
      </c>
      <c r="AF634" s="298" t="s">
        <v>830</v>
      </c>
      <c r="AG634" s="299" t="s">
        <v>282</v>
      </c>
      <c r="AH634" s="296">
        <v>0.1</v>
      </c>
      <c r="AI634" s="299" t="s">
        <v>178</v>
      </c>
      <c r="AJ634" s="296">
        <v>0.15</v>
      </c>
      <c r="AK634" s="300">
        <v>0.25</v>
      </c>
      <c r="AL634" s="301">
        <v>0.14000000000000001</v>
      </c>
      <c r="AM634" s="301">
        <v>0.30000000000000004</v>
      </c>
      <c r="AN634" s="302" t="s">
        <v>179</v>
      </c>
      <c r="AO634" s="302" t="s">
        <v>180</v>
      </c>
      <c r="AP634" s="302" t="s">
        <v>181</v>
      </c>
      <c r="AQ634" s="775"/>
      <c r="AR634" s="801"/>
      <c r="AS634" s="801"/>
      <c r="AT634" s="786"/>
      <c r="AU634" s="801"/>
      <c r="AV634" s="801"/>
      <c r="AW634" s="786"/>
      <c r="AX634" s="786"/>
      <c r="AY634" s="786"/>
      <c r="AZ634" s="775"/>
      <c r="BA634" s="303"/>
      <c r="BB634" s="305"/>
      <c r="BC634" s="308" t="s">
        <v>974</v>
      </c>
      <c r="BD634" s="295"/>
      <c r="BE634" s="295"/>
      <c r="BF634" s="295"/>
      <c r="BG634" s="295"/>
      <c r="BH634" s="305"/>
      <c r="BI634" s="305"/>
      <c r="BJ634" s="305"/>
      <c r="BK634" s="305"/>
      <c r="BL634" s="306"/>
      <c r="BM634" s="306"/>
      <c r="BN634" s="306"/>
      <c r="BO634" s="306"/>
      <c r="BP634" s="307" t="s">
        <v>974</v>
      </c>
      <c r="BQ634" s="330" t="s">
        <v>974</v>
      </c>
      <c r="BR634" s="748"/>
      <c r="BS634" s="763"/>
      <c r="BT634" s="763"/>
      <c r="BU634" s="766"/>
    </row>
    <row r="635" spans="1:73" x14ac:dyDescent="0.25">
      <c r="A635" s="819"/>
      <c r="B635" s="822"/>
      <c r="C635" s="825"/>
      <c r="D635" s="999"/>
      <c r="E635" s="831"/>
      <c r="F635" s="834"/>
      <c r="G635" s="763"/>
      <c r="H635" s="775"/>
      <c r="I635" s="775"/>
      <c r="J635" s="801"/>
      <c r="K635" s="775"/>
      <c r="L635" s="763"/>
      <c r="M635" s="786"/>
      <c r="N635" s="763"/>
      <c r="O635" s="763"/>
      <c r="P635" s="813"/>
      <c r="Q635" s="748"/>
      <c r="R635" s="775"/>
      <c r="S635" s="877"/>
      <c r="T635" s="775"/>
      <c r="U635" s="877"/>
      <c r="V635" s="775"/>
      <c r="W635" s="877"/>
      <c r="X635" s="816"/>
      <c r="Y635" s="877"/>
      <c r="Z635" s="877"/>
      <c r="AA635" s="786"/>
      <c r="AB635" s="297">
        <v>4</v>
      </c>
      <c r="AC635" s="480"/>
      <c r="AD635" s="481"/>
      <c r="AE635" s="295"/>
      <c r="AF635" s="298" t="s">
        <v>974</v>
      </c>
      <c r="AG635" s="299"/>
      <c r="AH635" s="296" t="s">
        <v>974</v>
      </c>
      <c r="AI635" s="299"/>
      <c r="AJ635" s="296" t="s">
        <v>974</v>
      </c>
      <c r="AK635" s="300" t="s">
        <v>974</v>
      </c>
      <c r="AL635" s="301" t="s">
        <v>974</v>
      </c>
      <c r="AM635" s="301" t="s">
        <v>974</v>
      </c>
      <c r="AN635" s="302"/>
      <c r="AO635" s="302"/>
      <c r="AP635" s="302"/>
      <c r="AQ635" s="775"/>
      <c r="AR635" s="801"/>
      <c r="AS635" s="801"/>
      <c r="AT635" s="786"/>
      <c r="AU635" s="801"/>
      <c r="AV635" s="801"/>
      <c r="AW635" s="786"/>
      <c r="AX635" s="786"/>
      <c r="AY635" s="786"/>
      <c r="AZ635" s="775"/>
      <c r="BA635" s="303"/>
      <c r="BB635" s="305"/>
      <c r="BC635" s="308" t="s">
        <v>974</v>
      </c>
      <c r="BD635" s="295"/>
      <c r="BE635" s="295"/>
      <c r="BF635" s="295"/>
      <c r="BG635" s="295"/>
      <c r="BH635" s="305"/>
      <c r="BI635" s="305"/>
      <c r="BJ635" s="305"/>
      <c r="BK635" s="305"/>
      <c r="BL635" s="306"/>
      <c r="BM635" s="306"/>
      <c r="BN635" s="306"/>
      <c r="BO635" s="306"/>
      <c r="BP635" s="307" t="s">
        <v>974</v>
      </c>
      <c r="BQ635" s="330" t="s">
        <v>974</v>
      </c>
      <c r="BR635" s="748"/>
      <c r="BS635" s="763"/>
      <c r="BT635" s="763"/>
      <c r="BU635" s="766"/>
    </row>
    <row r="636" spans="1:73" x14ac:dyDescent="0.25">
      <c r="A636" s="819"/>
      <c r="B636" s="822"/>
      <c r="C636" s="825"/>
      <c r="D636" s="999"/>
      <c r="E636" s="831"/>
      <c r="F636" s="834"/>
      <c r="G636" s="763"/>
      <c r="H636" s="775"/>
      <c r="I636" s="775"/>
      <c r="J636" s="801"/>
      <c r="K636" s="775"/>
      <c r="L636" s="763"/>
      <c r="M636" s="786"/>
      <c r="N636" s="763"/>
      <c r="O636" s="763"/>
      <c r="P636" s="813"/>
      <c r="Q636" s="748"/>
      <c r="R636" s="775"/>
      <c r="S636" s="877"/>
      <c r="T636" s="775"/>
      <c r="U636" s="877"/>
      <c r="V636" s="775"/>
      <c r="W636" s="877"/>
      <c r="X636" s="816"/>
      <c r="Y636" s="877"/>
      <c r="Z636" s="877"/>
      <c r="AA636" s="786"/>
      <c r="AB636" s="297">
        <v>5</v>
      </c>
      <c r="AC636" s="480"/>
      <c r="AD636" s="481"/>
      <c r="AE636" s="295"/>
      <c r="AF636" s="298" t="s">
        <v>974</v>
      </c>
      <c r="AG636" s="299"/>
      <c r="AH636" s="296" t="s">
        <v>974</v>
      </c>
      <c r="AI636" s="299"/>
      <c r="AJ636" s="296" t="s">
        <v>974</v>
      </c>
      <c r="AK636" s="300" t="s">
        <v>974</v>
      </c>
      <c r="AL636" s="301" t="s">
        <v>974</v>
      </c>
      <c r="AM636" s="301" t="s">
        <v>974</v>
      </c>
      <c r="AN636" s="302"/>
      <c r="AO636" s="302"/>
      <c r="AP636" s="302"/>
      <c r="AQ636" s="775"/>
      <c r="AR636" s="801"/>
      <c r="AS636" s="801"/>
      <c r="AT636" s="786"/>
      <c r="AU636" s="801"/>
      <c r="AV636" s="801"/>
      <c r="AW636" s="786"/>
      <c r="AX636" s="786"/>
      <c r="AY636" s="786"/>
      <c r="AZ636" s="775"/>
      <c r="BA636" s="303"/>
      <c r="BB636" s="305"/>
      <c r="BC636" s="308" t="s">
        <v>974</v>
      </c>
      <c r="BD636" s="295"/>
      <c r="BE636" s="295"/>
      <c r="BF636" s="295"/>
      <c r="BG636" s="295"/>
      <c r="BH636" s="305"/>
      <c r="BI636" s="305"/>
      <c r="BJ636" s="305"/>
      <c r="BK636" s="305"/>
      <c r="BL636" s="306"/>
      <c r="BM636" s="306"/>
      <c r="BN636" s="306"/>
      <c r="BO636" s="306"/>
      <c r="BP636" s="307" t="s">
        <v>974</v>
      </c>
      <c r="BQ636" s="330" t="s">
        <v>974</v>
      </c>
      <c r="BR636" s="748"/>
      <c r="BS636" s="763"/>
      <c r="BT636" s="763"/>
      <c r="BU636" s="766"/>
    </row>
    <row r="637" spans="1:73" ht="15.75" thickBot="1" x14ac:dyDescent="0.3">
      <c r="A637" s="819"/>
      <c r="B637" s="822"/>
      <c r="C637" s="825"/>
      <c r="D637" s="1000"/>
      <c r="E637" s="832"/>
      <c r="F637" s="835"/>
      <c r="G637" s="764"/>
      <c r="H637" s="776"/>
      <c r="I637" s="776"/>
      <c r="J637" s="802"/>
      <c r="K637" s="776"/>
      <c r="L637" s="764"/>
      <c r="M637" s="787"/>
      <c r="N637" s="764"/>
      <c r="O637" s="764"/>
      <c r="P637" s="814"/>
      <c r="Q637" s="749"/>
      <c r="R637" s="776"/>
      <c r="S637" s="878"/>
      <c r="T637" s="776"/>
      <c r="U637" s="878"/>
      <c r="V637" s="776"/>
      <c r="W637" s="878"/>
      <c r="X637" s="817"/>
      <c r="Y637" s="878"/>
      <c r="Z637" s="878"/>
      <c r="AA637" s="787"/>
      <c r="AB637" s="315">
        <v>6</v>
      </c>
      <c r="AC637" s="482"/>
      <c r="AD637" s="483"/>
      <c r="AE637" s="313"/>
      <c r="AF637" s="547" t="s">
        <v>974</v>
      </c>
      <c r="AG637" s="548"/>
      <c r="AH637" s="314" t="s">
        <v>974</v>
      </c>
      <c r="AI637" s="548"/>
      <c r="AJ637" s="314" t="s">
        <v>974</v>
      </c>
      <c r="AK637" s="318" t="s">
        <v>974</v>
      </c>
      <c r="AL637" s="301" t="s">
        <v>974</v>
      </c>
      <c r="AM637" s="301" t="s">
        <v>974</v>
      </c>
      <c r="AN637" s="320"/>
      <c r="AO637" s="320"/>
      <c r="AP637" s="320"/>
      <c r="AQ637" s="776"/>
      <c r="AR637" s="802"/>
      <c r="AS637" s="802"/>
      <c r="AT637" s="787"/>
      <c r="AU637" s="802"/>
      <c r="AV637" s="802"/>
      <c r="AW637" s="787"/>
      <c r="AX637" s="787"/>
      <c r="AY637" s="787"/>
      <c r="AZ637" s="776"/>
      <c r="BA637" s="321"/>
      <c r="BB637" s="323"/>
      <c r="BC637" s="326" t="s">
        <v>974</v>
      </c>
      <c r="BD637" s="313"/>
      <c r="BE637" s="313"/>
      <c r="BF637" s="313"/>
      <c r="BG637" s="313"/>
      <c r="BH637" s="323"/>
      <c r="BI637" s="323"/>
      <c r="BJ637" s="323"/>
      <c r="BK637" s="323"/>
      <c r="BL637" s="324"/>
      <c r="BM637" s="324"/>
      <c r="BN637" s="324"/>
      <c r="BO637" s="324"/>
      <c r="BP637" s="325" t="s">
        <v>974</v>
      </c>
      <c r="BQ637" s="333" t="s">
        <v>974</v>
      </c>
      <c r="BR637" s="749"/>
      <c r="BS637" s="764"/>
      <c r="BT637" s="764"/>
      <c r="BU637" s="767"/>
    </row>
    <row r="638" spans="1:73" ht="76.5" x14ac:dyDescent="0.25">
      <c r="A638" s="819"/>
      <c r="B638" s="822"/>
      <c r="C638" s="825"/>
      <c r="D638" s="998" t="s">
        <v>1387</v>
      </c>
      <c r="E638" s="830" t="s">
        <v>942</v>
      </c>
      <c r="F638" s="833">
        <v>8</v>
      </c>
      <c r="G638" s="762" t="s">
        <v>2232</v>
      </c>
      <c r="H638" s="774" t="s">
        <v>1949</v>
      </c>
      <c r="I638" s="774" t="s">
        <v>1406</v>
      </c>
      <c r="J638" s="800" t="s">
        <v>2233</v>
      </c>
      <c r="K638" s="774" t="s">
        <v>201</v>
      </c>
      <c r="L638" s="762" t="s">
        <v>675</v>
      </c>
      <c r="M638" s="785" t="s">
        <v>1282</v>
      </c>
      <c r="N638" s="762" t="s">
        <v>2234</v>
      </c>
      <c r="O638" s="762" t="s">
        <v>2235</v>
      </c>
      <c r="P638" s="812" t="s">
        <v>1395</v>
      </c>
      <c r="Q638" s="747" t="s">
        <v>1395</v>
      </c>
      <c r="R638" s="774" t="s">
        <v>535</v>
      </c>
      <c r="S638" s="876">
        <v>0.2</v>
      </c>
      <c r="T638" s="774" t="s">
        <v>263</v>
      </c>
      <c r="U638" s="876">
        <v>0.2</v>
      </c>
      <c r="V638" s="774" t="s">
        <v>220</v>
      </c>
      <c r="W638" s="876">
        <v>0.4</v>
      </c>
      <c r="X638" s="815" t="s">
        <v>220</v>
      </c>
      <c r="Y638" s="876">
        <v>0.4</v>
      </c>
      <c r="Z638" s="876" t="s">
        <v>1875</v>
      </c>
      <c r="AA638" s="785" t="s">
        <v>1397</v>
      </c>
      <c r="AB638" s="49">
        <v>1</v>
      </c>
      <c r="AC638" s="213" t="s">
        <v>2229</v>
      </c>
      <c r="AD638" s="214">
        <v>2</v>
      </c>
      <c r="AE638" s="9" t="s">
        <v>1812</v>
      </c>
      <c r="AF638" s="16" t="s">
        <v>507</v>
      </c>
      <c r="AG638" s="10" t="s">
        <v>1704</v>
      </c>
      <c r="AH638" s="18">
        <v>0.25</v>
      </c>
      <c r="AI638" s="10" t="s">
        <v>806</v>
      </c>
      <c r="AJ638" s="18">
        <v>0.25</v>
      </c>
      <c r="AK638" s="19">
        <v>0.5</v>
      </c>
      <c r="AL638" s="20">
        <v>0.1</v>
      </c>
      <c r="AM638" s="20">
        <v>0.4</v>
      </c>
      <c r="AN638" s="11" t="s">
        <v>179</v>
      </c>
      <c r="AO638" s="11" t="s">
        <v>180</v>
      </c>
      <c r="AP638" s="11" t="s">
        <v>181</v>
      </c>
      <c r="AQ638" s="774" t="s">
        <v>2222</v>
      </c>
      <c r="AR638" s="768">
        <v>0.2</v>
      </c>
      <c r="AS638" s="768">
        <v>1.7999999999999999E-2</v>
      </c>
      <c r="AT638" s="785" t="s">
        <v>535</v>
      </c>
      <c r="AU638" s="768">
        <v>0.4</v>
      </c>
      <c r="AV638" s="768">
        <v>0.22500000000000003</v>
      </c>
      <c r="AW638" s="785" t="s">
        <v>220</v>
      </c>
      <c r="AX638" s="785" t="s">
        <v>1397</v>
      </c>
      <c r="AY638" s="785" t="s">
        <v>1397</v>
      </c>
      <c r="AZ638" s="774" t="s">
        <v>224</v>
      </c>
      <c r="BA638" s="97" t="s">
        <v>1395</v>
      </c>
      <c r="BB638" s="91" t="s">
        <v>1395</v>
      </c>
      <c r="BC638" s="94" t="s">
        <v>974</v>
      </c>
      <c r="BD638" s="9"/>
      <c r="BE638" s="9"/>
      <c r="BF638" s="9"/>
      <c r="BG638" s="9"/>
      <c r="BH638" s="91"/>
      <c r="BI638" s="91"/>
      <c r="BJ638" s="91"/>
      <c r="BK638" s="91"/>
      <c r="BL638" s="93"/>
      <c r="BM638" s="93"/>
      <c r="BN638" s="93"/>
      <c r="BO638" s="93"/>
      <c r="BP638" s="95" t="s">
        <v>974</v>
      </c>
      <c r="BQ638" s="96" t="s">
        <v>974</v>
      </c>
      <c r="BR638" s="747"/>
      <c r="BS638" s="762"/>
      <c r="BT638" s="762"/>
      <c r="BU638" s="765"/>
    </row>
    <row r="639" spans="1:73" ht="70.5" x14ac:dyDescent="0.25">
      <c r="A639" s="819"/>
      <c r="B639" s="822"/>
      <c r="C639" s="825"/>
      <c r="D639" s="999"/>
      <c r="E639" s="831"/>
      <c r="F639" s="834"/>
      <c r="G639" s="763"/>
      <c r="H639" s="775"/>
      <c r="I639" s="775"/>
      <c r="J639" s="801"/>
      <c r="K639" s="775"/>
      <c r="L639" s="763"/>
      <c r="M639" s="786"/>
      <c r="N639" s="763"/>
      <c r="O639" s="763"/>
      <c r="P639" s="813"/>
      <c r="Q639" s="748"/>
      <c r="R639" s="775"/>
      <c r="S639" s="877"/>
      <c r="T639" s="775"/>
      <c r="U639" s="877"/>
      <c r="V639" s="775"/>
      <c r="W639" s="877"/>
      <c r="X639" s="816"/>
      <c r="Y639" s="877"/>
      <c r="Z639" s="877"/>
      <c r="AA639" s="786"/>
      <c r="AB639" s="297">
        <v>2</v>
      </c>
      <c r="AC639" s="480" t="s">
        <v>2236</v>
      </c>
      <c r="AD639" s="481">
        <v>3</v>
      </c>
      <c r="AE639" s="295" t="s">
        <v>2028</v>
      </c>
      <c r="AF639" s="298" t="s">
        <v>507</v>
      </c>
      <c r="AG639" s="299" t="s">
        <v>1704</v>
      </c>
      <c r="AH639" s="296">
        <v>0.25</v>
      </c>
      <c r="AI639" s="299" t="s">
        <v>1788</v>
      </c>
      <c r="AJ639" s="296">
        <v>0.15</v>
      </c>
      <c r="AK639" s="300">
        <v>0.4</v>
      </c>
      <c r="AL639" s="301">
        <v>0.06</v>
      </c>
      <c r="AM639" s="301">
        <v>0.4</v>
      </c>
      <c r="AN639" s="302" t="s">
        <v>179</v>
      </c>
      <c r="AO639" s="302" t="s">
        <v>180</v>
      </c>
      <c r="AP639" s="302" t="s">
        <v>181</v>
      </c>
      <c r="AQ639" s="775"/>
      <c r="AR639" s="801"/>
      <c r="AS639" s="801"/>
      <c r="AT639" s="786"/>
      <c r="AU639" s="801"/>
      <c r="AV639" s="801"/>
      <c r="AW639" s="786"/>
      <c r="AX639" s="786"/>
      <c r="AY639" s="786"/>
      <c r="AZ639" s="775"/>
      <c r="BA639" s="303"/>
      <c r="BB639" s="305"/>
      <c r="BC639" s="308" t="s">
        <v>974</v>
      </c>
      <c r="BD639" s="295"/>
      <c r="BE639" s="295"/>
      <c r="BF639" s="295"/>
      <c r="BG639" s="295"/>
      <c r="BH639" s="305"/>
      <c r="BI639" s="305"/>
      <c r="BJ639" s="305"/>
      <c r="BK639" s="305"/>
      <c r="BL639" s="306"/>
      <c r="BM639" s="306"/>
      <c r="BN639" s="306"/>
      <c r="BO639" s="306"/>
      <c r="BP639" s="307" t="s">
        <v>974</v>
      </c>
      <c r="BQ639" s="330" t="s">
        <v>974</v>
      </c>
      <c r="BR639" s="748"/>
      <c r="BS639" s="763"/>
      <c r="BT639" s="763"/>
      <c r="BU639" s="766"/>
    </row>
    <row r="640" spans="1:73" ht="70.5" x14ac:dyDescent="0.25">
      <c r="A640" s="819"/>
      <c r="B640" s="822"/>
      <c r="C640" s="825"/>
      <c r="D640" s="999"/>
      <c r="E640" s="831"/>
      <c r="F640" s="834"/>
      <c r="G640" s="763"/>
      <c r="H640" s="775"/>
      <c r="I640" s="775"/>
      <c r="J640" s="801"/>
      <c r="K640" s="775"/>
      <c r="L640" s="763"/>
      <c r="M640" s="786"/>
      <c r="N640" s="763"/>
      <c r="O640" s="763"/>
      <c r="P640" s="813"/>
      <c r="Q640" s="748"/>
      <c r="R640" s="775"/>
      <c r="S640" s="877"/>
      <c r="T640" s="775"/>
      <c r="U640" s="877"/>
      <c r="V640" s="775"/>
      <c r="W640" s="877"/>
      <c r="X640" s="816"/>
      <c r="Y640" s="877"/>
      <c r="Z640" s="877"/>
      <c r="AA640" s="786"/>
      <c r="AB640" s="297">
        <v>3</v>
      </c>
      <c r="AC640" s="480" t="s">
        <v>2237</v>
      </c>
      <c r="AD640" s="481">
        <v>6</v>
      </c>
      <c r="AE640" s="295" t="s">
        <v>2028</v>
      </c>
      <c r="AF640" s="298" t="s">
        <v>830</v>
      </c>
      <c r="AG640" s="299" t="s">
        <v>1717</v>
      </c>
      <c r="AH640" s="296">
        <v>0.1</v>
      </c>
      <c r="AI640" s="299" t="s">
        <v>1788</v>
      </c>
      <c r="AJ640" s="296">
        <v>0.15</v>
      </c>
      <c r="AK640" s="300">
        <v>0.25</v>
      </c>
      <c r="AL640" s="301">
        <v>0.06</v>
      </c>
      <c r="AM640" s="301">
        <v>0.30000000000000004</v>
      </c>
      <c r="AN640" s="302" t="s">
        <v>179</v>
      </c>
      <c r="AO640" s="302" t="s">
        <v>180</v>
      </c>
      <c r="AP640" s="302" t="s">
        <v>181</v>
      </c>
      <c r="AQ640" s="775"/>
      <c r="AR640" s="801"/>
      <c r="AS640" s="801"/>
      <c r="AT640" s="786"/>
      <c r="AU640" s="801"/>
      <c r="AV640" s="801"/>
      <c r="AW640" s="786"/>
      <c r="AX640" s="786"/>
      <c r="AY640" s="786"/>
      <c r="AZ640" s="775"/>
      <c r="BA640" s="303"/>
      <c r="BB640" s="305"/>
      <c r="BC640" s="308" t="s">
        <v>974</v>
      </c>
      <c r="BD640" s="295"/>
      <c r="BE640" s="295"/>
      <c r="BF640" s="295"/>
      <c r="BG640" s="295"/>
      <c r="BH640" s="305"/>
      <c r="BI640" s="305"/>
      <c r="BJ640" s="305"/>
      <c r="BK640" s="305"/>
      <c r="BL640" s="306"/>
      <c r="BM640" s="306"/>
      <c r="BN640" s="306"/>
      <c r="BO640" s="306"/>
      <c r="BP640" s="307" t="s">
        <v>974</v>
      </c>
      <c r="BQ640" s="330" t="s">
        <v>974</v>
      </c>
      <c r="BR640" s="748"/>
      <c r="BS640" s="763"/>
      <c r="BT640" s="763"/>
      <c r="BU640" s="766"/>
    </row>
    <row r="641" spans="1:73" ht="48.6" customHeight="1" x14ac:dyDescent="0.25">
      <c r="A641" s="819"/>
      <c r="B641" s="822"/>
      <c r="C641" s="825"/>
      <c r="D641" s="999"/>
      <c r="E641" s="831"/>
      <c r="F641" s="834"/>
      <c r="G641" s="763"/>
      <c r="H641" s="775"/>
      <c r="I641" s="775"/>
      <c r="J641" s="801"/>
      <c r="K641" s="775"/>
      <c r="L641" s="763"/>
      <c r="M641" s="786"/>
      <c r="N641" s="763"/>
      <c r="O641" s="763"/>
      <c r="P641" s="813"/>
      <c r="Q641" s="748"/>
      <c r="R641" s="775"/>
      <c r="S641" s="877"/>
      <c r="T641" s="775"/>
      <c r="U641" s="877"/>
      <c r="V641" s="775"/>
      <c r="W641" s="877"/>
      <c r="X641" s="816"/>
      <c r="Y641" s="877"/>
      <c r="Z641" s="877"/>
      <c r="AA641" s="786"/>
      <c r="AB641" s="297">
        <v>4</v>
      </c>
      <c r="AC641" s="480" t="s">
        <v>2221</v>
      </c>
      <c r="AD641" s="481" t="s">
        <v>1626</v>
      </c>
      <c r="AE641" s="295" t="s">
        <v>1442</v>
      </c>
      <c r="AF641" s="298" t="s">
        <v>507</v>
      </c>
      <c r="AG641" s="299" t="s">
        <v>177</v>
      </c>
      <c r="AH641" s="296">
        <v>0.25</v>
      </c>
      <c r="AI641" s="299" t="s">
        <v>806</v>
      </c>
      <c r="AJ641" s="296">
        <v>0.25</v>
      </c>
      <c r="AK641" s="300">
        <v>0.5</v>
      </c>
      <c r="AL641" s="301">
        <v>0.03</v>
      </c>
      <c r="AM641" s="329">
        <v>0.30000000000000004</v>
      </c>
      <c r="AN641" s="302" t="s">
        <v>179</v>
      </c>
      <c r="AO641" s="302" t="s">
        <v>180</v>
      </c>
      <c r="AP641" s="302" t="s">
        <v>181</v>
      </c>
      <c r="AQ641" s="775"/>
      <c r="AR641" s="801"/>
      <c r="AS641" s="801"/>
      <c r="AT641" s="786"/>
      <c r="AU641" s="801"/>
      <c r="AV641" s="801"/>
      <c r="AW641" s="786"/>
      <c r="AX641" s="786"/>
      <c r="AY641" s="786"/>
      <c r="AZ641" s="775"/>
      <c r="BA641" s="303"/>
      <c r="BB641" s="305"/>
      <c r="BC641" s="308" t="s">
        <v>974</v>
      </c>
      <c r="BD641" s="295"/>
      <c r="BE641" s="295"/>
      <c r="BF641" s="295"/>
      <c r="BG641" s="295"/>
      <c r="BH641" s="305"/>
      <c r="BI641" s="305"/>
      <c r="BJ641" s="305"/>
      <c r="BK641" s="305"/>
      <c r="BL641" s="306"/>
      <c r="BM641" s="306"/>
      <c r="BN641" s="306"/>
      <c r="BO641" s="306"/>
      <c r="BP641" s="307" t="s">
        <v>974</v>
      </c>
      <c r="BQ641" s="330" t="s">
        <v>974</v>
      </c>
      <c r="BR641" s="748"/>
      <c r="BS641" s="763"/>
      <c r="BT641" s="763"/>
      <c r="BU641" s="766"/>
    </row>
    <row r="642" spans="1:73" ht="89.25" x14ac:dyDescent="0.25">
      <c r="A642" s="819"/>
      <c r="B642" s="822"/>
      <c r="C642" s="825"/>
      <c r="D642" s="999"/>
      <c r="E642" s="831"/>
      <c r="F642" s="834"/>
      <c r="G642" s="763"/>
      <c r="H642" s="775"/>
      <c r="I642" s="775"/>
      <c r="J642" s="801"/>
      <c r="K642" s="775"/>
      <c r="L642" s="763"/>
      <c r="M642" s="786"/>
      <c r="N642" s="763"/>
      <c r="O642" s="763"/>
      <c r="P642" s="813"/>
      <c r="Q642" s="748"/>
      <c r="R642" s="775"/>
      <c r="S642" s="877"/>
      <c r="T642" s="775"/>
      <c r="U642" s="877"/>
      <c r="V642" s="775"/>
      <c r="W642" s="877"/>
      <c r="X642" s="816"/>
      <c r="Y642" s="877"/>
      <c r="Z642" s="877"/>
      <c r="AA642" s="786"/>
      <c r="AB642" s="297">
        <v>5</v>
      </c>
      <c r="AC642" s="480" t="s">
        <v>2238</v>
      </c>
      <c r="AD642" s="481">
        <v>1</v>
      </c>
      <c r="AE642" s="295" t="s">
        <v>1640</v>
      </c>
      <c r="AF642" s="298" t="s">
        <v>507</v>
      </c>
      <c r="AG642" s="299" t="s">
        <v>1704</v>
      </c>
      <c r="AH642" s="296">
        <v>0.25</v>
      </c>
      <c r="AI642" s="299" t="s">
        <v>178</v>
      </c>
      <c r="AJ642" s="296">
        <v>0.15</v>
      </c>
      <c r="AK642" s="300">
        <v>0.4</v>
      </c>
      <c r="AL642" s="301">
        <v>1.7999999999999999E-2</v>
      </c>
      <c r="AM642" s="301">
        <v>0.30000000000000004</v>
      </c>
      <c r="AN642" s="302" t="s">
        <v>179</v>
      </c>
      <c r="AO642" s="302" t="s">
        <v>180</v>
      </c>
      <c r="AP642" s="302" t="s">
        <v>181</v>
      </c>
      <c r="AQ642" s="775"/>
      <c r="AR642" s="801"/>
      <c r="AS642" s="801"/>
      <c r="AT642" s="786"/>
      <c r="AU642" s="801"/>
      <c r="AV642" s="801"/>
      <c r="AW642" s="786"/>
      <c r="AX642" s="786"/>
      <c r="AY642" s="786"/>
      <c r="AZ642" s="775"/>
      <c r="BA642" s="303"/>
      <c r="BB642" s="305"/>
      <c r="BC642" s="308" t="s">
        <v>974</v>
      </c>
      <c r="BD642" s="295"/>
      <c r="BE642" s="295"/>
      <c r="BF642" s="295"/>
      <c r="BG642" s="295"/>
      <c r="BH642" s="305"/>
      <c r="BI642" s="305"/>
      <c r="BJ642" s="305"/>
      <c r="BK642" s="305"/>
      <c r="BL642" s="306"/>
      <c r="BM642" s="306"/>
      <c r="BN642" s="306"/>
      <c r="BO642" s="306"/>
      <c r="BP642" s="307" t="s">
        <v>974</v>
      </c>
      <c r="BQ642" s="330" t="s">
        <v>974</v>
      </c>
      <c r="BR642" s="748"/>
      <c r="BS642" s="763"/>
      <c r="BT642" s="763"/>
      <c r="BU642" s="766"/>
    </row>
    <row r="643" spans="1:73" ht="77.25" thickBot="1" x14ac:dyDescent="0.3">
      <c r="A643" s="819"/>
      <c r="B643" s="822"/>
      <c r="C643" s="825"/>
      <c r="D643" s="1000"/>
      <c r="E643" s="832"/>
      <c r="F643" s="835"/>
      <c r="G643" s="764"/>
      <c r="H643" s="776"/>
      <c r="I643" s="776"/>
      <c r="J643" s="802"/>
      <c r="K643" s="776"/>
      <c r="L643" s="764"/>
      <c r="M643" s="787"/>
      <c r="N643" s="764"/>
      <c r="O643" s="764"/>
      <c r="P643" s="814"/>
      <c r="Q643" s="749"/>
      <c r="R643" s="776"/>
      <c r="S643" s="878"/>
      <c r="T643" s="776"/>
      <c r="U643" s="878"/>
      <c r="V643" s="776"/>
      <c r="W643" s="878"/>
      <c r="X643" s="817"/>
      <c r="Y643" s="878"/>
      <c r="Z643" s="878"/>
      <c r="AA643" s="787"/>
      <c r="AB643" s="315">
        <v>6</v>
      </c>
      <c r="AC643" s="482" t="s">
        <v>2239</v>
      </c>
      <c r="AD643" s="483">
        <v>4.5999999999999996</v>
      </c>
      <c r="AE643" s="313" t="s">
        <v>1640</v>
      </c>
      <c r="AF643" s="316" t="s">
        <v>830</v>
      </c>
      <c r="AG643" s="317" t="s">
        <v>1717</v>
      </c>
      <c r="AH643" s="314">
        <v>0.1</v>
      </c>
      <c r="AI643" s="317" t="s">
        <v>178</v>
      </c>
      <c r="AJ643" s="314">
        <v>0.15</v>
      </c>
      <c r="AK643" s="318">
        <v>0.25</v>
      </c>
      <c r="AL643" s="301">
        <v>1.7999999999999999E-2</v>
      </c>
      <c r="AM643" s="301">
        <v>0.22500000000000003</v>
      </c>
      <c r="AN643" s="320" t="s">
        <v>179</v>
      </c>
      <c r="AO643" s="320" t="s">
        <v>180</v>
      </c>
      <c r="AP643" s="320" t="s">
        <v>181</v>
      </c>
      <c r="AQ643" s="776"/>
      <c r="AR643" s="802"/>
      <c r="AS643" s="802"/>
      <c r="AT643" s="787"/>
      <c r="AU643" s="802"/>
      <c r="AV643" s="802"/>
      <c r="AW643" s="787"/>
      <c r="AX643" s="787"/>
      <c r="AY643" s="787"/>
      <c r="AZ643" s="776"/>
      <c r="BA643" s="321"/>
      <c r="BB643" s="323"/>
      <c r="BC643" s="326" t="s">
        <v>974</v>
      </c>
      <c r="BD643" s="313"/>
      <c r="BE643" s="313"/>
      <c r="BF643" s="313"/>
      <c r="BG643" s="313"/>
      <c r="BH643" s="323"/>
      <c r="BI643" s="323"/>
      <c r="BJ643" s="323"/>
      <c r="BK643" s="323"/>
      <c r="BL643" s="324"/>
      <c r="BM643" s="324"/>
      <c r="BN643" s="324"/>
      <c r="BO643" s="324"/>
      <c r="BP643" s="325" t="s">
        <v>974</v>
      </c>
      <c r="BQ643" s="333" t="s">
        <v>974</v>
      </c>
      <c r="BR643" s="749"/>
      <c r="BS643" s="764"/>
      <c r="BT643" s="764"/>
      <c r="BU643" s="767"/>
    </row>
    <row r="644" spans="1:73" ht="76.5" x14ac:dyDescent="0.25">
      <c r="A644" s="819"/>
      <c r="B644" s="822"/>
      <c r="C644" s="825"/>
      <c r="D644" s="998" t="s">
        <v>1387</v>
      </c>
      <c r="E644" s="830" t="s">
        <v>942</v>
      </c>
      <c r="F644" s="833">
        <v>9</v>
      </c>
      <c r="G644" s="762" t="s">
        <v>2240</v>
      </c>
      <c r="H644" s="774" t="s">
        <v>1949</v>
      </c>
      <c r="I644" s="774" t="s">
        <v>1391</v>
      </c>
      <c r="J644" s="800" t="s">
        <v>2241</v>
      </c>
      <c r="K644" s="774" t="s">
        <v>201</v>
      </c>
      <c r="L644" s="762" t="s">
        <v>675</v>
      </c>
      <c r="M644" s="785" t="s">
        <v>1282</v>
      </c>
      <c r="N644" s="762" t="s">
        <v>2242</v>
      </c>
      <c r="O644" s="762" t="s">
        <v>2220</v>
      </c>
      <c r="P644" s="812" t="s">
        <v>1395</v>
      </c>
      <c r="Q644" s="747" t="s">
        <v>1395</v>
      </c>
      <c r="R644" s="774" t="s">
        <v>219</v>
      </c>
      <c r="S644" s="876">
        <v>0.4</v>
      </c>
      <c r="T644" s="774" t="s">
        <v>263</v>
      </c>
      <c r="U644" s="876">
        <v>0.2</v>
      </c>
      <c r="V644" s="774" t="s">
        <v>220</v>
      </c>
      <c r="W644" s="876">
        <v>0.4</v>
      </c>
      <c r="X644" s="815" t="s">
        <v>220</v>
      </c>
      <c r="Y644" s="876">
        <v>0.4</v>
      </c>
      <c r="Z644" s="876" t="s">
        <v>1526</v>
      </c>
      <c r="AA644" s="785" t="s">
        <v>174</v>
      </c>
      <c r="AB644" s="49">
        <v>1</v>
      </c>
      <c r="AC644" s="213" t="s">
        <v>2243</v>
      </c>
      <c r="AD644" s="214">
        <v>1</v>
      </c>
      <c r="AE644" s="9" t="s">
        <v>1812</v>
      </c>
      <c r="AF644" s="17" t="s">
        <v>507</v>
      </c>
      <c r="AG644" s="15" t="s">
        <v>1704</v>
      </c>
      <c r="AH644" s="18">
        <v>0.25</v>
      </c>
      <c r="AI644" s="15" t="s">
        <v>806</v>
      </c>
      <c r="AJ644" s="18">
        <v>0.25</v>
      </c>
      <c r="AK644" s="19">
        <v>0.5</v>
      </c>
      <c r="AL644" s="20">
        <v>0.2</v>
      </c>
      <c r="AM644" s="20">
        <v>0.4</v>
      </c>
      <c r="AN644" s="11" t="s">
        <v>179</v>
      </c>
      <c r="AO644" s="11" t="s">
        <v>180</v>
      </c>
      <c r="AP644" s="11" t="s">
        <v>181</v>
      </c>
      <c r="AQ644" s="774" t="s">
        <v>2244</v>
      </c>
      <c r="AR644" s="768">
        <v>0.4</v>
      </c>
      <c r="AS644" s="768">
        <v>0.12</v>
      </c>
      <c r="AT644" s="785" t="s">
        <v>535</v>
      </c>
      <c r="AU644" s="768">
        <v>0.4</v>
      </c>
      <c r="AV644" s="768">
        <v>0.30000000000000004</v>
      </c>
      <c r="AW644" s="785" t="s">
        <v>220</v>
      </c>
      <c r="AX644" s="785" t="s">
        <v>174</v>
      </c>
      <c r="AY644" s="785" t="s">
        <v>1397</v>
      </c>
      <c r="AZ644" s="774" t="s">
        <v>224</v>
      </c>
      <c r="BA644" s="97" t="s">
        <v>1395</v>
      </c>
      <c r="BB644" s="91" t="s">
        <v>1395</v>
      </c>
      <c r="BC644" s="94" t="s">
        <v>974</v>
      </c>
      <c r="BD644" s="9"/>
      <c r="BE644" s="9"/>
      <c r="BF644" s="9"/>
      <c r="BG644" s="9"/>
      <c r="BH644" s="91"/>
      <c r="BI644" s="91"/>
      <c r="BJ644" s="91"/>
      <c r="BK644" s="91"/>
      <c r="BL644" s="93"/>
      <c r="BM644" s="93"/>
      <c r="BN644" s="93"/>
      <c r="BO644" s="93"/>
      <c r="BP644" s="95" t="s">
        <v>974</v>
      </c>
      <c r="BQ644" s="96" t="s">
        <v>974</v>
      </c>
      <c r="BR644" s="747"/>
      <c r="BS644" s="762"/>
      <c r="BT644" s="762"/>
      <c r="BU644" s="765"/>
    </row>
    <row r="645" spans="1:73" ht="70.5" x14ac:dyDescent="0.25">
      <c r="A645" s="819"/>
      <c r="B645" s="822"/>
      <c r="C645" s="825"/>
      <c r="D645" s="999"/>
      <c r="E645" s="831"/>
      <c r="F645" s="834"/>
      <c r="G645" s="763"/>
      <c r="H645" s="775"/>
      <c r="I645" s="775"/>
      <c r="J645" s="801"/>
      <c r="K645" s="775"/>
      <c r="L645" s="763"/>
      <c r="M645" s="786"/>
      <c r="N645" s="763"/>
      <c r="O645" s="763"/>
      <c r="P645" s="813"/>
      <c r="Q645" s="748"/>
      <c r="R645" s="775"/>
      <c r="S645" s="877"/>
      <c r="T645" s="775"/>
      <c r="U645" s="877"/>
      <c r="V645" s="775"/>
      <c r="W645" s="877"/>
      <c r="X645" s="816"/>
      <c r="Y645" s="877"/>
      <c r="Z645" s="877"/>
      <c r="AA645" s="786"/>
      <c r="AB645" s="297">
        <v>2</v>
      </c>
      <c r="AC645" s="480" t="s">
        <v>2221</v>
      </c>
      <c r="AD645" s="481">
        <v>2</v>
      </c>
      <c r="AE645" s="295" t="s">
        <v>1442</v>
      </c>
      <c r="AF645" s="298" t="s">
        <v>507</v>
      </c>
      <c r="AG645" s="299" t="s">
        <v>177</v>
      </c>
      <c r="AH645" s="296">
        <v>0.25</v>
      </c>
      <c r="AI645" s="299" t="s">
        <v>178</v>
      </c>
      <c r="AJ645" s="296">
        <v>0.15</v>
      </c>
      <c r="AK645" s="300">
        <v>0.4</v>
      </c>
      <c r="AL645" s="301">
        <v>0.12</v>
      </c>
      <c r="AM645" s="301">
        <v>0.4</v>
      </c>
      <c r="AN645" s="302" t="s">
        <v>179</v>
      </c>
      <c r="AO645" s="302" t="s">
        <v>180</v>
      </c>
      <c r="AP645" s="302" t="s">
        <v>181</v>
      </c>
      <c r="AQ645" s="775"/>
      <c r="AR645" s="801"/>
      <c r="AS645" s="801"/>
      <c r="AT645" s="786"/>
      <c r="AU645" s="801"/>
      <c r="AV645" s="801"/>
      <c r="AW645" s="786"/>
      <c r="AX645" s="786"/>
      <c r="AY645" s="786"/>
      <c r="AZ645" s="775"/>
      <c r="BA645" s="303"/>
      <c r="BB645" s="305"/>
      <c r="BC645" s="308" t="s">
        <v>974</v>
      </c>
      <c r="BD645" s="295"/>
      <c r="BE645" s="295"/>
      <c r="BF645" s="295"/>
      <c r="BG645" s="295"/>
      <c r="BH645" s="305"/>
      <c r="BI645" s="305"/>
      <c r="BJ645" s="305"/>
      <c r="BK645" s="305"/>
      <c r="BL645" s="306"/>
      <c r="BM645" s="306"/>
      <c r="BN645" s="306"/>
      <c r="BO645" s="306"/>
      <c r="BP645" s="307" t="s">
        <v>974</v>
      </c>
      <c r="BQ645" s="330" t="s">
        <v>974</v>
      </c>
      <c r="BR645" s="748"/>
      <c r="BS645" s="763"/>
      <c r="BT645" s="763"/>
      <c r="BU645" s="766"/>
    </row>
    <row r="646" spans="1:73" ht="70.5" x14ac:dyDescent="0.25">
      <c r="A646" s="819"/>
      <c r="B646" s="822"/>
      <c r="C646" s="825"/>
      <c r="D646" s="999"/>
      <c r="E646" s="831"/>
      <c r="F646" s="834"/>
      <c r="G646" s="763"/>
      <c r="H646" s="775"/>
      <c r="I646" s="775"/>
      <c r="J646" s="801"/>
      <c r="K646" s="775"/>
      <c r="L646" s="763"/>
      <c r="M646" s="786"/>
      <c r="N646" s="763"/>
      <c r="O646" s="763"/>
      <c r="P646" s="813"/>
      <c r="Q646" s="748"/>
      <c r="R646" s="775"/>
      <c r="S646" s="877"/>
      <c r="T646" s="775"/>
      <c r="U646" s="877"/>
      <c r="V646" s="775"/>
      <c r="W646" s="877"/>
      <c r="X646" s="816"/>
      <c r="Y646" s="877"/>
      <c r="Z646" s="877"/>
      <c r="AA646" s="786"/>
      <c r="AB646" s="297">
        <v>3</v>
      </c>
      <c r="AC646" s="480" t="s">
        <v>2245</v>
      </c>
      <c r="AD646" s="481">
        <v>1</v>
      </c>
      <c r="AE646" s="295" t="s">
        <v>2224</v>
      </c>
      <c r="AF646" s="298" t="s">
        <v>830</v>
      </c>
      <c r="AG646" s="299" t="s">
        <v>1717</v>
      </c>
      <c r="AH646" s="296">
        <v>0.1</v>
      </c>
      <c r="AI646" s="299" t="s">
        <v>1788</v>
      </c>
      <c r="AJ646" s="296">
        <v>0.15</v>
      </c>
      <c r="AK646" s="300">
        <v>0.25</v>
      </c>
      <c r="AL646" s="301">
        <v>0.12</v>
      </c>
      <c r="AM646" s="301">
        <v>0.30000000000000004</v>
      </c>
      <c r="AN646" s="302" t="s">
        <v>179</v>
      </c>
      <c r="AO646" s="302" t="s">
        <v>180</v>
      </c>
      <c r="AP646" s="302" t="s">
        <v>181</v>
      </c>
      <c r="AQ646" s="775"/>
      <c r="AR646" s="801"/>
      <c r="AS646" s="801"/>
      <c r="AT646" s="786"/>
      <c r="AU646" s="801"/>
      <c r="AV646" s="801"/>
      <c r="AW646" s="786"/>
      <c r="AX646" s="786"/>
      <c r="AY646" s="786"/>
      <c r="AZ646" s="775"/>
      <c r="BA646" s="303"/>
      <c r="BB646" s="305"/>
      <c r="BC646" s="308" t="s">
        <v>974</v>
      </c>
      <c r="BD646" s="295"/>
      <c r="BE646" s="295"/>
      <c r="BF646" s="295"/>
      <c r="BG646" s="295"/>
      <c r="BH646" s="305"/>
      <c r="BI646" s="305"/>
      <c r="BJ646" s="305"/>
      <c r="BK646" s="305"/>
      <c r="BL646" s="306"/>
      <c r="BM646" s="306"/>
      <c r="BN646" s="306"/>
      <c r="BO646" s="306"/>
      <c r="BP646" s="307" t="s">
        <v>974</v>
      </c>
      <c r="BQ646" s="330" t="s">
        <v>974</v>
      </c>
      <c r="BR646" s="748"/>
      <c r="BS646" s="763"/>
      <c r="BT646" s="763"/>
      <c r="BU646" s="766"/>
    </row>
    <row r="647" spans="1:73" x14ac:dyDescent="0.25">
      <c r="A647" s="819"/>
      <c r="B647" s="822"/>
      <c r="C647" s="825"/>
      <c r="D647" s="999"/>
      <c r="E647" s="831"/>
      <c r="F647" s="834"/>
      <c r="G647" s="763"/>
      <c r="H647" s="775"/>
      <c r="I647" s="775"/>
      <c r="J647" s="801"/>
      <c r="K647" s="775"/>
      <c r="L647" s="763"/>
      <c r="M647" s="786"/>
      <c r="N647" s="763"/>
      <c r="O647" s="763"/>
      <c r="P647" s="813"/>
      <c r="Q647" s="748"/>
      <c r="R647" s="775"/>
      <c r="S647" s="877"/>
      <c r="T647" s="775"/>
      <c r="U647" s="877"/>
      <c r="V647" s="775"/>
      <c r="W647" s="877"/>
      <c r="X647" s="816"/>
      <c r="Y647" s="877"/>
      <c r="Z647" s="877"/>
      <c r="AA647" s="786"/>
      <c r="AB647" s="297">
        <v>4</v>
      </c>
      <c r="AC647" s="480"/>
      <c r="AD647" s="481"/>
      <c r="AE647" s="295"/>
      <c r="AF647" s="298" t="s">
        <v>974</v>
      </c>
      <c r="AG647" s="299"/>
      <c r="AH647" s="296" t="s">
        <v>974</v>
      </c>
      <c r="AI647" s="299"/>
      <c r="AJ647" s="296" t="s">
        <v>974</v>
      </c>
      <c r="AK647" s="300" t="s">
        <v>974</v>
      </c>
      <c r="AL647" s="301" t="s">
        <v>974</v>
      </c>
      <c r="AM647" s="301" t="s">
        <v>974</v>
      </c>
      <c r="AN647" s="302"/>
      <c r="AO647" s="302"/>
      <c r="AP647" s="302"/>
      <c r="AQ647" s="775"/>
      <c r="AR647" s="801"/>
      <c r="AS647" s="801"/>
      <c r="AT647" s="786"/>
      <c r="AU647" s="801"/>
      <c r="AV647" s="801"/>
      <c r="AW647" s="786"/>
      <c r="AX647" s="786"/>
      <c r="AY647" s="786"/>
      <c r="AZ647" s="775"/>
      <c r="BA647" s="303"/>
      <c r="BB647" s="305"/>
      <c r="BC647" s="308" t="s">
        <v>974</v>
      </c>
      <c r="BD647" s="295"/>
      <c r="BE647" s="295"/>
      <c r="BF647" s="295"/>
      <c r="BG647" s="295"/>
      <c r="BH647" s="305"/>
      <c r="BI647" s="305"/>
      <c r="BJ647" s="305"/>
      <c r="BK647" s="305"/>
      <c r="BL647" s="306"/>
      <c r="BM647" s="306"/>
      <c r="BN647" s="306"/>
      <c r="BO647" s="306"/>
      <c r="BP647" s="307" t="s">
        <v>974</v>
      </c>
      <c r="BQ647" s="330" t="s">
        <v>974</v>
      </c>
      <c r="BR647" s="748"/>
      <c r="BS647" s="763"/>
      <c r="BT647" s="763"/>
      <c r="BU647" s="766"/>
    </row>
    <row r="648" spans="1:73" x14ac:dyDescent="0.25">
      <c r="A648" s="819"/>
      <c r="B648" s="822"/>
      <c r="C648" s="825"/>
      <c r="D648" s="999"/>
      <c r="E648" s="831"/>
      <c r="F648" s="834"/>
      <c r="G648" s="763"/>
      <c r="H648" s="775"/>
      <c r="I648" s="775"/>
      <c r="J648" s="801"/>
      <c r="K648" s="775"/>
      <c r="L648" s="763"/>
      <c r="M648" s="786"/>
      <c r="N648" s="763"/>
      <c r="O648" s="763"/>
      <c r="P648" s="813"/>
      <c r="Q648" s="748"/>
      <c r="R648" s="775"/>
      <c r="S648" s="877"/>
      <c r="T648" s="775"/>
      <c r="U648" s="877"/>
      <c r="V648" s="775"/>
      <c r="W648" s="877"/>
      <c r="X648" s="816"/>
      <c r="Y648" s="877"/>
      <c r="Z648" s="877"/>
      <c r="AA648" s="786"/>
      <c r="AB648" s="297">
        <v>5</v>
      </c>
      <c r="AC648" s="480"/>
      <c r="AD648" s="481"/>
      <c r="AE648" s="295"/>
      <c r="AF648" s="298" t="s">
        <v>974</v>
      </c>
      <c r="AG648" s="299"/>
      <c r="AH648" s="296" t="s">
        <v>974</v>
      </c>
      <c r="AI648" s="299"/>
      <c r="AJ648" s="296" t="s">
        <v>974</v>
      </c>
      <c r="AK648" s="300" t="s">
        <v>974</v>
      </c>
      <c r="AL648" s="301" t="s">
        <v>974</v>
      </c>
      <c r="AM648" s="301" t="s">
        <v>974</v>
      </c>
      <c r="AN648" s="302"/>
      <c r="AO648" s="302"/>
      <c r="AP648" s="302"/>
      <c r="AQ648" s="775"/>
      <c r="AR648" s="801"/>
      <c r="AS648" s="801"/>
      <c r="AT648" s="786"/>
      <c r="AU648" s="801"/>
      <c r="AV648" s="801"/>
      <c r="AW648" s="786"/>
      <c r="AX648" s="786"/>
      <c r="AY648" s="786"/>
      <c r="AZ648" s="775"/>
      <c r="BA648" s="303"/>
      <c r="BB648" s="305"/>
      <c r="BC648" s="308" t="s">
        <v>974</v>
      </c>
      <c r="BD648" s="295"/>
      <c r="BE648" s="295"/>
      <c r="BF648" s="295"/>
      <c r="BG648" s="295"/>
      <c r="BH648" s="305"/>
      <c r="BI648" s="305"/>
      <c r="BJ648" s="305"/>
      <c r="BK648" s="305"/>
      <c r="BL648" s="306"/>
      <c r="BM648" s="306"/>
      <c r="BN648" s="306"/>
      <c r="BO648" s="306"/>
      <c r="BP648" s="307" t="s">
        <v>974</v>
      </c>
      <c r="BQ648" s="330" t="s">
        <v>974</v>
      </c>
      <c r="BR648" s="748"/>
      <c r="BS648" s="763"/>
      <c r="BT648" s="763"/>
      <c r="BU648" s="766"/>
    </row>
    <row r="649" spans="1:73" ht="15.75" thickBot="1" x14ac:dyDescent="0.3">
      <c r="A649" s="819"/>
      <c r="B649" s="822"/>
      <c r="C649" s="825"/>
      <c r="D649" s="1000"/>
      <c r="E649" s="832"/>
      <c r="F649" s="835"/>
      <c r="G649" s="764"/>
      <c r="H649" s="776"/>
      <c r="I649" s="776"/>
      <c r="J649" s="802"/>
      <c r="K649" s="776"/>
      <c r="L649" s="764"/>
      <c r="M649" s="787"/>
      <c r="N649" s="764"/>
      <c r="O649" s="764"/>
      <c r="P649" s="814"/>
      <c r="Q649" s="749"/>
      <c r="R649" s="776"/>
      <c r="S649" s="878"/>
      <c r="T649" s="776"/>
      <c r="U649" s="878"/>
      <c r="V649" s="776"/>
      <c r="W649" s="878"/>
      <c r="X649" s="817"/>
      <c r="Y649" s="878"/>
      <c r="Z649" s="878"/>
      <c r="AA649" s="787"/>
      <c r="AB649" s="315">
        <v>6</v>
      </c>
      <c r="AC649" s="482"/>
      <c r="AD649" s="483"/>
      <c r="AE649" s="313"/>
      <c r="AF649" s="547" t="s">
        <v>974</v>
      </c>
      <c r="AG649" s="548"/>
      <c r="AH649" s="314" t="s">
        <v>974</v>
      </c>
      <c r="AI649" s="548"/>
      <c r="AJ649" s="314" t="s">
        <v>974</v>
      </c>
      <c r="AK649" s="318" t="s">
        <v>974</v>
      </c>
      <c r="AL649" s="301" t="s">
        <v>974</v>
      </c>
      <c r="AM649" s="301" t="s">
        <v>974</v>
      </c>
      <c r="AN649" s="320"/>
      <c r="AO649" s="320"/>
      <c r="AP649" s="320"/>
      <c r="AQ649" s="776"/>
      <c r="AR649" s="802"/>
      <c r="AS649" s="802"/>
      <c r="AT649" s="787"/>
      <c r="AU649" s="802"/>
      <c r="AV649" s="802"/>
      <c r="AW649" s="787"/>
      <c r="AX649" s="787"/>
      <c r="AY649" s="787"/>
      <c r="AZ649" s="776"/>
      <c r="BA649" s="321"/>
      <c r="BB649" s="323"/>
      <c r="BC649" s="326" t="s">
        <v>974</v>
      </c>
      <c r="BD649" s="313"/>
      <c r="BE649" s="313"/>
      <c r="BF649" s="313"/>
      <c r="BG649" s="313"/>
      <c r="BH649" s="323"/>
      <c r="BI649" s="323"/>
      <c r="BJ649" s="323"/>
      <c r="BK649" s="323"/>
      <c r="BL649" s="324"/>
      <c r="BM649" s="324"/>
      <c r="BN649" s="324"/>
      <c r="BO649" s="324"/>
      <c r="BP649" s="325" t="s">
        <v>974</v>
      </c>
      <c r="BQ649" s="333" t="s">
        <v>974</v>
      </c>
      <c r="BR649" s="749"/>
      <c r="BS649" s="764"/>
      <c r="BT649" s="764"/>
      <c r="BU649" s="767"/>
    </row>
    <row r="650" spans="1:73" ht="76.5" x14ac:dyDescent="0.25">
      <c r="A650" s="819"/>
      <c r="B650" s="822"/>
      <c r="C650" s="825"/>
      <c r="D650" s="998" t="s">
        <v>1387</v>
      </c>
      <c r="E650" s="830" t="s">
        <v>942</v>
      </c>
      <c r="F650" s="833">
        <v>10</v>
      </c>
      <c r="G650" s="762" t="s">
        <v>2240</v>
      </c>
      <c r="H650" s="774" t="s">
        <v>1949</v>
      </c>
      <c r="I650" s="774" t="s">
        <v>1406</v>
      </c>
      <c r="J650" s="800" t="s">
        <v>2246</v>
      </c>
      <c r="K650" s="774" t="s">
        <v>201</v>
      </c>
      <c r="L650" s="762" t="s">
        <v>675</v>
      </c>
      <c r="M650" s="785" t="s">
        <v>1282</v>
      </c>
      <c r="N650" s="762" t="s">
        <v>2247</v>
      </c>
      <c r="O650" s="762" t="s">
        <v>2248</v>
      </c>
      <c r="P650" s="812" t="s">
        <v>1395</v>
      </c>
      <c r="Q650" s="747" t="s">
        <v>1395</v>
      </c>
      <c r="R650" s="774" t="s">
        <v>219</v>
      </c>
      <c r="S650" s="876">
        <v>0.4</v>
      </c>
      <c r="T650" s="774" t="s">
        <v>263</v>
      </c>
      <c r="U650" s="876">
        <v>0.2</v>
      </c>
      <c r="V650" s="774" t="s">
        <v>220</v>
      </c>
      <c r="W650" s="876">
        <v>0.4</v>
      </c>
      <c r="X650" s="815" t="s">
        <v>220</v>
      </c>
      <c r="Y650" s="876">
        <v>0.4</v>
      </c>
      <c r="Z650" s="876" t="s">
        <v>1526</v>
      </c>
      <c r="AA650" s="785" t="s">
        <v>174</v>
      </c>
      <c r="AB650" s="49">
        <v>1</v>
      </c>
      <c r="AC650" s="213" t="s">
        <v>2249</v>
      </c>
      <c r="AD650" s="214">
        <v>3</v>
      </c>
      <c r="AE650" s="9" t="s">
        <v>1812</v>
      </c>
      <c r="AF650" s="16" t="s">
        <v>507</v>
      </c>
      <c r="AG650" s="10" t="s">
        <v>1704</v>
      </c>
      <c r="AH650" s="18">
        <v>0.25</v>
      </c>
      <c r="AI650" s="10" t="s">
        <v>806</v>
      </c>
      <c r="AJ650" s="18">
        <v>0.25</v>
      </c>
      <c r="AK650" s="19">
        <v>0.5</v>
      </c>
      <c r="AL650" s="20">
        <v>0.2</v>
      </c>
      <c r="AM650" s="20">
        <v>0.4</v>
      </c>
      <c r="AN650" s="11" t="s">
        <v>179</v>
      </c>
      <c r="AO650" s="11" t="s">
        <v>180</v>
      </c>
      <c r="AP650" s="11" t="s">
        <v>181</v>
      </c>
      <c r="AQ650" s="774" t="s">
        <v>2244</v>
      </c>
      <c r="AR650" s="768">
        <v>0.4</v>
      </c>
      <c r="AS650" s="768">
        <v>8.3999999999999991E-2</v>
      </c>
      <c r="AT650" s="785" t="s">
        <v>535</v>
      </c>
      <c r="AU650" s="768">
        <v>0.4</v>
      </c>
      <c r="AV650" s="768">
        <v>0.30000000000000004</v>
      </c>
      <c r="AW650" s="785" t="s">
        <v>220</v>
      </c>
      <c r="AX650" s="785" t="s">
        <v>174</v>
      </c>
      <c r="AY650" s="785" t="s">
        <v>1397</v>
      </c>
      <c r="AZ650" s="774" t="s">
        <v>224</v>
      </c>
      <c r="BA650" s="97" t="s">
        <v>1395</v>
      </c>
      <c r="BB650" s="91" t="s">
        <v>1395</v>
      </c>
      <c r="BC650" s="94" t="s">
        <v>974</v>
      </c>
      <c r="BD650" s="9"/>
      <c r="BE650" s="9"/>
      <c r="BF650" s="9"/>
      <c r="BG650" s="9"/>
      <c r="BH650" s="91"/>
      <c r="BI650" s="91"/>
      <c r="BJ650" s="91"/>
      <c r="BK650" s="91"/>
      <c r="BL650" s="93"/>
      <c r="BM650" s="93"/>
      <c r="BN650" s="93"/>
      <c r="BO650" s="93"/>
      <c r="BP650" s="95" t="s">
        <v>974</v>
      </c>
      <c r="BQ650" s="96" t="s">
        <v>974</v>
      </c>
      <c r="BR650" s="747"/>
      <c r="BS650" s="762"/>
      <c r="BT650" s="762"/>
      <c r="BU650" s="765"/>
    </row>
    <row r="651" spans="1:73" ht="70.5" x14ac:dyDescent="0.25">
      <c r="A651" s="819"/>
      <c r="B651" s="822"/>
      <c r="C651" s="825"/>
      <c r="D651" s="999"/>
      <c r="E651" s="831"/>
      <c r="F651" s="834"/>
      <c r="G651" s="763"/>
      <c r="H651" s="775"/>
      <c r="I651" s="775"/>
      <c r="J651" s="801"/>
      <c r="K651" s="775"/>
      <c r="L651" s="763"/>
      <c r="M651" s="786"/>
      <c r="N651" s="763"/>
      <c r="O651" s="763"/>
      <c r="P651" s="813"/>
      <c r="Q651" s="748"/>
      <c r="R651" s="775"/>
      <c r="S651" s="877"/>
      <c r="T651" s="775"/>
      <c r="U651" s="877"/>
      <c r="V651" s="775"/>
      <c r="W651" s="877"/>
      <c r="X651" s="816"/>
      <c r="Y651" s="877"/>
      <c r="Z651" s="877"/>
      <c r="AA651" s="786"/>
      <c r="AB651" s="297">
        <v>2</v>
      </c>
      <c r="AC651" s="480" t="s">
        <v>2244</v>
      </c>
      <c r="AD651" s="481">
        <v>5</v>
      </c>
      <c r="AE651" s="295" t="s">
        <v>1442</v>
      </c>
      <c r="AF651" s="298" t="s">
        <v>507</v>
      </c>
      <c r="AG651" s="299" t="s">
        <v>177</v>
      </c>
      <c r="AH651" s="296">
        <v>0.25</v>
      </c>
      <c r="AI651" s="299" t="s">
        <v>178</v>
      </c>
      <c r="AJ651" s="296">
        <v>0.15</v>
      </c>
      <c r="AK651" s="300">
        <v>0.4</v>
      </c>
      <c r="AL651" s="301">
        <v>0.12</v>
      </c>
      <c r="AM651" s="301">
        <v>0.4</v>
      </c>
      <c r="AN651" s="302" t="s">
        <v>179</v>
      </c>
      <c r="AO651" s="302" t="s">
        <v>180</v>
      </c>
      <c r="AP651" s="302" t="s">
        <v>181</v>
      </c>
      <c r="AQ651" s="775"/>
      <c r="AR651" s="801"/>
      <c r="AS651" s="801"/>
      <c r="AT651" s="786"/>
      <c r="AU651" s="801"/>
      <c r="AV651" s="801"/>
      <c r="AW651" s="786"/>
      <c r="AX651" s="786"/>
      <c r="AY651" s="786"/>
      <c r="AZ651" s="775"/>
      <c r="BA651" s="303"/>
      <c r="BB651" s="305"/>
      <c r="BC651" s="308" t="s">
        <v>974</v>
      </c>
      <c r="BD651" s="295"/>
      <c r="BE651" s="295"/>
      <c r="BF651" s="295"/>
      <c r="BG651" s="295"/>
      <c r="BH651" s="305"/>
      <c r="BI651" s="305"/>
      <c r="BJ651" s="305"/>
      <c r="BK651" s="305"/>
      <c r="BL651" s="306"/>
      <c r="BM651" s="306"/>
      <c r="BN651" s="306"/>
      <c r="BO651" s="306"/>
      <c r="BP651" s="307" t="s">
        <v>974</v>
      </c>
      <c r="BQ651" s="330" t="s">
        <v>974</v>
      </c>
      <c r="BR651" s="748"/>
      <c r="BS651" s="763"/>
      <c r="BT651" s="763"/>
      <c r="BU651" s="766"/>
    </row>
    <row r="652" spans="1:73" ht="70.5" x14ac:dyDescent="0.25">
      <c r="A652" s="819"/>
      <c r="B652" s="822"/>
      <c r="C652" s="825"/>
      <c r="D652" s="999"/>
      <c r="E652" s="831"/>
      <c r="F652" s="834"/>
      <c r="G652" s="763"/>
      <c r="H652" s="775"/>
      <c r="I652" s="775"/>
      <c r="J652" s="801"/>
      <c r="K652" s="775"/>
      <c r="L652" s="763"/>
      <c r="M652" s="786"/>
      <c r="N652" s="763"/>
      <c r="O652" s="763"/>
      <c r="P652" s="813"/>
      <c r="Q652" s="748"/>
      <c r="R652" s="775"/>
      <c r="S652" s="877"/>
      <c r="T652" s="775"/>
      <c r="U652" s="877"/>
      <c r="V652" s="775"/>
      <c r="W652" s="877"/>
      <c r="X652" s="816"/>
      <c r="Y652" s="877"/>
      <c r="Z652" s="877"/>
      <c r="AA652" s="786"/>
      <c r="AB652" s="297">
        <v>3</v>
      </c>
      <c r="AC652" s="480" t="s">
        <v>2250</v>
      </c>
      <c r="AD652" s="481">
        <v>4</v>
      </c>
      <c r="AE652" s="295" t="s">
        <v>2224</v>
      </c>
      <c r="AF652" s="298" t="s">
        <v>507</v>
      </c>
      <c r="AG652" s="299" t="s">
        <v>1711</v>
      </c>
      <c r="AH652" s="296">
        <v>0.15</v>
      </c>
      <c r="AI652" s="299" t="s">
        <v>178</v>
      </c>
      <c r="AJ652" s="296">
        <v>0.15</v>
      </c>
      <c r="AK652" s="300">
        <v>0.3</v>
      </c>
      <c r="AL652" s="301">
        <v>8.3999999999999991E-2</v>
      </c>
      <c r="AM652" s="301">
        <v>0.4</v>
      </c>
      <c r="AN652" s="302" t="s">
        <v>179</v>
      </c>
      <c r="AO652" s="302" t="s">
        <v>180</v>
      </c>
      <c r="AP652" s="302" t="s">
        <v>181</v>
      </c>
      <c r="AQ652" s="775"/>
      <c r="AR652" s="801"/>
      <c r="AS652" s="801"/>
      <c r="AT652" s="786"/>
      <c r="AU652" s="801"/>
      <c r="AV652" s="801"/>
      <c r="AW652" s="786"/>
      <c r="AX652" s="786"/>
      <c r="AY652" s="786"/>
      <c r="AZ652" s="775"/>
      <c r="BA652" s="303"/>
      <c r="BB652" s="305"/>
      <c r="BC652" s="308" t="s">
        <v>974</v>
      </c>
      <c r="BD652" s="295"/>
      <c r="BE652" s="295"/>
      <c r="BF652" s="295"/>
      <c r="BG652" s="295"/>
      <c r="BH652" s="305"/>
      <c r="BI652" s="305"/>
      <c r="BJ652" s="305"/>
      <c r="BK652" s="305"/>
      <c r="BL652" s="306"/>
      <c r="BM652" s="306"/>
      <c r="BN652" s="306"/>
      <c r="BO652" s="306"/>
      <c r="BP652" s="307" t="s">
        <v>974</v>
      </c>
      <c r="BQ652" s="330" t="s">
        <v>974</v>
      </c>
      <c r="BR652" s="748"/>
      <c r="BS652" s="763"/>
      <c r="BT652" s="763"/>
      <c r="BU652" s="766"/>
    </row>
    <row r="653" spans="1:73" ht="76.5" x14ac:dyDescent="0.25">
      <c r="A653" s="819"/>
      <c r="B653" s="822"/>
      <c r="C653" s="825"/>
      <c r="D653" s="999"/>
      <c r="E653" s="831"/>
      <c r="F653" s="834"/>
      <c r="G653" s="763"/>
      <c r="H653" s="775"/>
      <c r="I653" s="775"/>
      <c r="J653" s="801"/>
      <c r="K653" s="775"/>
      <c r="L653" s="763"/>
      <c r="M653" s="786"/>
      <c r="N653" s="763"/>
      <c r="O653" s="763"/>
      <c r="P653" s="813"/>
      <c r="Q653" s="748"/>
      <c r="R653" s="775"/>
      <c r="S653" s="877"/>
      <c r="T653" s="775"/>
      <c r="U653" s="877"/>
      <c r="V653" s="775"/>
      <c r="W653" s="877"/>
      <c r="X653" s="816"/>
      <c r="Y653" s="877"/>
      <c r="Z653" s="877"/>
      <c r="AA653" s="786"/>
      <c r="AB653" s="297">
        <v>4</v>
      </c>
      <c r="AC653" s="480" t="s">
        <v>2251</v>
      </c>
      <c r="AD653" s="481">
        <v>1</v>
      </c>
      <c r="AE653" s="295" t="s">
        <v>2224</v>
      </c>
      <c r="AF653" s="298" t="s">
        <v>830</v>
      </c>
      <c r="AG653" s="299" t="s">
        <v>282</v>
      </c>
      <c r="AH653" s="296">
        <v>0.1</v>
      </c>
      <c r="AI653" s="299" t="s">
        <v>178</v>
      </c>
      <c r="AJ653" s="296">
        <v>0.15</v>
      </c>
      <c r="AK653" s="300">
        <v>0.25</v>
      </c>
      <c r="AL653" s="301">
        <v>8.3999999999999991E-2</v>
      </c>
      <c r="AM653" s="301">
        <v>0.30000000000000004</v>
      </c>
      <c r="AN653" s="302" t="s">
        <v>179</v>
      </c>
      <c r="AO653" s="302" t="s">
        <v>180</v>
      </c>
      <c r="AP653" s="302" t="s">
        <v>181</v>
      </c>
      <c r="AQ653" s="775"/>
      <c r="AR653" s="801"/>
      <c r="AS653" s="801"/>
      <c r="AT653" s="786"/>
      <c r="AU653" s="801"/>
      <c r="AV653" s="801"/>
      <c r="AW653" s="786"/>
      <c r="AX653" s="786"/>
      <c r="AY653" s="786"/>
      <c r="AZ653" s="775"/>
      <c r="BA653" s="303"/>
      <c r="BB653" s="305"/>
      <c r="BC653" s="308" t="s">
        <v>974</v>
      </c>
      <c r="BD653" s="295"/>
      <c r="BE653" s="295"/>
      <c r="BF653" s="295"/>
      <c r="BG653" s="295"/>
      <c r="BH653" s="305"/>
      <c r="BI653" s="305"/>
      <c r="BJ653" s="305"/>
      <c r="BK653" s="305"/>
      <c r="BL653" s="306"/>
      <c r="BM653" s="306"/>
      <c r="BN653" s="306"/>
      <c r="BO653" s="306"/>
      <c r="BP653" s="307" t="s">
        <v>974</v>
      </c>
      <c r="BQ653" s="330" t="s">
        <v>974</v>
      </c>
      <c r="BR653" s="748"/>
      <c r="BS653" s="763"/>
      <c r="BT653" s="763"/>
      <c r="BU653" s="766"/>
    </row>
    <row r="654" spans="1:73" x14ac:dyDescent="0.25">
      <c r="A654" s="819"/>
      <c r="B654" s="822"/>
      <c r="C654" s="825"/>
      <c r="D654" s="999"/>
      <c r="E654" s="831"/>
      <c r="F654" s="834"/>
      <c r="G654" s="763"/>
      <c r="H654" s="775"/>
      <c r="I654" s="775"/>
      <c r="J654" s="801"/>
      <c r="K654" s="775"/>
      <c r="L654" s="763"/>
      <c r="M654" s="786"/>
      <c r="N654" s="763"/>
      <c r="O654" s="763"/>
      <c r="P654" s="813"/>
      <c r="Q654" s="748"/>
      <c r="R654" s="775"/>
      <c r="S654" s="877"/>
      <c r="T654" s="775"/>
      <c r="U654" s="877"/>
      <c r="V654" s="775"/>
      <c r="W654" s="877"/>
      <c r="X654" s="816"/>
      <c r="Y654" s="877"/>
      <c r="Z654" s="877"/>
      <c r="AA654" s="786"/>
      <c r="AB654" s="297">
        <v>5</v>
      </c>
      <c r="AC654" s="480"/>
      <c r="AD654" s="481"/>
      <c r="AE654" s="295"/>
      <c r="AF654" s="298" t="s">
        <v>974</v>
      </c>
      <c r="AG654" s="299"/>
      <c r="AH654" s="296" t="s">
        <v>974</v>
      </c>
      <c r="AI654" s="299"/>
      <c r="AJ654" s="296" t="s">
        <v>974</v>
      </c>
      <c r="AK654" s="300" t="s">
        <v>974</v>
      </c>
      <c r="AL654" s="301" t="s">
        <v>974</v>
      </c>
      <c r="AM654" s="301" t="s">
        <v>974</v>
      </c>
      <c r="AN654" s="302"/>
      <c r="AO654" s="302"/>
      <c r="AP654" s="302"/>
      <c r="AQ654" s="775"/>
      <c r="AR654" s="801"/>
      <c r="AS654" s="801"/>
      <c r="AT654" s="786"/>
      <c r="AU654" s="801"/>
      <c r="AV654" s="801"/>
      <c r="AW654" s="786"/>
      <c r="AX654" s="786"/>
      <c r="AY654" s="786"/>
      <c r="AZ654" s="775"/>
      <c r="BA654" s="303"/>
      <c r="BB654" s="305"/>
      <c r="BC654" s="308" t="s">
        <v>974</v>
      </c>
      <c r="BD654" s="295"/>
      <c r="BE654" s="295"/>
      <c r="BF654" s="295"/>
      <c r="BG654" s="295"/>
      <c r="BH654" s="305"/>
      <c r="BI654" s="305"/>
      <c r="BJ654" s="305"/>
      <c r="BK654" s="305"/>
      <c r="BL654" s="306"/>
      <c r="BM654" s="306"/>
      <c r="BN654" s="306"/>
      <c r="BO654" s="306"/>
      <c r="BP654" s="307" t="s">
        <v>974</v>
      </c>
      <c r="BQ654" s="330" t="s">
        <v>974</v>
      </c>
      <c r="BR654" s="748"/>
      <c r="BS654" s="763"/>
      <c r="BT654" s="763"/>
      <c r="BU654" s="766"/>
    </row>
    <row r="655" spans="1:73" ht="15.75" thickBot="1" x14ac:dyDescent="0.3">
      <c r="A655" s="819"/>
      <c r="B655" s="822"/>
      <c r="C655" s="825"/>
      <c r="D655" s="1000"/>
      <c r="E655" s="832"/>
      <c r="F655" s="835"/>
      <c r="G655" s="764"/>
      <c r="H655" s="776"/>
      <c r="I655" s="776"/>
      <c r="J655" s="802"/>
      <c r="K655" s="776"/>
      <c r="L655" s="764"/>
      <c r="M655" s="787"/>
      <c r="N655" s="764"/>
      <c r="O655" s="764"/>
      <c r="P655" s="814"/>
      <c r="Q655" s="749"/>
      <c r="R655" s="776"/>
      <c r="S655" s="878"/>
      <c r="T655" s="776"/>
      <c r="U655" s="878"/>
      <c r="V655" s="776"/>
      <c r="W655" s="878"/>
      <c r="X655" s="817"/>
      <c r="Y655" s="878"/>
      <c r="Z655" s="878"/>
      <c r="AA655" s="787"/>
      <c r="AB655" s="315">
        <v>6</v>
      </c>
      <c r="AC655" s="482"/>
      <c r="AD655" s="483"/>
      <c r="AE655" s="313"/>
      <c r="AF655" s="316" t="s">
        <v>974</v>
      </c>
      <c r="AG655" s="317"/>
      <c r="AH655" s="314" t="s">
        <v>974</v>
      </c>
      <c r="AI655" s="317"/>
      <c r="AJ655" s="314" t="s">
        <v>974</v>
      </c>
      <c r="AK655" s="318" t="s">
        <v>974</v>
      </c>
      <c r="AL655" s="319" t="s">
        <v>974</v>
      </c>
      <c r="AM655" s="319" t="s">
        <v>974</v>
      </c>
      <c r="AN655" s="320"/>
      <c r="AO655" s="320"/>
      <c r="AP655" s="320"/>
      <c r="AQ655" s="776"/>
      <c r="AR655" s="802"/>
      <c r="AS655" s="802"/>
      <c r="AT655" s="787"/>
      <c r="AU655" s="802"/>
      <c r="AV655" s="802"/>
      <c r="AW655" s="787"/>
      <c r="AX655" s="787"/>
      <c r="AY655" s="787"/>
      <c r="AZ655" s="776"/>
      <c r="BA655" s="321"/>
      <c r="BB655" s="323"/>
      <c r="BC655" s="326" t="s">
        <v>974</v>
      </c>
      <c r="BD655" s="313"/>
      <c r="BE655" s="313"/>
      <c r="BF655" s="313"/>
      <c r="BG655" s="313"/>
      <c r="BH655" s="323"/>
      <c r="BI655" s="323"/>
      <c r="BJ655" s="323"/>
      <c r="BK655" s="323"/>
      <c r="BL655" s="324"/>
      <c r="BM655" s="324"/>
      <c r="BN655" s="324"/>
      <c r="BO655" s="324"/>
      <c r="BP655" s="325" t="s">
        <v>974</v>
      </c>
      <c r="BQ655" s="333" t="s">
        <v>974</v>
      </c>
      <c r="BR655" s="749"/>
      <c r="BS655" s="764"/>
      <c r="BT655" s="764"/>
      <c r="BU655" s="767"/>
    </row>
    <row r="656" spans="1:73" ht="70.5" x14ac:dyDescent="0.25">
      <c r="A656" s="819"/>
      <c r="B656" s="822"/>
      <c r="C656" s="825"/>
      <c r="D656" s="998" t="s">
        <v>1387</v>
      </c>
      <c r="E656" s="830" t="s">
        <v>942</v>
      </c>
      <c r="F656" s="833">
        <v>11</v>
      </c>
      <c r="G656" s="762" t="s">
        <v>2252</v>
      </c>
      <c r="H656" s="774" t="s">
        <v>1390</v>
      </c>
      <c r="I656" s="774" t="s">
        <v>1391</v>
      </c>
      <c r="J656" s="800" t="s">
        <v>2253</v>
      </c>
      <c r="K656" s="774" t="s">
        <v>201</v>
      </c>
      <c r="L656" s="762" t="s">
        <v>675</v>
      </c>
      <c r="M656" s="785" t="s">
        <v>1282</v>
      </c>
      <c r="N656" s="762" t="s">
        <v>2254</v>
      </c>
      <c r="O656" s="762" t="s">
        <v>2255</v>
      </c>
      <c r="P656" s="812" t="s">
        <v>1395</v>
      </c>
      <c r="Q656" s="747" t="s">
        <v>1395</v>
      </c>
      <c r="R656" s="774" t="s">
        <v>535</v>
      </c>
      <c r="S656" s="876">
        <v>0.2</v>
      </c>
      <c r="T656" s="774" t="s">
        <v>220</v>
      </c>
      <c r="U656" s="876">
        <v>0.4</v>
      </c>
      <c r="V656" s="774" t="s">
        <v>220</v>
      </c>
      <c r="W656" s="876">
        <v>0.4</v>
      </c>
      <c r="X656" s="815" t="s">
        <v>220</v>
      </c>
      <c r="Y656" s="876">
        <v>0.4</v>
      </c>
      <c r="Z656" s="876" t="s">
        <v>1875</v>
      </c>
      <c r="AA656" s="785" t="s">
        <v>1397</v>
      </c>
      <c r="AB656" s="49">
        <v>1</v>
      </c>
      <c r="AC656" s="213" t="s">
        <v>2256</v>
      </c>
      <c r="AD656" s="214">
        <v>1.2</v>
      </c>
      <c r="AE656" s="9" t="s">
        <v>1812</v>
      </c>
      <c r="AF656" s="16" t="s">
        <v>507</v>
      </c>
      <c r="AG656" s="10" t="s">
        <v>1711</v>
      </c>
      <c r="AH656" s="18">
        <v>0.15</v>
      </c>
      <c r="AI656" s="10" t="s">
        <v>178</v>
      </c>
      <c r="AJ656" s="18">
        <v>0.15</v>
      </c>
      <c r="AK656" s="19">
        <v>0.3</v>
      </c>
      <c r="AL656" s="20">
        <v>0.14000000000000001</v>
      </c>
      <c r="AM656" s="20">
        <v>0.4</v>
      </c>
      <c r="AN656" s="11" t="s">
        <v>179</v>
      </c>
      <c r="AO656" s="11" t="s">
        <v>180</v>
      </c>
      <c r="AP656" s="11" t="s">
        <v>181</v>
      </c>
      <c r="AQ656" s="774" t="s">
        <v>2257</v>
      </c>
      <c r="AR656" s="768">
        <v>0.2</v>
      </c>
      <c r="AS656" s="768">
        <v>5.04E-2</v>
      </c>
      <c r="AT656" s="785" t="s">
        <v>535</v>
      </c>
      <c r="AU656" s="768">
        <v>0.4</v>
      </c>
      <c r="AV656" s="768">
        <v>0.30000000000000004</v>
      </c>
      <c r="AW656" s="785" t="s">
        <v>220</v>
      </c>
      <c r="AX656" s="785" t="s">
        <v>1397</v>
      </c>
      <c r="AY656" s="785" t="s">
        <v>1397</v>
      </c>
      <c r="AZ656" s="774" t="s">
        <v>224</v>
      </c>
      <c r="BA656" s="97" t="s">
        <v>1395</v>
      </c>
      <c r="BB656" s="91" t="s">
        <v>1395</v>
      </c>
      <c r="BC656" s="94" t="s">
        <v>974</v>
      </c>
      <c r="BD656" s="9"/>
      <c r="BE656" s="9"/>
      <c r="BF656" s="9"/>
      <c r="BG656" s="9"/>
      <c r="BH656" s="91"/>
      <c r="BI656" s="91"/>
      <c r="BJ656" s="91"/>
      <c r="BK656" s="91"/>
      <c r="BL656" s="93"/>
      <c r="BM656" s="93"/>
      <c r="BN656" s="93"/>
      <c r="BO656" s="93"/>
      <c r="BP656" s="95" t="s">
        <v>974</v>
      </c>
      <c r="BQ656" s="96" t="s">
        <v>974</v>
      </c>
      <c r="BR656" s="747"/>
      <c r="BS656" s="762"/>
      <c r="BT656" s="762"/>
      <c r="BU656" s="765"/>
    </row>
    <row r="657" spans="1:73" ht="70.5" x14ac:dyDescent="0.25">
      <c r="A657" s="819"/>
      <c r="B657" s="822"/>
      <c r="C657" s="825"/>
      <c r="D657" s="999"/>
      <c r="E657" s="831"/>
      <c r="F657" s="834"/>
      <c r="G657" s="763"/>
      <c r="H657" s="775"/>
      <c r="I657" s="775"/>
      <c r="J657" s="801"/>
      <c r="K657" s="775"/>
      <c r="L657" s="763"/>
      <c r="M657" s="786"/>
      <c r="N657" s="763"/>
      <c r="O657" s="763"/>
      <c r="P657" s="813"/>
      <c r="Q657" s="748"/>
      <c r="R657" s="775"/>
      <c r="S657" s="877"/>
      <c r="T657" s="775"/>
      <c r="U657" s="877"/>
      <c r="V657" s="775"/>
      <c r="W657" s="877"/>
      <c r="X657" s="816"/>
      <c r="Y657" s="877"/>
      <c r="Z657" s="877"/>
      <c r="AA657" s="786"/>
      <c r="AB657" s="297">
        <v>2</v>
      </c>
      <c r="AC657" s="480" t="s">
        <v>2221</v>
      </c>
      <c r="AD657" s="481">
        <v>1.2</v>
      </c>
      <c r="AE657" s="295" t="s">
        <v>1442</v>
      </c>
      <c r="AF657" s="298" t="s">
        <v>507</v>
      </c>
      <c r="AG657" s="299" t="s">
        <v>1704</v>
      </c>
      <c r="AH657" s="296">
        <v>0.25</v>
      </c>
      <c r="AI657" s="299" t="s">
        <v>178</v>
      </c>
      <c r="AJ657" s="296">
        <v>0.15</v>
      </c>
      <c r="AK657" s="300">
        <v>0.4</v>
      </c>
      <c r="AL657" s="301">
        <v>8.4000000000000005E-2</v>
      </c>
      <c r="AM657" s="301">
        <v>0.4</v>
      </c>
      <c r="AN657" s="302" t="s">
        <v>179</v>
      </c>
      <c r="AO657" s="302" t="s">
        <v>180</v>
      </c>
      <c r="AP657" s="302" t="s">
        <v>181</v>
      </c>
      <c r="AQ657" s="775"/>
      <c r="AR657" s="801"/>
      <c r="AS657" s="801"/>
      <c r="AT657" s="786"/>
      <c r="AU657" s="801"/>
      <c r="AV657" s="801"/>
      <c r="AW657" s="786"/>
      <c r="AX657" s="786"/>
      <c r="AY657" s="786"/>
      <c r="AZ657" s="775"/>
      <c r="BA657" s="303"/>
      <c r="BB657" s="305"/>
      <c r="BC657" s="308" t="s">
        <v>974</v>
      </c>
      <c r="BD657" s="295"/>
      <c r="BE657" s="295"/>
      <c r="BF657" s="295"/>
      <c r="BG657" s="295"/>
      <c r="BH657" s="305"/>
      <c r="BI657" s="305"/>
      <c r="BJ657" s="305"/>
      <c r="BK657" s="305"/>
      <c r="BL657" s="306"/>
      <c r="BM657" s="306"/>
      <c r="BN657" s="306"/>
      <c r="BO657" s="306"/>
      <c r="BP657" s="307" t="s">
        <v>974</v>
      </c>
      <c r="BQ657" s="330" t="s">
        <v>974</v>
      </c>
      <c r="BR657" s="748"/>
      <c r="BS657" s="763"/>
      <c r="BT657" s="763"/>
      <c r="BU657" s="766"/>
    </row>
    <row r="658" spans="1:73" ht="70.5" x14ac:dyDescent="0.25">
      <c r="A658" s="819"/>
      <c r="B658" s="822"/>
      <c r="C658" s="825"/>
      <c r="D658" s="999"/>
      <c r="E658" s="831"/>
      <c r="F658" s="834"/>
      <c r="G658" s="763"/>
      <c r="H658" s="775"/>
      <c r="I658" s="775"/>
      <c r="J658" s="801"/>
      <c r="K658" s="775"/>
      <c r="L658" s="763"/>
      <c r="M658" s="786"/>
      <c r="N658" s="763"/>
      <c r="O658" s="763"/>
      <c r="P658" s="813"/>
      <c r="Q658" s="748"/>
      <c r="R658" s="775"/>
      <c r="S658" s="877"/>
      <c r="T658" s="775"/>
      <c r="U658" s="877"/>
      <c r="V658" s="775"/>
      <c r="W658" s="877"/>
      <c r="X658" s="816"/>
      <c r="Y658" s="877"/>
      <c r="Z658" s="877"/>
      <c r="AA658" s="786"/>
      <c r="AB658" s="297">
        <v>3</v>
      </c>
      <c r="AC658" s="480" t="s">
        <v>2258</v>
      </c>
      <c r="AD658" s="481">
        <v>1.2</v>
      </c>
      <c r="AE658" s="295" t="s">
        <v>1442</v>
      </c>
      <c r="AF658" s="298" t="s">
        <v>830</v>
      </c>
      <c r="AG658" s="299" t="s">
        <v>282</v>
      </c>
      <c r="AH658" s="296">
        <v>0.1</v>
      </c>
      <c r="AI658" s="299" t="s">
        <v>178</v>
      </c>
      <c r="AJ658" s="296">
        <v>0.15</v>
      </c>
      <c r="AK658" s="300">
        <v>0.25</v>
      </c>
      <c r="AL658" s="301">
        <v>8.4000000000000005E-2</v>
      </c>
      <c r="AM658" s="301">
        <v>0.30000000000000004</v>
      </c>
      <c r="AN658" s="302" t="s">
        <v>179</v>
      </c>
      <c r="AO658" s="302" t="s">
        <v>180</v>
      </c>
      <c r="AP658" s="302" t="s">
        <v>181</v>
      </c>
      <c r="AQ658" s="775"/>
      <c r="AR658" s="801"/>
      <c r="AS658" s="801"/>
      <c r="AT658" s="786"/>
      <c r="AU658" s="801"/>
      <c r="AV658" s="801"/>
      <c r="AW658" s="786"/>
      <c r="AX658" s="786"/>
      <c r="AY658" s="786"/>
      <c r="AZ658" s="775"/>
      <c r="BA658" s="303"/>
      <c r="BB658" s="305"/>
      <c r="BC658" s="308" t="s">
        <v>974</v>
      </c>
      <c r="BD658" s="295"/>
      <c r="BE658" s="295"/>
      <c r="BF658" s="295"/>
      <c r="BG658" s="295"/>
      <c r="BH658" s="305"/>
      <c r="BI658" s="305"/>
      <c r="BJ658" s="305"/>
      <c r="BK658" s="305"/>
      <c r="BL658" s="306"/>
      <c r="BM658" s="306"/>
      <c r="BN658" s="306"/>
      <c r="BO658" s="306"/>
      <c r="BP658" s="307" t="s">
        <v>974</v>
      </c>
      <c r="BQ658" s="330" t="s">
        <v>974</v>
      </c>
      <c r="BR658" s="748"/>
      <c r="BS658" s="763"/>
      <c r="BT658" s="763"/>
      <c r="BU658" s="766"/>
    </row>
    <row r="659" spans="1:73" ht="70.5" x14ac:dyDescent="0.25">
      <c r="A659" s="819"/>
      <c r="B659" s="822"/>
      <c r="C659" s="825"/>
      <c r="D659" s="999"/>
      <c r="E659" s="831"/>
      <c r="F659" s="834"/>
      <c r="G659" s="763"/>
      <c r="H659" s="775"/>
      <c r="I659" s="775"/>
      <c r="J659" s="801"/>
      <c r="K659" s="775"/>
      <c r="L659" s="763"/>
      <c r="M659" s="786"/>
      <c r="N659" s="763"/>
      <c r="O659" s="763"/>
      <c r="P659" s="813"/>
      <c r="Q659" s="748"/>
      <c r="R659" s="775"/>
      <c r="S659" s="877"/>
      <c r="T659" s="775"/>
      <c r="U659" s="877"/>
      <c r="V659" s="775"/>
      <c r="W659" s="877"/>
      <c r="X659" s="816"/>
      <c r="Y659" s="877"/>
      <c r="Z659" s="877"/>
      <c r="AA659" s="786"/>
      <c r="AB659" s="297">
        <v>4</v>
      </c>
      <c r="AC659" s="480" t="s">
        <v>2259</v>
      </c>
      <c r="AD659" s="481">
        <v>3</v>
      </c>
      <c r="AE659" s="295" t="s">
        <v>2260</v>
      </c>
      <c r="AF659" s="298" t="s">
        <v>507</v>
      </c>
      <c r="AG659" s="299" t="s">
        <v>177</v>
      </c>
      <c r="AH659" s="296">
        <v>0.25</v>
      </c>
      <c r="AI659" s="299" t="s">
        <v>178</v>
      </c>
      <c r="AJ659" s="296">
        <v>0.15</v>
      </c>
      <c r="AK659" s="300">
        <v>0.4</v>
      </c>
      <c r="AL659" s="301">
        <v>5.04E-2</v>
      </c>
      <c r="AM659" s="301">
        <v>0.30000000000000004</v>
      </c>
      <c r="AN659" s="302" t="s">
        <v>179</v>
      </c>
      <c r="AO659" s="302" t="s">
        <v>180</v>
      </c>
      <c r="AP659" s="302" t="s">
        <v>181</v>
      </c>
      <c r="AQ659" s="775"/>
      <c r="AR659" s="801"/>
      <c r="AS659" s="801"/>
      <c r="AT659" s="786"/>
      <c r="AU659" s="801"/>
      <c r="AV659" s="801"/>
      <c r="AW659" s="786"/>
      <c r="AX659" s="786"/>
      <c r="AY659" s="786"/>
      <c r="AZ659" s="775"/>
      <c r="BA659" s="303"/>
      <c r="BB659" s="305"/>
      <c r="BC659" s="308" t="s">
        <v>974</v>
      </c>
      <c r="BD659" s="295"/>
      <c r="BE659" s="295"/>
      <c r="BF659" s="295"/>
      <c r="BG659" s="295"/>
      <c r="BH659" s="305"/>
      <c r="BI659" s="305"/>
      <c r="BJ659" s="305"/>
      <c r="BK659" s="305"/>
      <c r="BL659" s="306"/>
      <c r="BM659" s="306"/>
      <c r="BN659" s="306"/>
      <c r="BO659" s="306"/>
      <c r="BP659" s="307" t="s">
        <v>974</v>
      </c>
      <c r="BQ659" s="330" t="s">
        <v>974</v>
      </c>
      <c r="BR659" s="748"/>
      <c r="BS659" s="763"/>
      <c r="BT659" s="763"/>
      <c r="BU659" s="766"/>
    </row>
    <row r="660" spans="1:73" x14ac:dyDescent="0.25">
      <c r="A660" s="819"/>
      <c r="B660" s="822"/>
      <c r="C660" s="825"/>
      <c r="D660" s="999"/>
      <c r="E660" s="831"/>
      <c r="F660" s="834"/>
      <c r="G660" s="763"/>
      <c r="H660" s="775"/>
      <c r="I660" s="775"/>
      <c r="J660" s="801"/>
      <c r="K660" s="775"/>
      <c r="L660" s="763"/>
      <c r="M660" s="786"/>
      <c r="N660" s="763"/>
      <c r="O660" s="763"/>
      <c r="P660" s="813"/>
      <c r="Q660" s="748"/>
      <c r="R660" s="775"/>
      <c r="S660" s="877"/>
      <c r="T660" s="775"/>
      <c r="U660" s="877"/>
      <c r="V660" s="775"/>
      <c r="W660" s="877"/>
      <c r="X660" s="816"/>
      <c r="Y660" s="877"/>
      <c r="Z660" s="877"/>
      <c r="AA660" s="786"/>
      <c r="AB660" s="297">
        <v>5</v>
      </c>
      <c r="AC660" s="480"/>
      <c r="AD660" s="481"/>
      <c r="AE660" s="295"/>
      <c r="AF660" s="298" t="s">
        <v>974</v>
      </c>
      <c r="AG660" s="299"/>
      <c r="AH660" s="296" t="s">
        <v>974</v>
      </c>
      <c r="AI660" s="299"/>
      <c r="AJ660" s="296" t="s">
        <v>974</v>
      </c>
      <c r="AK660" s="300" t="s">
        <v>974</v>
      </c>
      <c r="AL660" s="301" t="s">
        <v>974</v>
      </c>
      <c r="AM660" s="301" t="s">
        <v>974</v>
      </c>
      <c r="AN660" s="302"/>
      <c r="AO660" s="302"/>
      <c r="AP660" s="302"/>
      <c r="AQ660" s="775"/>
      <c r="AR660" s="801"/>
      <c r="AS660" s="801"/>
      <c r="AT660" s="786"/>
      <c r="AU660" s="801"/>
      <c r="AV660" s="801"/>
      <c r="AW660" s="786"/>
      <c r="AX660" s="786"/>
      <c r="AY660" s="786"/>
      <c r="AZ660" s="775"/>
      <c r="BA660" s="303"/>
      <c r="BB660" s="305"/>
      <c r="BC660" s="308" t="s">
        <v>974</v>
      </c>
      <c r="BD660" s="295"/>
      <c r="BE660" s="295"/>
      <c r="BF660" s="295"/>
      <c r="BG660" s="295"/>
      <c r="BH660" s="305"/>
      <c r="BI660" s="305"/>
      <c r="BJ660" s="305"/>
      <c r="BK660" s="305"/>
      <c r="BL660" s="306"/>
      <c r="BM660" s="306"/>
      <c r="BN660" s="306"/>
      <c r="BO660" s="306"/>
      <c r="BP660" s="307" t="s">
        <v>974</v>
      </c>
      <c r="BQ660" s="330" t="s">
        <v>974</v>
      </c>
      <c r="BR660" s="748"/>
      <c r="BS660" s="763"/>
      <c r="BT660" s="763"/>
      <c r="BU660" s="766"/>
    </row>
    <row r="661" spans="1:73" ht="15.75" thickBot="1" x14ac:dyDescent="0.3">
      <c r="A661" s="819"/>
      <c r="B661" s="822"/>
      <c r="C661" s="825"/>
      <c r="D661" s="1000"/>
      <c r="E661" s="832"/>
      <c r="F661" s="835"/>
      <c r="G661" s="764"/>
      <c r="H661" s="776"/>
      <c r="I661" s="776"/>
      <c r="J661" s="802"/>
      <c r="K661" s="776"/>
      <c r="L661" s="764"/>
      <c r="M661" s="787"/>
      <c r="N661" s="764"/>
      <c r="O661" s="764"/>
      <c r="P661" s="814"/>
      <c r="Q661" s="749"/>
      <c r="R661" s="776"/>
      <c r="S661" s="878"/>
      <c r="T661" s="776"/>
      <c r="U661" s="878"/>
      <c r="V661" s="776"/>
      <c r="W661" s="878"/>
      <c r="X661" s="817"/>
      <c r="Y661" s="878"/>
      <c r="Z661" s="878"/>
      <c r="AA661" s="787"/>
      <c r="AB661" s="315">
        <v>6</v>
      </c>
      <c r="AC661" s="482"/>
      <c r="AD661" s="483"/>
      <c r="AE661" s="313"/>
      <c r="AF661" s="316" t="s">
        <v>974</v>
      </c>
      <c r="AG661" s="317"/>
      <c r="AH661" s="314" t="s">
        <v>974</v>
      </c>
      <c r="AI661" s="317"/>
      <c r="AJ661" s="314" t="s">
        <v>974</v>
      </c>
      <c r="AK661" s="318" t="s">
        <v>974</v>
      </c>
      <c r="AL661" s="319" t="s">
        <v>974</v>
      </c>
      <c r="AM661" s="319" t="s">
        <v>974</v>
      </c>
      <c r="AN661" s="320"/>
      <c r="AO661" s="320"/>
      <c r="AP661" s="320"/>
      <c r="AQ661" s="776"/>
      <c r="AR661" s="802"/>
      <c r="AS661" s="802"/>
      <c r="AT661" s="787"/>
      <c r="AU661" s="802"/>
      <c r="AV661" s="802"/>
      <c r="AW661" s="787"/>
      <c r="AX661" s="787"/>
      <c r="AY661" s="787"/>
      <c r="AZ661" s="776"/>
      <c r="BA661" s="321"/>
      <c r="BB661" s="323"/>
      <c r="BC661" s="326" t="s">
        <v>974</v>
      </c>
      <c r="BD661" s="313"/>
      <c r="BE661" s="313"/>
      <c r="BF661" s="313"/>
      <c r="BG661" s="313"/>
      <c r="BH661" s="323"/>
      <c r="BI661" s="323"/>
      <c r="BJ661" s="323"/>
      <c r="BK661" s="323"/>
      <c r="BL661" s="324"/>
      <c r="BM661" s="324"/>
      <c r="BN661" s="324"/>
      <c r="BO661" s="324"/>
      <c r="BP661" s="325" t="s">
        <v>974</v>
      </c>
      <c r="BQ661" s="333" t="s">
        <v>974</v>
      </c>
      <c r="BR661" s="749"/>
      <c r="BS661" s="764"/>
      <c r="BT661" s="764"/>
      <c r="BU661" s="767"/>
    </row>
    <row r="662" spans="1:73" ht="70.5" x14ac:dyDescent="0.25">
      <c r="A662" s="819"/>
      <c r="B662" s="822"/>
      <c r="C662" s="825"/>
      <c r="D662" s="998" t="s">
        <v>1387</v>
      </c>
      <c r="E662" s="830" t="s">
        <v>942</v>
      </c>
      <c r="F662" s="833">
        <v>12</v>
      </c>
      <c r="G662" s="762" t="s">
        <v>2252</v>
      </c>
      <c r="H662" s="774" t="s">
        <v>1390</v>
      </c>
      <c r="I662" s="774" t="s">
        <v>1406</v>
      </c>
      <c r="J662" s="800" t="s">
        <v>2261</v>
      </c>
      <c r="K662" s="774" t="s">
        <v>201</v>
      </c>
      <c r="L662" s="762" t="s">
        <v>675</v>
      </c>
      <c r="M662" s="785" t="s">
        <v>1282</v>
      </c>
      <c r="N662" s="762" t="s">
        <v>2262</v>
      </c>
      <c r="O662" s="762" t="s">
        <v>2263</v>
      </c>
      <c r="P662" s="812" t="s">
        <v>1395</v>
      </c>
      <c r="Q662" s="747" t="s">
        <v>1395</v>
      </c>
      <c r="R662" s="774" t="s">
        <v>219</v>
      </c>
      <c r="S662" s="876">
        <v>0.4</v>
      </c>
      <c r="T662" s="774" t="s">
        <v>263</v>
      </c>
      <c r="U662" s="876">
        <v>0.2</v>
      </c>
      <c r="V662" s="774" t="s">
        <v>220</v>
      </c>
      <c r="W662" s="876">
        <v>0.4</v>
      </c>
      <c r="X662" s="815" t="s">
        <v>220</v>
      </c>
      <c r="Y662" s="876">
        <v>0.4</v>
      </c>
      <c r="Z662" s="876" t="s">
        <v>1526</v>
      </c>
      <c r="AA662" s="785" t="s">
        <v>174</v>
      </c>
      <c r="AB662" s="49">
        <v>1</v>
      </c>
      <c r="AC662" s="213" t="s">
        <v>2264</v>
      </c>
      <c r="AD662" s="214">
        <v>2</v>
      </c>
      <c r="AE662" s="9" t="s">
        <v>2265</v>
      </c>
      <c r="AF662" s="16" t="s">
        <v>507</v>
      </c>
      <c r="AG662" s="10" t="s">
        <v>1711</v>
      </c>
      <c r="AH662" s="18">
        <v>0.15</v>
      </c>
      <c r="AI662" s="10" t="s">
        <v>178</v>
      </c>
      <c r="AJ662" s="18">
        <v>0.15</v>
      </c>
      <c r="AK662" s="19">
        <v>0.3</v>
      </c>
      <c r="AL662" s="20">
        <v>0.28000000000000003</v>
      </c>
      <c r="AM662" s="20">
        <v>0.4</v>
      </c>
      <c r="AN662" s="11" t="s">
        <v>179</v>
      </c>
      <c r="AO662" s="11" t="s">
        <v>180</v>
      </c>
      <c r="AP662" s="11" t="s">
        <v>181</v>
      </c>
      <c r="AQ662" s="774" t="s">
        <v>2257</v>
      </c>
      <c r="AR662" s="768">
        <v>0.4</v>
      </c>
      <c r="AS662" s="768">
        <v>8.2320000000000004E-2</v>
      </c>
      <c r="AT662" s="785" t="s">
        <v>535</v>
      </c>
      <c r="AU662" s="768">
        <v>0.4</v>
      </c>
      <c r="AV662" s="768">
        <v>0.4</v>
      </c>
      <c r="AW662" s="785" t="s">
        <v>220</v>
      </c>
      <c r="AX662" s="785" t="s">
        <v>174</v>
      </c>
      <c r="AY662" s="785" t="s">
        <v>1397</v>
      </c>
      <c r="AZ662" s="774" t="s">
        <v>224</v>
      </c>
      <c r="BA662" s="97" t="s">
        <v>1395</v>
      </c>
      <c r="BB662" s="91" t="s">
        <v>1395</v>
      </c>
      <c r="BC662" s="94" t="s">
        <v>974</v>
      </c>
      <c r="BD662" s="9"/>
      <c r="BE662" s="9"/>
      <c r="BF662" s="9"/>
      <c r="BG662" s="9"/>
      <c r="BH662" s="91"/>
      <c r="BI662" s="91"/>
      <c r="BJ662" s="91"/>
      <c r="BK662" s="91"/>
      <c r="BL662" s="93"/>
      <c r="BM662" s="93"/>
      <c r="BN662" s="93"/>
      <c r="BO662" s="93"/>
      <c r="BP662" s="95" t="s">
        <v>974</v>
      </c>
      <c r="BQ662" s="96" t="s">
        <v>974</v>
      </c>
      <c r="BR662" s="747"/>
      <c r="BS662" s="762"/>
      <c r="BT662" s="762"/>
      <c r="BU662" s="765"/>
    </row>
    <row r="663" spans="1:73" ht="70.5" x14ac:dyDescent="0.25">
      <c r="A663" s="819"/>
      <c r="B663" s="822"/>
      <c r="C663" s="825"/>
      <c r="D663" s="999"/>
      <c r="E663" s="831"/>
      <c r="F663" s="834"/>
      <c r="G663" s="763"/>
      <c r="H663" s="775"/>
      <c r="I663" s="775"/>
      <c r="J663" s="801"/>
      <c r="K663" s="775"/>
      <c r="L663" s="763"/>
      <c r="M663" s="786"/>
      <c r="N663" s="763"/>
      <c r="O663" s="763"/>
      <c r="P663" s="813"/>
      <c r="Q663" s="748"/>
      <c r="R663" s="775"/>
      <c r="S663" s="877"/>
      <c r="T663" s="775"/>
      <c r="U663" s="877"/>
      <c r="V663" s="775"/>
      <c r="W663" s="877"/>
      <c r="X663" s="816"/>
      <c r="Y663" s="877"/>
      <c r="Z663" s="877"/>
      <c r="AA663" s="786"/>
      <c r="AB663" s="297">
        <v>2</v>
      </c>
      <c r="AC663" s="480" t="s">
        <v>2266</v>
      </c>
      <c r="AD663" s="481">
        <v>1</v>
      </c>
      <c r="AE663" s="295" t="s">
        <v>2265</v>
      </c>
      <c r="AF663" s="298" t="s">
        <v>507</v>
      </c>
      <c r="AG663" s="299" t="s">
        <v>1711</v>
      </c>
      <c r="AH663" s="296">
        <v>0.15</v>
      </c>
      <c r="AI663" s="299" t="s">
        <v>178</v>
      </c>
      <c r="AJ663" s="296">
        <v>0.15</v>
      </c>
      <c r="AK663" s="300">
        <v>0.3</v>
      </c>
      <c r="AL663" s="301">
        <v>0.19600000000000001</v>
      </c>
      <c r="AM663" s="301">
        <v>0.4</v>
      </c>
      <c r="AN663" s="302" t="s">
        <v>179</v>
      </c>
      <c r="AO663" s="302" t="s">
        <v>180</v>
      </c>
      <c r="AP663" s="302" t="s">
        <v>181</v>
      </c>
      <c r="AQ663" s="775"/>
      <c r="AR663" s="801"/>
      <c r="AS663" s="801"/>
      <c r="AT663" s="786"/>
      <c r="AU663" s="801"/>
      <c r="AV663" s="801"/>
      <c r="AW663" s="786"/>
      <c r="AX663" s="786"/>
      <c r="AY663" s="786"/>
      <c r="AZ663" s="775"/>
      <c r="BA663" s="303"/>
      <c r="BB663" s="305"/>
      <c r="BC663" s="308" t="s">
        <v>974</v>
      </c>
      <c r="BD663" s="295"/>
      <c r="BE663" s="295"/>
      <c r="BF663" s="295"/>
      <c r="BG663" s="295"/>
      <c r="BH663" s="305"/>
      <c r="BI663" s="305"/>
      <c r="BJ663" s="305"/>
      <c r="BK663" s="305"/>
      <c r="BL663" s="306"/>
      <c r="BM663" s="306"/>
      <c r="BN663" s="306"/>
      <c r="BO663" s="306"/>
      <c r="BP663" s="307" t="s">
        <v>974</v>
      </c>
      <c r="BQ663" s="330" t="s">
        <v>974</v>
      </c>
      <c r="BR663" s="748"/>
      <c r="BS663" s="763"/>
      <c r="BT663" s="763"/>
      <c r="BU663" s="766"/>
    </row>
    <row r="664" spans="1:73" ht="75" x14ac:dyDescent="0.25">
      <c r="A664" s="819"/>
      <c r="B664" s="822"/>
      <c r="C664" s="825"/>
      <c r="D664" s="999"/>
      <c r="E664" s="831"/>
      <c r="F664" s="834"/>
      <c r="G664" s="763"/>
      <c r="H664" s="775"/>
      <c r="I664" s="775"/>
      <c r="J664" s="801"/>
      <c r="K664" s="775"/>
      <c r="L664" s="763"/>
      <c r="M664" s="786"/>
      <c r="N664" s="763"/>
      <c r="O664" s="763"/>
      <c r="P664" s="813"/>
      <c r="Q664" s="748"/>
      <c r="R664" s="775"/>
      <c r="S664" s="877"/>
      <c r="T664" s="775"/>
      <c r="U664" s="877"/>
      <c r="V664" s="775"/>
      <c r="W664" s="877"/>
      <c r="X664" s="816"/>
      <c r="Y664" s="877"/>
      <c r="Z664" s="877"/>
      <c r="AA664" s="786"/>
      <c r="AB664" s="297">
        <v>3</v>
      </c>
      <c r="AC664" s="480" t="s">
        <v>2267</v>
      </c>
      <c r="AD664" s="481">
        <v>1</v>
      </c>
      <c r="AE664" s="295" t="s">
        <v>2268</v>
      </c>
      <c r="AF664" s="298" t="s">
        <v>507</v>
      </c>
      <c r="AG664" s="299" t="s">
        <v>177</v>
      </c>
      <c r="AH664" s="296">
        <v>0.25</v>
      </c>
      <c r="AI664" s="299" t="s">
        <v>178</v>
      </c>
      <c r="AJ664" s="296">
        <v>0.15</v>
      </c>
      <c r="AK664" s="300">
        <v>0.4</v>
      </c>
      <c r="AL664" s="301">
        <v>0.1176</v>
      </c>
      <c r="AM664" s="301">
        <v>0.4</v>
      </c>
      <c r="AN664" s="302" t="s">
        <v>179</v>
      </c>
      <c r="AO664" s="302" t="s">
        <v>180</v>
      </c>
      <c r="AP664" s="302" t="s">
        <v>181</v>
      </c>
      <c r="AQ664" s="775"/>
      <c r="AR664" s="801"/>
      <c r="AS664" s="801"/>
      <c r="AT664" s="786"/>
      <c r="AU664" s="801"/>
      <c r="AV664" s="801"/>
      <c r="AW664" s="786"/>
      <c r="AX664" s="786"/>
      <c r="AY664" s="786"/>
      <c r="AZ664" s="775"/>
      <c r="BA664" s="303"/>
      <c r="BB664" s="305"/>
      <c r="BC664" s="308" t="s">
        <v>974</v>
      </c>
      <c r="BD664" s="295"/>
      <c r="BE664" s="295"/>
      <c r="BF664" s="295"/>
      <c r="BG664" s="295"/>
      <c r="BH664" s="305"/>
      <c r="BI664" s="305"/>
      <c r="BJ664" s="305"/>
      <c r="BK664" s="305"/>
      <c r="BL664" s="306"/>
      <c r="BM664" s="306"/>
      <c r="BN664" s="306"/>
      <c r="BO664" s="306"/>
      <c r="BP664" s="307" t="s">
        <v>974</v>
      </c>
      <c r="BQ664" s="330" t="s">
        <v>974</v>
      </c>
      <c r="BR664" s="748"/>
      <c r="BS664" s="763"/>
      <c r="BT664" s="763"/>
      <c r="BU664" s="766"/>
    </row>
    <row r="665" spans="1:73" ht="70.5" x14ac:dyDescent="0.25">
      <c r="A665" s="819"/>
      <c r="B665" s="822"/>
      <c r="C665" s="825"/>
      <c r="D665" s="999"/>
      <c r="E665" s="831"/>
      <c r="F665" s="834"/>
      <c r="G665" s="763"/>
      <c r="H665" s="775"/>
      <c r="I665" s="775"/>
      <c r="J665" s="801"/>
      <c r="K665" s="775"/>
      <c r="L665" s="763"/>
      <c r="M665" s="786"/>
      <c r="N665" s="763"/>
      <c r="O665" s="763"/>
      <c r="P665" s="813"/>
      <c r="Q665" s="748"/>
      <c r="R665" s="775"/>
      <c r="S665" s="877"/>
      <c r="T665" s="775"/>
      <c r="U665" s="877"/>
      <c r="V665" s="775"/>
      <c r="W665" s="877"/>
      <c r="X665" s="816"/>
      <c r="Y665" s="877"/>
      <c r="Z665" s="877"/>
      <c r="AA665" s="786"/>
      <c r="AB665" s="297">
        <v>4</v>
      </c>
      <c r="AC665" s="480" t="s">
        <v>2269</v>
      </c>
      <c r="AD665" s="481">
        <v>1.2</v>
      </c>
      <c r="AE665" s="295" t="s">
        <v>1442</v>
      </c>
      <c r="AF665" s="298" t="s">
        <v>507</v>
      </c>
      <c r="AG665" s="299" t="s">
        <v>335</v>
      </c>
      <c r="AH665" s="296">
        <v>0.15</v>
      </c>
      <c r="AI665" s="299" t="s">
        <v>178</v>
      </c>
      <c r="AJ665" s="296">
        <v>0.15</v>
      </c>
      <c r="AK665" s="300">
        <v>0.3</v>
      </c>
      <c r="AL665" s="301">
        <v>8.2320000000000004E-2</v>
      </c>
      <c r="AM665" s="301">
        <v>0.4</v>
      </c>
      <c r="AN665" s="302" t="s">
        <v>179</v>
      </c>
      <c r="AO665" s="302" t="s">
        <v>180</v>
      </c>
      <c r="AP665" s="302" t="s">
        <v>1427</v>
      </c>
      <c r="AQ665" s="775"/>
      <c r="AR665" s="801"/>
      <c r="AS665" s="801"/>
      <c r="AT665" s="786"/>
      <c r="AU665" s="801"/>
      <c r="AV665" s="801"/>
      <c r="AW665" s="786"/>
      <c r="AX665" s="786"/>
      <c r="AY665" s="786"/>
      <c r="AZ665" s="775"/>
      <c r="BA665" s="303"/>
      <c r="BB665" s="305"/>
      <c r="BC665" s="308" t="s">
        <v>974</v>
      </c>
      <c r="BD665" s="295"/>
      <c r="BE665" s="295"/>
      <c r="BF665" s="295"/>
      <c r="BG665" s="295"/>
      <c r="BH665" s="305"/>
      <c r="BI665" s="305"/>
      <c r="BJ665" s="305"/>
      <c r="BK665" s="305"/>
      <c r="BL665" s="306"/>
      <c r="BM665" s="306"/>
      <c r="BN665" s="306"/>
      <c r="BO665" s="306"/>
      <c r="BP665" s="307" t="s">
        <v>974</v>
      </c>
      <c r="BQ665" s="330" t="s">
        <v>974</v>
      </c>
      <c r="BR665" s="748"/>
      <c r="BS665" s="763"/>
      <c r="BT665" s="763"/>
      <c r="BU665" s="766"/>
    </row>
    <row r="666" spans="1:73" x14ac:dyDescent="0.25">
      <c r="A666" s="819"/>
      <c r="B666" s="822"/>
      <c r="C666" s="825"/>
      <c r="D666" s="999"/>
      <c r="E666" s="831"/>
      <c r="F666" s="834"/>
      <c r="G666" s="763"/>
      <c r="H666" s="775"/>
      <c r="I666" s="775"/>
      <c r="J666" s="801"/>
      <c r="K666" s="775"/>
      <c r="L666" s="763"/>
      <c r="M666" s="786"/>
      <c r="N666" s="763"/>
      <c r="O666" s="763"/>
      <c r="P666" s="813"/>
      <c r="Q666" s="748"/>
      <c r="R666" s="775"/>
      <c r="S666" s="877"/>
      <c r="T666" s="775"/>
      <c r="U666" s="877"/>
      <c r="V666" s="775"/>
      <c r="W666" s="877"/>
      <c r="X666" s="816"/>
      <c r="Y666" s="877"/>
      <c r="Z666" s="877"/>
      <c r="AA666" s="786"/>
      <c r="AB666" s="297">
        <v>5</v>
      </c>
      <c r="AC666" s="480"/>
      <c r="AD666" s="481"/>
      <c r="AE666" s="295"/>
      <c r="AF666" s="298" t="s">
        <v>974</v>
      </c>
      <c r="AG666" s="299"/>
      <c r="AH666" s="296" t="s">
        <v>974</v>
      </c>
      <c r="AI666" s="299"/>
      <c r="AJ666" s="296" t="s">
        <v>974</v>
      </c>
      <c r="AK666" s="300" t="s">
        <v>974</v>
      </c>
      <c r="AL666" s="301" t="s">
        <v>974</v>
      </c>
      <c r="AM666" s="301" t="s">
        <v>974</v>
      </c>
      <c r="AN666" s="302"/>
      <c r="AO666" s="302"/>
      <c r="AP666" s="302"/>
      <c r="AQ666" s="775"/>
      <c r="AR666" s="801"/>
      <c r="AS666" s="801"/>
      <c r="AT666" s="786"/>
      <c r="AU666" s="801"/>
      <c r="AV666" s="801"/>
      <c r="AW666" s="786"/>
      <c r="AX666" s="786"/>
      <c r="AY666" s="786"/>
      <c r="AZ666" s="775"/>
      <c r="BA666" s="303"/>
      <c r="BB666" s="305"/>
      <c r="BC666" s="308" t="s">
        <v>974</v>
      </c>
      <c r="BD666" s="295"/>
      <c r="BE666" s="295"/>
      <c r="BF666" s="295"/>
      <c r="BG666" s="295"/>
      <c r="BH666" s="305"/>
      <c r="BI666" s="305"/>
      <c r="BJ666" s="305"/>
      <c r="BK666" s="305"/>
      <c r="BL666" s="306"/>
      <c r="BM666" s="306"/>
      <c r="BN666" s="306"/>
      <c r="BO666" s="306"/>
      <c r="BP666" s="307" t="s">
        <v>974</v>
      </c>
      <c r="BQ666" s="330" t="s">
        <v>974</v>
      </c>
      <c r="BR666" s="748"/>
      <c r="BS666" s="763"/>
      <c r="BT666" s="763"/>
      <c r="BU666" s="766"/>
    </row>
    <row r="667" spans="1:73" ht="15.75" thickBot="1" x14ac:dyDescent="0.3">
      <c r="A667" s="819"/>
      <c r="B667" s="822"/>
      <c r="C667" s="825"/>
      <c r="D667" s="1000"/>
      <c r="E667" s="832"/>
      <c r="F667" s="835"/>
      <c r="G667" s="764"/>
      <c r="H667" s="776"/>
      <c r="I667" s="776"/>
      <c r="J667" s="802"/>
      <c r="K667" s="776"/>
      <c r="L667" s="764"/>
      <c r="M667" s="787"/>
      <c r="N667" s="764"/>
      <c r="O667" s="764"/>
      <c r="P667" s="814"/>
      <c r="Q667" s="749"/>
      <c r="R667" s="776"/>
      <c r="S667" s="878"/>
      <c r="T667" s="776"/>
      <c r="U667" s="878"/>
      <c r="V667" s="776"/>
      <c r="W667" s="878"/>
      <c r="X667" s="817"/>
      <c r="Y667" s="878"/>
      <c r="Z667" s="878"/>
      <c r="AA667" s="787"/>
      <c r="AB667" s="315">
        <v>6</v>
      </c>
      <c r="AC667" s="482"/>
      <c r="AD667" s="483"/>
      <c r="AE667" s="313"/>
      <c r="AF667" s="316" t="s">
        <v>974</v>
      </c>
      <c r="AG667" s="317"/>
      <c r="AH667" s="314" t="s">
        <v>974</v>
      </c>
      <c r="AI667" s="317"/>
      <c r="AJ667" s="314" t="s">
        <v>974</v>
      </c>
      <c r="AK667" s="318" t="s">
        <v>974</v>
      </c>
      <c r="AL667" s="319" t="s">
        <v>974</v>
      </c>
      <c r="AM667" s="319" t="s">
        <v>974</v>
      </c>
      <c r="AN667" s="320"/>
      <c r="AO667" s="320"/>
      <c r="AP667" s="320"/>
      <c r="AQ667" s="776"/>
      <c r="AR667" s="802"/>
      <c r="AS667" s="802"/>
      <c r="AT667" s="787"/>
      <c r="AU667" s="802"/>
      <c r="AV667" s="802"/>
      <c r="AW667" s="787"/>
      <c r="AX667" s="787"/>
      <c r="AY667" s="787"/>
      <c r="AZ667" s="776"/>
      <c r="BA667" s="321"/>
      <c r="BB667" s="323"/>
      <c r="BC667" s="326" t="s">
        <v>974</v>
      </c>
      <c r="BD667" s="313"/>
      <c r="BE667" s="313"/>
      <c r="BF667" s="313"/>
      <c r="BG667" s="313"/>
      <c r="BH667" s="323"/>
      <c r="BI667" s="323"/>
      <c r="BJ667" s="323"/>
      <c r="BK667" s="323"/>
      <c r="BL667" s="324"/>
      <c r="BM667" s="324"/>
      <c r="BN667" s="324"/>
      <c r="BO667" s="324"/>
      <c r="BP667" s="325" t="s">
        <v>974</v>
      </c>
      <c r="BQ667" s="333" t="s">
        <v>974</v>
      </c>
      <c r="BR667" s="749"/>
      <c r="BS667" s="764"/>
      <c r="BT667" s="764"/>
      <c r="BU667" s="767"/>
    </row>
    <row r="668" spans="1:73" ht="114.75" x14ac:dyDescent="0.25">
      <c r="A668" s="819"/>
      <c r="B668" s="822"/>
      <c r="C668" s="825"/>
      <c r="D668" s="998" t="s">
        <v>1387</v>
      </c>
      <c r="E668" s="830" t="s">
        <v>942</v>
      </c>
      <c r="F668" s="833">
        <v>13</v>
      </c>
      <c r="G668" s="762" t="s">
        <v>2270</v>
      </c>
      <c r="H668" s="774" t="s">
        <v>1390</v>
      </c>
      <c r="I668" s="774" t="s">
        <v>1391</v>
      </c>
      <c r="J668" s="800" t="s">
        <v>2271</v>
      </c>
      <c r="K668" s="774" t="s">
        <v>201</v>
      </c>
      <c r="L668" s="762" t="s">
        <v>327</v>
      </c>
      <c r="M668" s="785" t="s">
        <v>1282</v>
      </c>
      <c r="N668" s="762" t="s">
        <v>2272</v>
      </c>
      <c r="O668" s="762" t="s">
        <v>2255</v>
      </c>
      <c r="P668" s="812" t="s">
        <v>1395</v>
      </c>
      <c r="Q668" s="747" t="s">
        <v>1395</v>
      </c>
      <c r="R668" s="774" t="s">
        <v>219</v>
      </c>
      <c r="S668" s="876">
        <v>0.4</v>
      </c>
      <c r="T668" s="774" t="s">
        <v>263</v>
      </c>
      <c r="U668" s="876">
        <v>0.2</v>
      </c>
      <c r="V668" s="774" t="s">
        <v>174</v>
      </c>
      <c r="W668" s="876">
        <v>0.6</v>
      </c>
      <c r="X668" s="815" t="s">
        <v>174</v>
      </c>
      <c r="Y668" s="876">
        <v>0.6</v>
      </c>
      <c r="Z668" s="876" t="s">
        <v>1602</v>
      </c>
      <c r="AA668" s="785" t="s">
        <v>174</v>
      </c>
      <c r="AB668" s="49">
        <v>1</v>
      </c>
      <c r="AC668" s="213" t="s">
        <v>1503</v>
      </c>
      <c r="AD668" s="214">
        <v>1.2</v>
      </c>
      <c r="AE668" s="9" t="s">
        <v>1631</v>
      </c>
      <c r="AF668" s="16" t="s">
        <v>507</v>
      </c>
      <c r="AG668" s="10" t="s">
        <v>177</v>
      </c>
      <c r="AH668" s="18">
        <v>0.25</v>
      </c>
      <c r="AI668" s="10" t="s">
        <v>178</v>
      </c>
      <c r="AJ668" s="18">
        <v>0.15</v>
      </c>
      <c r="AK668" s="19">
        <v>0.4</v>
      </c>
      <c r="AL668" s="20">
        <v>0.24</v>
      </c>
      <c r="AM668" s="20">
        <v>0.6</v>
      </c>
      <c r="AN668" s="11" t="s">
        <v>179</v>
      </c>
      <c r="AO668" s="11" t="s">
        <v>180</v>
      </c>
      <c r="AP668" s="11" t="s">
        <v>181</v>
      </c>
      <c r="AQ668" s="774" t="s">
        <v>2166</v>
      </c>
      <c r="AR668" s="768">
        <v>0.4</v>
      </c>
      <c r="AS668" s="768">
        <v>8.6399999999999991E-2</v>
      </c>
      <c r="AT668" s="785" t="s">
        <v>535</v>
      </c>
      <c r="AU668" s="768">
        <v>0.6</v>
      </c>
      <c r="AV668" s="768">
        <v>0.44999999999999996</v>
      </c>
      <c r="AW668" s="785" t="s">
        <v>174</v>
      </c>
      <c r="AX668" s="785" t="s">
        <v>174</v>
      </c>
      <c r="AY668" s="785" t="s">
        <v>174</v>
      </c>
      <c r="AZ668" s="774" t="s">
        <v>183</v>
      </c>
      <c r="BA668" s="97" t="s">
        <v>2273</v>
      </c>
      <c r="BB668" s="91" t="s">
        <v>2168</v>
      </c>
      <c r="BC668" s="94">
        <v>4</v>
      </c>
      <c r="BD668" s="9">
        <v>1</v>
      </c>
      <c r="BE668" s="9">
        <v>1</v>
      </c>
      <c r="BF668" s="9">
        <v>1</v>
      </c>
      <c r="BG668" s="9">
        <v>1</v>
      </c>
      <c r="BH668" s="91" t="s">
        <v>1798</v>
      </c>
      <c r="BI668" s="91" t="s">
        <v>2274</v>
      </c>
      <c r="BJ668" s="91"/>
      <c r="BK668" s="91"/>
      <c r="BL668" s="93"/>
      <c r="BM668" s="93"/>
      <c r="BN668" s="93"/>
      <c r="BO668" s="93"/>
      <c r="BP668" s="95" t="s">
        <v>974</v>
      </c>
      <c r="BQ668" s="96" t="s">
        <v>974</v>
      </c>
      <c r="BR668" s="747"/>
      <c r="BS668" s="762"/>
      <c r="BT668" s="762"/>
      <c r="BU668" s="765"/>
    </row>
    <row r="669" spans="1:73" ht="70.5" x14ac:dyDescent="0.25">
      <c r="A669" s="819"/>
      <c r="B669" s="822"/>
      <c r="C669" s="825"/>
      <c r="D669" s="999"/>
      <c r="E669" s="831"/>
      <c r="F669" s="834"/>
      <c r="G669" s="763"/>
      <c r="H669" s="775"/>
      <c r="I669" s="775"/>
      <c r="J669" s="801"/>
      <c r="K669" s="775"/>
      <c r="L669" s="763"/>
      <c r="M669" s="786"/>
      <c r="N669" s="763"/>
      <c r="O669" s="763"/>
      <c r="P669" s="813"/>
      <c r="Q669" s="748"/>
      <c r="R669" s="775"/>
      <c r="S669" s="877"/>
      <c r="T669" s="775"/>
      <c r="U669" s="877"/>
      <c r="V669" s="775"/>
      <c r="W669" s="877"/>
      <c r="X669" s="816"/>
      <c r="Y669" s="877"/>
      <c r="Z669" s="877"/>
      <c r="AA669" s="786"/>
      <c r="AB669" s="297">
        <v>2</v>
      </c>
      <c r="AC669" s="480" t="s">
        <v>2275</v>
      </c>
      <c r="AD669" s="481">
        <v>2</v>
      </c>
      <c r="AE669" s="295" t="s">
        <v>1505</v>
      </c>
      <c r="AF669" s="298" t="s">
        <v>507</v>
      </c>
      <c r="AG669" s="299" t="s">
        <v>177</v>
      </c>
      <c r="AH669" s="296">
        <v>0.25</v>
      </c>
      <c r="AI669" s="299" t="s">
        <v>178</v>
      </c>
      <c r="AJ669" s="296">
        <v>0.15</v>
      </c>
      <c r="AK669" s="300">
        <v>0.4</v>
      </c>
      <c r="AL669" s="301">
        <v>0.14399999999999999</v>
      </c>
      <c r="AM669" s="301">
        <v>0.6</v>
      </c>
      <c r="AN669" s="302" t="s">
        <v>179</v>
      </c>
      <c r="AO669" s="302" t="s">
        <v>180</v>
      </c>
      <c r="AP669" s="302" t="s">
        <v>181</v>
      </c>
      <c r="AQ669" s="775"/>
      <c r="AR669" s="801"/>
      <c r="AS669" s="801"/>
      <c r="AT669" s="786"/>
      <c r="AU669" s="801"/>
      <c r="AV669" s="801"/>
      <c r="AW669" s="786"/>
      <c r="AX669" s="786"/>
      <c r="AY669" s="786"/>
      <c r="AZ669" s="775"/>
      <c r="BA669" s="303"/>
      <c r="BB669" s="305"/>
      <c r="BC669" s="308" t="s">
        <v>974</v>
      </c>
      <c r="BD669" s="295"/>
      <c r="BE669" s="295"/>
      <c r="BF669" s="295"/>
      <c r="BG669" s="295"/>
      <c r="BH669" s="305"/>
      <c r="BI669" s="305"/>
      <c r="BJ669" s="305"/>
      <c r="BK669" s="305"/>
      <c r="BL669" s="306"/>
      <c r="BM669" s="306"/>
      <c r="BN669" s="306"/>
      <c r="BO669" s="306"/>
      <c r="BP669" s="307" t="s">
        <v>974</v>
      </c>
      <c r="BQ669" s="330" t="s">
        <v>974</v>
      </c>
      <c r="BR669" s="748"/>
      <c r="BS669" s="763"/>
      <c r="BT669" s="763"/>
      <c r="BU669" s="766"/>
    </row>
    <row r="670" spans="1:73" ht="70.5" x14ac:dyDescent="0.25">
      <c r="A670" s="819"/>
      <c r="B670" s="822"/>
      <c r="C670" s="825"/>
      <c r="D670" s="999"/>
      <c r="E670" s="831"/>
      <c r="F670" s="834"/>
      <c r="G670" s="763"/>
      <c r="H670" s="775"/>
      <c r="I670" s="775"/>
      <c r="J670" s="801"/>
      <c r="K670" s="775"/>
      <c r="L670" s="763"/>
      <c r="M670" s="786"/>
      <c r="N670" s="763"/>
      <c r="O670" s="763"/>
      <c r="P670" s="813"/>
      <c r="Q670" s="748"/>
      <c r="R670" s="775"/>
      <c r="S670" s="877"/>
      <c r="T670" s="775"/>
      <c r="U670" s="877"/>
      <c r="V670" s="775"/>
      <c r="W670" s="877"/>
      <c r="X670" s="816"/>
      <c r="Y670" s="877"/>
      <c r="Z670" s="877"/>
      <c r="AA670" s="786"/>
      <c r="AB670" s="297">
        <v>3</v>
      </c>
      <c r="AC670" s="480" t="s">
        <v>2276</v>
      </c>
      <c r="AD670" s="481">
        <v>2</v>
      </c>
      <c r="AE670" s="295" t="s">
        <v>2277</v>
      </c>
      <c r="AF670" s="298" t="s">
        <v>830</v>
      </c>
      <c r="AG670" s="299" t="s">
        <v>1717</v>
      </c>
      <c r="AH670" s="296">
        <v>0.1</v>
      </c>
      <c r="AI670" s="299" t="s">
        <v>178</v>
      </c>
      <c r="AJ670" s="296">
        <v>0.15</v>
      </c>
      <c r="AK670" s="300">
        <v>0.25</v>
      </c>
      <c r="AL670" s="301">
        <v>0.14399999999999999</v>
      </c>
      <c r="AM670" s="301">
        <v>0.44999999999999996</v>
      </c>
      <c r="AN670" s="302" t="s">
        <v>179</v>
      </c>
      <c r="AO670" s="302" t="s">
        <v>180</v>
      </c>
      <c r="AP670" s="302" t="s">
        <v>181</v>
      </c>
      <c r="AQ670" s="775"/>
      <c r="AR670" s="801"/>
      <c r="AS670" s="801"/>
      <c r="AT670" s="786"/>
      <c r="AU670" s="801"/>
      <c r="AV670" s="801"/>
      <c r="AW670" s="786"/>
      <c r="AX670" s="786"/>
      <c r="AY670" s="786"/>
      <c r="AZ670" s="775"/>
      <c r="BA670" s="303"/>
      <c r="BB670" s="305"/>
      <c r="BC670" s="308" t="s">
        <v>974</v>
      </c>
      <c r="BD670" s="295"/>
      <c r="BE670" s="295"/>
      <c r="BF670" s="295"/>
      <c r="BG670" s="295"/>
      <c r="BH670" s="305"/>
      <c r="BI670" s="305"/>
      <c r="BJ670" s="305"/>
      <c r="BK670" s="305"/>
      <c r="BL670" s="306"/>
      <c r="BM670" s="306"/>
      <c r="BN670" s="306"/>
      <c r="BO670" s="306"/>
      <c r="BP670" s="307" t="s">
        <v>974</v>
      </c>
      <c r="BQ670" s="330" t="s">
        <v>974</v>
      </c>
      <c r="BR670" s="748"/>
      <c r="BS670" s="763"/>
      <c r="BT670" s="763"/>
      <c r="BU670" s="766"/>
    </row>
    <row r="671" spans="1:73" ht="70.5" x14ac:dyDescent="0.25">
      <c r="A671" s="819"/>
      <c r="B671" s="822"/>
      <c r="C671" s="825"/>
      <c r="D671" s="999"/>
      <c r="E671" s="831"/>
      <c r="F671" s="834"/>
      <c r="G671" s="763"/>
      <c r="H671" s="775"/>
      <c r="I671" s="775"/>
      <c r="J671" s="801"/>
      <c r="K671" s="775"/>
      <c r="L671" s="763"/>
      <c r="M671" s="786"/>
      <c r="N671" s="763"/>
      <c r="O671" s="763"/>
      <c r="P671" s="813"/>
      <c r="Q671" s="748"/>
      <c r="R671" s="775"/>
      <c r="S671" s="877"/>
      <c r="T671" s="775"/>
      <c r="U671" s="877"/>
      <c r="V671" s="775"/>
      <c r="W671" s="877"/>
      <c r="X671" s="816"/>
      <c r="Y671" s="877"/>
      <c r="Z671" s="877"/>
      <c r="AA671" s="786"/>
      <c r="AB671" s="297">
        <v>4</v>
      </c>
      <c r="AC671" s="480" t="s">
        <v>2278</v>
      </c>
      <c r="AD671" s="481">
        <v>1</v>
      </c>
      <c r="AE671" s="295" t="s">
        <v>2279</v>
      </c>
      <c r="AF671" s="298" t="s">
        <v>507</v>
      </c>
      <c r="AG671" s="299" t="s">
        <v>177</v>
      </c>
      <c r="AH671" s="296">
        <v>0.25</v>
      </c>
      <c r="AI671" s="299" t="s">
        <v>178</v>
      </c>
      <c r="AJ671" s="296">
        <v>0.15</v>
      </c>
      <c r="AK671" s="300">
        <v>0.4</v>
      </c>
      <c r="AL671" s="301">
        <v>8.6399999999999991E-2</v>
      </c>
      <c r="AM671" s="301">
        <v>0.44999999999999996</v>
      </c>
      <c r="AN671" s="302" t="s">
        <v>179</v>
      </c>
      <c r="AO671" s="302" t="s">
        <v>180</v>
      </c>
      <c r="AP671" s="302" t="s">
        <v>181</v>
      </c>
      <c r="AQ671" s="775"/>
      <c r="AR671" s="801"/>
      <c r="AS671" s="801"/>
      <c r="AT671" s="786"/>
      <c r="AU671" s="801"/>
      <c r="AV671" s="801"/>
      <c r="AW671" s="786"/>
      <c r="AX671" s="786"/>
      <c r="AY671" s="786"/>
      <c r="AZ671" s="775"/>
      <c r="BA671" s="303"/>
      <c r="BB671" s="305"/>
      <c r="BC671" s="308" t="s">
        <v>974</v>
      </c>
      <c r="BD671" s="295"/>
      <c r="BE671" s="295"/>
      <c r="BF671" s="295"/>
      <c r="BG671" s="295"/>
      <c r="BH671" s="305"/>
      <c r="BI671" s="305"/>
      <c r="BJ671" s="305"/>
      <c r="BK671" s="305"/>
      <c r="BL671" s="306"/>
      <c r="BM671" s="306"/>
      <c r="BN671" s="306"/>
      <c r="BO671" s="306"/>
      <c r="BP671" s="307" t="s">
        <v>974</v>
      </c>
      <c r="BQ671" s="330" t="s">
        <v>974</v>
      </c>
      <c r="BR671" s="748"/>
      <c r="BS671" s="763"/>
      <c r="BT671" s="763"/>
      <c r="BU671" s="766"/>
    </row>
    <row r="672" spans="1:73" x14ac:dyDescent="0.25">
      <c r="A672" s="819"/>
      <c r="B672" s="822"/>
      <c r="C672" s="825"/>
      <c r="D672" s="999"/>
      <c r="E672" s="831"/>
      <c r="F672" s="834"/>
      <c r="G672" s="763"/>
      <c r="H672" s="775"/>
      <c r="I672" s="775"/>
      <c r="J672" s="801"/>
      <c r="K672" s="775"/>
      <c r="L672" s="763"/>
      <c r="M672" s="786"/>
      <c r="N672" s="763"/>
      <c r="O672" s="763"/>
      <c r="P672" s="813"/>
      <c r="Q672" s="748"/>
      <c r="R672" s="775"/>
      <c r="S672" s="877"/>
      <c r="T672" s="775"/>
      <c r="U672" s="877"/>
      <c r="V672" s="775"/>
      <c r="W672" s="877"/>
      <c r="X672" s="816"/>
      <c r="Y672" s="877"/>
      <c r="Z672" s="877"/>
      <c r="AA672" s="786"/>
      <c r="AB672" s="297">
        <v>5</v>
      </c>
      <c r="AC672" s="480"/>
      <c r="AD672" s="481"/>
      <c r="AE672" s="295"/>
      <c r="AF672" s="298" t="s">
        <v>974</v>
      </c>
      <c r="AG672" s="299"/>
      <c r="AH672" s="296" t="s">
        <v>974</v>
      </c>
      <c r="AI672" s="299"/>
      <c r="AJ672" s="296" t="s">
        <v>974</v>
      </c>
      <c r="AK672" s="300" t="s">
        <v>974</v>
      </c>
      <c r="AL672" s="301" t="s">
        <v>974</v>
      </c>
      <c r="AM672" s="301" t="s">
        <v>974</v>
      </c>
      <c r="AN672" s="302"/>
      <c r="AO672" s="302"/>
      <c r="AP672" s="302"/>
      <c r="AQ672" s="775"/>
      <c r="AR672" s="801"/>
      <c r="AS672" s="801"/>
      <c r="AT672" s="786"/>
      <c r="AU672" s="801"/>
      <c r="AV672" s="801"/>
      <c r="AW672" s="786"/>
      <c r="AX672" s="786"/>
      <c r="AY672" s="786"/>
      <c r="AZ672" s="775"/>
      <c r="BA672" s="303"/>
      <c r="BB672" s="305"/>
      <c r="BC672" s="308" t="s">
        <v>974</v>
      </c>
      <c r="BD672" s="295"/>
      <c r="BE672" s="295"/>
      <c r="BF672" s="295"/>
      <c r="BG672" s="295"/>
      <c r="BH672" s="305"/>
      <c r="BI672" s="305"/>
      <c r="BJ672" s="305"/>
      <c r="BK672" s="305"/>
      <c r="BL672" s="306"/>
      <c r="BM672" s="306"/>
      <c r="BN672" s="306"/>
      <c r="BO672" s="306"/>
      <c r="BP672" s="307" t="s">
        <v>974</v>
      </c>
      <c r="BQ672" s="330" t="s">
        <v>974</v>
      </c>
      <c r="BR672" s="748"/>
      <c r="BS672" s="763"/>
      <c r="BT672" s="763"/>
      <c r="BU672" s="766"/>
    </row>
    <row r="673" spans="1:73" ht="15.75" thickBot="1" x14ac:dyDescent="0.3">
      <c r="A673" s="819"/>
      <c r="B673" s="822"/>
      <c r="C673" s="825"/>
      <c r="D673" s="1000"/>
      <c r="E673" s="832"/>
      <c r="F673" s="835"/>
      <c r="G673" s="764"/>
      <c r="H673" s="776"/>
      <c r="I673" s="776"/>
      <c r="J673" s="802"/>
      <c r="K673" s="776"/>
      <c r="L673" s="764"/>
      <c r="M673" s="787"/>
      <c r="N673" s="764"/>
      <c r="O673" s="764"/>
      <c r="P673" s="814"/>
      <c r="Q673" s="749"/>
      <c r="R673" s="776"/>
      <c r="S673" s="878"/>
      <c r="T673" s="776"/>
      <c r="U673" s="878"/>
      <c r="V673" s="776"/>
      <c r="W673" s="878"/>
      <c r="X673" s="817"/>
      <c r="Y673" s="878"/>
      <c r="Z673" s="878"/>
      <c r="AA673" s="787"/>
      <c r="AB673" s="315">
        <v>6</v>
      </c>
      <c r="AC673" s="482"/>
      <c r="AD673" s="483"/>
      <c r="AE673" s="313"/>
      <c r="AF673" s="316" t="s">
        <v>974</v>
      </c>
      <c r="AG673" s="317"/>
      <c r="AH673" s="314" t="s">
        <v>974</v>
      </c>
      <c r="AI673" s="317"/>
      <c r="AJ673" s="314" t="s">
        <v>974</v>
      </c>
      <c r="AK673" s="318" t="s">
        <v>974</v>
      </c>
      <c r="AL673" s="319" t="s">
        <v>974</v>
      </c>
      <c r="AM673" s="319" t="s">
        <v>974</v>
      </c>
      <c r="AN673" s="320"/>
      <c r="AO673" s="320"/>
      <c r="AP673" s="320"/>
      <c r="AQ673" s="776"/>
      <c r="AR673" s="802"/>
      <c r="AS673" s="802"/>
      <c r="AT673" s="787"/>
      <c r="AU673" s="802"/>
      <c r="AV673" s="802"/>
      <c r="AW673" s="787"/>
      <c r="AX673" s="787"/>
      <c r="AY673" s="787"/>
      <c r="AZ673" s="776"/>
      <c r="BA673" s="321"/>
      <c r="BB673" s="323"/>
      <c r="BC673" s="326" t="s">
        <v>974</v>
      </c>
      <c r="BD673" s="313"/>
      <c r="BE673" s="313"/>
      <c r="BF673" s="313"/>
      <c r="BG673" s="313"/>
      <c r="BH673" s="323"/>
      <c r="BI673" s="323"/>
      <c r="BJ673" s="323"/>
      <c r="BK673" s="323"/>
      <c r="BL673" s="324"/>
      <c r="BM673" s="324"/>
      <c r="BN673" s="324"/>
      <c r="BO673" s="324"/>
      <c r="BP673" s="325" t="s">
        <v>974</v>
      </c>
      <c r="BQ673" s="333" t="s">
        <v>974</v>
      </c>
      <c r="BR673" s="749"/>
      <c r="BS673" s="764"/>
      <c r="BT673" s="764"/>
      <c r="BU673" s="767"/>
    </row>
    <row r="674" spans="1:73" ht="75" x14ac:dyDescent="0.25">
      <c r="A674" s="819"/>
      <c r="B674" s="822"/>
      <c r="C674" s="825"/>
      <c r="D674" s="998" t="s">
        <v>1387</v>
      </c>
      <c r="E674" s="830" t="s">
        <v>942</v>
      </c>
      <c r="F674" s="833">
        <v>14</v>
      </c>
      <c r="G674" s="762" t="s">
        <v>2270</v>
      </c>
      <c r="H674" s="774" t="s">
        <v>1390</v>
      </c>
      <c r="I674" s="774" t="s">
        <v>1406</v>
      </c>
      <c r="J674" s="800" t="s">
        <v>2280</v>
      </c>
      <c r="K674" s="774" t="s">
        <v>201</v>
      </c>
      <c r="L674" s="762" t="s">
        <v>327</v>
      </c>
      <c r="M674" s="785" t="s">
        <v>1282</v>
      </c>
      <c r="N674" s="762" t="s">
        <v>2281</v>
      </c>
      <c r="O674" s="762" t="s">
        <v>2282</v>
      </c>
      <c r="P674" s="812" t="s">
        <v>1395</v>
      </c>
      <c r="Q674" s="747" t="s">
        <v>1395</v>
      </c>
      <c r="R674" s="774" t="s">
        <v>173</v>
      </c>
      <c r="S674" s="876">
        <v>0.6</v>
      </c>
      <c r="T674" s="774" t="s">
        <v>263</v>
      </c>
      <c r="U674" s="876">
        <v>0.2</v>
      </c>
      <c r="V674" s="774" t="s">
        <v>174</v>
      </c>
      <c r="W674" s="876">
        <v>0.6</v>
      </c>
      <c r="X674" s="815" t="s">
        <v>174</v>
      </c>
      <c r="Y674" s="876">
        <v>0.6</v>
      </c>
      <c r="Z674" s="876" t="s">
        <v>993</v>
      </c>
      <c r="AA674" s="785" t="s">
        <v>174</v>
      </c>
      <c r="AB674" s="49">
        <v>1</v>
      </c>
      <c r="AC674" s="213" t="s">
        <v>2283</v>
      </c>
      <c r="AD674" s="214">
        <v>1</v>
      </c>
      <c r="AE674" s="9" t="s">
        <v>2284</v>
      </c>
      <c r="AF674" s="16" t="s">
        <v>507</v>
      </c>
      <c r="AG674" s="10" t="s">
        <v>1704</v>
      </c>
      <c r="AH674" s="18">
        <v>0.25</v>
      </c>
      <c r="AI674" s="10" t="s">
        <v>178</v>
      </c>
      <c r="AJ674" s="18">
        <v>0.15</v>
      </c>
      <c r="AK674" s="19">
        <v>0.4</v>
      </c>
      <c r="AL674" s="20">
        <v>0.36</v>
      </c>
      <c r="AM674" s="20">
        <v>0.6</v>
      </c>
      <c r="AN674" s="11" t="s">
        <v>179</v>
      </c>
      <c r="AO674" s="11" t="s">
        <v>180</v>
      </c>
      <c r="AP674" s="11" t="s">
        <v>181</v>
      </c>
      <c r="AQ674" s="774" t="s">
        <v>2285</v>
      </c>
      <c r="AR674" s="768">
        <v>0.6</v>
      </c>
      <c r="AS674" s="768">
        <v>0.1512</v>
      </c>
      <c r="AT674" s="785" t="s">
        <v>535</v>
      </c>
      <c r="AU674" s="768">
        <v>0.6</v>
      </c>
      <c r="AV674" s="768">
        <v>0.44999999999999996</v>
      </c>
      <c r="AW674" s="785" t="s">
        <v>174</v>
      </c>
      <c r="AX674" s="785" t="s">
        <v>174</v>
      </c>
      <c r="AY674" s="785" t="s">
        <v>174</v>
      </c>
      <c r="AZ674" s="774" t="s">
        <v>183</v>
      </c>
      <c r="BA674" s="97" t="s">
        <v>2286</v>
      </c>
      <c r="BB674" s="91" t="s">
        <v>2187</v>
      </c>
      <c r="BC674" s="94">
        <v>12</v>
      </c>
      <c r="BD674" s="9">
        <v>3</v>
      </c>
      <c r="BE674" s="9">
        <v>3</v>
      </c>
      <c r="BF674" s="9">
        <v>3</v>
      </c>
      <c r="BG674" s="9">
        <v>3</v>
      </c>
      <c r="BH674" s="91" t="s">
        <v>1798</v>
      </c>
      <c r="BI674" s="91" t="s">
        <v>2287</v>
      </c>
      <c r="BJ674" s="91"/>
      <c r="BK674" s="91"/>
      <c r="BL674" s="93"/>
      <c r="BM674" s="93"/>
      <c r="BN674" s="93"/>
      <c r="BO674" s="93"/>
      <c r="BP674" s="95" t="s">
        <v>974</v>
      </c>
      <c r="BQ674" s="96" t="s">
        <v>974</v>
      </c>
      <c r="BR674" s="747"/>
      <c r="BS674" s="762"/>
      <c r="BT674" s="762"/>
      <c r="BU674" s="765"/>
    </row>
    <row r="675" spans="1:73" ht="75" x14ac:dyDescent="0.25">
      <c r="A675" s="819"/>
      <c r="B675" s="822"/>
      <c r="C675" s="825"/>
      <c r="D675" s="999"/>
      <c r="E675" s="831"/>
      <c r="F675" s="834"/>
      <c r="G675" s="763"/>
      <c r="H675" s="775"/>
      <c r="I675" s="775"/>
      <c r="J675" s="801"/>
      <c r="K675" s="775"/>
      <c r="L675" s="763"/>
      <c r="M675" s="786"/>
      <c r="N675" s="763"/>
      <c r="O675" s="763"/>
      <c r="P675" s="813"/>
      <c r="Q675" s="748"/>
      <c r="R675" s="775"/>
      <c r="S675" s="877"/>
      <c r="T675" s="775"/>
      <c r="U675" s="877"/>
      <c r="V675" s="775"/>
      <c r="W675" s="877"/>
      <c r="X675" s="816"/>
      <c r="Y675" s="877"/>
      <c r="Z675" s="877"/>
      <c r="AA675" s="786"/>
      <c r="AB675" s="297">
        <v>2</v>
      </c>
      <c r="AC675" s="480" t="s">
        <v>2288</v>
      </c>
      <c r="AD675" s="481">
        <v>1</v>
      </c>
      <c r="AE675" s="295" t="s">
        <v>2289</v>
      </c>
      <c r="AF675" s="298" t="s">
        <v>830</v>
      </c>
      <c r="AG675" s="299" t="s">
        <v>1717</v>
      </c>
      <c r="AH675" s="296">
        <v>0.1</v>
      </c>
      <c r="AI675" s="299" t="s">
        <v>178</v>
      </c>
      <c r="AJ675" s="296">
        <v>0.15</v>
      </c>
      <c r="AK675" s="300">
        <v>0.25</v>
      </c>
      <c r="AL675" s="301">
        <v>0.36</v>
      </c>
      <c r="AM675" s="301">
        <v>0.44999999999999996</v>
      </c>
      <c r="AN675" s="302" t="s">
        <v>179</v>
      </c>
      <c r="AO675" s="302" t="s">
        <v>180</v>
      </c>
      <c r="AP675" s="302" t="s">
        <v>181</v>
      </c>
      <c r="AQ675" s="775"/>
      <c r="AR675" s="801"/>
      <c r="AS675" s="801"/>
      <c r="AT675" s="786"/>
      <c r="AU675" s="801"/>
      <c r="AV675" s="801"/>
      <c r="AW675" s="786"/>
      <c r="AX675" s="786"/>
      <c r="AY675" s="786"/>
      <c r="AZ675" s="775"/>
      <c r="BA675" s="303"/>
      <c r="BB675" s="305"/>
      <c r="BC675" s="308" t="s">
        <v>974</v>
      </c>
      <c r="BD675" s="295"/>
      <c r="BE675" s="295"/>
      <c r="BF675" s="295"/>
      <c r="BG675" s="295"/>
      <c r="BH675" s="305"/>
      <c r="BI675" s="305"/>
      <c r="BJ675" s="305"/>
      <c r="BK675" s="305"/>
      <c r="BL675" s="306"/>
      <c r="BM675" s="306"/>
      <c r="BN675" s="306"/>
      <c r="BO675" s="306"/>
      <c r="BP675" s="307" t="s">
        <v>974</v>
      </c>
      <c r="BQ675" s="330" t="s">
        <v>974</v>
      </c>
      <c r="BR675" s="748"/>
      <c r="BS675" s="763"/>
      <c r="BT675" s="763"/>
      <c r="BU675" s="766"/>
    </row>
    <row r="676" spans="1:73" ht="127.5" x14ac:dyDescent="0.25">
      <c r="A676" s="819"/>
      <c r="B676" s="822"/>
      <c r="C676" s="825"/>
      <c r="D676" s="999"/>
      <c r="E676" s="831"/>
      <c r="F676" s="834"/>
      <c r="G676" s="763"/>
      <c r="H676" s="775"/>
      <c r="I676" s="775"/>
      <c r="J676" s="801"/>
      <c r="K676" s="775"/>
      <c r="L676" s="763"/>
      <c r="M676" s="786"/>
      <c r="N676" s="763"/>
      <c r="O676" s="763"/>
      <c r="P676" s="813"/>
      <c r="Q676" s="748"/>
      <c r="R676" s="775"/>
      <c r="S676" s="877"/>
      <c r="T676" s="775"/>
      <c r="U676" s="877"/>
      <c r="V676" s="775"/>
      <c r="W676" s="877"/>
      <c r="X676" s="816"/>
      <c r="Y676" s="877"/>
      <c r="Z676" s="877"/>
      <c r="AA676" s="786"/>
      <c r="AB676" s="297">
        <v>3</v>
      </c>
      <c r="AC676" s="480" t="s">
        <v>2290</v>
      </c>
      <c r="AD676" s="481">
        <v>1</v>
      </c>
      <c r="AE676" s="295" t="s">
        <v>1442</v>
      </c>
      <c r="AF676" s="298" t="s">
        <v>507</v>
      </c>
      <c r="AG676" s="299" t="s">
        <v>1704</v>
      </c>
      <c r="AH676" s="296">
        <v>0.25</v>
      </c>
      <c r="AI676" s="299" t="s">
        <v>178</v>
      </c>
      <c r="AJ676" s="296">
        <v>0.15</v>
      </c>
      <c r="AK676" s="300">
        <v>0.4</v>
      </c>
      <c r="AL676" s="301">
        <v>0.216</v>
      </c>
      <c r="AM676" s="301">
        <v>0.44999999999999996</v>
      </c>
      <c r="AN676" s="302" t="s">
        <v>179</v>
      </c>
      <c r="AO676" s="302" t="s">
        <v>180</v>
      </c>
      <c r="AP676" s="302" t="s">
        <v>181</v>
      </c>
      <c r="AQ676" s="775"/>
      <c r="AR676" s="801"/>
      <c r="AS676" s="801"/>
      <c r="AT676" s="786"/>
      <c r="AU676" s="801"/>
      <c r="AV676" s="801"/>
      <c r="AW676" s="786"/>
      <c r="AX676" s="786"/>
      <c r="AY676" s="786"/>
      <c r="AZ676" s="775"/>
      <c r="BA676" s="303"/>
      <c r="BB676" s="305"/>
      <c r="BC676" s="308" t="s">
        <v>974</v>
      </c>
      <c r="BD676" s="295"/>
      <c r="BE676" s="295"/>
      <c r="BF676" s="295"/>
      <c r="BG676" s="295"/>
      <c r="BH676" s="305"/>
      <c r="BI676" s="305"/>
      <c r="BJ676" s="305"/>
      <c r="BK676" s="305"/>
      <c r="BL676" s="306"/>
      <c r="BM676" s="306"/>
      <c r="BN676" s="306"/>
      <c r="BO676" s="306"/>
      <c r="BP676" s="307" t="s">
        <v>974</v>
      </c>
      <c r="BQ676" s="330" t="s">
        <v>974</v>
      </c>
      <c r="BR676" s="748"/>
      <c r="BS676" s="763"/>
      <c r="BT676" s="763"/>
      <c r="BU676" s="766"/>
    </row>
    <row r="677" spans="1:73" ht="102" x14ac:dyDescent="0.25">
      <c r="A677" s="819"/>
      <c r="B677" s="822"/>
      <c r="C677" s="825"/>
      <c r="D677" s="999"/>
      <c r="E677" s="831"/>
      <c r="F677" s="834"/>
      <c r="G677" s="763"/>
      <c r="H677" s="775"/>
      <c r="I677" s="775"/>
      <c r="J677" s="801"/>
      <c r="K677" s="775"/>
      <c r="L677" s="763"/>
      <c r="M677" s="786"/>
      <c r="N677" s="763"/>
      <c r="O677" s="763"/>
      <c r="P677" s="813"/>
      <c r="Q677" s="748"/>
      <c r="R677" s="775"/>
      <c r="S677" s="877"/>
      <c r="T677" s="775"/>
      <c r="U677" s="877"/>
      <c r="V677" s="775"/>
      <c r="W677" s="877"/>
      <c r="X677" s="816"/>
      <c r="Y677" s="877"/>
      <c r="Z677" s="877"/>
      <c r="AA677" s="786"/>
      <c r="AB677" s="297">
        <v>4</v>
      </c>
      <c r="AC677" s="480" t="s">
        <v>2291</v>
      </c>
      <c r="AD677" s="481">
        <v>1</v>
      </c>
      <c r="AE677" s="295" t="s">
        <v>1631</v>
      </c>
      <c r="AF677" s="298" t="s">
        <v>507</v>
      </c>
      <c r="AG677" s="299" t="s">
        <v>1711</v>
      </c>
      <c r="AH677" s="296">
        <v>0.15</v>
      </c>
      <c r="AI677" s="299" t="s">
        <v>178</v>
      </c>
      <c r="AJ677" s="296">
        <v>0.15</v>
      </c>
      <c r="AK677" s="300">
        <v>0.3</v>
      </c>
      <c r="AL677" s="301">
        <v>0.1512</v>
      </c>
      <c r="AM677" s="301">
        <v>0.44999999999999996</v>
      </c>
      <c r="AN677" s="302" t="s">
        <v>179</v>
      </c>
      <c r="AO677" s="302" t="s">
        <v>180</v>
      </c>
      <c r="AP677" s="302" t="s">
        <v>181</v>
      </c>
      <c r="AQ677" s="775"/>
      <c r="AR677" s="801"/>
      <c r="AS677" s="801"/>
      <c r="AT677" s="786"/>
      <c r="AU677" s="801"/>
      <c r="AV677" s="801"/>
      <c r="AW677" s="786"/>
      <c r="AX677" s="786"/>
      <c r="AY677" s="786"/>
      <c r="AZ677" s="775"/>
      <c r="BA677" s="303"/>
      <c r="BB677" s="305"/>
      <c r="BC677" s="308" t="s">
        <v>974</v>
      </c>
      <c r="BD677" s="295"/>
      <c r="BE677" s="295"/>
      <c r="BF677" s="295"/>
      <c r="BG677" s="295"/>
      <c r="BH677" s="305"/>
      <c r="BI677" s="305"/>
      <c r="BJ677" s="305"/>
      <c r="BK677" s="305"/>
      <c r="BL677" s="306"/>
      <c r="BM677" s="306"/>
      <c r="BN677" s="306"/>
      <c r="BO677" s="306"/>
      <c r="BP677" s="307" t="s">
        <v>974</v>
      </c>
      <c r="BQ677" s="330" t="s">
        <v>974</v>
      </c>
      <c r="BR677" s="748"/>
      <c r="BS677" s="763"/>
      <c r="BT677" s="763"/>
      <c r="BU677" s="766"/>
    </row>
    <row r="678" spans="1:73" x14ac:dyDescent="0.25">
      <c r="A678" s="819"/>
      <c r="B678" s="822"/>
      <c r="C678" s="825"/>
      <c r="D678" s="999"/>
      <c r="E678" s="831"/>
      <c r="F678" s="834"/>
      <c r="G678" s="763"/>
      <c r="H678" s="775"/>
      <c r="I678" s="775"/>
      <c r="J678" s="801"/>
      <c r="K678" s="775"/>
      <c r="L678" s="763"/>
      <c r="M678" s="786"/>
      <c r="N678" s="763"/>
      <c r="O678" s="763"/>
      <c r="P678" s="813"/>
      <c r="Q678" s="748"/>
      <c r="R678" s="775"/>
      <c r="S678" s="877"/>
      <c r="T678" s="775"/>
      <c r="U678" s="877"/>
      <c r="V678" s="775"/>
      <c r="W678" s="877"/>
      <c r="X678" s="816"/>
      <c r="Y678" s="877"/>
      <c r="Z678" s="877"/>
      <c r="AA678" s="786"/>
      <c r="AB678" s="297">
        <v>5</v>
      </c>
      <c r="AC678" s="480"/>
      <c r="AD678" s="481"/>
      <c r="AE678" s="295"/>
      <c r="AF678" s="298" t="s">
        <v>974</v>
      </c>
      <c r="AG678" s="299"/>
      <c r="AH678" s="296" t="s">
        <v>974</v>
      </c>
      <c r="AI678" s="299"/>
      <c r="AJ678" s="296" t="s">
        <v>974</v>
      </c>
      <c r="AK678" s="300" t="s">
        <v>974</v>
      </c>
      <c r="AL678" s="301" t="s">
        <v>974</v>
      </c>
      <c r="AM678" s="301" t="s">
        <v>974</v>
      </c>
      <c r="AN678" s="302"/>
      <c r="AO678" s="302"/>
      <c r="AP678" s="302"/>
      <c r="AQ678" s="775"/>
      <c r="AR678" s="801"/>
      <c r="AS678" s="801"/>
      <c r="AT678" s="786"/>
      <c r="AU678" s="801"/>
      <c r="AV678" s="801"/>
      <c r="AW678" s="786"/>
      <c r="AX678" s="786"/>
      <c r="AY678" s="786"/>
      <c r="AZ678" s="775"/>
      <c r="BA678" s="303"/>
      <c r="BB678" s="305"/>
      <c r="BC678" s="308" t="s">
        <v>974</v>
      </c>
      <c r="BD678" s="295"/>
      <c r="BE678" s="295"/>
      <c r="BF678" s="295"/>
      <c r="BG678" s="295"/>
      <c r="BH678" s="305"/>
      <c r="BI678" s="305"/>
      <c r="BJ678" s="305"/>
      <c r="BK678" s="305"/>
      <c r="BL678" s="306"/>
      <c r="BM678" s="306"/>
      <c r="BN678" s="306"/>
      <c r="BO678" s="306"/>
      <c r="BP678" s="307" t="s">
        <v>974</v>
      </c>
      <c r="BQ678" s="330" t="s">
        <v>974</v>
      </c>
      <c r="BR678" s="748"/>
      <c r="BS678" s="763"/>
      <c r="BT678" s="763"/>
      <c r="BU678" s="766"/>
    </row>
    <row r="679" spans="1:73" ht="15.75" thickBot="1" x14ac:dyDescent="0.3">
      <c r="A679" s="819"/>
      <c r="B679" s="822"/>
      <c r="C679" s="825"/>
      <c r="D679" s="1000"/>
      <c r="E679" s="832"/>
      <c r="F679" s="835"/>
      <c r="G679" s="764"/>
      <c r="H679" s="776"/>
      <c r="I679" s="776"/>
      <c r="J679" s="802"/>
      <c r="K679" s="776"/>
      <c r="L679" s="764"/>
      <c r="M679" s="787"/>
      <c r="N679" s="764"/>
      <c r="O679" s="764"/>
      <c r="P679" s="814"/>
      <c r="Q679" s="749"/>
      <c r="R679" s="776"/>
      <c r="S679" s="878"/>
      <c r="T679" s="776"/>
      <c r="U679" s="878"/>
      <c r="V679" s="776"/>
      <c r="W679" s="878"/>
      <c r="X679" s="817"/>
      <c r="Y679" s="878"/>
      <c r="Z679" s="878"/>
      <c r="AA679" s="787"/>
      <c r="AB679" s="315">
        <v>6</v>
      </c>
      <c r="AC679" s="482"/>
      <c r="AD679" s="483"/>
      <c r="AE679" s="313"/>
      <c r="AF679" s="316" t="s">
        <v>974</v>
      </c>
      <c r="AG679" s="317"/>
      <c r="AH679" s="314" t="s">
        <v>974</v>
      </c>
      <c r="AI679" s="317"/>
      <c r="AJ679" s="314" t="s">
        <v>974</v>
      </c>
      <c r="AK679" s="318" t="s">
        <v>974</v>
      </c>
      <c r="AL679" s="319" t="s">
        <v>974</v>
      </c>
      <c r="AM679" s="319" t="s">
        <v>974</v>
      </c>
      <c r="AN679" s="320"/>
      <c r="AO679" s="320"/>
      <c r="AP679" s="320"/>
      <c r="AQ679" s="776"/>
      <c r="AR679" s="802"/>
      <c r="AS679" s="802"/>
      <c r="AT679" s="787"/>
      <c r="AU679" s="802"/>
      <c r="AV679" s="802"/>
      <c r="AW679" s="787"/>
      <c r="AX679" s="787"/>
      <c r="AY679" s="787"/>
      <c r="AZ679" s="776"/>
      <c r="BA679" s="321"/>
      <c r="BB679" s="323"/>
      <c r="BC679" s="326" t="s">
        <v>974</v>
      </c>
      <c r="BD679" s="313"/>
      <c r="BE679" s="313"/>
      <c r="BF679" s="313"/>
      <c r="BG679" s="313"/>
      <c r="BH679" s="323"/>
      <c r="BI679" s="323"/>
      <c r="BJ679" s="323"/>
      <c r="BK679" s="323"/>
      <c r="BL679" s="324"/>
      <c r="BM679" s="324"/>
      <c r="BN679" s="324"/>
      <c r="BO679" s="324"/>
      <c r="BP679" s="325" t="s">
        <v>974</v>
      </c>
      <c r="BQ679" s="333" t="s">
        <v>974</v>
      </c>
      <c r="BR679" s="749"/>
      <c r="BS679" s="764"/>
      <c r="BT679" s="764"/>
      <c r="BU679" s="767"/>
    </row>
    <row r="680" spans="1:73" ht="73.5" customHeight="1" x14ac:dyDescent="0.25">
      <c r="A680" s="819"/>
      <c r="B680" s="822"/>
      <c r="C680" s="825"/>
      <c r="D680" s="998" t="s">
        <v>1387</v>
      </c>
      <c r="E680" s="830" t="s">
        <v>942</v>
      </c>
      <c r="F680" s="833">
        <v>15</v>
      </c>
      <c r="G680" s="762" t="s">
        <v>2292</v>
      </c>
      <c r="H680" s="774" t="s">
        <v>1390</v>
      </c>
      <c r="I680" s="774" t="s">
        <v>1391</v>
      </c>
      <c r="J680" s="800" t="s">
        <v>2293</v>
      </c>
      <c r="K680" s="774" t="s">
        <v>201</v>
      </c>
      <c r="L680" s="762" t="s">
        <v>675</v>
      </c>
      <c r="M680" s="785" t="s">
        <v>1282</v>
      </c>
      <c r="N680" s="762" t="s">
        <v>2294</v>
      </c>
      <c r="O680" s="762" t="s">
        <v>2295</v>
      </c>
      <c r="P680" s="812" t="s">
        <v>1395</v>
      </c>
      <c r="Q680" s="747" t="s">
        <v>1395</v>
      </c>
      <c r="R680" s="774" t="s">
        <v>219</v>
      </c>
      <c r="S680" s="876">
        <v>0.4</v>
      </c>
      <c r="T680" s="774" t="s">
        <v>263</v>
      </c>
      <c r="U680" s="876">
        <v>0.2</v>
      </c>
      <c r="V680" s="774" t="s">
        <v>174</v>
      </c>
      <c r="W680" s="876">
        <v>0.6</v>
      </c>
      <c r="X680" s="815" t="s">
        <v>174</v>
      </c>
      <c r="Y680" s="876">
        <v>0.6</v>
      </c>
      <c r="Z680" s="876" t="s">
        <v>1602</v>
      </c>
      <c r="AA680" s="785" t="s">
        <v>174</v>
      </c>
      <c r="AB680" s="49">
        <v>1</v>
      </c>
      <c r="AC680" s="213" t="s">
        <v>2296</v>
      </c>
      <c r="AD680" s="214">
        <v>1</v>
      </c>
      <c r="AE680" s="9" t="s">
        <v>1812</v>
      </c>
      <c r="AF680" s="16" t="s">
        <v>507</v>
      </c>
      <c r="AG680" s="10" t="s">
        <v>1704</v>
      </c>
      <c r="AH680" s="18">
        <v>0.25</v>
      </c>
      <c r="AI680" s="10" t="s">
        <v>806</v>
      </c>
      <c r="AJ680" s="18">
        <v>0.25</v>
      </c>
      <c r="AK680" s="19">
        <v>0.5</v>
      </c>
      <c r="AL680" s="20">
        <v>0.2</v>
      </c>
      <c r="AM680" s="20">
        <v>0.6</v>
      </c>
      <c r="AN680" s="11" t="s">
        <v>179</v>
      </c>
      <c r="AO680" s="11" t="s">
        <v>180</v>
      </c>
      <c r="AP680" s="11" t="s">
        <v>181</v>
      </c>
      <c r="AQ680" s="774" t="s">
        <v>2285</v>
      </c>
      <c r="AR680" s="768">
        <v>0.4</v>
      </c>
      <c r="AS680" s="768">
        <v>0.12</v>
      </c>
      <c r="AT680" s="785" t="s">
        <v>535</v>
      </c>
      <c r="AU680" s="768">
        <v>0.6</v>
      </c>
      <c r="AV680" s="768">
        <v>0.44999999999999996</v>
      </c>
      <c r="AW680" s="785" t="s">
        <v>174</v>
      </c>
      <c r="AX680" s="785" t="s">
        <v>174</v>
      </c>
      <c r="AY680" s="785" t="s">
        <v>174</v>
      </c>
      <c r="AZ680" s="774" t="s">
        <v>183</v>
      </c>
      <c r="BA680" s="97" t="s">
        <v>2167</v>
      </c>
      <c r="BB680" s="91" t="s">
        <v>2168</v>
      </c>
      <c r="BC680" s="94">
        <v>4</v>
      </c>
      <c r="BD680" s="9">
        <v>1</v>
      </c>
      <c r="BE680" s="9">
        <v>1</v>
      </c>
      <c r="BF680" s="9">
        <v>1</v>
      </c>
      <c r="BG680" s="9">
        <v>1</v>
      </c>
      <c r="BH680" s="91" t="s">
        <v>1798</v>
      </c>
      <c r="BI680" s="91" t="s">
        <v>2287</v>
      </c>
      <c r="BJ680" s="91"/>
      <c r="BK680" s="91"/>
      <c r="BL680" s="93"/>
      <c r="BM680" s="93"/>
      <c r="BN680" s="93"/>
      <c r="BO680" s="93"/>
      <c r="BP680" s="95" t="s">
        <v>974</v>
      </c>
      <c r="BQ680" s="96" t="s">
        <v>974</v>
      </c>
      <c r="BR680" s="747"/>
      <c r="BS680" s="762"/>
      <c r="BT680" s="762"/>
      <c r="BU680" s="765"/>
    </row>
    <row r="681" spans="1:73" ht="42.6" customHeight="1" x14ac:dyDescent="0.25">
      <c r="A681" s="819"/>
      <c r="B681" s="822"/>
      <c r="C681" s="825"/>
      <c r="D681" s="999"/>
      <c r="E681" s="831"/>
      <c r="F681" s="834"/>
      <c r="G681" s="763"/>
      <c r="H681" s="775"/>
      <c r="I681" s="775"/>
      <c r="J681" s="801"/>
      <c r="K681" s="775"/>
      <c r="L681" s="763"/>
      <c r="M681" s="786"/>
      <c r="N681" s="763"/>
      <c r="O681" s="763"/>
      <c r="P681" s="813"/>
      <c r="Q681" s="748"/>
      <c r="R681" s="775"/>
      <c r="S681" s="877"/>
      <c r="T681" s="775"/>
      <c r="U681" s="877"/>
      <c r="V681" s="775"/>
      <c r="W681" s="877"/>
      <c r="X681" s="816"/>
      <c r="Y681" s="877"/>
      <c r="Z681" s="877"/>
      <c r="AA681" s="786"/>
      <c r="AB681" s="297">
        <v>2</v>
      </c>
      <c r="AC681" s="480" t="s">
        <v>2221</v>
      </c>
      <c r="AD681" s="481">
        <v>2</v>
      </c>
      <c r="AE681" s="295" t="s">
        <v>1442</v>
      </c>
      <c r="AF681" s="298" t="s">
        <v>507</v>
      </c>
      <c r="AG681" s="299" t="s">
        <v>177</v>
      </c>
      <c r="AH681" s="296">
        <v>0.25</v>
      </c>
      <c r="AI681" s="299" t="s">
        <v>178</v>
      </c>
      <c r="AJ681" s="296">
        <v>0.15</v>
      </c>
      <c r="AK681" s="300">
        <v>0.4</v>
      </c>
      <c r="AL681" s="301">
        <v>0.12</v>
      </c>
      <c r="AM681" s="301">
        <v>0.6</v>
      </c>
      <c r="AN681" s="302" t="s">
        <v>179</v>
      </c>
      <c r="AO681" s="302" t="s">
        <v>180</v>
      </c>
      <c r="AP681" s="302" t="s">
        <v>181</v>
      </c>
      <c r="AQ681" s="775"/>
      <c r="AR681" s="801"/>
      <c r="AS681" s="801"/>
      <c r="AT681" s="786"/>
      <c r="AU681" s="801"/>
      <c r="AV681" s="801"/>
      <c r="AW681" s="786"/>
      <c r="AX681" s="786"/>
      <c r="AY681" s="786"/>
      <c r="AZ681" s="775"/>
      <c r="BA681" s="303"/>
      <c r="BB681" s="305"/>
      <c r="BC681" s="308" t="s">
        <v>974</v>
      </c>
      <c r="BD681" s="295"/>
      <c r="BE681" s="295"/>
      <c r="BF681" s="295"/>
      <c r="BG681" s="295"/>
      <c r="BH681" s="305"/>
      <c r="BI681" s="305"/>
      <c r="BJ681" s="305"/>
      <c r="BK681" s="305"/>
      <c r="BL681" s="306"/>
      <c r="BM681" s="306"/>
      <c r="BN681" s="306"/>
      <c r="BO681" s="306"/>
      <c r="BP681" s="307" t="s">
        <v>974</v>
      </c>
      <c r="BQ681" s="330" t="s">
        <v>974</v>
      </c>
      <c r="BR681" s="748"/>
      <c r="BS681" s="763"/>
      <c r="BT681" s="763"/>
      <c r="BU681" s="766"/>
    </row>
    <row r="682" spans="1:73" ht="76.5" x14ac:dyDescent="0.25">
      <c r="A682" s="819"/>
      <c r="B682" s="822"/>
      <c r="C682" s="825"/>
      <c r="D682" s="999"/>
      <c r="E682" s="831"/>
      <c r="F682" s="834"/>
      <c r="G682" s="763"/>
      <c r="H682" s="775"/>
      <c r="I682" s="775"/>
      <c r="J682" s="801"/>
      <c r="K682" s="775"/>
      <c r="L682" s="763"/>
      <c r="M682" s="786"/>
      <c r="N682" s="763"/>
      <c r="O682" s="763"/>
      <c r="P682" s="813"/>
      <c r="Q682" s="748"/>
      <c r="R682" s="775"/>
      <c r="S682" s="877"/>
      <c r="T682" s="775"/>
      <c r="U682" s="877"/>
      <c r="V682" s="775"/>
      <c r="W682" s="877"/>
      <c r="X682" s="816"/>
      <c r="Y682" s="877"/>
      <c r="Z682" s="877"/>
      <c r="AA682" s="786"/>
      <c r="AB682" s="297">
        <v>3</v>
      </c>
      <c r="AC682" s="480" t="s">
        <v>2297</v>
      </c>
      <c r="AD682" s="481">
        <v>2</v>
      </c>
      <c r="AE682" s="295" t="s">
        <v>2224</v>
      </c>
      <c r="AF682" s="298" t="s">
        <v>830</v>
      </c>
      <c r="AG682" s="299" t="s">
        <v>1717</v>
      </c>
      <c r="AH682" s="296">
        <v>0.1</v>
      </c>
      <c r="AI682" s="299" t="s">
        <v>178</v>
      </c>
      <c r="AJ682" s="296">
        <v>0.15</v>
      </c>
      <c r="AK682" s="300">
        <v>0.25</v>
      </c>
      <c r="AL682" s="301">
        <v>0.12</v>
      </c>
      <c r="AM682" s="301">
        <v>0.44999999999999996</v>
      </c>
      <c r="AN682" s="302" t="s">
        <v>179</v>
      </c>
      <c r="AO682" s="302" t="s">
        <v>180</v>
      </c>
      <c r="AP682" s="302" t="s">
        <v>181</v>
      </c>
      <c r="AQ682" s="775"/>
      <c r="AR682" s="801"/>
      <c r="AS682" s="801"/>
      <c r="AT682" s="786"/>
      <c r="AU682" s="801"/>
      <c r="AV682" s="801"/>
      <c r="AW682" s="786"/>
      <c r="AX682" s="786"/>
      <c r="AY682" s="786"/>
      <c r="AZ682" s="775"/>
      <c r="BA682" s="303"/>
      <c r="BB682" s="305"/>
      <c r="BC682" s="308" t="s">
        <v>974</v>
      </c>
      <c r="BD682" s="295"/>
      <c r="BE682" s="295"/>
      <c r="BF682" s="295"/>
      <c r="BG682" s="295"/>
      <c r="BH682" s="305"/>
      <c r="BI682" s="305"/>
      <c r="BJ682" s="305"/>
      <c r="BK682" s="305"/>
      <c r="BL682" s="306"/>
      <c r="BM682" s="306"/>
      <c r="BN682" s="306"/>
      <c r="BO682" s="306"/>
      <c r="BP682" s="307" t="s">
        <v>974</v>
      </c>
      <c r="BQ682" s="330" t="s">
        <v>974</v>
      </c>
      <c r="BR682" s="748"/>
      <c r="BS682" s="763"/>
      <c r="BT682" s="763"/>
      <c r="BU682" s="766"/>
    </row>
    <row r="683" spans="1:73" x14ac:dyDescent="0.25">
      <c r="A683" s="819"/>
      <c r="B683" s="822"/>
      <c r="C683" s="825"/>
      <c r="D683" s="999"/>
      <c r="E683" s="831"/>
      <c r="F683" s="834"/>
      <c r="G683" s="763"/>
      <c r="H683" s="775"/>
      <c r="I683" s="775"/>
      <c r="J683" s="801"/>
      <c r="K683" s="775"/>
      <c r="L683" s="763"/>
      <c r="M683" s="786"/>
      <c r="N683" s="763"/>
      <c r="O683" s="763"/>
      <c r="P683" s="813"/>
      <c r="Q683" s="748"/>
      <c r="R683" s="775"/>
      <c r="S683" s="877"/>
      <c r="T683" s="775"/>
      <c r="U683" s="877"/>
      <c r="V683" s="775"/>
      <c r="W683" s="877"/>
      <c r="X683" s="816"/>
      <c r="Y683" s="877"/>
      <c r="Z683" s="877"/>
      <c r="AA683" s="786"/>
      <c r="AB683" s="297">
        <v>4</v>
      </c>
      <c r="AC683" s="480"/>
      <c r="AD683" s="481"/>
      <c r="AE683" s="295"/>
      <c r="AF683" s="298" t="s">
        <v>974</v>
      </c>
      <c r="AG683" s="299"/>
      <c r="AH683" s="296" t="s">
        <v>974</v>
      </c>
      <c r="AI683" s="299"/>
      <c r="AJ683" s="296" t="s">
        <v>974</v>
      </c>
      <c r="AK683" s="300" t="s">
        <v>974</v>
      </c>
      <c r="AL683" s="301" t="s">
        <v>974</v>
      </c>
      <c r="AM683" s="301" t="s">
        <v>974</v>
      </c>
      <c r="AN683" s="302"/>
      <c r="AO683" s="302"/>
      <c r="AP683" s="302"/>
      <c r="AQ683" s="775"/>
      <c r="AR683" s="801"/>
      <c r="AS683" s="801"/>
      <c r="AT683" s="786"/>
      <c r="AU683" s="801"/>
      <c r="AV683" s="801"/>
      <c r="AW683" s="786"/>
      <c r="AX683" s="786"/>
      <c r="AY683" s="786"/>
      <c r="AZ683" s="775"/>
      <c r="BA683" s="303"/>
      <c r="BB683" s="305"/>
      <c r="BC683" s="308" t="s">
        <v>974</v>
      </c>
      <c r="BD683" s="295"/>
      <c r="BE683" s="295"/>
      <c r="BF683" s="295"/>
      <c r="BG683" s="295"/>
      <c r="BH683" s="305"/>
      <c r="BI683" s="305"/>
      <c r="BJ683" s="305"/>
      <c r="BK683" s="305"/>
      <c r="BL683" s="306"/>
      <c r="BM683" s="306"/>
      <c r="BN683" s="306"/>
      <c r="BO683" s="306"/>
      <c r="BP683" s="307" t="s">
        <v>974</v>
      </c>
      <c r="BQ683" s="330" t="s">
        <v>974</v>
      </c>
      <c r="BR683" s="748"/>
      <c r="BS683" s="763"/>
      <c r="BT683" s="763"/>
      <c r="BU683" s="766"/>
    </row>
    <row r="684" spans="1:73" x14ac:dyDescent="0.25">
      <c r="A684" s="819"/>
      <c r="B684" s="822"/>
      <c r="C684" s="825"/>
      <c r="D684" s="999"/>
      <c r="E684" s="831"/>
      <c r="F684" s="834"/>
      <c r="G684" s="763"/>
      <c r="H684" s="775"/>
      <c r="I684" s="775"/>
      <c r="J684" s="801"/>
      <c r="K684" s="775"/>
      <c r="L684" s="763"/>
      <c r="M684" s="786"/>
      <c r="N684" s="763"/>
      <c r="O684" s="763"/>
      <c r="P684" s="813"/>
      <c r="Q684" s="748"/>
      <c r="R684" s="775"/>
      <c r="S684" s="877"/>
      <c r="T684" s="775"/>
      <c r="U684" s="877"/>
      <c r="V684" s="775"/>
      <c r="W684" s="877"/>
      <c r="X684" s="816"/>
      <c r="Y684" s="877"/>
      <c r="Z684" s="877"/>
      <c r="AA684" s="786"/>
      <c r="AB684" s="297">
        <v>5</v>
      </c>
      <c r="AC684" s="480"/>
      <c r="AD684" s="481"/>
      <c r="AE684" s="295"/>
      <c r="AF684" s="298" t="s">
        <v>974</v>
      </c>
      <c r="AG684" s="299"/>
      <c r="AH684" s="296" t="s">
        <v>974</v>
      </c>
      <c r="AI684" s="299"/>
      <c r="AJ684" s="296" t="s">
        <v>974</v>
      </c>
      <c r="AK684" s="300" t="s">
        <v>974</v>
      </c>
      <c r="AL684" s="301" t="s">
        <v>974</v>
      </c>
      <c r="AM684" s="301" t="s">
        <v>974</v>
      </c>
      <c r="AN684" s="302"/>
      <c r="AO684" s="302"/>
      <c r="AP684" s="302"/>
      <c r="AQ684" s="775"/>
      <c r="AR684" s="801"/>
      <c r="AS684" s="801"/>
      <c r="AT684" s="786"/>
      <c r="AU684" s="801"/>
      <c r="AV684" s="801"/>
      <c r="AW684" s="786"/>
      <c r="AX684" s="786"/>
      <c r="AY684" s="786"/>
      <c r="AZ684" s="775"/>
      <c r="BA684" s="303"/>
      <c r="BB684" s="305"/>
      <c r="BC684" s="308" t="s">
        <v>974</v>
      </c>
      <c r="BD684" s="295"/>
      <c r="BE684" s="295"/>
      <c r="BF684" s="295"/>
      <c r="BG684" s="295"/>
      <c r="BH684" s="305"/>
      <c r="BI684" s="305"/>
      <c r="BJ684" s="305"/>
      <c r="BK684" s="305"/>
      <c r="BL684" s="306"/>
      <c r="BM684" s="306"/>
      <c r="BN684" s="306"/>
      <c r="BO684" s="306"/>
      <c r="BP684" s="307" t="s">
        <v>974</v>
      </c>
      <c r="BQ684" s="330" t="s">
        <v>974</v>
      </c>
      <c r="BR684" s="748"/>
      <c r="BS684" s="763"/>
      <c r="BT684" s="763"/>
      <c r="BU684" s="766"/>
    </row>
    <row r="685" spans="1:73" ht="15.75" thickBot="1" x14ac:dyDescent="0.3">
      <c r="A685" s="819"/>
      <c r="B685" s="822"/>
      <c r="C685" s="825"/>
      <c r="D685" s="1000"/>
      <c r="E685" s="832"/>
      <c r="F685" s="835"/>
      <c r="G685" s="764"/>
      <c r="H685" s="776"/>
      <c r="I685" s="776"/>
      <c r="J685" s="802"/>
      <c r="K685" s="776"/>
      <c r="L685" s="764"/>
      <c r="M685" s="787"/>
      <c r="N685" s="764"/>
      <c r="O685" s="764"/>
      <c r="P685" s="814"/>
      <c r="Q685" s="749"/>
      <c r="R685" s="776"/>
      <c r="S685" s="878"/>
      <c r="T685" s="776"/>
      <c r="U685" s="878"/>
      <c r="V685" s="776"/>
      <c r="W685" s="878"/>
      <c r="X685" s="817"/>
      <c r="Y685" s="878"/>
      <c r="Z685" s="878"/>
      <c r="AA685" s="787"/>
      <c r="AB685" s="315">
        <v>6</v>
      </c>
      <c r="AC685" s="482"/>
      <c r="AD685" s="483"/>
      <c r="AE685" s="313"/>
      <c r="AF685" s="316" t="s">
        <v>974</v>
      </c>
      <c r="AG685" s="317"/>
      <c r="AH685" s="314" t="s">
        <v>974</v>
      </c>
      <c r="AI685" s="317"/>
      <c r="AJ685" s="314" t="s">
        <v>974</v>
      </c>
      <c r="AK685" s="318" t="s">
        <v>974</v>
      </c>
      <c r="AL685" s="319" t="s">
        <v>974</v>
      </c>
      <c r="AM685" s="319" t="s">
        <v>974</v>
      </c>
      <c r="AN685" s="320"/>
      <c r="AO685" s="320"/>
      <c r="AP685" s="320"/>
      <c r="AQ685" s="776"/>
      <c r="AR685" s="802"/>
      <c r="AS685" s="802"/>
      <c r="AT685" s="787"/>
      <c r="AU685" s="802"/>
      <c r="AV685" s="802"/>
      <c r="AW685" s="787"/>
      <c r="AX685" s="787"/>
      <c r="AY685" s="787"/>
      <c r="AZ685" s="776"/>
      <c r="BA685" s="321"/>
      <c r="BB685" s="323"/>
      <c r="BC685" s="326" t="s">
        <v>974</v>
      </c>
      <c r="BD685" s="313"/>
      <c r="BE685" s="313"/>
      <c r="BF685" s="313"/>
      <c r="BG685" s="313"/>
      <c r="BH685" s="323"/>
      <c r="BI685" s="323"/>
      <c r="BJ685" s="323"/>
      <c r="BK685" s="323"/>
      <c r="BL685" s="324"/>
      <c r="BM685" s="324"/>
      <c r="BN685" s="324"/>
      <c r="BO685" s="324"/>
      <c r="BP685" s="325" t="s">
        <v>974</v>
      </c>
      <c r="BQ685" s="333" t="s">
        <v>974</v>
      </c>
      <c r="BR685" s="749"/>
      <c r="BS685" s="764"/>
      <c r="BT685" s="764"/>
      <c r="BU685" s="767"/>
    </row>
    <row r="686" spans="1:73" ht="85.9" customHeight="1" x14ac:dyDescent="0.25">
      <c r="A686" s="819"/>
      <c r="B686" s="822"/>
      <c r="C686" s="825"/>
      <c r="D686" s="998" t="s">
        <v>1387</v>
      </c>
      <c r="E686" s="830" t="s">
        <v>942</v>
      </c>
      <c r="F686" s="833">
        <v>16</v>
      </c>
      <c r="G686" s="762" t="s">
        <v>2292</v>
      </c>
      <c r="H686" s="774" t="s">
        <v>1390</v>
      </c>
      <c r="I686" s="774" t="s">
        <v>1406</v>
      </c>
      <c r="J686" s="800" t="s">
        <v>2298</v>
      </c>
      <c r="K686" s="774" t="s">
        <v>201</v>
      </c>
      <c r="L686" s="762" t="s">
        <v>675</v>
      </c>
      <c r="M686" s="785" t="s">
        <v>1282</v>
      </c>
      <c r="N686" s="762" t="s">
        <v>2299</v>
      </c>
      <c r="O686" s="762" t="s">
        <v>2300</v>
      </c>
      <c r="P686" s="812" t="s">
        <v>1395</v>
      </c>
      <c r="Q686" s="747" t="s">
        <v>1395</v>
      </c>
      <c r="R686" s="774" t="s">
        <v>219</v>
      </c>
      <c r="S686" s="876">
        <v>0.4</v>
      </c>
      <c r="T686" s="774" t="s">
        <v>263</v>
      </c>
      <c r="U686" s="876">
        <v>0.2</v>
      </c>
      <c r="V686" s="774" t="s">
        <v>363</v>
      </c>
      <c r="W686" s="876">
        <v>0.8</v>
      </c>
      <c r="X686" s="815" t="s">
        <v>363</v>
      </c>
      <c r="Y686" s="876">
        <v>0.8</v>
      </c>
      <c r="Z686" s="876" t="s">
        <v>2301</v>
      </c>
      <c r="AA686" s="785" t="s">
        <v>1580</v>
      </c>
      <c r="AB686" s="49">
        <v>1</v>
      </c>
      <c r="AC686" s="213" t="s">
        <v>2302</v>
      </c>
      <c r="AD686" s="214">
        <v>1</v>
      </c>
      <c r="AE686" s="9" t="s">
        <v>2224</v>
      </c>
      <c r="AF686" s="16" t="s">
        <v>830</v>
      </c>
      <c r="AG686" s="10" t="s">
        <v>1717</v>
      </c>
      <c r="AH686" s="18">
        <v>0.1</v>
      </c>
      <c r="AI686" s="10" t="s">
        <v>178</v>
      </c>
      <c r="AJ686" s="18">
        <v>0.15</v>
      </c>
      <c r="AK686" s="19">
        <v>0.25</v>
      </c>
      <c r="AL686" s="20">
        <v>0.4</v>
      </c>
      <c r="AM686" s="20">
        <v>0.60000000000000009</v>
      </c>
      <c r="AN686" s="11" t="s">
        <v>179</v>
      </c>
      <c r="AO686" s="11" t="s">
        <v>180</v>
      </c>
      <c r="AP686" s="11" t="s">
        <v>181</v>
      </c>
      <c r="AQ686" s="774" t="s">
        <v>2285</v>
      </c>
      <c r="AR686" s="768">
        <v>0.4</v>
      </c>
      <c r="AS686" s="768">
        <v>0.12</v>
      </c>
      <c r="AT686" s="785" t="s">
        <v>535</v>
      </c>
      <c r="AU686" s="768">
        <v>0.8</v>
      </c>
      <c r="AV686" s="768">
        <v>0.33750000000000002</v>
      </c>
      <c r="AW686" s="785" t="s">
        <v>220</v>
      </c>
      <c r="AX686" s="785" t="s">
        <v>1580</v>
      </c>
      <c r="AY686" s="785" t="s">
        <v>1397</v>
      </c>
      <c r="AZ686" s="774" t="s">
        <v>224</v>
      </c>
      <c r="BA686" s="97"/>
      <c r="BB686" s="91"/>
      <c r="BC686" s="94" t="s">
        <v>974</v>
      </c>
      <c r="BD686" s="9"/>
      <c r="BE686" s="9"/>
      <c r="BF686" s="9"/>
      <c r="BG686" s="9"/>
      <c r="BH686" s="91"/>
      <c r="BI686" s="91"/>
      <c r="BJ686" s="91"/>
      <c r="BK686" s="91"/>
      <c r="BL686" s="93"/>
      <c r="BM686" s="93"/>
      <c r="BN686" s="93"/>
      <c r="BO686" s="93"/>
      <c r="BP686" s="95" t="s">
        <v>974</v>
      </c>
      <c r="BQ686" s="96" t="s">
        <v>974</v>
      </c>
      <c r="BR686" s="747"/>
      <c r="BS686" s="762"/>
      <c r="BT686" s="762"/>
      <c r="BU686" s="765"/>
    </row>
    <row r="687" spans="1:73" ht="70.5" x14ac:dyDescent="0.25">
      <c r="A687" s="819"/>
      <c r="B687" s="822"/>
      <c r="C687" s="825"/>
      <c r="D687" s="999"/>
      <c r="E687" s="831"/>
      <c r="F687" s="834"/>
      <c r="G687" s="763"/>
      <c r="H687" s="775"/>
      <c r="I687" s="775"/>
      <c r="J687" s="801"/>
      <c r="K687" s="775"/>
      <c r="L687" s="763"/>
      <c r="M687" s="786"/>
      <c r="N687" s="763"/>
      <c r="O687" s="763"/>
      <c r="P687" s="813"/>
      <c r="Q687" s="748"/>
      <c r="R687" s="775"/>
      <c r="S687" s="877"/>
      <c r="T687" s="775"/>
      <c r="U687" s="877"/>
      <c r="V687" s="775"/>
      <c r="W687" s="877"/>
      <c r="X687" s="816"/>
      <c r="Y687" s="877"/>
      <c r="Z687" s="877"/>
      <c r="AA687" s="786"/>
      <c r="AB687" s="297">
        <v>2</v>
      </c>
      <c r="AC687" s="480" t="s">
        <v>2221</v>
      </c>
      <c r="AD687" s="481">
        <v>2</v>
      </c>
      <c r="AE687" s="295" t="s">
        <v>1442</v>
      </c>
      <c r="AF687" s="298" t="s">
        <v>507</v>
      </c>
      <c r="AG687" s="299" t="s">
        <v>177</v>
      </c>
      <c r="AH687" s="296">
        <v>0.25</v>
      </c>
      <c r="AI687" s="299" t="s">
        <v>178</v>
      </c>
      <c r="AJ687" s="296">
        <v>0.15</v>
      </c>
      <c r="AK687" s="300">
        <v>0.4</v>
      </c>
      <c r="AL687" s="301">
        <v>0.24</v>
      </c>
      <c r="AM687" s="301">
        <v>0.60000000000000009</v>
      </c>
      <c r="AN687" s="302" t="s">
        <v>179</v>
      </c>
      <c r="AO687" s="302" t="s">
        <v>180</v>
      </c>
      <c r="AP687" s="302" t="s">
        <v>181</v>
      </c>
      <c r="AQ687" s="775"/>
      <c r="AR687" s="801"/>
      <c r="AS687" s="801"/>
      <c r="AT687" s="786"/>
      <c r="AU687" s="801"/>
      <c r="AV687" s="801"/>
      <c r="AW687" s="786"/>
      <c r="AX687" s="786"/>
      <c r="AY687" s="786"/>
      <c r="AZ687" s="775"/>
      <c r="BA687" s="303"/>
      <c r="BB687" s="305"/>
      <c r="BC687" s="308" t="s">
        <v>974</v>
      </c>
      <c r="BD687" s="295"/>
      <c r="BE687" s="295"/>
      <c r="BF687" s="295"/>
      <c r="BG687" s="295"/>
      <c r="BH687" s="305"/>
      <c r="BI687" s="305"/>
      <c r="BJ687" s="305"/>
      <c r="BK687" s="305"/>
      <c r="BL687" s="306"/>
      <c r="BM687" s="306"/>
      <c r="BN687" s="306"/>
      <c r="BO687" s="306"/>
      <c r="BP687" s="307" t="s">
        <v>974</v>
      </c>
      <c r="BQ687" s="330" t="s">
        <v>974</v>
      </c>
      <c r="BR687" s="748"/>
      <c r="BS687" s="763"/>
      <c r="BT687" s="763"/>
      <c r="BU687" s="766"/>
    </row>
    <row r="688" spans="1:73" ht="70.5" x14ac:dyDescent="0.25">
      <c r="A688" s="819"/>
      <c r="B688" s="822"/>
      <c r="C688" s="825"/>
      <c r="D688" s="999"/>
      <c r="E688" s="831"/>
      <c r="F688" s="834"/>
      <c r="G688" s="763"/>
      <c r="H688" s="775"/>
      <c r="I688" s="775"/>
      <c r="J688" s="801"/>
      <c r="K688" s="775"/>
      <c r="L688" s="763"/>
      <c r="M688" s="786"/>
      <c r="N688" s="763"/>
      <c r="O688" s="763"/>
      <c r="P688" s="813"/>
      <c r="Q688" s="748"/>
      <c r="R688" s="775"/>
      <c r="S688" s="877"/>
      <c r="T688" s="775"/>
      <c r="U688" s="877"/>
      <c r="V688" s="775"/>
      <c r="W688" s="877"/>
      <c r="X688" s="816"/>
      <c r="Y688" s="877"/>
      <c r="Z688" s="877"/>
      <c r="AA688" s="786"/>
      <c r="AB688" s="297">
        <v>3</v>
      </c>
      <c r="AC688" s="480" t="s">
        <v>2303</v>
      </c>
      <c r="AD688" s="481">
        <v>3</v>
      </c>
      <c r="AE688" s="295" t="s">
        <v>2224</v>
      </c>
      <c r="AF688" s="298" t="s">
        <v>830</v>
      </c>
      <c r="AG688" s="299" t="s">
        <v>282</v>
      </c>
      <c r="AH688" s="296">
        <v>0.1</v>
      </c>
      <c r="AI688" s="299" t="s">
        <v>178</v>
      </c>
      <c r="AJ688" s="296">
        <v>0.15</v>
      </c>
      <c r="AK688" s="300">
        <v>0.25</v>
      </c>
      <c r="AL688" s="301">
        <v>0.24</v>
      </c>
      <c r="AM688" s="301">
        <v>0.45000000000000007</v>
      </c>
      <c r="AN688" s="302" t="s">
        <v>179</v>
      </c>
      <c r="AO688" s="302" t="s">
        <v>180</v>
      </c>
      <c r="AP688" s="302" t="s">
        <v>181</v>
      </c>
      <c r="AQ688" s="775"/>
      <c r="AR688" s="801"/>
      <c r="AS688" s="801"/>
      <c r="AT688" s="786"/>
      <c r="AU688" s="801"/>
      <c r="AV688" s="801"/>
      <c r="AW688" s="786"/>
      <c r="AX688" s="786"/>
      <c r="AY688" s="786"/>
      <c r="AZ688" s="775"/>
      <c r="BA688" s="303"/>
      <c r="BB688" s="305"/>
      <c r="BC688" s="308" t="s">
        <v>974</v>
      </c>
      <c r="BD688" s="295"/>
      <c r="BE688" s="295"/>
      <c r="BF688" s="295"/>
      <c r="BG688" s="295"/>
      <c r="BH688" s="305"/>
      <c r="BI688" s="305"/>
      <c r="BJ688" s="305"/>
      <c r="BK688" s="305"/>
      <c r="BL688" s="306"/>
      <c r="BM688" s="306"/>
      <c r="BN688" s="306"/>
      <c r="BO688" s="306"/>
      <c r="BP688" s="307" t="s">
        <v>974</v>
      </c>
      <c r="BQ688" s="330" t="s">
        <v>974</v>
      </c>
      <c r="BR688" s="748"/>
      <c r="BS688" s="763"/>
      <c r="BT688" s="763"/>
      <c r="BU688" s="766"/>
    </row>
    <row r="689" spans="1:73" ht="102" x14ac:dyDescent="0.25">
      <c r="A689" s="819"/>
      <c r="B689" s="822"/>
      <c r="C689" s="825"/>
      <c r="D689" s="999"/>
      <c r="E689" s="831"/>
      <c r="F689" s="834"/>
      <c r="G689" s="763"/>
      <c r="H689" s="775"/>
      <c r="I689" s="775"/>
      <c r="J689" s="801"/>
      <c r="K689" s="775"/>
      <c r="L689" s="763"/>
      <c r="M689" s="786"/>
      <c r="N689" s="763"/>
      <c r="O689" s="763"/>
      <c r="P689" s="813"/>
      <c r="Q689" s="748"/>
      <c r="R689" s="775"/>
      <c r="S689" s="877"/>
      <c r="T689" s="775"/>
      <c r="U689" s="877"/>
      <c r="V689" s="775"/>
      <c r="W689" s="877"/>
      <c r="X689" s="816"/>
      <c r="Y689" s="877"/>
      <c r="Z689" s="877"/>
      <c r="AA689" s="786"/>
      <c r="AB689" s="297">
        <v>4</v>
      </c>
      <c r="AC689" s="480" t="s">
        <v>2304</v>
      </c>
      <c r="AD689" s="481">
        <v>1</v>
      </c>
      <c r="AE689" s="295" t="s">
        <v>2224</v>
      </c>
      <c r="AF689" s="298" t="s">
        <v>830</v>
      </c>
      <c r="AG689" s="299" t="s">
        <v>282</v>
      </c>
      <c r="AH689" s="296">
        <v>0.1</v>
      </c>
      <c r="AI689" s="299" t="s">
        <v>178</v>
      </c>
      <c r="AJ689" s="296">
        <v>0.15</v>
      </c>
      <c r="AK689" s="300">
        <v>0.25</v>
      </c>
      <c r="AL689" s="301">
        <v>0.24</v>
      </c>
      <c r="AM689" s="301">
        <v>0.33750000000000002</v>
      </c>
      <c r="AN689" s="302" t="s">
        <v>179</v>
      </c>
      <c r="AO689" s="302" t="s">
        <v>180</v>
      </c>
      <c r="AP689" s="302" t="s">
        <v>181</v>
      </c>
      <c r="AQ689" s="775"/>
      <c r="AR689" s="801"/>
      <c r="AS689" s="801"/>
      <c r="AT689" s="786"/>
      <c r="AU689" s="801"/>
      <c r="AV689" s="801"/>
      <c r="AW689" s="786"/>
      <c r="AX689" s="786"/>
      <c r="AY689" s="786"/>
      <c r="AZ689" s="775"/>
      <c r="BA689" s="303"/>
      <c r="BB689" s="305"/>
      <c r="BC689" s="308" t="s">
        <v>974</v>
      </c>
      <c r="BD689" s="295"/>
      <c r="BE689" s="295"/>
      <c r="BF689" s="295"/>
      <c r="BG689" s="295"/>
      <c r="BH689" s="305"/>
      <c r="BI689" s="305"/>
      <c r="BJ689" s="305"/>
      <c r="BK689" s="305"/>
      <c r="BL689" s="306"/>
      <c r="BM689" s="306"/>
      <c r="BN689" s="306"/>
      <c r="BO689" s="306"/>
      <c r="BP689" s="307" t="s">
        <v>974</v>
      </c>
      <c r="BQ689" s="330" t="s">
        <v>974</v>
      </c>
      <c r="BR689" s="748"/>
      <c r="BS689" s="763"/>
      <c r="BT689" s="763"/>
      <c r="BU689" s="766"/>
    </row>
    <row r="690" spans="1:73" ht="70.5" x14ac:dyDescent="0.25">
      <c r="A690" s="819"/>
      <c r="B690" s="822"/>
      <c r="C690" s="825"/>
      <c r="D690" s="999"/>
      <c r="E690" s="831"/>
      <c r="F690" s="834"/>
      <c r="G690" s="763"/>
      <c r="H690" s="775"/>
      <c r="I690" s="775"/>
      <c r="J690" s="801"/>
      <c r="K690" s="775"/>
      <c r="L690" s="763"/>
      <c r="M690" s="786"/>
      <c r="N690" s="763"/>
      <c r="O690" s="763"/>
      <c r="P690" s="813"/>
      <c r="Q690" s="748"/>
      <c r="R690" s="775"/>
      <c r="S690" s="877"/>
      <c r="T690" s="775"/>
      <c r="U690" s="877"/>
      <c r="V690" s="775"/>
      <c r="W690" s="877"/>
      <c r="X690" s="816"/>
      <c r="Y690" s="877"/>
      <c r="Z690" s="877"/>
      <c r="AA690" s="786"/>
      <c r="AB690" s="297">
        <v>5</v>
      </c>
      <c r="AC690" s="480" t="s">
        <v>2305</v>
      </c>
      <c r="AD690" s="481">
        <v>2</v>
      </c>
      <c r="AE690" s="295" t="s">
        <v>2224</v>
      </c>
      <c r="AF690" s="298" t="s">
        <v>507</v>
      </c>
      <c r="AG690" s="299" t="s">
        <v>177</v>
      </c>
      <c r="AH690" s="296">
        <v>0.25</v>
      </c>
      <c r="AI690" s="299" t="s">
        <v>806</v>
      </c>
      <c r="AJ690" s="296">
        <v>0.25</v>
      </c>
      <c r="AK690" s="300">
        <v>0.5</v>
      </c>
      <c r="AL690" s="301">
        <v>0.12</v>
      </c>
      <c r="AM690" s="301">
        <v>0.33750000000000002</v>
      </c>
      <c r="AN690" s="302" t="s">
        <v>179</v>
      </c>
      <c r="AO690" s="302" t="s">
        <v>180</v>
      </c>
      <c r="AP690" s="302" t="s">
        <v>181</v>
      </c>
      <c r="AQ690" s="775"/>
      <c r="AR690" s="801"/>
      <c r="AS690" s="801"/>
      <c r="AT690" s="786"/>
      <c r="AU690" s="801"/>
      <c r="AV690" s="801"/>
      <c r="AW690" s="786"/>
      <c r="AX690" s="786"/>
      <c r="AY690" s="786"/>
      <c r="AZ690" s="775"/>
      <c r="BA690" s="303"/>
      <c r="BB690" s="305"/>
      <c r="BC690" s="308" t="s">
        <v>974</v>
      </c>
      <c r="BD690" s="295"/>
      <c r="BE690" s="295"/>
      <c r="BF690" s="295"/>
      <c r="BG690" s="295"/>
      <c r="BH690" s="305"/>
      <c r="BI690" s="305"/>
      <c r="BJ690" s="305"/>
      <c r="BK690" s="305"/>
      <c r="BL690" s="306"/>
      <c r="BM690" s="306"/>
      <c r="BN690" s="306"/>
      <c r="BO690" s="306"/>
      <c r="BP690" s="307" t="s">
        <v>974</v>
      </c>
      <c r="BQ690" s="330" t="s">
        <v>974</v>
      </c>
      <c r="BR690" s="748"/>
      <c r="BS690" s="763"/>
      <c r="BT690" s="763"/>
      <c r="BU690" s="766"/>
    </row>
    <row r="691" spans="1:73" ht="15.75" thickBot="1" x14ac:dyDescent="0.3">
      <c r="A691" s="819"/>
      <c r="B691" s="822"/>
      <c r="C691" s="825"/>
      <c r="D691" s="1000"/>
      <c r="E691" s="832"/>
      <c r="F691" s="835"/>
      <c r="G691" s="764"/>
      <c r="H691" s="776"/>
      <c r="I691" s="776"/>
      <c r="J691" s="802"/>
      <c r="K691" s="776"/>
      <c r="L691" s="764"/>
      <c r="M691" s="787"/>
      <c r="N691" s="764"/>
      <c r="O691" s="764"/>
      <c r="P691" s="814"/>
      <c r="Q691" s="749"/>
      <c r="R691" s="776"/>
      <c r="S691" s="878"/>
      <c r="T691" s="776"/>
      <c r="U691" s="878"/>
      <c r="V691" s="776"/>
      <c r="W691" s="878"/>
      <c r="X691" s="817"/>
      <c r="Y691" s="878"/>
      <c r="Z691" s="878"/>
      <c r="AA691" s="787"/>
      <c r="AB691" s="315">
        <v>6</v>
      </c>
      <c r="AC691" s="482"/>
      <c r="AD691" s="483"/>
      <c r="AE691" s="313"/>
      <c r="AF691" s="316" t="s">
        <v>974</v>
      </c>
      <c r="AG691" s="317"/>
      <c r="AH691" s="314" t="s">
        <v>974</v>
      </c>
      <c r="AI691" s="317"/>
      <c r="AJ691" s="314" t="s">
        <v>974</v>
      </c>
      <c r="AK691" s="318" t="s">
        <v>974</v>
      </c>
      <c r="AL691" s="319" t="s">
        <v>974</v>
      </c>
      <c r="AM691" s="319" t="s">
        <v>974</v>
      </c>
      <c r="AN691" s="320"/>
      <c r="AO691" s="320"/>
      <c r="AP691" s="320"/>
      <c r="AQ691" s="776"/>
      <c r="AR691" s="802"/>
      <c r="AS691" s="802"/>
      <c r="AT691" s="787"/>
      <c r="AU691" s="802"/>
      <c r="AV691" s="802"/>
      <c r="AW691" s="787"/>
      <c r="AX691" s="787"/>
      <c r="AY691" s="787"/>
      <c r="AZ691" s="776"/>
      <c r="BA691" s="321"/>
      <c r="BB691" s="323"/>
      <c r="BC691" s="326" t="s">
        <v>974</v>
      </c>
      <c r="BD691" s="313"/>
      <c r="BE691" s="313"/>
      <c r="BF691" s="313"/>
      <c r="BG691" s="313"/>
      <c r="BH691" s="323"/>
      <c r="BI691" s="323"/>
      <c r="BJ691" s="323"/>
      <c r="BK691" s="323"/>
      <c r="BL691" s="324"/>
      <c r="BM691" s="324"/>
      <c r="BN691" s="324"/>
      <c r="BO691" s="324"/>
      <c r="BP691" s="325" t="s">
        <v>974</v>
      </c>
      <c r="BQ691" s="333" t="s">
        <v>974</v>
      </c>
      <c r="BR691" s="749"/>
      <c r="BS691" s="764"/>
      <c r="BT691" s="764"/>
      <c r="BU691" s="767"/>
    </row>
    <row r="692" spans="1:73" ht="70.5" x14ac:dyDescent="0.25">
      <c r="A692" s="819"/>
      <c r="B692" s="822"/>
      <c r="C692" s="825"/>
      <c r="D692" s="998" t="s">
        <v>1387</v>
      </c>
      <c r="E692" s="830" t="s">
        <v>942</v>
      </c>
      <c r="F692" s="833">
        <v>17</v>
      </c>
      <c r="G692" s="762" t="s">
        <v>2306</v>
      </c>
      <c r="H692" s="774" t="s">
        <v>1390</v>
      </c>
      <c r="I692" s="774" t="s">
        <v>1391</v>
      </c>
      <c r="J692" s="800" t="s">
        <v>2307</v>
      </c>
      <c r="K692" s="774" t="s">
        <v>201</v>
      </c>
      <c r="L692" s="762" t="s">
        <v>675</v>
      </c>
      <c r="M692" s="785" t="s">
        <v>1282</v>
      </c>
      <c r="N692" s="762" t="s">
        <v>2308</v>
      </c>
      <c r="O692" s="762" t="s">
        <v>2255</v>
      </c>
      <c r="P692" s="812" t="s">
        <v>1395</v>
      </c>
      <c r="Q692" s="747" t="s">
        <v>1395</v>
      </c>
      <c r="R692" s="774" t="s">
        <v>219</v>
      </c>
      <c r="S692" s="876">
        <v>0.4</v>
      </c>
      <c r="T692" s="774" t="s">
        <v>263</v>
      </c>
      <c r="U692" s="876">
        <v>0.2</v>
      </c>
      <c r="V692" s="774" t="s">
        <v>220</v>
      </c>
      <c r="W692" s="876">
        <v>0.4</v>
      </c>
      <c r="X692" s="815" t="s">
        <v>220</v>
      </c>
      <c r="Y692" s="876">
        <v>0.4</v>
      </c>
      <c r="Z692" s="876" t="s">
        <v>1526</v>
      </c>
      <c r="AA692" s="785" t="s">
        <v>174</v>
      </c>
      <c r="AB692" s="49">
        <v>1</v>
      </c>
      <c r="AC692" s="213" t="s">
        <v>2309</v>
      </c>
      <c r="AD692" s="214">
        <v>1</v>
      </c>
      <c r="AE692" s="9" t="s">
        <v>2310</v>
      </c>
      <c r="AF692" s="16" t="s">
        <v>507</v>
      </c>
      <c r="AG692" s="10" t="s">
        <v>177</v>
      </c>
      <c r="AH692" s="18">
        <v>0.25</v>
      </c>
      <c r="AI692" s="10" t="s">
        <v>178</v>
      </c>
      <c r="AJ692" s="18">
        <v>0.15</v>
      </c>
      <c r="AK692" s="19">
        <v>0.4</v>
      </c>
      <c r="AL692" s="20">
        <v>0.24</v>
      </c>
      <c r="AM692" s="20">
        <v>0.4</v>
      </c>
      <c r="AN692" s="11" t="s">
        <v>179</v>
      </c>
      <c r="AO692" s="11" t="s">
        <v>180</v>
      </c>
      <c r="AP692" s="11" t="s">
        <v>1427</v>
      </c>
      <c r="AQ692" s="774" t="s">
        <v>2311</v>
      </c>
      <c r="AR692" s="768">
        <v>0.4</v>
      </c>
      <c r="AS692" s="768">
        <v>8.3999999999999991E-2</v>
      </c>
      <c r="AT692" s="785" t="s">
        <v>535</v>
      </c>
      <c r="AU692" s="768">
        <v>0.4</v>
      </c>
      <c r="AV692" s="768">
        <v>0.30000000000000004</v>
      </c>
      <c r="AW692" s="785" t="s">
        <v>220</v>
      </c>
      <c r="AX692" s="785" t="s">
        <v>174</v>
      </c>
      <c r="AY692" s="785" t="s">
        <v>1397</v>
      </c>
      <c r="AZ692" s="774" t="s">
        <v>224</v>
      </c>
      <c r="BA692" s="97"/>
      <c r="BB692" s="91"/>
      <c r="BC692" s="94" t="s">
        <v>974</v>
      </c>
      <c r="BD692" s="9"/>
      <c r="BE692" s="9"/>
      <c r="BF692" s="9"/>
      <c r="BG692" s="9"/>
      <c r="BH692" s="91"/>
      <c r="BI692" s="91"/>
      <c r="BJ692" s="91"/>
      <c r="BK692" s="91"/>
      <c r="BL692" s="93"/>
      <c r="BM692" s="93"/>
      <c r="BN692" s="93"/>
      <c r="BO692" s="93"/>
      <c r="BP692" s="95" t="s">
        <v>974</v>
      </c>
      <c r="BQ692" s="96" t="s">
        <v>974</v>
      </c>
      <c r="BR692" s="747"/>
      <c r="BS692" s="762"/>
      <c r="BT692" s="762"/>
      <c r="BU692" s="765"/>
    </row>
    <row r="693" spans="1:73" ht="70.5" x14ac:dyDescent="0.25">
      <c r="A693" s="819"/>
      <c r="B693" s="822"/>
      <c r="C693" s="825"/>
      <c r="D693" s="999"/>
      <c r="E693" s="831"/>
      <c r="F693" s="834"/>
      <c r="G693" s="763"/>
      <c r="H693" s="775"/>
      <c r="I693" s="775"/>
      <c r="J693" s="801"/>
      <c r="K693" s="775"/>
      <c r="L693" s="763"/>
      <c r="M693" s="786"/>
      <c r="N693" s="763"/>
      <c r="O693" s="763"/>
      <c r="P693" s="813"/>
      <c r="Q693" s="748"/>
      <c r="R693" s="775"/>
      <c r="S693" s="877"/>
      <c r="T693" s="775"/>
      <c r="U693" s="877"/>
      <c r="V693" s="775"/>
      <c r="W693" s="877"/>
      <c r="X693" s="816"/>
      <c r="Y693" s="877"/>
      <c r="Z693" s="877"/>
      <c r="AA693" s="786"/>
      <c r="AB693" s="297">
        <v>2</v>
      </c>
      <c r="AC693" s="480" t="s">
        <v>2312</v>
      </c>
      <c r="AD693" s="481">
        <v>1</v>
      </c>
      <c r="AE693" s="295" t="s">
        <v>2310</v>
      </c>
      <c r="AF693" s="298" t="s">
        <v>507</v>
      </c>
      <c r="AG693" s="299" t="s">
        <v>335</v>
      </c>
      <c r="AH693" s="296">
        <v>0.15</v>
      </c>
      <c r="AI693" s="299" t="s">
        <v>1788</v>
      </c>
      <c r="AJ693" s="296">
        <v>0.15</v>
      </c>
      <c r="AK693" s="300">
        <v>0.3</v>
      </c>
      <c r="AL693" s="301">
        <v>0.16799999999999998</v>
      </c>
      <c r="AM693" s="301">
        <v>0.4</v>
      </c>
      <c r="AN693" s="302" t="s">
        <v>179</v>
      </c>
      <c r="AO693" s="302" t="s">
        <v>1477</v>
      </c>
      <c r="AP693" s="302" t="s">
        <v>1427</v>
      </c>
      <c r="AQ693" s="775"/>
      <c r="AR693" s="801"/>
      <c r="AS693" s="801"/>
      <c r="AT693" s="786"/>
      <c r="AU693" s="801"/>
      <c r="AV693" s="801"/>
      <c r="AW693" s="786"/>
      <c r="AX693" s="786"/>
      <c r="AY693" s="786"/>
      <c r="AZ693" s="775"/>
      <c r="BA693" s="303"/>
      <c r="BB693" s="305"/>
      <c r="BC693" s="308" t="s">
        <v>974</v>
      </c>
      <c r="BD693" s="295"/>
      <c r="BE693" s="295"/>
      <c r="BF693" s="295"/>
      <c r="BG693" s="295"/>
      <c r="BH693" s="305"/>
      <c r="BI693" s="305"/>
      <c r="BJ693" s="305"/>
      <c r="BK693" s="305"/>
      <c r="BL693" s="306"/>
      <c r="BM693" s="306"/>
      <c r="BN693" s="306"/>
      <c r="BO693" s="306"/>
      <c r="BP693" s="307" t="s">
        <v>974</v>
      </c>
      <c r="BQ693" s="330" t="s">
        <v>974</v>
      </c>
      <c r="BR693" s="748"/>
      <c r="BS693" s="763"/>
      <c r="BT693" s="763"/>
      <c r="BU693" s="766"/>
    </row>
    <row r="694" spans="1:73" ht="70.5" x14ac:dyDescent="0.25">
      <c r="A694" s="819"/>
      <c r="B694" s="822"/>
      <c r="C694" s="825"/>
      <c r="D694" s="999"/>
      <c r="E694" s="831"/>
      <c r="F694" s="834"/>
      <c r="G694" s="763"/>
      <c r="H694" s="775"/>
      <c r="I694" s="775"/>
      <c r="J694" s="801"/>
      <c r="K694" s="775"/>
      <c r="L694" s="763"/>
      <c r="M694" s="786"/>
      <c r="N694" s="763"/>
      <c r="O694" s="763"/>
      <c r="P694" s="813"/>
      <c r="Q694" s="748"/>
      <c r="R694" s="775"/>
      <c r="S694" s="877"/>
      <c r="T694" s="775"/>
      <c r="U694" s="877"/>
      <c r="V694" s="775"/>
      <c r="W694" s="877"/>
      <c r="X694" s="816"/>
      <c r="Y694" s="877"/>
      <c r="Z694" s="877"/>
      <c r="AA694" s="786"/>
      <c r="AB694" s="297">
        <v>3</v>
      </c>
      <c r="AC694" s="480" t="s">
        <v>2313</v>
      </c>
      <c r="AD694" s="481">
        <v>1</v>
      </c>
      <c r="AE694" s="295" t="s">
        <v>2310</v>
      </c>
      <c r="AF694" s="298" t="s">
        <v>830</v>
      </c>
      <c r="AG694" s="299" t="s">
        <v>282</v>
      </c>
      <c r="AH694" s="296">
        <v>0.1</v>
      </c>
      <c r="AI694" s="299" t="s">
        <v>1788</v>
      </c>
      <c r="AJ694" s="296">
        <v>0.15</v>
      </c>
      <c r="AK694" s="300">
        <v>0.25</v>
      </c>
      <c r="AL694" s="301">
        <v>0.16799999999999998</v>
      </c>
      <c r="AM694" s="301">
        <v>0.30000000000000004</v>
      </c>
      <c r="AN694" s="302" t="s">
        <v>179</v>
      </c>
      <c r="AO694" s="302" t="s">
        <v>1477</v>
      </c>
      <c r="AP694" s="302" t="s">
        <v>1427</v>
      </c>
      <c r="AQ694" s="775"/>
      <c r="AR694" s="801"/>
      <c r="AS694" s="801"/>
      <c r="AT694" s="786"/>
      <c r="AU694" s="801"/>
      <c r="AV694" s="801"/>
      <c r="AW694" s="786"/>
      <c r="AX694" s="786"/>
      <c r="AY694" s="786"/>
      <c r="AZ694" s="775"/>
      <c r="BA694" s="303"/>
      <c r="BB694" s="305"/>
      <c r="BC694" s="308" t="s">
        <v>974</v>
      </c>
      <c r="BD694" s="295"/>
      <c r="BE694" s="295"/>
      <c r="BF694" s="295"/>
      <c r="BG694" s="295"/>
      <c r="BH694" s="305"/>
      <c r="BI694" s="305"/>
      <c r="BJ694" s="305"/>
      <c r="BK694" s="305"/>
      <c r="BL694" s="306"/>
      <c r="BM694" s="306"/>
      <c r="BN694" s="306"/>
      <c r="BO694" s="306"/>
      <c r="BP694" s="307" t="s">
        <v>974</v>
      </c>
      <c r="BQ694" s="330" t="s">
        <v>974</v>
      </c>
      <c r="BR694" s="748"/>
      <c r="BS694" s="763"/>
      <c r="BT694" s="763"/>
      <c r="BU694" s="766"/>
    </row>
    <row r="695" spans="1:73" ht="70.5" x14ac:dyDescent="0.25">
      <c r="A695" s="819"/>
      <c r="B695" s="822"/>
      <c r="C695" s="825"/>
      <c r="D695" s="999"/>
      <c r="E695" s="831"/>
      <c r="F695" s="834"/>
      <c r="G695" s="763"/>
      <c r="H695" s="775"/>
      <c r="I695" s="775"/>
      <c r="J695" s="801"/>
      <c r="K695" s="775"/>
      <c r="L695" s="763"/>
      <c r="M695" s="786"/>
      <c r="N695" s="763"/>
      <c r="O695" s="763"/>
      <c r="P695" s="813"/>
      <c r="Q695" s="748"/>
      <c r="R695" s="775"/>
      <c r="S695" s="877"/>
      <c r="T695" s="775"/>
      <c r="U695" s="877"/>
      <c r="V695" s="775"/>
      <c r="W695" s="877"/>
      <c r="X695" s="816"/>
      <c r="Y695" s="877"/>
      <c r="Z695" s="877"/>
      <c r="AA695" s="786"/>
      <c r="AB695" s="297">
        <v>4</v>
      </c>
      <c r="AC695" s="480" t="s">
        <v>2314</v>
      </c>
      <c r="AD695" s="481">
        <v>2</v>
      </c>
      <c r="AE695" s="295" t="s">
        <v>2310</v>
      </c>
      <c r="AF695" s="298" t="s">
        <v>507</v>
      </c>
      <c r="AG695" s="299" t="s">
        <v>177</v>
      </c>
      <c r="AH695" s="296">
        <v>0.25</v>
      </c>
      <c r="AI695" s="299" t="s">
        <v>806</v>
      </c>
      <c r="AJ695" s="296">
        <v>0.25</v>
      </c>
      <c r="AK695" s="300">
        <v>0.5</v>
      </c>
      <c r="AL695" s="301">
        <v>8.3999999999999991E-2</v>
      </c>
      <c r="AM695" s="301">
        <v>0.30000000000000004</v>
      </c>
      <c r="AN695" s="302" t="s">
        <v>179</v>
      </c>
      <c r="AO695" s="302" t="s">
        <v>180</v>
      </c>
      <c r="AP695" s="302" t="s">
        <v>1427</v>
      </c>
      <c r="AQ695" s="775"/>
      <c r="AR695" s="801"/>
      <c r="AS695" s="801"/>
      <c r="AT695" s="786"/>
      <c r="AU695" s="801"/>
      <c r="AV695" s="801"/>
      <c r="AW695" s="786"/>
      <c r="AX695" s="786"/>
      <c r="AY695" s="786"/>
      <c r="AZ695" s="775"/>
      <c r="BA695" s="303"/>
      <c r="BB695" s="305"/>
      <c r="BC695" s="308" t="s">
        <v>974</v>
      </c>
      <c r="BD695" s="295"/>
      <c r="BE695" s="295"/>
      <c r="BF695" s="295"/>
      <c r="BG695" s="295"/>
      <c r="BH695" s="305"/>
      <c r="BI695" s="305"/>
      <c r="BJ695" s="305"/>
      <c r="BK695" s="305"/>
      <c r="BL695" s="306"/>
      <c r="BM695" s="306"/>
      <c r="BN695" s="306"/>
      <c r="BO695" s="306"/>
      <c r="BP695" s="307" t="s">
        <v>974</v>
      </c>
      <c r="BQ695" s="330" t="s">
        <v>974</v>
      </c>
      <c r="BR695" s="748"/>
      <c r="BS695" s="763"/>
      <c r="BT695" s="763"/>
      <c r="BU695" s="766"/>
    </row>
    <row r="696" spans="1:73" x14ac:dyDescent="0.25">
      <c r="A696" s="819"/>
      <c r="B696" s="822"/>
      <c r="C696" s="825"/>
      <c r="D696" s="999"/>
      <c r="E696" s="831"/>
      <c r="F696" s="834"/>
      <c r="G696" s="763"/>
      <c r="H696" s="775"/>
      <c r="I696" s="775"/>
      <c r="J696" s="801"/>
      <c r="K696" s="775"/>
      <c r="L696" s="763"/>
      <c r="M696" s="786"/>
      <c r="N696" s="763"/>
      <c r="O696" s="763"/>
      <c r="P696" s="813"/>
      <c r="Q696" s="748"/>
      <c r="R696" s="775"/>
      <c r="S696" s="877"/>
      <c r="T696" s="775"/>
      <c r="U696" s="877"/>
      <c r="V696" s="775"/>
      <c r="W696" s="877"/>
      <c r="X696" s="816"/>
      <c r="Y696" s="877"/>
      <c r="Z696" s="877"/>
      <c r="AA696" s="786"/>
      <c r="AB696" s="297">
        <v>5</v>
      </c>
      <c r="AC696" s="480"/>
      <c r="AD696" s="481"/>
      <c r="AE696" s="295"/>
      <c r="AF696" s="298" t="s">
        <v>974</v>
      </c>
      <c r="AG696" s="299"/>
      <c r="AH696" s="296" t="s">
        <v>974</v>
      </c>
      <c r="AI696" s="299"/>
      <c r="AJ696" s="296" t="s">
        <v>974</v>
      </c>
      <c r="AK696" s="300" t="s">
        <v>974</v>
      </c>
      <c r="AL696" s="301" t="s">
        <v>974</v>
      </c>
      <c r="AM696" s="301" t="s">
        <v>974</v>
      </c>
      <c r="AN696" s="302"/>
      <c r="AO696" s="302"/>
      <c r="AP696" s="302"/>
      <c r="AQ696" s="775"/>
      <c r="AR696" s="801"/>
      <c r="AS696" s="801"/>
      <c r="AT696" s="786"/>
      <c r="AU696" s="801"/>
      <c r="AV696" s="801"/>
      <c r="AW696" s="786"/>
      <c r="AX696" s="786"/>
      <c r="AY696" s="786"/>
      <c r="AZ696" s="775"/>
      <c r="BA696" s="303"/>
      <c r="BB696" s="305"/>
      <c r="BC696" s="308" t="s">
        <v>974</v>
      </c>
      <c r="BD696" s="295"/>
      <c r="BE696" s="295"/>
      <c r="BF696" s="295"/>
      <c r="BG696" s="295"/>
      <c r="BH696" s="305"/>
      <c r="BI696" s="305"/>
      <c r="BJ696" s="305"/>
      <c r="BK696" s="305"/>
      <c r="BL696" s="306"/>
      <c r="BM696" s="306"/>
      <c r="BN696" s="306"/>
      <c r="BO696" s="306"/>
      <c r="BP696" s="307" t="s">
        <v>974</v>
      </c>
      <c r="BQ696" s="330" t="s">
        <v>974</v>
      </c>
      <c r="BR696" s="748"/>
      <c r="BS696" s="763"/>
      <c r="BT696" s="763"/>
      <c r="BU696" s="766"/>
    </row>
    <row r="697" spans="1:73" ht="15.75" thickBot="1" x14ac:dyDescent="0.3">
      <c r="A697" s="819"/>
      <c r="B697" s="822"/>
      <c r="C697" s="825"/>
      <c r="D697" s="1000"/>
      <c r="E697" s="832"/>
      <c r="F697" s="835"/>
      <c r="G697" s="764"/>
      <c r="H697" s="776"/>
      <c r="I697" s="776"/>
      <c r="J697" s="802"/>
      <c r="K697" s="776"/>
      <c r="L697" s="764"/>
      <c r="M697" s="787"/>
      <c r="N697" s="764"/>
      <c r="O697" s="764"/>
      <c r="P697" s="814"/>
      <c r="Q697" s="749"/>
      <c r="R697" s="776"/>
      <c r="S697" s="878"/>
      <c r="T697" s="776"/>
      <c r="U697" s="878"/>
      <c r="V697" s="776"/>
      <c r="W697" s="878"/>
      <c r="X697" s="817"/>
      <c r="Y697" s="878"/>
      <c r="Z697" s="878"/>
      <c r="AA697" s="787"/>
      <c r="AB697" s="315">
        <v>6</v>
      </c>
      <c r="AC697" s="482"/>
      <c r="AD697" s="483"/>
      <c r="AE697" s="313"/>
      <c r="AF697" s="316" t="s">
        <v>974</v>
      </c>
      <c r="AG697" s="317"/>
      <c r="AH697" s="314" t="s">
        <v>974</v>
      </c>
      <c r="AI697" s="317"/>
      <c r="AJ697" s="314" t="s">
        <v>974</v>
      </c>
      <c r="AK697" s="318" t="s">
        <v>974</v>
      </c>
      <c r="AL697" s="319" t="s">
        <v>974</v>
      </c>
      <c r="AM697" s="319" t="s">
        <v>974</v>
      </c>
      <c r="AN697" s="320"/>
      <c r="AO697" s="320"/>
      <c r="AP697" s="320"/>
      <c r="AQ697" s="776"/>
      <c r="AR697" s="802"/>
      <c r="AS697" s="802"/>
      <c r="AT697" s="787"/>
      <c r="AU697" s="802"/>
      <c r="AV697" s="802"/>
      <c r="AW697" s="787"/>
      <c r="AX697" s="787"/>
      <c r="AY697" s="787"/>
      <c r="AZ697" s="776"/>
      <c r="BA697" s="321"/>
      <c r="BB697" s="323"/>
      <c r="BC697" s="326" t="s">
        <v>974</v>
      </c>
      <c r="BD697" s="313"/>
      <c r="BE697" s="313"/>
      <c r="BF697" s="313"/>
      <c r="BG697" s="313"/>
      <c r="BH697" s="323"/>
      <c r="BI697" s="323"/>
      <c r="BJ697" s="323"/>
      <c r="BK697" s="323"/>
      <c r="BL697" s="324"/>
      <c r="BM697" s="324"/>
      <c r="BN697" s="324"/>
      <c r="BO697" s="324"/>
      <c r="BP697" s="325" t="s">
        <v>974</v>
      </c>
      <c r="BQ697" s="333" t="s">
        <v>974</v>
      </c>
      <c r="BR697" s="749"/>
      <c r="BS697" s="764"/>
      <c r="BT697" s="764"/>
      <c r="BU697" s="767"/>
    </row>
    <row r="698" spans="1:73" ht="75" x14ac:dyDescent="0.25">
      <c r="A698" s="819"/>
      <c r="B698" s="822"/>
      <c r="C698" s="825"/>
      <c r="D698" s="998" t="s">
        <v>1387</v>
      </c>
      <c r="E698" s="830" t="s">
        <v>942</v>
      </c>
      <c r="F698" s="833">
        <v>18</v>
      </c>
      <c r="G698" s="762" t="s">
        <v>2306</v>
      </c>
      <c r="H698" s="774" t="s">
        <v>1390</v>
      </c>
      <c r="I698" s="774" t="s">
        <v>1406</v>
      </c>
      <c r="J698" s="800" t="s">
        <v>2315</v>
      </c>
      <c r="K698" s="774" t="s">
        <v>201</v>
      </c>
      <c r="L698" s="762" t="s">
        <v>675</v>
      </c>
      <c r="M698" s="785" t="s">
        <v>1282</v>
      </c>
      <c r="N698" s="762" t="s">
        <v>2316</v>
      </c>
      <c r="O698" s="762" t="s">
        <v>2317</v>
      </c>
      <c r="P698" s="812" t="s">
        <v>1395</v>
      </c>
      <c r="Q698" s="747" t="s">
        <v>1395</v>
      </c>
      <c r="R698" s="774" t="s">
        <v>219</v>
      </c>
      <c r="S698" s="876">
        <v>0.4</v>
      </c>
      <c r="T698" s="774" t="s">
        <v>263</v>
      </c>
      <c r="U698" s="876">
        <v>0.2</v>
      </c>
      <c r="V698" s="774" t="s">
        <v>363</v>
      </c>
      <c r="W698" s="876">
        <v>0.8</v>
      </c>
      <c r="X698" s="815" t="s">
        <v>363</v>
      </c>
      <c r="Y698" s="876">
        <v>0.8</v>
      </c>
      <c r="Z698" s="876" t="s">
        <v>2301</v>
      </c>
      <c r="AA698" s="785" t="s">
        <v>1580</v>
      </c>
      <c r="AB698" s="49">
        <v>1</v>
      </c>
      <c r="AC698" s="213" t="s">
        <v>2318</v>
      </c>
      <c r="AD698" s="214">
        <v>1.2</v>
      </c>
      <c r="AE698" s="9" t="s">
        <v>2319</v>
      </c>
      <c r="AF698" s="16" t="s">
        <v>507</v>
      </c>
      <c r="AG698" s="10" t="s">
        <v>177</v>
      </c>
      <c r="AH698" s="18">
        <v>0.25</v>
      </c>
      <c r="AI698" s="10" t="s">
        <v>806</v>
      </c>
      <c r="AJ698" s="18">
        <v>0.25</v>
      </c>
      <c r="AK698" s="19">
        <v>0.5</v>
      </c>
      <c r="AL698" s="20">
        <v>0.2</v>
      </c>
      <c r="AM698" s="20">
        <v>0.8</v>
      </c>
      <c r="AN698" s="11" t="s">
        <v>179</v>
      </c>
      <c r="AO698" s="11" t="s">
        <v>180</v>
      </c>
      <c r="AP698" s="11" t="s">
        <v>1427</v>
      </c>
      <c r="AQ698" s="774" t="s">
        <v>2285</v>
      </c>
      <c r="AR698" s="768">
        <v>0.4</v>
      </c>
      <c r="AS698" s="768">
        <v>0.06</v>
      </c>
      <c r="AT698" s="785" t="s">
        <v>535</v>
      </c>
      <c r="AU698" s="768">
        <v>0.8</v>
      </c>
      <c r="AV698" s="768">
        <v>0.60000000000000009</v>
      </c>
      <c r="AW698" s="785" t="s">
        <v>174</v>
      </c>
      <c r="AX698" s="785" t="s">
        <v>1580</v>
      </c>
      <c r="AY698" s="785" t="s">
        <v>174</v>
      </c>
      <c r="AZ698" s="774" t="s">
        <v>183</v>
      </c>
      <c r="BA698" s="97" t="s">
        <v>2179</v>
      </c>
      <c r="BB698" s="91" t="s">
        <v>2180</v>
      </c>
      <c r="BC698" s="94">
        <v>4</v>
      </c>
      <c r="BD698" s="9">
        <v>1</v>
      </c>
      <c r="BE698" s="9">
        <v>1</v>
      </c>
      <c r="BF698" s="9">
        <v>1</v>
      </c>
      <c r="BG698" s="9">
        <v>1</v>
      </c>
      <c r="BH698" s="91" t="s">
        <v>1798</v>
      </c>
      <c r="BI698" s="91" t="s">
        <v>2320</v>
      </c>
      <c r="BJ698" s="91"/>
      <c r="BK698" s="91"/>
      <c r="BL698" s="93"/>
      <c r="BM698" s="93"/>
      <c r="BN698" s="93"/>
      <c r="BO698" s="93"/>
      <c r="BP698" s="95" t="s">
        <v>974</v>
      </c>
      <c r="BQ698" s="96" t="s">
        <v>974</v>
      </c>
      <c r="BR698" s="747"/>
      <c r="BS698" s="762"/>
      <c r="BT698" s="762"/>
      <c r="BU698" s="765"/>
    </row>
    <row r="699" spans="1:73" ht="75" x14ac:dyDescent="0.25">
      <c r="A699" s="819"/>
      <c r="B699" s="822"/>
      <c r="C699" s="825"/>
      <c r="D699" s="999"/>
      <c r="E699" s="831"/>
      <c r="F699" s="834"/>
      <c r="G699" s="763"/>
      <c r="H699" s="775"/>
      <c r="I699" s="775"/>
      <c r="J699" s="801"/>
      <c r="K699" s="775"/>
      <c r="L699" s="763"/>
      <c r="M699" s="786"/>
      <c r="N699" s="763"/>
      <c r="O699" s="763"/>
      <c r="P699" s="813"/>
      <c r="Q699" s="748"/>
      <c r="R699" s="775"/>
      <c r="S699" s="877"/>
      <c r="T699" s="775"/>
      <c r="U699" s="877"/>
      <c r="V699" s="775"/>
      <c r="W699" s="877"/>
      <c r="X699" s="816"/>
      <c r="Y699" s="877"/>
      <c r="Z699" s="877"/>
      <c r="AA699" s="786"/>
      <c r="AB699" s="297">
        <v>2</v>
      </c>
      <c r="AC699" s="480" t="s">
        <v>2321</v>
      </c>
      <c r="AD699" s="481">
        <v>2</v>
      </c>
      <c r="AE699" s="295" t="s">
        <v>2319</v>
      </c>
      <c r="AF699" s="298" t="s">
        <v>507</v>
      </c>
      <c r="AG699" s="299" t="s">
        <v>177</v>
      </c>
      <c r="AH699" s="296">
        <v>0.25</v>
      </c>
      <c r="AI699" s="299" t="s">
        <v>178</v>
      </c>
      <c r="AJ699" s="296">
        <v>0.15</v>
      </c>
      <c r="AK699" s="300">
        <v>0.4</v>
      </c>
      <c r="AL699" s="301">
        <v>0.12</v>
      </c>
      <c r="AM699" s="301">
        <v>0.8</v>
      </c>
      <c r="AN699" s="302" t="s">
        <v>179</v>
      </c>
      <c r="AO699" s="302" t="s">
        <v>180</v>
      </c>
      <c r="AP699" s="302" t="s">
        <v>1427</v>
      </c>
      <c r="AQ699" s="775"/>
      <c r="AR699" s="801"/>
      <c r="AS699" s="801"/>
      <c r="AT699" s="786"/>
      <c r="AU699" s="801"/>
      <c r="AV699" s="801"/>
      <c r="AW699" s="786"/>
      <c r="AX699" s="786"/>
      <c r="AY699" s="786"/>
      <c r="AZ699" s="775"/>
      <c r="BA699" s="303" t="s">
        <v>2183</v>
      </c>
      <c r="BB699" s="305" t="s">
        <v>2322</v>
      </c>
      <c r="BC699" s="308">
        <v>4</v>
      </c>
      <c r="BD699" s="295">
        <v>1</v>
      </c>
      <c r="BE699" s="295">
        <v>1</v>
      </c>
      <c r="BF699" s="295">
        <v>1</v>
      </c>
      <c r="BG699" s="295">
        <v>1</v>
      </c>
      <c r="BH699" s="305" t="s">
        <v>1798</v>
      </c>
      <c r="BI699" s="305" t="s">
        <v>2320</v>
      </c>
      <c r="BJ699" s="305"/>
      <c r="BK699" s="305"/>
      <c r="BL699" s="306"/>
      <c r="BM699" s="306"/>
      <c r="BN699" s="306"/>
      <c r="BO699" s="306"/>
      <c r="BP699" s="307" t="s">
        <v>974</v>
      </c>
      <c r="BQ699" s="330" t="s">
        <v>974</v>
      </c>
      <c r="BR699" s="748"/>
      <c r="BS699" s="763"/>
      <c r="BT699" s="763"/>
      <c r="BU699" s="766"/>
    </row>
    <row r="700" spans="1:73" ht="75" x14ac:dyDescent="0.25">
      <c r="A700" s="819"/>
      <c r="B700" s="822"/>
      <c r="C700" s="825"/>
      <c r="D700" s="999"/>
      <c r="E700" s="831"/>
      <c r="F700" s="834"/>
      <c r="G700" s="763"/>
      <c r="H700" s="775"/>
      <c r="I700" s="775"/>
      <c r="J700" s="801"/>
      <c r="K700" s="775"/>
      <c r="L700" s="763"/>
      <c r="M700" s="786"/>
      <c r="N700" s="763"/>
      <c r="O700" s="763"/>
      <c r="P700" s="813"/>
      <c r="Q700" s="748"/>
      <c r="R700" s="775"/>
      <c r="S700" s="877"/>
      <c r="T700" s="775"/>
      <c r="U700" s="877"/>
      <c r="V700" s="775"/>
      <c r="W700" s="877"/>
      <c r="X700" s="816"/>
      <c r="Y700" s="877"/>
      <c r="Z700" s="877"/>
      <c r="AA700" s="786"/>
      <c r="AB700" s="297">
        <v>3</v>
      </c>
      <c r="AC700" s="480" t="s">
        <v>2323</v>
      </c>
      <c r="AD700" s="481">
        <v>1.2</v>
      </c>
      <c r="AE700" s="295" t="s">
        <v>2319</v>
      </c>
      <c r="AF700" s="298" t="s">
        <v>830</v>
      </c>
      <c r="AG700" s="299" t="s">
        <v>282</v>
      </c>
      <c r="AH700" s="296">
        <v>0.1</v>
      </c>
      <c r="AI700" s="299" t="s">
        <v>178</v>
      </c>
      <c r="AJ700" s="296">
        <v>0.15</v>
      </c>
      <c r="AK700" s="300">
        <v>0.25</v>
      </c>
      <c r="AL700" s="301">
        <v>0.12</v>
      </c>
      <c r="AM700" s="301">
        <v>0.60000000000000009</v>
      </c>
      <c r="AN700" s="302" t="s">
        <v>179</v>
      </c>
      <c r="AO700" s="302" t="s">
        <v>1477</v>
      </c>
      <c r="AP700" s="302" t="s">
        <v>1427</v>
      </c>
      <c r="AQ700" s="775"/>
      <c r="AR700" s="801"/>
      <c r="AS700" s="801"/>
      <c r="AT700" s="786"/>
      <c r="AU700" s="801"/>
      <c r="AV700" s="801"/>
      <c r="AW700" s="786"/>
      <c r="AX700" s="786"/>
      <c r="AY700" s="786"/>
      <c r="AZ700" s="775"/>
      <c r="BA700" s="303" t="s">
        <v>2186</v>
      </c>
      <c r="BB700" s="305" t="s">
        <v>2187</v>
      </c>
      <c r="BC700" s="308">
        <v>12</v>
      </c>
      <c r="BD700" s="295">
        <v>3</v>
      </c>
      <c r="BE700" s="295">
        <v>3</v>
      </c>
      <c r="BF700" s="295">
        <v>3</v>
      </c>
      <c r="BG700" s="295">
        <v>3</v>
      </c>
      <c r="BH700" s="305" t="s">
        <v>1798</v>
      </c>
      <c r="BI700" s="305" t="s">
        <v>2320</v>
      </c>
      <c r="BJ700" s="305"/>
      <c r="BK700" s="305"/>
      <c r="BL700" s="306"/>
      <c r="BM700" s="306"/>
      <c r="BN700" s="306"/>
      <c r="BO700" s="306"/>
      <c r="BP700" s="307" t="s">
        <v>974</v>
      </c>
      <c r="BQ700" s="330" t="s">
        <v>974</v>
      </c>
      <c r="BR700" s="748"/>
      <c r="BS700" s="763"/>
      <c r="BT700" s="763"/>
      <c r="BU700" s="766"/>
    </row>
    <row r="701" spans="1:73" ht="75" x14ac:dyDescent="0.25">
      <c r="A701" s="819"/>
      <c r="B701" s="822"/>
      <c r="C701" s="825"/>
      <c r="D701" s="999"/>
      <c r="E701" s="831"/>
      <c r="F701" s="834"/>
      <c r="G701" s="763"/>
      <c r="H701" s="775"/>
      <c r="I701" s="775"/>
      <c r="J701" s="801"/>
      <c r="K701" s="775"/>
      <c r="L701" s="763"/>
      <c r="M701" s="786"/>
      <c r="N701" s="763"/>
      <c r="O701" s="763"/>
      <c r="P701" s="813"/>
      <c r="Q701" s="748"/>
      <c r="R701" s="775"/>
      <c r="S701" s="877"/>
      <c r="T701" s="775"/>
      <c r="U701" s="877"/>
      <c r="V701" s="775"/>
      <c r="W701" s="877"/>
      <c r="X701" s="816"/>
      <c r="Y701" s="877"/>
      <c r="Z701" s="877"/>
      <c r="AA701" s="786"/>
      <c r="AB701" s="297">
        <v>4</v>
      </c>
      <c r="AC701" s="480" t="s">
        <v>2314</v>
      </c>
      <c r="AD701" s="481">
        <v>2</v>
      </c>
      <c r="AE701" s="295" t="s">
        <v>2310</v>
      </c>
      <c r="AF701" s="298" t="s">
        <v>507</v>
      </c>
      <c r="AG701" s="299" t="s">
        <v>177</v>
      </c>
      <c r="AH701" s="296">
        <v>0.25</v>
      </c>
      <c r="AI701" s="299" t="s">
        <v>806</v>
      </c>
      <c r="AJ701" s="296">
        <v>0.25</v>
      </c>
      <c r="AK701" s="300">
        <v>0.5</v>
      </c>
      <c r="AL701" s="301">
        <v>0.06</v>
      </c>
      <c r="AM701" s="301">
        <v>0.60000000000000009</v>
      </c>
      <c r="AN701" s="302" t="s">
        <v>179</v>
      </c>
      <c r="AO701" s="302" t="s">
        <v>180</v>
      </c>
      <c r="AP701" s="302" t="s">
        <v>1427</v>
      </c>
      <c r="AQ701" s="775"/>
      <c r="AR701" s="801"/>
      <c r="AS701" s="801"/>
      <c r="AT701" s="786"/>
      <c r="AU701" s="801"/>
      <c r="AV701" s="801"/>
      <c r="AW701" s="786"/>
      <c r="AX701" s="786"/>
      <c r="AY701" s="786"/>
      <c r="AZ701" s="775"/>
      <c r="BA701" s="303" t="s">
        <v>2188</v>
      </c>
      <c r="BB701" s="305" t="s">
        <v>2189</v>
      </c>
      <c r="BC701" s="308">
        <v>12</v>
      </c>
      <c r="BD701" s="295">
        <v>3</v>
      </c>
      <c r="BE701" s="295">
        <v>3</v>
      </c>
      <c r="BF701" s="295">
        <v>3</v>
      </c>
      <c r="BG701" s="295">
        <v>3</v>
      </c>
      <c r="BH701" s="305" t="s">
        <v>1798</v>
      </c>
      <c r="BI701" s="305" t="s">
        <v>2320</v>
      </c>
      <c r="BJ701" s="305"/>
      <c r="BK701" s="305"/>
      <c r="BL701" s="306"/>
      <c r="BM701" s="306"/>
      <c r="BN701" s="306"/>
      <c r="BO701" s="306"/>
      <c r="BP701" s="307" t="s">
        <v>974</v>
      </c>
      <c r="BQ701" s="330" t="s">
        <v>974</v>
      </c>
      <c r="BR701" s="748"/>
      <c r="BS701" s="763"/>
      <c r="BT701" s="763"/>
      <c r="BU701" s="766"/>
    </row>
    <row r="702" spans="1:73" x14ac:dyDescent="0.25">
      <c r="A702" s="819"/>
      <c r="B702" s="822"/>
      <c r="C702" s="825"/>
      <c r="D702" s="999"/>
      <c r="E702" s="831"/>
      <c r="F702" s="834"/>
      <c r="G702" s="763"/>
      <c r="H702" s="775"/>
      <c r="I702" s="775"/>
      <c r="J702" s="801"/>
      <c r="K702" s="775"/>
      <c r="L702" s="763"/>
      <c r="M702" s="786"/>
      <c r="N702" s="763"/>
      <c r="O702" s="763"/>
      <c r="P702" s="813"/>
      <c r="Q702" s="748"/>
      <c r="R702" s="775"/>
      <c r="S702" s="877"/>
      <c r="T702" s="775"/>
      <c r="U702" s="877"/>
      <c r="V702" s="775"/>
      <c r="W702" s="877"/>
      <c r="X702" s="816"/>
      <c r="Y702" s="877"/>
      <c r="Z702" s="877"/>
      <c r="AA702" s="786"/>
      <c r="AB702" s="297">
        <v>5</v>
      </c>
      <c r="AC702" s="480"/>
      <c r="AD702" s="481"/>
      <c r="AE702" s="295"/>
      <c r="AF702" s="298" t="s">
        <v>974</v>
      </c>
      <c r="AG702" s="299"/>
      <c r="AH702" s="296" t="s">
        <v>974</v>
      </c>
      <c r="AI702" s="299"/>
      <c r="AJ702" s="296" t="s">
        <v>974</v>
      </c>
      <c r="AK702" s="300" t="s">
        <v>974</v>
      </c>
      <c r="AL702" s="301" t="s">
        <v>974</v>
      </c>
      <c r="AM702" s="301" t="s">
        <v>974</v>
      </c>
      <c r="AN702" s="302"/>
      <c r="AO702" s="302"/>
      <c r="AP702" s="302"/>
      <c r="AQ702" s="775"/>
      <c r="AR702" s="801"/>
      <c r="AS702" s="801"/>
      <c r="AT702" s="786"/>
      <c r="AU702" s="801"/>
      <c r="AV702" s="801"/>
      <c r="AW702" s="786"/>
      <c r="AX702" s="786"/>
      <c r="AY702" s="786"/>
      <c r="AZ702" s="775"/>
      <c r="BA702" s="303"/>
      <c r="BB702" s="305"/>
      <c r="BC702" s="308" t="s">
        <v>974</v>
      </c>
      <c r="BD702" s="295"/>
      <c r="BE702" s="295"/>
      <c r="BF702" s="295"/>
      <c r="BG702" s="295"/>
      <c r="BH702" s="305"/>
      <c r="BI702" s="305"/>
      <c r="BJ702" s="305"/>
      <c r="BK702" s="305"/>
      <c r="BL702" s="306"/>
      <c r="BM702" s="306"/>
      <c r="BN702" s="306"/>
      <c r="BO702" s="306"/>
      <c r="BP702" s="307" t="s">
        <v>974</v>
      </c>
      <c r="BQ702" s="330" t="s">
        <v>974</v>
      </c>
      <c r="BR702" s="748"/>
      <c r="BS702" s="763"/>
      <c r="BT702" s="763"/>
      <c r="BU702" s="766"/>
    </row>
    <row r="703" spans="1:73" ht="15.75" thickBot="1" x14ac:dyDescent="0.3">
      <c r="A703" s="819"/>
      <c r="B703" s="822"/>
      <c r="C703" s="825"/>
      <c r="D703" s="1000"/>
      <c r="E703" s="832"/>
      <c r="F703" s="835"/>
      <c r="G703" s="764"/>
      <c r="H703" s="776"/>
      <c r="I703" s="776"/>
      <c r="J703" s="802"/>
      <c r="K703" s="776"/>
      <c r="L703" s="764"/>
      <c r="M703" s="787"/>
      <c r="N703" s="764"/>
      <c r="O703" s="764"/>
      <c r="P703" s="814"/>
      <c r="Q703" s="749"/>
      <c r="R703" s="776"/>
      <c r="S703" s="878"/>
      <c r="T703" s="776"/>
      <c r="U703" s="878"/>
      <c r="V703" s="776"/>
      <c r="W703" s="878"/>
      <c r="X703" s="817"/>
      <c r="Y703" s="878"/>
      <c r="Z703" s="878"/>
      <c r="AA703" s="787"/>
      <c r="AB703" s="315">
        <v>6</v>
      </c>
      <c r="AC703" s="482"/>
      <c r="AD703" s="483"/>
      <c r="AE703" s="313"/>
      <c r="AF703" s="316" t="s">
        <v>974</v>
      </c>
      <c r="AG703" s="317"/>
      <c r="AH703" s="314" t="s">
        <v>974</v>
      </c>
      <c r="AI703" s="317"/>
      <c r="AJ703" s="314" t="s">
        <v>974</v>
      </c>
      <c r="AK703" s="318" t="s">
        <v>974</v>
      </c>
      <c r="AL703" s="319" t="s">
        <v>974</v>
      </c>
      <c r="AM703" s="319" t="s">
        <v>974</v>
      </c>
      <c r="AN703" s="320"/>
      <c r="AO703" s="320"/>
      <c r="AP703" s="320"/>
      <c r="AQ703" s="776"/>
      <c r="AR703" s="802"/>
      <c r="AS703" s="802"/>
      <c r="AT703" s="787"/>
      <c r="AU703" s="802"/>
      <c r="AV703" s="802"/>
      <c r="AW703" s="787"/>
      <c r="AX703" s="787"/>
      <c r="AY703" s="787"/>
      <c r="AZ703" s="776"/>
      <c r="BA703" s="321"/>
      <c r="BB703" s="323"/>
      <c r="BC703" s="326" t="s">
        <v>974</v>
      </c>
      <c r="BD703" s="313"/>
      <c r="BE703" s="313"/>
      <c r="BF703" s="313"/>
      <c r="BG703" s="313"/>
      <c r="BH703" s="323"/>
      <c r="BI703" s="323"/>
      <c r="BJ703" s="323"/>
      <c r="BK703" s="323"/>
      <c r="BL703" s="324"/>
      <c r="BM703" s="324"/>
      <c r="BN703" s="324"/>
      <c r="BO703" s="324"/>
      <c r="BP703" s="325" t="s">
        <v>974</v>
      </c>
      <c r="BQ703" s="333" t="s">
        <v>974</v>
      </c>
      <c r="BR703" s="749"/>
      <c r="BS703" s="764"/>
      <c r="BT703" s="764"/>
      <c r="BU703" s="767"/>
    </row>
    <row r="704" spans="1:73" ht="76.5" x14ac:dyDescent="0.25">
      <c r="A704" s="819"/>
      <c r="B704" s="822"/>
      <c r="C704" s="825"/>
      <c r="D704" s="998" t="s">
        <v>1387</v>
      </c>
      <c r="E704" s="830" t="s">
        <v>942</v>
      </c>
      <c r="F704" s="833">
        <v>19</v>
      </c>
      <c r="G704" s="762" t="s">
        <v>2324</v>
      </c>
      <c r="H704" s="774" t="s">
        <v>1949</v>
      </c>
      <c r="I704" s="774" t="s">
        <v>1391</v>
      </c>
      <c r="J704" s="800" t="s">
        <v>2325</v>
      </c>
      <c r="K704" s="774" t="s">
        <v>201</v>
      </c>
      <c r="L704" s="762" t="s">
        <v>675</v>
      </c>
      <c r="M704" s="785" t="s">
        <v>1282</v>
      </c>
      <c r="N704" s="762" t="s">
        <v>2326</v>
      </c>
      <c r="O704" s="762" t="s">
        <v>2327</v>
      </c>
      <c r="P704" s="812" t="s">
        <v>1395</v>
      </c>
      <c r="Q704" s="747" t="s">
        <v>1395</v>
      </c>
      <c r="R704" s="774" t="s">
        <v>219</v>
      </c>
      <c r="S704" s="876">
        <v>0.4</v>
      </c>
      <c r="T704" s="774" t="s">
        <v>263</v>
      </c>
      <c r="U704" s="876">
        <v>0.2</v>
      </c>
      <c r="V704" s="774" t="s">
        <v>220</v>
      </c>
      <c r="W704" s="876">
        <v>0.4</v>
      </c>
      <c r="X704" s="815" t="s">
        <v>220</v>
      </c>
      <c r="Y704" s="876">
        <v>0.4</v>
      </c>
      <c r="Z704" s="876" t="s">
        <v>1526</v>
      </c>
      <c r="AA704" s="785" t="s">
        <v>174</v>
      </c>
      <c r="AB704" s="49">
        <v>1</v>
      </c>
      <c r="AC704" s="213" t="s">
        <v>2229</v>
      </c>
      <c r="AD704" s="214">
        <v>3</v>
      </c>
      <c r="AE704" s="9" t="s">
        <v>1812</v>
      </c>
      <c r="AF704" s="16" t="s">
        <v>507</v>
      </c>
      <c r="AG704" s="10" t="s">
        <v>177</v>
      </c>
      <c r="AH704" s="18">
        <v>0.25</v>
      </c>
      <c r="AI704" s="10" t="s">
        <v>806</v>
      </c>
      <c r="AJ704" s="18">
        <v>0.25</v>
      </c>
      <c r="AK704" s="19">
        <v>0.5</v>
      </c>
      <c r="AL704" s="20">
        <v>0.2</v>
      </c>
      <c r="AM704" s="20">
        <v>0.4</v>
      </c>
      <c r="AN704" s="11" t="s">
        <v>179</v>
      </c>
      <c r="AO704" s="11" t="s">
        <v>180</v>
      </c>
      <c r="AP704" s="11" t="s">
        <v>181</v>
      </c>
      <c r="AQ704" s="774" t="s">
        <v>2328</v>
      </c>
      <c r="AR704" s="768">
        <v>0.4</v>
      </c>
      <c r="AS704" s="768">
        <v>5.04E-2</v>
      </c>
      <c r="AT704" s="785" t="s">
        <v>535</v>
      </c>
      <c r="AU704" s="768">
        <v>0.4</v>
      </c>
      <c r="AV704" s="768">
        <v>0.30000000000000004</v>
      </c>
      <c r="AW704" s="785" t="s">
        <v>220</v>
      </c>
      <c r="AX704" s="785" t="s">
        <v>174</v>
      </c>
      <c r="AY704" s="785" t="s">
        <v>1397</v>
      </c>
      <c r="AZ704" s="774" t="s">
        <v>224</v>
      </c>
      <c r="BA704" s="97" t="s">
        <v>1395</v>
      </c>
      <c r="BB704" s="91" t="s">
        <v>1395</v>
      </c>
      <c r="BC704" s="94" t="s">
        <v>974</v>
      </c>
      <c r="BD704" s="9"/>
      <c r="BE704" s="9"/>
      <c r="BF704" s="9"/>
      <c r="BG704" s="9"/>
      <c r="BH704" s="91"/>
      <c r="BI704" s="91"/>
      <c r="BJ704" s="91"/>
      <c r="BK704" s="91"/>
      <c r="BL704" s="93"/>
      <c r="BM704" s="93"/>
      <c r="BN704" s="93"/>
      <c r="BO704" s="93"/>
      <c r="BP704" s="95" t="s">
        <v>974</v>
      </c>
      <c r="BQ704" s="96" t="s">
        <v>974</v>
      </c>
      <c r="BR704" s="747"/>
      <c r="BS704" s="762"/>
      <c r="BT704" s="762"/>
      <c r="BU704" s="765"/>
    </row>
    <row r="705" spans="1:73" ht="76.5" x14ac:dyDescent="0.25">
      <c r="A705" s="819"/>
      <c r="B705" s="822"/>
      <c r="C705" s="825"/>
      <c r="D705" s="999"/>
      <c r="E705" s="831"/>
      <c r="F705" s="834"/>
      <c r="G705" s="763"/>
      <c r="H705" s="775"/>
      <c r="I705" s="775"/>
      <c r="J705" s="801"/>
      <c r="K705" s="775"/>
      <c r="L705" s="763"/>
      <c r="M705" s="786"/>
      <c r="N705" s="763"/>
      <c r="O705" s="763"/>
      <c r="P705" s="813"/>
      <c r="Q705" s="748"/>
      <c r="R705" s="775"/>
      <c r="S705" s="877"/>
      <c r="T705" s="775"/>
      <c r="U705" s="877"/>
      <c r="V705" s="775"/>
      <c r="W705" s="877"/>
      <c r="X705" s="816"/>
      <c r="Y705" s="877"/>
      <c r="Z705" s="877"/>
      <c r="AA705" s="786"/>
      <c r="AB705" s="297">
        <v>2</v>
      </c>
      <c r="AC705" s="480" t="s">
        <v>2329</v>
      </c>
      <c r="AD705" s="481">
        <v>1</v>
      </c>
      <c r="AE705" s="295" t="s">
        <v>1812</v>
      </c>
      <c r="AF705" s="298" t="s">
        <v>507</v>
      </c>
      <c r="AG705" s="299" t="s">
        <v>335</v>
      </c>
      <c r="AH705" s="296">
        <v>0.15</v>
      </c>
      <c r="AI705" s="299" t="s">
        <v>178</v>
      </c>
      <c r="AJ705" s="296">
        <v>0.15</v>
      </c>
      <c r="AK705" s="300">
        <v>0.3</v>
      </c>
      <c r="AL705" s="301">
        <v>0.14000000000000001</v>
      </c>
      <c r="AM705" s="301">
        <v>0.4</v>
      </c>
      <c r="AN705" s="302" t="s">
        <v>179</v>
      </c>
      <c r="AO705" s="302" t="s">
        <v>1477</v>
      </c>
      <c r="AP705" s="302" t="s">
        <v>181</v>
      </c>
      <c r="AQ705" s="775"/>
      <c r="AR705" s="801"/>
      <c r="AS705" s="801"/>
      <c r="AT705" s="786"/>
      <c r="AU705" s="801"/>
      <c r="AV705" s="801"/>
      <c r="AW705" s="786"/>
      <c r="AX705" s="786"/>
      <c r="AY705" s="786"/>
      <c r="AZ705" s="775"/>
      <c r="BA705" s="303"/>
      <c r="BB705" s="305"/>
      <c r="BC705" s="308" t="s">
        <v>974</v>
      </c>
      <c r="BD705" s="295"/>
      <c r="BE705" s="295"/>
      <c r="BF705" s="295"/>
      <c r="BG705" s="295"/>
      <c r="BH705" s="305"/>
      <c r="BI705" s="305"/>
      <c r="BJ705" s="305"/>
      <c r="BK705" s="305"/>
      <c r="BL705" s="306"/>
      <c r="BM705" s="306"/>
      <c r="BN705" s="306"/>
      <c r="BO705" s="306"/>
      <c r="BP705" s="307" t="s">
        <v>974</v>
      </c>
      <c r="BQ705" s="330" t="s">
        <v>974</v>
      </c>
      <c r="BR705" s="748"/>
      <c r="BS705" s="763"/>
      <c r="BT705" s="763"/>
      <c r="BU705" s="766"/>
    </row>
    <row r="706" spans="1:73" ht="76.5" x14ac:dyDescent="0.25">
      <c r="A706" s="819"/>
      <c r="B706" s="822"/>
      <c r="C706" s="825"/>
      <c r="D706" s="999"/>
      <c r="E706" s="831"/>
      <c r="F706" s="834"/>
      <c r="G706" s="763"/>
      <c r="H706" s="775"/>
      <c r="I706" s="775"/>
      <c r="J706" s="801"/>
      <c r="K706" s="775"/>
      <c r="L706" s="763"/>
      <c r="M706" s="786"/>
      <c r="N706" s="763"/>
      <c r="O706" s="763"/>
      <c r="P706" s="813"/>
      <c r="Q706" s="748"/>
      <c r="R706" s="775"/>
      <c r="S706" s="877"/>
      <c r="T706" s="775"/>
      <c r="U706" s="877"/>
      <c r="V706" s="775"/>
      <c r="W706" s="877"/>
      <c r="X706" s="816"/>
      <c r="Y706" s="877"/>
      <c r="Z706" s="877"/>
      <c r="AA706" s="786"/>
      <c r="AB706" s="297">
        <v>3</v>
      </c>
      <c r="AC706" s="480" t="s">
        <v>2330</v>
      </c>
      <c r="AD706" s="481">
        <v>2</v>
      </c>
      <c r="AE706" s="295" t="s">
        <v>1640</v>
      </c>
      <c r="AF706" s="298" t="s">
        <v>830</v>
      </c>
      <c r="AG706" s="299" t="s">
        <v>282</v>
      </c>
      <c r="AH706" s="296">
        <v>0.1</v>
      </c>
      <c r="AI706" s="299" t="s">
        <v>178</v>
      </c>
      <c r="AJ706" s="296">
        <v>0.15</v>
      </c>
      <c r="AK706" s="300">
        <v>0.25</v>
      </c>
      <c r="AL706" s="301">
        <v>0.14000000000000001</v>
      </c>
      <c r="AM706" s="301">
        <v>0.30000000000000004</v>
      </c>
      <c r="AN706" s="302" t="s">
        <v>179</v>
      </c>
      <c r="AO706" s="302" t="s">
        <v>180</v>
      </c>
      <c r="AP706" s="302" t="s">
        <v>181</v>
      </c>
      <c r="AQ706" s="775"/>
      <c r="AR706" s="801"/>
      <c r="AS706" s="801"/>
      <c r="AT706" s="786"/>
      <c r="AU706" s="801"/>
      <c r="AV706" s="801"/>
      <c r="AW706" s="786"/>
      <c r="AX706" s="786"/>
      <c r="AY706" s="786"/>
      <c r="AZ706" s="775"/>
      <c r="BA706" s="303"/>
      <c r="BB706" s="305"/>
      <c r="BC706" s="308" t="s">
        <v>974</v>
      </c>
      <c r="BD706" s="295"/>
      <c r="BE706" s="295"/>
      <c r="BF706" s="295"/>
      <c r="BG706" s="295"/>
      <c r="BH706" s="305"/>
      <c r="BI706" s="305"/>
      <c r="BJ706" s="305"/>
      <c r="BK706" s="305"/>
      <c r="BL706" s="306"/>
      <c r="BM706" s="306"/>
      <c r="BN706" s="306"/>
      <c r="BO706" s="306"/>
      <c r="BP706" s="307" t="s">
        <v>974</v>
      </c>
      <c r="BQ706" s="330" t="s">
        <v>974</v>
      </c>
      <c r="BR706" s="748"/>
      <c r="BS706" s="763"/>
      <c r="BT706" s="763"/>
      <c r="BU706" s="766"/>
    </row>
    <row r="707" spans="1:73" ht="70.5" x14ac:dyDescent="0.25">
      <c r="A707" s="819"/>
      <c r="B707" s="822"/>
      <c r="C707" s="825"/>
      <c r="D707" s="999"/>
      <c r="E707" s="831"/>
      <c r="F707" s="834"/>
      <c r="G707" s="763"/>
      <c r="H707" s="775"/>
      <c r="I707" s="775"/>
      <c r="J707" s="801"/>
      <c r="K707" s="775"/>
      <c r="L707" s="763"/>
      <c r="M707" s="786"/>
      <c r="N707" s="763"/>
      <c r="O707" s="763"/>
      <c r="P707" s="813"/>
      <c r="Q707" s="748"/>
      <c r="R707" s="775"/>
      <c r="S707" s="877"/>
      <c r="T707" s="775"/>
      <c r="U707" s="877"/>
      <c r="V707" s="775"/>
      <c r="W707" s="877"/>
      <c r="X707" s="816"/>
      <c r="Y707" s="877"/>
      <c r="Z707" s="877"/>
      <c r="AA707" s="786"/>
      <c r="AB707" s="297">
        <v>4</v>
      </c>
      <c r="AC707" s="480" t="s">
        <v>2331</v>
      </c>
      <c r="AD707" s="481" t="s">
        <v>542</v>
      </c>
      <c r="AE707" s="295" t="s">
        <v>1640</v>
      </c>
      <c r="AF707" s="298" t="s">
        <v>507</v>
      </c>
      <c r="AG707" s="299" t="s">
        <v>335</v>
      </c>
      <c r="AH707" s="296">
        <v>0.15</v>
      </c>
      <c r="AI707" s="299" t="s">
        <v>806</v>
      </c>
      <c r="AJ707" s="296">
        <v>0.25</v>
      </c>
      <c r="AK707" s="300">
        <v>0.4</v>
      </c>
      <c r="AL707" s="301">
        <v>8.4000000000000005E-2</v>
      </c>
      <c r="AM707" s="301">
        <v>0.30000000000000004</v>
      </c>
      <c r="AN707" s="302" t="s">
        <v>179</v>
      </c>
      <c r="AO707" s="302" t="s">
        <v>180</v>
      </c>
      <c r="AP707" s="302" t="s">
        <v>181</v>
      </c>
      <c r="AQ707" s="775"/>
      <c r="AR707" s="801"/>
      <c r="AS707" s="801"/>
      <c r="AT707" s="786"/>
      <c r="AU707" s="801"/>
      <c r="AV707" s="801"/>
      <c r="AW707" s="786"/>
      <c r="AX707" s="786"/>
      <c r="AY707" s="786"/>
      <c r="AZ707" s="775"/>
      <c r="BA707" s="303"/>
      <c r="BB707" s="305"/>
      <c r="BC707" s="308" t="s">
        <v>974</v>
      </c>
      <c r="BD707" s="295"/>
      <c r="BE707" s="295"/>
      <c r="BF707" s="295"/>
      <c r="BG707" s="295"/>
      <c r="BH707" s="305"/>
      <c r="BI707" s="305"/>
      <c r="BJ707" s="305"/>
      <c r="BK707" s="305"/>
      <c r="BL707" s="306"/>
      <c r="BM707" s="306"/>
      <c r="BN707" s="306"/>
      <c r="BO707" s="306"/>
      <c r="BP707" s="307" t="s">
        <v>974</v>
      </c>
      <c r="BQ707" s="330" t="s">
        <v>974</v>
      </c>
      <c r="BR707" s="748"/>
      <c r="BS707" s="763"/>
      <c r="BT707" s="763"/>
      <c r="BU707" s="766"/>
    </row>
    <row r="708" spans="1:73" ht="127.5" x14ac:dyDescent="0.25">
      <c r="A708" s="819"/>
      <c r="B708" s="822"/>
      <c r="C708" s="825"/>
      <c r="D708" s="999"/>
      <c r="E708" s="831"/>
      <c r="F708" s="834"/>
      <c r="G708" s="763"/>
      <c r="H708" s="775"/>
      <c r="I708" s="775"/>
      <c r="J708" s="801"/>
      <c r="K708" s="775"/>
      <c r="L708" s="763"/>
      <c r="M708" s="786"/>
      <c r="N708" s="763"/>
      <c r="O708" s="763"/>
      <c r="P708" s="813"/>
      <c r="Q708" s="748"/>
      <c r="R708" s="775"/>
      <c r="S708" s="877"/>
      <c r="T708" s="775"/>
      <c r="U708" s="877"/>
      <c r="V708" s="775"/>
      <c r="W708" s="877"/>
      <c r="X708" s="816"/>
      <c r="Y708" s="877"/>
      <c r="Z708" s="877"/>
      <c r="AA708" s="786"/>
      <c r="AB708" s="297">
        <v>5</v>
      </c>
      <c r="AC708" s="480" t="s">
        <v>2290</v>
      </c>
      <c r="AD708" s="481">
        <v>1</v>
      </c>
      <c r="AE708" s="295" t="s">
        <v>1442</v>
      </c>
      <c r="AF708" s="298" t="s">
        <v>507</v>
      </c>
      <c r="AG708" s="299" t="s">
        <v>177</v>
      </c>
      <c r="AH708" s="296">
        <v>0.25</v>
      </c>
      <c r="AI708" s="299" t="s">
        <v>178</v>
      </c>
      <c r="AJ708" s="296">
        <v>0.15</v>
      </c>
      <c r="AK708" s="300">
        <v>0.4</v>
      </c>
      <c r="AL708" s="301">
        <v>5.04E-2</v>
      </c>
      <c r="AM708" s="301">
        <v>0.30000000000000004</v>
      </c>
      <c r="AN708" s="302" t="s">
        <v>179</v>
      </c>
      <c r="AO708" s="302" t="s">
        <v>180</v>
      </c>
      <c r="AP708" s="302" t="s">
        <v>181</v>
      </c>
      <c r="AQ708" s="775"/>
      <c r="AR708" s="801"/>
      <c r="AS708" s="801"/>
      <c r="AT708" s="786"/>
      <c r="AU708" s="801"/>
      <c r="AV708" s="801"/>
      <c r="AW708" s="786"/>
      <c r="AX708" s="786"/>
      <c r="AY708" s="786"/>
      <c r="AZ708" s="775"/>
      <c r="BA708" s="303"/>
      <c r="BB708" s="305"/>
      <c r="BC708" s="308" t="s">
        <v>974</v>
      </c>
      <c r="BD708" s="295"/>
      <c r="BE708" s="295"/>
      <c r="BF708" s="295"/>
      <c r="BG708" s="295"/>
      <c r="BH708" s="305"/>
      <c r="BI708" s="305"/>
      <c r="BJ708" s="305"/>
      <c r="BK708" s="305"/>
      <c r="BL708" s="306"/>
      <c r="BM708" s="306"/>
      <c r="BN708" s="306"/>
      <c r="BO708" s="306"/>
      <c r="BP708" s="307" t="s">
        <v>974</v>
      </c>
      <c r="BQ708" s="330" t="s">
        <v>974</v>
      </c>
      <c r="BR708" s="748"/>
      <c r="BS708" s="763"/>
      <c r="BT708" s="763"/>
      <c r="BU708" s="766"/>
    </row>
    <row r="709" spans="1:73" ht="15.75" thickBot="1" x14ac:dyDescent="0.3">
      <c r="A709" s="819"/>
      <c r="B709" s="822"/>
      <c r="C709" s="825"/>
      <c r="D709" s="1000"/>
      <c r="E709" s="832"/>
      <c r="F709" s="835"/>
      <c r="G709" s="764"/>
      <c r="H709" s="776"/>
      <c r="I709" s="776"/>
      <c r="J709" s="802"/>
      <c r="K709" s="776"/>
      <c r="L709" s="764"/>
      <c r="M709" s="787"/>
      <c r="N709" s="764"/>
      <c r="O709" s="764"/>
      <c r="P709" s="814"/>
      <c r="Q709" s="749"/>
      <c r="R709" s="776"/>
      <c r="S709" s="878"/>
      <c r="T709" s="776"/>
      <c r="U709" s="878"/>
      <c r="V709" s="776"/>
      <c r="W709" s="878"/>
      <c r="X709" s="817"/>
      <c r="Y709" s="878"/>
      <c r="Z709" s="878"/>
      <c r="AA709" s="787"/>
      <c r="AB709" s="315">
        <v>6</v>
      </c>
      <c r="AC709" s="482"/>
      <c r="AD709" s="483"/>
      <c r="AE709" s="313"/>
      <c r="AF709" s="316" t="s">
        <v>974</v>
      </c>
      <c r="AG709" s="317"/>
      <c r="AH709" s="314" t="s">
        <v>974</v>
      </c>
      <c r="AI709" s="317"/>
      <c r="AJ709" s="314" t="s">
        <v>974</v>
      </c>
      <c r="AK709" s="318" t="s">
        <v>974</v>
      </c>
      <c r="AL709" s="319" t="s">
        <v>974</v>
      </c>
      <c r="AM709" s="319" t="s">
        <v>974</v>
      </c>
      <c r="AN709" s="320"/>
      <c r="AO709" s="320"/>
      <c r="AP709" s="320"/>
      <c r="AQ709" s="776"/>
      <c r="AR709" s="802"/>
      <c r="AS709" s="802"/>
      <c r="AT709" s="787"/>
      <c r="AU709" s="802"/>
      <c r="AV709" s="802"/>
      <c r="AW709" s="787"/>
      <c r="AX709" s="787"/>
      <c r="AY709" s="787"/>
      <c r="AZ709" s="776"/>
      <c r="BA709" s="321"/>
      <c r="BB709" s="323"/>
      <c r="BC709" s="326" t="s">
        <v>974</v>
      </c>
      <c r="BD709" s="313"/>
      <c r="BE709" s="313"/>
      <c r="BF709" s="313"/>
      <c r="BG709" s="313"/>
      <c r="BH709" s="323"/>
      <c r="BI709" s="323"/>
      <c r="BJ709" s="323"/>
      <c r="BK709" s="323"/>
      <c r="BL709" s="324"/>
      <c r="BM709" s="324"/>
      <c r="BN709" s="324"/>
      <c r="BO709" s="324"/>
      <c r="BP709" s="325" t="s">
        <v>974</v>
      </c>
      <c r="BQ709" s="333" t="s">
        <v>974</v>
      </c>
      <c r="BR709" s="749"/>
      <c r="BS709" s="764"/>
      <c r="BT709" s="764"/>
      <c r="BU709" s="767"/>
    </row>
    <row r="710" spans="1:73" ht="76.5" x14ac:dyDescent="0.25">
      <c r="A710" s="819"/>
      <c r="B710" s="822"/>
      <c r="C710" s="825"/>
      <c r="D710" s="998" t="s">
        <v>1387</v>
      </c>
      <c r="E710" s="830" t="s">
        <v>942</v>
      </c>
      <c r="F710" s="833">
        <v>20</v>
      </c>
      <c r="G710" s="762" t="s">
        <v>2324</v>
      </c>
      <c r="H710" s="774" t="s">
        <v>1949</v>
      </c>
      <c r="I710" s="774" t="s">
        <v>1406</v>
      </c>
      <c r="J710" s="800" t="s">
        <v>2332</v>
      </c>
      <c r="K710" s="774" t="s">
        <v>201</v>
      </c>
      <c r="L710" s="762" t="s">
        <v>675</v>
      </c>
      <c r="M710" s="785" t="s">
        <v>1282</v>
      </c>
      <c r="N710" s="762" t="s">
        <v>2234</v>
      </c>
      <c r="O710" s="762" t="s">
        <v>2235</v>
      </c>
      <c r="P710" s="812" t="s">
        <v>1395</v>
      </c>
      <c r="Q710" s="747" t="s">
        <v>1395</v>
      </c>
      <c r="R710" s="774" t="s">
        <v>219</v>
      </c>
      <c r="S710" s="876">
        <v>0.4</v>
      </c>
      <c r="T710" s="774" t="s">
        <v>263</v>
      </c>
      <c r="U710" s="876">
        <v>0.2</v>
      </c>
      <c r="V710" s="774" t="s">
        <v>174</v>
      </c>
      <c r="W710" s="876">
        <v>0.6</v>
      </c>
      <c r="X710" s="815" t="s">
        <v>174</v>
      </c>
      <c r="Y710" s="876">
        <v>0.6</v>
      </c>
      <c r="Z710" s="876" t="s">
        <v>1602</v>
      </c>
      <c r="AA710" s="785" t="s">
        <v>174</v>
      </c>
      <c r="AB710" s="49">
        <v>1</v>
      </c>
      <c r="AC710" s="213" t="s">
        <v>2229</v>
      </c>
      <c r="AD710" s="214">
        <v>2</v>
      </c>
      <c r="AE710" s="9" t="s">
        <v>1812</v>
      </c>
      <c r="AF710" s="16" t="s">
        <v>507</v>
      </c>
      <c r="AG710" s="10" t="s">
        <v>177</v>
      </c>
      <c r="AH710" s="18">
        <v>0.25</v>
      </c>
      <c r="AI710" s="10" t="s">
        <v>806</v>
      </c>
      <c r="AJ710" s="18">
        <v>0.25</v>
      </c>
      <c r="AK710" s="19">
        <v>0.5</v>
      </c>
      <c r="AL710" s="20">
        <v>0.2</v>
      </c>
      <c r="AM710" s="20">
        <v>0.6</v>
      </c>
      <c r="AN710" s="11" t="s">
        <v>179</v>
      </c>
      <c r="AO710" s="11" t="s">
        <v>180</v>
      </c>
      <c r="AP710" s="11" t="s">
        <v>181</v>
      </c>
      <c r="AQ710" s="774" t="s">
        <v>2328</v>
      </c>
      <c r="AR710" s="768">
        <v>0.4</v>
      </c>
      <c r="AS710" s="768">
        <v>3.5999999999999997E-2</v>
      </c>
      <c r="AT710" s="785" t="s">
        <v>535</v>
      </c>
      <c r="AU710" s="768">
        <v>0.6</v>
      </c>
      <c r="AV710" s="768">
        <v>0.33749999999999997</v>
      </c>
      <c r="AW710" s="785" t="s">
        <v>220</v>
      </c>
      <c r="AX710" s="785" t="s">
        <v>174</v>
      </c>
      <c r="AY710" s="785" t="s">
        <v>1397</v>
      </c>
      <c r="AZ710" s="774" t="s">
        <v>224</v>
      </c>
      <c r="BA710" s="97" t="s">
        <v>1395</v>
      </c>
      <c r="BB710" s="91" t="s">
        <v>1395</v>
      </c>
      <c r="BC710" s="94" t="s">
        <v>974</v>
      </c>
      <c r="BD710" s="9"/>
      <c r="BE710" s="9"/>
      <c r="BF710" s="9"/>
      <c r="BG710" s="9"/>
      <c r="BH710" s="91"/>
      <c r="BI710" s="91"/>
      <c r="BJ710" s="91"/>
      <c r="BK710" s="91"/>
      <c r="BL710" s="93"/>
      <c r="BM710" s="93"/>
      <c r="BN710" s="93"/>
      <c r="BO710" s="93"/>
      <c r="BP710" s="95" t="s">
        <v>974</v>
      </c>
      <c r="BQ710" s="96" t="s">
        <v>974</v>
      </c>
      <c r="BR710" s="747"/>
      <c r="BS710" s="762"/>
      <c r="BT710" s="762"/>
      <c r="BU710" s="765"/>
    </row>
    <row r="711" spans="1:73" ht="70.5" x14ac:dyDescent="0.25">
      <c r="A711" s="819"/>
      <c r="B711" s="822"/>
      <c r="C711" s="825"/>
      <c r="D711" s="999"/>
      <c r="E711" s="831"/>
      <c r="F711" s="834"/>
      <c r="G711" s="763"/>
      <c r="H711" s="775"/>
      <c r="I711" s="775"/>
      <c r="J711" s="801"/>
      <c r="K711" s="775"/>
      <c r="L711" s="763"/>
      <c r="M711" s="786"/>
      <c r="N711" s="763"/>
      <c r="O711" s="763"/>
      <c r="P711" s="813"/>
      <c r="Q711" s="748"/>
      <c r="R711" s="775"/>
      <c r="S711" s="877"/>
      <c r="T711" s="775"/>
      <c r="U711" s="877"/>
      <c r="V711" s="775"/>
      <c r="W711" s="877"/>
      <c r="X711" s="816"/>
      <c r="Y711" s="877"/>
      <c r="Z711" s="877"/>
      <c r="AA711" s="786"/>
      <c r="AB711" s="297">
        <v>2</v>
      </c>
      <c r="AC711" s="480" t="s">
        <v>2333</v>
      </c>
      <c r="AD711" s="481">
        <v>3</v>
      </c>
      <c r="AE711" s="295" t="s">
        <v>2028</v>
      </c>
      <c r="AF711" s="298" t="s">
        <v>507</v>
      </c>
      <c r="AG711" s="299" t="s">
        <v>1704</v>
      </c>
      <c r="AH711" s="296">
        <v>0.25</v>
      </c>
      <c r="AI711" s="299" t="s">
        <v>1788</v>
      </c>
      <c r="AJ711" s="296">
        <v>0.15</v>
      </c>
      <c r="AK711" s="300">
        <v>0.4</v>
      </c>
      <c r="AL711" s="301">
        <v>0.12</v>
      </c>
      <c r="AM711" s="301">
        <v>0.6</v>
      </c>
      <c r="AN711" s="302" t="s">
        <v>179</v>
      </c>
      <c r="AO711" s="302" t="s">
        <v>180</v>
      </c>
      <c r="AP711" s="302" t="s">
        <v>181</v>
      </c>
      <c r="AQ711" s="775"/>
      <c r="AR711" s="801"/>
      <c r="AS711" s="801"/>
      <c r="AT711" s="786"/>
      <c r="AU711" s="801"/>
      <c r="AV711" s="801"/>
      <c r="AW711" s="786"/>
      <c r="AX711" s="786"/>
      <c r="AY711" s="786"/>
      <c r="AZ711" s="775"/>
      <c r="BA711" s="303"/>
      <c r="BB711" s="305"/>
      <c r="BC711" s="308" t="s">
        <v>974</v>
      </c>
      <c r="BD711" s="295"/>
      <c r="BE711" s="295"/>
      <c r="BF711" s="295"/>
      <c r="BG711" s="295"/>
      <c r="BH711" s="305"/>
      <c r="BI711" s="305"/>
      <c r="BJ711" s="305"/>
      <c r="BK711" s="305"/>
      <c r="BL711" s="306"/>
      <c r="BM711" s="306"/>
      <c r="BN711" s="306"/>
      <c r="BO711" s="306"/>
      <c r="BP711" s="307" t="s">
        <v>974</v>
      </c>
      <c r="BQ711" s="330" t="s">
        <v>974</v>
      </c>
      <c r="BR711" s="748"/>
      <c r="BS711" s="763"/>
      <c r="BT711" s="763"/>
      <c r="BU711" s="766"/>
    </row>
    <row r="712" spans="1:73" ht="70.5" x14ac:dyDescent="0.25">
      <c r="A712" s="819"/>
      <c r="B712" s="822"/>
      <c r="C712" s="825"/>
      <c r="D712" s="999"/>
      <c r="E712" s="831"/>
      <c r="F712" s="834"/>
      <c r="G712" s="763"/>
      <c r="H712" s="775"/>
      <c r="I712" s="775"/>
      <c r="J712" s="801"/>
      <c r="K712" s="775"/>
      <c r="L712" s="763"/>
      <c r="M712" s="786"/>
      <c r="N712" s="763"/>
      <c r="O712" s="763"/>
      <c r="P712" s="813"/>
      <c r="Q712" s="748"/>
      <c r="R712" s="775"/>
      <c r="S712" s="877"/>
      <c r="T712" s="775"/>
      <c r="U712" s="877"/>
      <c r="V712" s="775"/>
      <c r="W712" s="877"/>
      <c r="X712" s="816"/>
      <c r="Y712" s="877"/>
      <c r="Z712" s="877"/>
      <c r="AA712" s="786"/>
      <c r="AB712" s="297">
        <v>3</v>
      </c>
      <c r="AC712" s="480" t="s">
        <v>2334</v>
      </c>
      <c r="AD712" s="481">
        <v>6</v>
      </c>
      <c r="AE712" s="295" t="s">
        <v>2028</v>
      </c>
      <c r="AF712" s="298" t="s">
        <v>830</v>
      </c>
      <c r="AG712" s="299" t="s">
        <v>282</v>
      </c>
      <c r="AH712" s="296">
        <v>0.1</v>
      </c>
      <c r="AI712" s="299" t="s">
        <v>1788</v>
      </c>
      <c r="AJ712" s="296">
        <v>0.15</v>
      </c>
      <c r="AK712" s="300">
        <v>0.25</v>
      </c>
      <c r="AL712" s="301">
        <v>0.12</v>
      </c>
      <c r="AM712" s="301">
        <v>0.44999999999999996</v>
      </c>
      <c r="AN712" s="302" t="s">
        <v>179</v>
      </c>
      <c r="AO712" s="302" t="s">
        <v>180</v>
      </c>
      <c r="AP712" s="302" t="s">
        <v>181</v>
      </c>
      <c r="AQ712" s="775"/>
      <c r="AR712" s="801"/>
      <c r="AS712" s="801"/>
      <c r="AT712" s="786"/>
      <c r="AU712" s="801"/>
      <c r="AV712" s="801"/>
      <c r="AW712" s="786"/>
      <c r="AX712" s="786"/>
      <c r="AY712" s="786"/>
      <c r="AZ712" s="775"/>
      <c r="BA712" s="303"/>
      <c r="BB712" s="305"/>
      <c r="BC712" s="308" t="s">
        <v>974</v>
      </c>
      <c r="BD712" s="295"/>
      <c r="BE712" s="295"/>
      <c r="BF712" s="295"/>
      <c r="BG712" s="295"/>
      <c r="BH712" s="305"/>
      <c r="BI712" s="305"/>
      <c r="BJ712" s="305"/>
      <c r="BK712" s="305"/>
      <c r="BL712" s="306"/>
      <c r="BM712" s="306"/>
      <c r="BN712" s="306"/>
      <c r="BO712" s="306"/>
      <c r="BP712" s="307" t="s">
        <v>974</v>
      </c>
      <c r="BQ712" s="330" t="s">
        <v>974</v>
      </c>
      <c r="BR712" s="748"/>
      <c r="BS712" s="763"/>
      <c r="BT712" s="763"/>
      <c r="BU712" s="766"/>
    </row>
    <row r="713" spans="1:73" ht="70.5" x14ac:dyDescent="0.25">
      <c r="A713" s="819"/>
      <c r="B713" s="822"/>
      <c r="C713" s="825"/>
      <c r="D713" s="999"/>
      <c r="E713" s="831"/>
      <c r="F713" s="834"/>
      <c r="G713" s="763"/>
      <c r="H713" s="775"/>
      <c r="I713" s="775"/>
      <c r="J713" s="801"/>
      <c r="K713" s="775"/>
      <c r="L713" s="763"/>
      <c r="M713" s="786"/>
      <c r="N713" s="763"/>
      <c r="O713" s="763"/>
      <c r="P713" s="813"/>
      <c r="Q713" s="748"/>
      <c r="R713" s="775"/>
      <c r="S713" s="877"/>
      <c r="T713" s="775"/>
      <c r="U713" s="877"/>
      <c r="V713" s="775"/>
      <c r="W713" s="877"/>
      <c r="X713" s="816"/>
      <c r="Y713" s="877"/>
      <c r="Z713" s="877"/>
      <c r="AA713" s="786"/>
      <c r="AB713" s="297">
        <v>4</v>
      </c>
      <c r="AC713" s="480" t="s">
        <v>2331</v>
      </c>
      <c r="AD713" s="481" t="s">
        <v>1626</v>
      </c>
      <c r="AE713" s="295" t="s">
        <v>1442</v>
      </c>
      <c r="AF713" s="298" t="s">
        <v>507</v>
      </c>
      <c r="AG713" s="299" t="s">
        <v>177</v>
      </c>
      <c r="AH713" s="296">
        <v>0.25</v>
      </c>
      <c r="AI713" s="299" t="s">
        <v>806</v>
      </c>
      <c r="AJ713" s="296">
        <v>0.25</v>
      </c>
      <c r="AK713" s="300">
        <v>0.5</v>
      </c>
      <c r="AL713" s="301">
        <v>0.06</v>
      </c>
      <c r="AM713" s="301">
        <v>0.44999999999999996</v>
      </c>
      <c r="AN713" s="302" t="s">
        <v>179</v>
      </c>
      <c r="AO713" s="302" t="s">
        <v>180</v>
      </c>
      <c r="AP713" s="302" t="s">
        <v>181</v>
      </c>
      <c r="AQ713" s="775"/>
      <c r="AR713" s="801"/>
      <c r="AS713" s="801"/>
      <c r="AT713" s="786"/>
      <c r="AU713" s="801"/>
      <c r="AV713" s="801"/>
      <c r="AW713" s="786"/>
      <c r="AX713" s="786"/>
      <c r="AY713" s="786"/>
      <c r="AZ713" s="775"/>
      <c r="BA713" s="303"/>
      <c r="BB713" s="305"/>
      <c r="BC713" s="308" t="s">
        <v>974</v>
      </c>
      <c r="BD713" s="295"/>
      <c r="BE713" s="295"/>
      <c r="BF713" s="295"/>
      <c r="BG713" s="295"/>
      <c r="BH713" s="305"/>
      <c r="BI713" s="305"/>
      <c r="BJ713" s="305"/>
      <c r="BK713" s="305"/>
      <c r="BL713" s="306"/>
      <c r="BM713" s="306"/>
      <c r="BN713" s="306"/>
      <c r="BO713" s="306"/>
      <c r="BP713" s="307" t="s">
        <v>974</v>
      </c>
      <c r="BQ713" s="330" t="s">
        <v>974</v>
      </c>
      <c r="BR713" s="748"/>
      <c r="BS713" s="763"/>
      <c r="BT713" s="763"/>
      <c r="BU713" s="766"/>
    </row>
    <row r="714" spans="1:73" ht="89.25" x14ac:dyDescent="0.25">
      <c r="A714" s="819"/>
      <c r="B714" s="822"/>
      <c r="C714" s="825"/>
      <c r="D714" s="999"/>
      <c r="E714" s="831"/>
      <c r="F714" s="834"/>
      <c r="G714" s="763"/>
      <c r="H714" s="775"/>
      <c r="I714" s="775"/>
      <c r="J714" s="801"/>
      <c r="K714" s="775"/>
      <c r="L714" s="763"/>
      <c r="M714" s="786"/>
      <c r="N714" s="763"/>
      <c r="O714" s="763"/>
      <c r="P714" s="813"/>
      <c r="Q714" s="748"/>
      <c r="R714" s="775"/>
      <c r="S714" s="877"/>
      <c r="T714" s="775"/>
      <c r="U714" s="877"/>
      <c r="V714" s="775"/>
      <c r="W714" s="877"/>
      <c r="X714" s="816"/>
      <c r="Y714" s="877"/>
      <c r="Z714" s="877"/>
      <c r="AA714" s="786"/>
      <c r="AB714" s="297">
        <v>5</v>
      </c>
      <c r="AC714" s="480" t="s">
        <v>2335</v>
      </c>
      <c r="AD714" s="481">
        <v>1</v>
      </c>
      <c r="AE714" s="295" t="s">
        <v>1640</v>
      </c>
      <c r="AF714" s="298" t="s">
        <v>507</v>
      </c>
      <c r="AG714" s="299" t="s">
        <v>177</v>
      </c>
      <c r="AH714" s="296">
        <v>0.25</v>
      </c>
      <c r="AI714" s="299" t="s">
        <v>1788</v>
      </c>
      <c r="AJ714" s="296">
        <v>0.15</v>
      </c>
      <c r="AK714" s="300">
        <v>0.4</v>
      </c>
      <c r="AL714" s="301">
        <v>3.5999999999999997E-2</v>
      </c>
      <c r="AM714" s="301">
        <v>0.44999999999999996</v>
      </c>
      <c r="AN714" s="302" t="s">
        <v>179</v>
      </c>
      <c r="AO714" s="302" t="s">
        <v>180</v>
      </c>
      <c r="AP714" s="302" t="s">
        <v>181</v>
      </c>
      <c r="AQ714" s="775"/>
      <c r="AR714" s="801"/>
      <c r="AS714" s="801"/>
      <c r="AT714" s="786"/>
      <c r="AU714" s="801"/>
      <c r="AV714" s="801"/>
      <c r="AW714" s="786"/>
      <c r="AX714" s="786"/>
      <c r="AY714" s="786"/>
      <c r="AZ714" s="775"/>
      <c r="BA714" s="303"/>
      <c r="BB714" s="305"/>
      <c r="BC714" s="308" t="s">
        <v>974</v>
      </c>
      <c r="BD714" s="295"/>
      <c r="BE714" s="295"/>
      <c r="BF714" s="295"/>
      <c r="BG714" s="295"/>
      <c r="BH714" s="305"/>
      <c r="BI714" s="305"/>
      <c r="BJ714" s="305"/>
      <c r="BK714" s="305"/>
      <c r="BL714" s="306"/>
      <c r="BM714" s="306"/>
      <c r="BN714" s="306"/>
      <c r="BO714" s="306"/>
      <c r="BP714" s="307" t="s">
        <v>974</v>
      </c>
      <c r="BQ714" s="330" t="s">
        <v>974</v>
      </c>
      <c r="BR714" s="748"/>
      <c r="BS714" s="763"/>
      <c r="BT714" s="763"/>
      <c r="BU714" s="766"/>
    </row>
    <row r="715" spans="1:73" ht="102.6" customHeight="1" thickBot="1" x14ac:dyDescent="0.3">
      <c r="A715" s="819"/>
      <c r="B715" s="822"/>
      <c r="C715" s="825"/>
      <c r="D715" s="1000"/>
      <c r="E715" s="832"/>
      <c r="F715" s="835"/>
      <c r="G715" s="764"/>
      <c r="H715" s="776"/>
      <c r="I715" s="776"/>
      <c r="J715" s="802"/>
      <c r="K715" s="776"/>
      <c r="L715" s="764"/>
      <c r="M715" s="787"/>
      <c r="N715" s="764"/>
      <c r="O715" s="764"/>
      <c r="P715" s="814"/>
      <c r="Q715" s="749"/>
      <c r="R715" s="776"/>
      <c r="S715" s="878"/>
      <c r="T715" s="776"/>
      <c r="U715" s="878"/>
      <c r="V715" s="776"/>
      <c r="W715" s="878"/>
      <c r="X715" s="817"/>
      <c r="Y715" s="878"/>
      <c r="Z715" s="878"/>
      <c r="AA715" s="787"/>
      <c r="AB715" s="315">
        <v>6</v>
      </c>
      <c r="AC715" s="482" t="s">
        <v>2336</v>
      </c>
      <c r="AD715" s="483">
        <v>4.5999999999999996</v>
      </c>
      <c r="AE715" s="313" t="s">
        <v>1640</v>
      </c>
      <c r="AF715" s="316" t="s">
        <v>830</v>
      </c>
      <c r="AG715" s="317" t="s">
        <v>282</v>
      </c>
      <c r="AH715" s="314">
        <v>0.1</v>
      </c>
      <c r="AI715" s="317" t="s">
        <v>1788</v>
      </c>
      <c r="AJ715" s="314">
        <v>0.15</v>
      </c>
      <c r="AK715" s="318">
        <v>0.25</v>
      </c>
      <c r="AL715" s="319">
        <v>3.5999999999999997E-2</v>
      </c>
      <c r="AM715" s="319">
        <v>0.33749999999999997</v>
      </c>
      <c r="AN715" s="320" t="s">
        <v>179</v>
      </c>
      <c r="AO715" s="320" t="s">
        <v>180</v>
      </c>
      <c r="AP715" s="320" t="s">
        <v>181</v>
      </c>
      <c r="AQ715" s="776"/>
      <c r="AR715" s="802"/>
      <c r="AS715" s="802"/>
      <c r="AT715" s="787"/>
      <c r="AU715" s="802"/>
      <c r="AV715" s="802"/>
      <c r="AW715" s="787"/>
      <c r="AX715" s="787"/>
      <c r="AY715" s="787"/>
      <c r="AZ715" s="776"/>
      <c r="BA715" s="321"/>
      <c r="BB715" s="323"/>
      <c r="BC715" s="326" t="s">
        <v>974</v>
      </c>
      <c r="BD715" s="313"/>
      <c r="BE715" s="313"/>
      <c r="BF715" s="313"/>
      <c r="BG715" s="313"/>
      <c r="BH715" s="323"/>
      <c r="BI715" s="323"/>
      <c r="BJ715" s="323"/>
      <c r="BK715" s="323"/>
      <c r="BL715" s="324"/>
      <c r="BM715" s="324"/>
      <c r="BN715" s="324"/>
      <c r="BO715" s="324"/>
      <c r="BP715" s="325" t="s">
        <v>974</v>
      </c>
      <c r="BQ715" s="333" t="s">
        <v>974</v>
      </c>
      <c r="BR715" s="749"/>
      <c r="BS715" s="764"/>
      <c r="BT715" s="764"/>
      <c r="BU715" s="767"/>
    </row>
    <row r="716" spans="1:73" ht="48" customHeight="1" x14ac:dyDescent="0.25">
      <c r="A716" s="819"/>
      <c r="B716" s="822"/>
      <c r="C716" s="825"/>
      <c r="D716" s="998" t="s">
        <v>1387</v>
      </c>
      <c r="E716" s="830" t="s">
        <v>942</v>
      </c>
      <c r="F716" s="833">
        <v>21</v>
      </c>
      <c r="G716" s="762" t="s">
        <v>2337</v>
      </c>
      <c r="H716" s="774" t="s">
        <v>1390</v>
      </c>
      <c r="I716" s="774" t="s">
        <v>1391</v>
      </c>
      <c r="J716" s="800" t="s">
        <v>2338</v>
      </c>
      <c r="K716" s="774" t="s">
        <v>201</v>
      </c>
      <c r="L716" s="762" t="s">
        <v>327</v>
      </c>
      <c r="M716" s="785" t="s">
        <v>1282</v>
      </c>
      <c r="N716" s="762" t="s">
        <v>2339</v>
      </c>
      <c r="O716" s="762" t="s">
        <v>2340</v>
      </c>
      <c r="P716" s="812" t="s">
        <v>1395</v>
      </c>
      <c r="Q716" s="747" t="s">
        <v>1395</v>
      </c>
      <c r="R716" s="774" t="s">
        <v>173</v>
      </c>
      <c r="S716" s="876">
        <v>0.6</v>
      </c>
      <c r="T716" s="774" t="s">
        <v>263</v>
      </c>
      <c r="U716" s="876">
        <v>0.2</v>
      </c>
      <c r="V716" s="774" t="s">
        <v>220</v>
      </c>
      <c r="W716" s="876">
        <v>0.4</v>
      </c>
      <c r="X716" s="815" t="s">
        <v>220</v>
      </c>
      <c r="Y716" s="876">
        <v>0.4</v>
      </c>
      <c r="Z716" s="876" t="s">
        <v>975</v>
      </c>
      <c r="AA716" s="785" t="s">
        <v>174</v>
      </c>
      <c r="AB716" s="49">
        <v>1</v>
      </c>
      <c r="AC716" s="213" t="s">
        <v>2341</v>
      </c>
      <c r="AD716" s="214">
        <v>3.4</v>
      </c>
      <c r="AE716" s="9" t="s">
        <v>1640</v>
      </c>
      <c r="AF716" s="16" t="s">
        <v>507</v>
      </c>
      <c r="AG716" s="10" t="s">
        <v>177</v>
      </c>
      <c r="AH716" s="18">
        <v>0.25</v>
      </c>
      <c r="AI716" s="10" t="s">
        <v>178</v>
      </c>
      <c r="AJ716" s="18">
        <v>0.15</v>
      </c>
      <c r="AK716" s="19">
        <v>0.4</v>
      </c>
      <c r="AL716" s="20">
        <v>0.36</v>
      </c>
      <c r="AM716" s="20">
        <v>0.4</v>
      </c>
      <c r="AN716" s="11" t="s">
        <v>179</v>
      </c>
      <c r="AO716" s="11" t="s">
        <v>180</v>
      </c>
      <c r="AP716" s="11" t="s">
        <v>181</v>
      </c>
      <c r="AQ716" s="774" t="s">
        <v>2342</v>
      </c>
      <c r="AR716" s="768">
        <v>0.6</v>
      </c>
      <c r="AS716" s="768">
        <v>9.0719999999999995E-2</v>
      </c>
      <c r="AT716" s="785" t="s">
        <v>535</v>
      </c>
      <c r="AU716" s="768">
        <v>0.4</v>
      </c>
      <c r="AV716" s="768">
        <v>0.30000000000000004</v>
      </c>
      <c r="AW716" s="785" t="s">
        <v>220</v>
      </c>
      <c r="AX716" s="785" t="s">
        <v>174</v>
      </c>
      <c r="AY716" s="785" t="s">
        <v>1397</v>
      </c>
      <c r="AZ716" s="774" t="s">
        <v>224</v>
      </c>
      <c r="BA716" s="97" t="s">
        <v>1395</v>
      </c>
      <c r="BB716" s="91" t="s">
        <v>1395</v>
      </c>
      <c r="BC716" s="94" t="s">
        <v>974</v>
      </c>
      <c r="BD716" s="9"/>
      <c r="BE716" s="9"/>
      <c r="BF716" s="9"/>
      <c r="BG716" s="9"/>
      <c r="BH716" s="91"/>
      <c r="BI716" s="91"/>
      <c r="BJ716" s="91"/>
      <c r="BK716" s="91"/>
      <c r="BL716" s="93"/>
      <c r="BM716" s="93"/>
      <c r="BN716" s="93"/>
      <c r="BO716" s="93"/>
      <c r="BP716" s="95" t="s">
        <v>974</v>
      </c>
      <c r="BQ716" s="96" t="s">
        <v>974</v>
      </c>
      <c r="BR716" s="747"/>
      <c r="BS716" s="762"/>
      <c r="BT716" s="762"/>
      <c r="BU716" s="765"/>
    </row>
    <row r="717" spans="1:73" ht="40.9" customHeight="1" x14ac:dyDescent="0.25">
      <c r="A717" s="819"/>
      <c r="B717" s="822"/>
      <c r="C717" s="825"/>
      <c r="D717" s="999"/>
      <c r="E717" s="831"/>
      <c r="F717" s="834"/>
      <c r="G717" s="763"/>
      <c r="H717" s="775"/>
      <c r="I717" s="775"/>
      <c r="J717" s="801"/>
      <c r="K717" s="775"/>
      <c r="L717" s="763"/>
      <c r="M717" s="786"/>
      <c r="N717" s="763"/>
      <c r="O717" s="763"/>
      <c r="P717" s="813"/>
      <c r="Q717" s="748"/>
      <c r="R717" s="775"/>
      <c r="S717" s="877"/>
      <c r="T717" s="775"/>
      <c r="U717" s="877"/>
      <c r="V717" s="775"/>
      <c r="W717" s="877"/>
      <c r="X717" s="816"/>
      <c r="Y717" s="877"/>
      <c r="Z717" s="877"/>
      <c r="AA717" s="786"/>
      <c r="AB717" s="297">
        <v>2</v>
      </c>
      <c r="AC717" s="480" t="s">
        <v>2341</v>
      </c>
      <c r="AD717" s="481">
        <v>3.4</v>
      </c>
      <c r="AE717" s="295" t="s">
        <v>1640</v>
      </c>
      <c r="AF717" s="298" t="s">
        <v>507</v>
      </c>
      <c r="AG717" s="299" t="s">
        <v>335</v>
      </c>
      <c r="AH717" s="296">
        <v>0.15</v>
      </c>
      <c r="AI717" s="299" t="s">
        <v>178</v>
      </c>
      <c r="AJ717" s="296">
        <v>0.15</v>
      </c>
      <c r="AK717" s="300">
        <v>0.3</v>
      </c>
      <c r="AL717" s="301">
        <v>0.252</v>
      </c>
      <c r="AM717" s="301">
        <v>0.4</v>
      </c>
      <c r="AN717" s="302" t="s">
        <v>179</v>
      </c>
      <c r="AO717" s="302" t="s">
        <v>180</v>
      </c>
      <c r="AP717" s="302" t="s">
        <v>181</v>
      </c>
      <c r="AQ717" s="775"/>
      <c r="AR717" s="801"/>
      <c r="AS717" s="801"/>
      <c r="AT717" s="786"/>
      <c r="AU717" s="801"/>
      <c r="AV717" s="801"/>
      <c r="AW717" s="786"/>
      <c r="AX717" s="786"/>
      <c r="AY717" s="786"/>
      <c r="AZ717" s="775"/>
      <c r="BA717" s="303"/>
      <c r="BB717" s="305"/>
      <c r="BC717" s="308" t="s">
        <v>974</v>
      </c>
      <c r="BD717" s="295"/>
      <c r="BE717" s="295"/>
      <c r="BF717" s="295"/>
      <c r="BG717" s="295"/>
      <c r="BH717" s="305"/>
      <c r="BI717" s="305"/>
      <c r="BJ717" s="305"/>
      <c r="BK717" s="305"/>
      <c r="BL717" s="306"/>
      <c r="BM717" s="306"/>
      <c r="BN717" s="306"/>
      <c r="BO717" s="306"/>
      <c r="BP717" s="307" t="s">
        <v>974</v>
      </c>
      <c r="BQ717" s="330" t="s">
        <v>974</v>
      </c>
      <c r="BR717" s="748"/>
      <c r="BS717" s="763"/>
      <c r="BT717" s="763"/>
      <c r="BU717" s="766"/>
    </row>
    <row r="718" spans="1:73" ht="76.5" x14ac:dyDescent="0.25">
      <c r="A718" s="819"/>
      <c r="B718" s="822"/>
      <c r="C718" s="825"/>
      <c r="D718" s="999"/>
      <c r="E718" s="831"/>
      <c r="F718" s="834"/>
      <c r="G718" s="763"/>
      <c r="H718" s="775"/>
      <c r="I718" s="775"/>
      <c r="J718" s="801"/>
      <c r="K718" s="775"/>
      <c r="L718" s="763"/>
      <c r="M718" s="786"/>
      <c r="N718" s="763"/>
      <c r="O718" s="763"/>
      <c r="P718" s="813"/>
      <c r="Q718" s="748"/>
      <c r="R718" s="775"/>
      <c r="S718" s="877"/>
      <c r="T718" s="775"/>
      <c r="U718" s="877"/>
      <c r="V718" s="775"/>
      <c r="W718" s="877"/>
      <c r="X718" s="816"/>
      <c r="Y718" s="877"/>
      <c r="Z718" s="877"/>
      <c r="AA718" s="786"/>
      <c r="AB718" s="297">
        <v>3</v>
      </c>
      <c r="AC718" s="480" t="s">
        <v>2229</v>
      </c>
      <c r="AD718" s="481">
        <v>1.2</v>
      </c>
      <c r="AE718" s="295" t="s">
        <v>1640</v>
      </c>
      <c r="AF718" s="298" t="s">
        <v>507</v>
      </c>
      <c r="AG718" s="299" t="s">
        <v>177</v>
      </c>
      <c r="AH718" s="296">
        <v>0.25</v>
      </c>
      <c r="AI718" s="299" t="s">
        <v>178</v>
      </c>
      <c r="AJ718" s="296">
        <v>0.15</v>
      </c>
      <c r="AK718" s="300">
        <v>0.4</v>
      </c>
      <c r="AL718" s="301">
        <v>0.1512</v>
      </c>
      <c r="AM718" s="301">
        <v>0.4</v>
      </c>
      <c r="AN718" s="302" t="s">
        <v>179</v>
      </c>
      <c r="AO718" s="302" t="s">
        <v>180</v>
      </c>
      <c r="AP718" s="302" t="s">
        <v>181</v>
      </c>
      <c r="AQ718" s="775"/>
      <c r="AR718" s="801"/>
      <c r="AS718" s="801"/>
      <c r="AT718" s="786"/>
      <c r="AU718" s="801"/>
      <c r="AV718" s="801"/>
      <c r="AW718" s="786"/>
      <c r="AX718" s="786"/>
      <c r="AY718" s="786"/>
      <c r="AZ718" s="775"/>
      <c r="BA718" s="303"/>
      <c r="BB718" s="305"/>
      <c r="BC718" s="308" t="s">
        <v>974</v>
      </c>
      <c r="BD718" s="295"/>
      <c r="BE718" s="295"/>
      <c r="BF718" s="295"/>
      <c r="BG718" s="295"/>
      <c r="BH718" s="305"/>
      <c r="BI718" s="305"/>
      <c r="BJ718" s="305"/>
      <c r="BK718" s="305"/>
      <c r="BL718" s="306"/>
      <c r="BM718" s="306"/>
      <c r="BN718" s="306"/>
      <c r="BO718" s="306"/>
      <c r="BP718" s="307" t="s">
        <v>974</v>
      </c>
      <c r="BQ718" s="330" t="s">
        <v>974</v>
      </c>
      <c r="BR718" s="748"/>
      <c r="BS718" s="763"/>
      <c r="BT718" s="763"/>
      <c r="BU718" s="766"/>
    </row>
    <row r="719" spans="1:73" ht="70.5" x14ac:dyDescent="0.25">
      <c r="A719" s="819"/>
      <c r="B719" s="822"/>
      <c r="C719" s="825"/>
      <c r="D719" s="999"/>
      <c r="E719" s="831"/>
      <c r="F719" s="834"/>
      <c r="G719" s="763"/>
      <c r="H719" s="775"/>
      <c r="I719" s="775"/>
      <c r="J719" s="801"/>
      <c r="K719" s="775"/>
      <c r="L719" s="763"/>
      <c r="M719" s="786"/>
      <c r="N719" s="763"/>
      <c r="O719" s="763"/>
      <c r="P719" s="813"/>
      <c r="Q719" s="748"/>
      <c r="R719" s="775"/>
      <c r="S719" s="877"/>
      <c r="T719" s="775"/>
      <c r="U719" s="877"/>
      <c r="V719" s="775"/>
      <c r="W719" s="877"/>
      <c r="X719" s="816"/>
      <c r="Y719" s="877"/>
      <c r="Z719" s="877"/>
      <c r="AA719" s="786"/>
      <c r="AB719" s="297">
        <v>4</v>
      </c>
      <c r="AC719" s="480" t="s">
        <v>2343</v>
      </c>
      <c r="AD719" s="481" t="s">
        <v>551</v>
      </c>
      <c r="AE719" s="295" t="s">
        <v>1640</v>
      </c>
      <c r="AF719" s="298" t="s">
        <v>830</v>
      </c>
      <c r="AG719" s="299" t="s">
        <v>282</v>
      </c>
      <c r="AH719" s="296">
        <v>0.1</v>
      </c>
      <c r="AI719" s="299" t="s">
        <v>178</v>
      </c>
      <c r="AJ719" s="296">
        <v>0.15</v>
      </c>
      <c r="AK719" s="300">
        <v>0.25</v>
      </c>
      <c r="AL719" s="301">
        <v>0.1512</v>
      </c>
      <c r="AM719" s="301">
        <v>0.30000000000000004</v>
      </c>
      <c r="AN719" s="302" t="s">
        <v>179</v>
      </c>
      <c r="AO719" s="302" t="s">
        <v>180</v>
      </c>
      <c r="AP719" s="302" t="s">
        <v>181</v>
      </c>
      <c r="AQ719" s="775"/>
      <c r="AR719" s="801"/>
      <c r="AS719" s="801"/>
      <c r="AT719" s="786"/>
      <c r="AU719" s="801"/>
      <c r="AV719" s="801"/>
      <c r="AW719" s="786"/>
      <c r="AX719" s="786"/>
      <c r="AY719" s="786"/>
      <c r="AZ719" s="775"/>
      <c r="BA719" s="303"/>
      <c r="BB719" s="305"/>
      <c r="BC719" s="308" t="s">
        <v>974</v>
      </c>
      <c r="BD719" s="295"/>
      <c r="BE719" s="295"/>
      <c r="BF719" s="295"/>
      <c r="BG719" s="295"/>
      <c r="BH719" s="305"/>
      <c r="BI719" s="305"/>
      <c r="BJ719" s="305"/>
      <c r="BK719" s="305"/>
      <c r="BL719" s="306"/>
      <c r="BM719" s="306"/>
      <c r="BN719" s="306"/>
      <c r="BO719" s="306"/>
      <c r="BP719" s="307" t="s">
        <v>974</v>
      </c>
      <c r="BQ719" s="330" t="s">
        <v>974</v>
      </c>
      <c r="BR719" s="748"/>
      <c r="BS719" s="763"/>
      <c r="BT719" s="763"/>
      <c r="BU719" s="766"/>
    </row>
    <row r="720" spans="1:73" x14ac:dyDescent="0.25">
      <c r="A720" s="819"/>
      <c r="B720" s="822"/>
      <c r="C720" s="825"/>
      <c r="D720" s="999"/>
      <c r="E720" s="831"/>
      <c r="F720" s="834"/>
      <c r="G720" s="763"/>
      <c r="H720" s="775"/>
      <c r="I720" s="775"/>
      <c r="J720" s="801"/>
      <c r="K720" s="775"/>
      <c r="L720" s="763"/>
      <c r="M720" s="786"/>
      <c r="N720" s="763"/>
      <c r="O720" s="763"/>
      <c r="P720" s="813"/>
      <c r="Q720" s="748"/>
      <c r="R720" s="775"/>
      <c r="S720" s="877"/>
      <c r="T720" s="775"/>
      <c r="U720" s="877"/>
      <c r="V720" s="775"/>
      <c r="W720" s="877"/>
      <c r="X720" s="816"/>
      <c r="Y720" s="877"/>
      <c r="Z720" s="877"/>
      <c r="AA720" s="786"/>
      <c r="AB720" s="297">
        <v>5</v>
      </c>
      <c r="AC720" s="480"/>
      <c r="AD720" s="481"/>
      <c r="AE720" s="295"/>
      <c r="AF720" s="298"/>
      <c r="AG720" s="299"/>
      <c r="AH720" s="296"/>
      <c r="AI720" s="299"/>
      <c r="AJ720" s="296"/>
      <c r="AK720" s="300"/>
      <c r="AL720" s="301"/>
      <c r="AM720" s="301"/>
      <c r="AN720" s="302"/>
      <c r="AO720" s="302"/>
      <c r="AP720" s="302"/>
      <c r="AQ720" s="775"/>
      <c r="AR720" s="801"/>
      <c r="AS720" s="801"/>
      <c r="AT720" s="786"/>
      <c r="AU720" s="801"/>
      <c r="AV720" s="801"/>
      <c r="AW720" s="786"/>
      <c r="AX720" s="786"/>
      <c r="AY720" s="786"/>
      <c r="AZ720" s="775"/>
      <c r="BA720" s="303"/>
      <c r="BB720" s="305"/>
      <c r="BC720" s="308" t="s">
        <v>974</v>
      </c>
      <c r="BD720" s="295"/>
      <c r="BE720" s="295"/>
      <c r="BF720" s="295"/>
      <c r="BG720" s="295"/>
      <c r="BH720" s="305"/>
      <c r="BI720" s="305"/>
      <c r="BJ720" s="305"/>
      <c r="BK720" s="305"/>
      <c r="BL720" s="306"/>
      <c r="BM720" s="306"/>
      <c r="BN720" s="306"/>
      <c r="BO720" s="306"/>
      <c r="BP720" s="307" t="s">
        <v>974</v>
      </c>
      <c r="BQ720" s="330" t="s">
        <v>974</v>
      </c>
      <c r="BR720" s="748"/>
      <c r="BS720" s="763"/>
      <c r="BT720" s="763"/>
      <c r="BU720" s="766"/>
    </row>
    <row r="721" spans="1:73" ht="15.75" thickBot="1" x14ac:dyDescent="0.3">
      <c r="A721" s="819"/>
      <c r="B721" s="822"/>
      <c r="C721" s="825"/>
      <c r="D721" s="1000"/>
      <c r="E721" s="832"/>
      <c r="F721" s="835"/>
      <c r="G721" s="764"/>
      <c r="H721" s="776"/>
      <c r="I721" s="776"/>
      <c r="J721" s="802"/>
      <c r="K721" s="776"/>
      <c r="L721" s="764"/>
      <c r="M721" s="787"/>
      <c r="N721" s="764"/>
      <c r="O721" s="764"/>
      <c r="P721" s="814"/>
      <c r="Q721" s="749"/>
      <c r="R721" s="776"/>
      <c r="S721" s="878"/>
      <c r="T721" s="776"/>
      <c r="U721" s="878"/>
      <c r="V721" s="776"/>
      <c r="W721" s="878"/>
      <c r="X721" s="817"/>
      <c r="Y721" s="878"/>
      <c r="Z721" s="878"/>
      <c r="AA721" s="787"/>
      <c r="AB721" s="315">
        <v>6</v>
      </c>
      <c r="AC721" s="482"/>
      <c r="AD721" s="483"/>
      <c r="AE721" s="313"/>
      <c r="AF721" s="316" t="s">
        <v>974</v>
      </c>
      <c r="AG721" s="317"/>
      <c r="AH721" s="314" t="s">
        <v>974</v>
      </c>
      <c r="AI721" s="317"/>
      <c r="AJ721" s="314" t="s">
        <v>974</v>
      </c>
      <c r="AK721" s="318" t="s">
        <v>974</v>
      </c>
      <c r="AL721" s="319" t="s">
        <v>974</v>
      </c>
      <c r="AM721" s="319" t="s">
        <v>974</v>
      </c>
      <c r="AN721" s="320"/>
      <c r="AO721" s="320"/>
      <c r="AP721" s="320"/>
      <c r="AQ721" s="776"/>
      <c r="AR721" s="802"/>
      <c r="AS721" s="802"/>
      <c r="AT721" s="787"/>
      <c r="AU721" s="802"/>
      <c r="AV721" s="802"/>
      <c r="AW721" s="787"/>
      <c r="AX721" s="787"/>
      <c r="AY721" s="787"/>
      <c r="AZ721" s="776"/>
      <c r="BA721" s="321"/>
      <c r="BB721" s="323"/>
      <c r="BC721" s="326" t="s">
        <v>974</v>
      </c>
      <c r="BD721" s="313"/>
      <c r="BE721" s="313"/>
      <c r="BF721" s="313"/>
      <c r="BG721" s="313"/>
      <c r="BH721" s="323"/>
      <c r="BI721" s="323"/>
      <c r="BJ721" s="323"/>
      <c r="BK721" s="323"/>
      <c r="BL721" s="324"/>
      <c r="BM721" s="324"/>
      <c r="BN721" s="324"/>
      <c r="BO721" s="324"/>
      <c r="BP721" s="325" t="s">
        <v>974</v>
      </c>
      <c r="BQ721" s="333" t="s">
        <v>974</v>
      </c>
      <c r="BR721" s="749"/>
      <c r="BS721" s="764"/>
      <c r="BT721" s="764"/>
      <c r="BU721" s="767"/>
    </row>
    <row r="722" spans="1:73" ht="70.5" x14ac:dyDescent="0.25">
      <c r="A722" s="819"/>
      <c r="B722" s="822"/>
      <c r="C722" s="825"/>
      <c r="D722" s="998" t="s">
        <v>1387</v>
      </c>
      <c r="E722" s="830" t="s">
        <v>942</v>
      </c>
      <c r="F722" s="833">
        <v>22</v>
      </c>
      <c r="G722" s="762" t="s">
        <v>2337</v>
      </c>
      <c r="H722" s="774" t="s">
        <v>1390</v>
      </c>
      <c r="I722" s="774" t="s">
        <v>1406</v>
      </c>
      <c r="J722" s="800" t="s">
        <v>2344</v>
      </c>
      <c r="K722" s="774" t="s">
        <v>201</v>
      </c>
      <c r="L722" s="762" t="s">
        <v>327</v>
      </c>
      <c r="M722" s="785" t="s">
        <v>1282</v>
      </c>
      <c r="N722" s="762" t="s">
        <v>2345</v>
      </c>
      <c r="O722" s="762" t="s">
        <v>2346</v>
      </c>
      <c r="P722" s="812" t="s">
        <v>1395</v>
      </c>
      <c r="Q722" s="747" t="s">
        <v>1395</v>
      </c>
      <c r="R722" s="774" t="s">
        <v>173</v>
      </c>
      <c r="S722" s="876">
        <v>0.6</v>
      </c>
      <c r="T722" s="774" t="s">
        <v>263</v>
      </c>
      <c r="U722" s="876">
        <v>0.2</v>
      </c>
      <c r="V722" s="774" t="s">
        <v>220</v>
      </c>
      <c r="W722" s="876">
        <v>0.4</v>
      </c>
      <c r="X722" s="815" t="s">
        <v>220</v>
      </c>
      <c r="Y722" s="876">
        <v>0.4</v>
      </c>
      <c r="Z722" s="876" t="s">
        <v>975</v>
      </c>
      <c r="AA722" s="785" t="s">
        <v>174</v>
      </c>
      <c r="AB722" s="49">
        <v>1</v>
      </c>
      <c r="AC722" s="213" t="s">
        <v>2341</v>
      </c>
      <c r="AD722" s="214">
        <v>3.4</v>
      </c>
      <c r="AE722" s="9" t="s">
        <v>1640</v>
      </c>
      <c r="AF722" s="16" t="s">
        <v>507</v>
      </c>
      <c r="AG722" s="10" t="s">
        <v>177</v>
      </c>
      <c r="AH722" s="18">
        <v>0.25</v>
      </c>
      <c r="AI722" s="10" t="s">
        <v>178</v>
      </c>
      <c r="AJ722" s="18">
        <v>0.15</v>
      </c>
      <c r="AK722" s="19">
        <v>0.4</v>
      </c>
      <c r="AL722" s="20">
        <v>0.36</v>
      </c>
      <c r="AM722" s="20">
        <v>0.4</v>
      </c>
      <c r="AN722" s="11" t="s">
        <v>179</v>
      </c>
      <c r="AO722" s="11" t="s">
        <v>180</v>
      </c>
      <c r="AP722" s="11" t="s">
        <v>181</v>
      </c>
      <c r="AQ722" s="774" t="s">
        <v>2342</v>
      </c>
      <c r="AR722" s="768">
        <v>0.6</v>
      </c>
      <c r="AS722" s="768">
        <v>0.1512</v>
      </c>
      <c r="AT722" s="785" t="s">
        <v>535</v>
      </c>
      <c r="AU722" s="768">
        <v>0.4</v>
      </c>
      <c r="AV722" s="768">
        <v>0.30000000000000004</v>
      </c>
      <c r="AW722" s="785" t="s">
        <v>220</v>
      </c>
      <c r="AX722" s="785" t="s">
        <v>174</v>
      </c>
      <c r="AY722" s="785" t="s">
        <v>1397</v>
      </c>
      <c r="AZ722" s="774" t="s">
        <v>224</v>
      </c>
      <c r="BA722" s="97" t="s">
        <v>1395</v>
      </c>
      <c r="BB722" s="91" t="s">
        <v>1395</v>
      </c>
      <c r="BC722" s="94" t="s">
        <v>974</v>
      </c>
      <c r="BD722" s="9"/>
      <c r="BE722" s="9"/>
      <c r="BF722" s="9"/>
      <c r="BG722" s="9"/>
      <c r="BH722" s="91"/>
      <c r="BI722" s="91"/>
      <c r="BJ722" s="91"/>
      <c r="BK722" s="91"/>
      <c r="BL722" s="93"/>
      <c r="BM722" s="93"/>
      <c r="BN722" s="93"/>
      <c r="BO722" s="93"/>
      <c r="BP722" s="95" t="s">
        <v>974</v>
      </c>
      <c r="BQ722" s="96" t="s">
        <v>974</v>
      </c>
      <c r="BR722" s="747"/>
      <c r="BS722" s="762"/>
      <c r="BT722" s="762"/>
      <c r="BU722" s="765"/>
    </row>
    <row r="723" spans="1:73" ht="70.5" x14ac:dyDescent="0.25">
      <c r="A723" s="819"/>
      <c r="B723" s="822"/>
      <c r="C723" s="825"/>
      <c r="D723" s="999"/>
      <c r="E723" s="831"/>
      <c r="F723" s="834"/>
      <c r="G723" s="763"/>
      <c r="H723" s="775"/>
      <c r="I723" s="775"/>
      <c r="J723" s="801"/>
      <c r="K723" s="775"/>
      <c r="L723" s="763"/>
      <c r="M723" s="786"/>
      <c r="N723" s="763"/>
      <c r="O723" s="763"/>
      <c r="P723" s="813"/>
      <c r="Q723" s="748"/>
      <c r="R723" s="775"/>
      <c r="S723" s="877"/>
      <c r="T723" s="775"/>
      <c r="U723" s="877"/>
      <c r="V723" s="775"/>
      <c r="W723" s="877"/>
      <c r="X723" s="816"/>
      <c r="Y723" s="877"/>
      <c r="Z723" s="877"/>
      <c r="AA723" s="786"/>
      <c r="AB723" s="297">
        <v>2</v>
      </c>
      <c r="AC723" s="480" t="s">
        <v>2341</v>
      </c>
      <c r="AD723" s="481">
        <v>3.4</v>
      </c>
      <c r="AE723" s="295" t="s">
        <v>1640</v>
      </c>
      <c r="AF723" s="298" t="s">
        <v>507</v>
      </c>
      <c r="AG723" s="299" t="s">
        <v>335</v>
      </c>
      <c r="AH723" s="296">
        <v>0.15</v>
      </c>
      <c r="AI723" s="299" t="s">
        <v>178</v>
      </c>
      <c r="AJ723" s="296">
        <v>0.15</v>
      </c>
      <c r="AK723" s="300">
        <v>0.3</v>
      </c>
      <c r="AL723" s="301">
        <v>0.252</v>
      </c>
      <c r="AM723" s="301">
        <v>0.4</v>
      </c>
      <c r="AN723" s="302" t="s">
        <v>179</v>
      </c>
      <c r="AO723" s="302" t="s">
        <v>180</v>
      </c>
      <c r="AP723" s="302" t="s">
        <v>181</v>
      </c>
      <c r="AQ723" s="775"/>
      <c r="AR723" s="801"/>
      <c r="AS723" s="801"/>
      <c r="AT723" s="786"/>
      <c r="AU723" s="801"/>
      <c r="AV723" s="801"/>
      <c r="AW723" s="786"/>
      <c r="AX723" s="786"/>
      <c r="AY723" s="786"/>
      <c r="AZ723" s="775"/>
      <c r="BA723" s="303"/>
      <c r="BB723" s="305"/>
      <c r="BC723" s="308" t="s">
        <v>974</v>
      </c>
      <c r="BD723" s="295"/>
      <c r="BE723" s="295"/>
      <c r="BF723" s="295"/>
      <c r="BG723" s="295"/>
      <c r="BH723" s="305"/>
      <c r="BI723" s="305"/>
      <c r="BJ723" s="305"/>
      <c r="BK723" s="305"/>
      <c r="BL723" s="306"/>
      <c r="BM723" s="306"/>
      <c r="BN723" s="306"/>
      <c r="BO723" s="306"/>
      <c r="BP723" s="307" t="s">
        <v>974</v>
      </c>
      <c r="BQ723" s="330" t="s">
        <v>974</v>
      </c>
      <c r="BR723" s="748"/>
      <c r="BS723" s="763"/>
      <c r="BT723" s="763"/>
      <c r="BU723" s="766"/>
    </row>
    <row r="724" spans="1:73" ht="76.5" x14ac:dyDescent="0.25">
      <c r="A724" s="819"/>
      <c r="B724" s="822"/>
      <c r="C724" s="825"/>
      <c r="D724" s="999"/>
      <c r="E724" s="831"/>
      <c r="F724" s="834"/>
      <c r="G724" s="763"/>
      <c r="H724" s="775"/>
      <c r="I724" s="775"/>
      <c r="J724" s="801"/>
      <c r="K724" s="775"/>
      <c r="L724" s="763"/>
      <c r="M724" s="786"/>
      <c r="N724" s="763"/>
      <c r="O724" s="763"/>
      <c r="P724" s="813"/>
      <c r="Q724" s="748"/>
      <c r="R724" s="775"/>
      <c r="S724" s="877"/>
      <c r="T724" s="775"/>
      <c r="U724" s="877"/>
      <c r="V724" s="775"/>
      <c r="W724" s="877"/>
      <c r="X724" s="816"/>
      <c r="Y724" s="877"/>
      <c r="Z724" s="877"/>
      <c r="AA724" s="786"/>
      <c r="AB724" s="297">
        <v>3</v>
      </c>
      <c r="AC724" s="480" t="s">
        <v>2229</v>
      </c>
      <c r="AD724" s="481">
        <v>1.2</v>
      </c>
      <c r="AE724" s="295" t="s">
        <v>1640</v>
      </c>
      <c r="AF724" s="298" t="s">
        <v>507</v>
      </c>
      <c r="AG724" s="299" t="s">
        <v>177</v>
      </c>
      <c r="AH724" s="296">
        <v>0.25</v>
      </c>
      <c r="AI724" s="299" t="s">
        <v>178</v>
      </c>
      <c r="AJ724" s="296">
        <v>0.15</v>
      </c>
      <c r="AK724" s="300">
        <v>0.4</v>
      </c>
      <c r="AL724" s="301">
        <v>0.1512</v>
      </c>
      <c r="AM724" s="301">
        <v>0.4</v>
      </c>
      <c r="AN724" s="302" t="s">
        <v>179</v>
      </c>
      <c r="AO724" s="302" t="s">
        <v>180</v>
      </c>
      <c r="AP724" s="302" t="s">
        <v>181</v>
      </c>
      <c r="AQ724" s="775"/>
      <c r="AR724" s="801"/>
      <c r="AS724" s="801"/>
      <c r="AT724" s="786"/>
      <c r="AU724" s="801"/>
      <c r="AV724" s="801"/>
      <c r="AW724" s="786"/>
      <c r="AX724" s="786"/>
      <c r="AY724" s="786"/>
      <c r="AZ724" s="775"/>
      <c r="BA724" s="303"/>
      <c r="BB724" s="305"/>
      <c r="BC724" s="308" t="s">
        <v>974</v>
      </c>
      <c r="BD724" s="295"/>
      <c r="BE724" s="295"/>
      <c r="BF724" s="295"/>
      <c r="BG724" s="295"/>
      <c r="BH724" s="305"/>
      <c r="BI724" s="305"/>
      <c r="BJ724" s="305"/>
      <c r="BK724" s="305"/>
      <c r="BL724" s="306"/>
      <c r="BM724" s="306"/>
      <c r="BN724" s="306"/>
      <c r="BO724" s="306"/>
      <c r="BP724" s="307" t="s">
        <v>974</v>
      </c>
      <c r="BQ724" s="330" t="s">
        <v>974</v>
      </c>
      <c r="BR724" s="748"/>
      <c r="BS724" s="763"/>
      <c r="BT724" s="763"/>
      <c r="BU724" s="766"/>
    </row>
    <row r="725" spans="1:73" ht="70.5" x14ac:dyDescent="0.25">
      <c r="A725" s="819"/>
      <c r="B725" s="822"/>
      <c r="C725" s="825"/>
      <c r="D725" s="999"/>
      <c r="E725" s="831"/>
      <c r="F725" s="834"/>
      <c r="G725" s="763"/>
      <c r="H725" s="775"/>
      <c r="I725" s="775"/>
      <c r="J725" s="801"/>
      <c r="K725" s="775"/>
      <c r="L725" s="763"/>
      <c r="M725" s="786"/>
      <c r="N725" s="763"/>
      <c r="O725" s="763"/>
      <c r="P725" s="813"/>
      <c r="Q725" s="748"/>
      <c r="R725" s="775"/>
      <c r="S725" s="877"/>
      <c r="T725" s="775"/>
      <c r="U725" s="877"/>
      <c r="V725" s="775"/>
      <c r="W725" s="877"/>
      <c r="X725" s="816"/>
      <c r="Y725" s="877"/>
      <c r="Z725" s="877"/>
      <c r="AA725" s="786"/>
      <c r="AB725" s="297">
        <v>4</v>
      </c>
      <c r="AC725" s="480" t="s">
        <v>2343</v>
      </c>
      <c r="AD725" s="481" t="s">
        <v>551</v>
      </c>
      <c r="AE725" s="295" t="s">
        <v>1640</v>
      </c>
      <c r="AF725" s="298" t="s">
        <v>830</v>
      </c>
      <c r="AG725" s="299" t="s">
        <v>282</v>
      </c>
      <c r="AH725" s="296">
        <v>0.1</v>
      </c>
      <c r="AI725" s="299" t="s">
        <v>178</v>
      </c>
      <c r="AJ725" s="296">
        <v>0.15</v>
      </c>
      <c r="AK725" s="300">
        <v>0.25</v>
      </c>
      <c r="AL725" s="301">
        <v>0.1512</v>
      </c>
      <c r="AM725" s="301">
        <v>0.30000000000000004</v>
      </c>
      <c r="AN725" s="302" t="s">
        <v>179</v>
      </c>
      <c r="AO725" s="302" t="s">
        <v>180</v>
      </c>
      <c r="AP725" s="302" t="s">
        <v>181</v>
      </c>
      <c r="AQ725" s="775"/>
      <c r="AR725" s="801"/>
      <c r="AS725" s="801"/>
      <c r="AT725" s="786"/>
      <c r="AU725" s="801"/>
      <c r="AV725" s="801"/>
      <c r="AW725" s="786"/>
      <c r="AX725" s="786"/>
      <c r="AY725" s="786"/>
      <c r="AZ725" s="775"/>
      <c r="BA725" s="303"/>
      <c r="BB725" s="305"/>
      <c r="BC725" s="308" t="s">
        <v>974</v>
      </c>
      <c r="BD725" s="295"/>
      <c r="BE725" s="295"/>
      <c r="BF725" s="295"/>
      <c r="BG725" s="295"/>
      <c r="BH725" s="305"/>
      <c r="BI725" s="305"/>
      <c r="BJ725" s="305"/>
      <c r="BK725" s="305"/>
      <c r="BL725" s="306"/>
      <c r="BM725" s="306"/>
      <c r="BN725" s="306"/>
      <c r="BO725" s="306"/>
      <c r="BP725" s="307" t="s">
        <v>974</v>
      </c>
      <c r="BQ725" s="330" t="s">
        <v>974</v>
      </c>
      <c r="BR725" s="748"/>
      <c r="BS725" s="763"/>
      <c r="BT725" s="763"/>
      <c r="BU725" s="766"/>
    </row>
    <row r="726" spans="1:73" x14ac:dyDescent="0.25">
      <c r="A726" s="819"/>
      <c r="B726" s="822"/>
      <c r="C726" s="825"/>
      <c r="D726" s="999"/>
      <c r="E726" s="831"/>
      <c r="F726" s="834"/>
      <c r="G726" s="763"/>
      <c r="H726" s="775"/>
      <c r="I726" s="775"/>
      <c r="J726" s="801"/>
      <c r="K726" s="775"/>
      <c r="L726" s="763"/>
      <c r="M726" s="786"/>
      <c r="N726" s="763"/>
      <c r="O726" s="763"/>
      <c r="P726" s="813"/>
      <c r="Q726" s="748"/>
      <c r="R726" s="775"/>
      <c r="S726" s="877"/>
      <c r="T726" s="775"/>
      <c r="U726" s="877"/>
      <c r="V726" s="775"/>
      <c r="W726" s="877"/>
      <c r="X726" s="816"/>
      <c r="Y726" s="877"/>
      <c r="Z726" s="877"/>
      <c r="AA726" s="786"/>
      <c r="AB726" s="297">
        <v>5</v>
      </c>
      <c r="AC726" s="480"/>
      <c r="AD726" s="481"/>
      <c r="AE726" s="295"/>
      <c r="AF726" s="298" t="s">
        <v>974</v>
      </c>
      <c r="AG726" s="299"/>
      <c r="AH726" s="296" t="s">
        <v>974</v>
      </c>
      <c r="AI726" s="299"/>
      <c r="AJ726" s="296" t="s">
        <v>974</v>
      </c>
      <c r="AK726" s="300" t="s">
        <v>974</v>
      </c>
      <c r="AL726" s="301" t="s">
        <v>974</v>
      </c>
      <c r="AM726" s="301" t="s">
        <v>974</v>
      </c>
      <c r="AN726" s="302"/>
      <c r="AO726" s="302"/>
      <c r="AP726" s="302"/>
      <c r="AQ726" s="775"/>
      <c r="AR726" s="801"/>
      <c r="AS726" s="801"/>
      <c r="AT726" s="786"/>
      <c r="AU726" s="801"/>
      <c r="AV726" s="801"/>
      <c r="AW726" s="786"/>
      <c r="AX726" s="786"/>
      <c r="AY726" s="786"/>
      <c r="AZ726" s="775"/>
      <c r="BA726" s="303"/>
      <c r="BB726" s="305"/>
      <c r="BC726" s="308" t="s">
        <v>974</v>
      </c>
      <c r="BD726" s="295"/>
      <c r="BE726" s="295"/>
      <c r="BF726" s="295"/>
      <c r="BG726" s="295"/>
      <c r="BH726" s="305"/>
      <c r="BI726" s="305"/>
      <c r="BJ726" s="305"/>
      <c r="BK726" s="305"/>
      <c r="BL726" s="306"/>
      <c r="BM726" s="306"/>
      <c r="BN726" s="306"/>
      <c r="BO726" s="306"/>
      <c r="BP726" s="307" t="s">
        <v>974</v>
      </c>
      <c r="BQ726" s="330" t="s">
        <v>974</v>
      </c>
      <c r="BR726" s="748"/>
      <c r="BS726" s="763"/>
      <c r="BT726" s="763"/>
      <c r="BU726" s="766"/>
    </row>
    <row r="727" spans="1:73" ht="15.75" thickBot="1" x14ac:dyDescent="0.3">
      <c r="A727" s="819"/>
      <c r="B727" s="822"/>
      <c r="C727" s="825"/>
      <c r="D727" s="1000"/>
      <c r="E727" s="832"/>
      <c r="F727" s="835"/>
      <c r="G727" s="764"/>
      <c r="H727" s="776"/>
      <c r="I727" s="776"/>
      <c r="J727" s="802"/>
      <c r="K727" s="776"/>
      <c r="L727" s="764"/>
      <c r="M727" s="787"/>
      <c r="N727" s="764"/>
      <c r="O727" s="764"/>
      <c r="P727" s="814"/>
      <c r="Q727" s="749"/>
      <c r="R727" s="776"/>
      <c r="S727" s="878"/>
      <c r="T727" s="776"/>
      <c r="U727" s="878"/>
      <c r="V727" s="776"/>
      <c r="W727" s="878"/>
      <c r="X727" s="817"/>
      <c r="Y727" s="878"/>
      <c r="Z727" s="878"/>
      <c r="AA727" s="787"/>
      <c r="AB727" s="315">
        <v>6</v>
      </c>
      <c r="AC727" s="482"/>
      <c r="AD727" s="483"/>
      <c r="AE727" s="313"/>
      <c r="AF727" s="316" t="s">
        <v>974</v>
      </c>
      <c r="AG727" s="317"/>
      <c r="AH727" s="314" t="s">
        <v>974</v>
      </c>
      <c r="AI727" s="317"/>
      <c r="AJ727" s="314" t="s">
        <v>974</v>
      </c>
      <c r="AK727" s="318" t="s">
        <v>974</v>
      </c>
      <c r="AL727" s="319" t="s">
        <v>974</v>
      </c>
      <c r="AM727" s="319" t="s">
        <v>974</v>
      </c>
      <c r="AN727" s="320"/>
      <c r="AO727" s="320"/>
      <c r="AP727" s="320"/>
      <c r="AQ727" s="776"/>
      <c r="AR727" s="802"/>
      <c r="AS727" s="802"/>
      <c r="AT727" s="787"/>
      <c r="AU727" s="802"/>
      <c r="AV727" s="802"/>
      <c r="AW727" s="787"/>
      <c r="AX727" s="787"/>
      <c r="AY727" s="787"/>
      <c r="AZ727" s="776"/>
      <c r="BA727" s="321"/>
      <c r="BB727" s="323"/>
      <c r="BC727" s="326" t="s">
        <v>974</v>
      </c>
      <c r="BD727" s="313"/>
      <c r="BE727" s="313"/>
      <c r="BF727" s="313"/>
      <c r="BG727" s="313"/>
      <c r="BH727" s="323"/>
      <c r="BI727" s="323"/>
      <c r="BJ727" s="323"/>
      <c r="BK727" s="323"/>
      <c r="BL727" s="324"/>
      <c r="BM727" s="324"/>
      <c r="BN727" s="324"/>
      <c r="BO727" s="324"/>
      <c r="BP727" s="325" t="s">
        <v>974</v>
      </c>
      <c r="BQ727" s="333" t="s">
        <v>974</v>
      </c>
      <c r="BR727" s="749"/>
      <c r="BS727" s="764"/>
      <c r="BT727" s="764"/>
      <c r="BU727" s="767"/>
    </row>
    <row r="728" spans="1:73" ht="128.44999999999999" customHeight="1" x14ac:dyDescent="0.25">
      <c r="A728" s="819"/>
      <c r="B728" s="822"/>
      <c r="C728" s="825"/>
      <c r="D728" s="998" t="s">
        <v>1387</v>
      </c>
      <c r="E728" s="830" t="s">
        <v>942</v>
      </c>
      <c r="F728" s="833">
        <v>23</v>
      </c>
      <c r="G728" s="762" t="s">
        <v>2347</v>
      </c>
      <c r="H728" s="774" t="s">
        <v>1444</v>
      </c>
      <c r="I728" s="774" t="s">
        <v>1445</v>
      </c>
      <c r="J728" s="800" t="s">
        <v>2348</v>
      </c>
      <c r="K728" s="774" t="s">
        <v>201</v>
      </c>
      <c r="L728" s="762" t="s">
        <v>260</v>
      </c>
      <c r="M728" s="785" t="s">
        <v>1282</v>
      </c>
      <c r="N728" s="762" t="s">
        <v>2082</v>
      </c>
      <c r="O728" s="762" t="s">
        <v>2349</v>
      </c>
      <c r="P728" s="812" t="s">
        <v>1395</v>
      </c>
      <c r="Q728" s="747" t="s">
        <v>1395</v>
      </c>
      <c r="R728" s="774" t="s">
        <v>219</v>
      </c>
      <c r="S728" s="876">
        <v>0.4</v>
      </c>
      <c r="T728" s="774" t="s">
        <v>263</v>
      </c>
      <c r="U728" s="876">
        <v>0.2</v>
      </c>
      <c r="V728" s="774" t="s">
        <v>220</v>
      </c>
      <c r="W728" s="876">
        <v>0.4</v>
      </c>
      <c r="X728" s="815" t="s">
        <v>220</v>
      </c>
      <c r="Y728" s="876">
        <v>0.4</v>
      </c>
      <c r="Z728" s="876" t="s">
        <v>1526</v>
      </c>
      <c r="AA728" s="785" t="s">
        <v>174</v>
      </c>
      <c r="AB728" s="49">
        <v>1</v>
      </c>
      <c r="AC728" s="213" t="s">
        <v>1503</v>
      </c>
      <c r="AD728" s="214">
        <v>1</v>
      </c>
      <c r="AE728" s="9" t="s">
        <v>1631</v>
      </c>
      <c r="AF728" s="16" t="s">
        <v>507</v>
      </c>
      <c r="AG728" s="10" t="s">
        <v>335</v>
      </c>
      <c r="AH728" s="18">
        <v>0.15</v>
      </c>
      <c r="AI728" s="10" t="s">
        <v>178</v>
      </c>
      <c r="AJ728" s="18">
        <v>0.15</v>
      </c>
      <c r="AK728" s="19">
        <v>0.3</v>
      </c>
      <c r="AL728" s="20">
        <v>0.28000000000000003</v>
      </c>
      <c r="AM728" s="20">
        <v>0.4</v>
      </c>
      <c r="AN728" s="11" t="s">
        <v>179</v>
      </c>
      <c r="AO728" s="11" t="s">
        <v>180</v>
      </c>
      <c r="AP728" s="11" t="s">
        <v>181</v>
      </c>
      <c r="AQ728" s="774" t="s">
        <v>1458</v>
      </c>
      <c r="AR728" s="768">
        <v>0.4</v>
      </c>
      <c r="AS728" s="768">
        <v>0.16800000000000001</v>
      </c>
      <c r="AT728" s="785" t="s">
        <v>535</v>
      </c>
      <c r="AU728" s="768">
        <v>0.4</v>
      </c>
      <c r="AV728" s="768">
        <v>0.4</v>
      </c>
      <c r="AW728" s="785" t="s">
        <v>220</v>
      </c>
      <c r="AX728" s="785" t="s">
        <v>174</v>
      </c>
      <c r="AY728" s="785" t="s">
        <v>1397</v>
      </c>
      <c r="AZ728" s="774" t="s">
        <v>224</v>
      </c>
      <c r="BA728" s="97" t="s">
        <v>1395</v>
      </c>
      <c r="BB728" s="91" t="s">
        <v>1395</v>
      </c>
      <c r="BC728" s="94" t="s">
        <v>974</v>
      </c>
      <c r="BD728" s="9"/>
      <c r="BE728" s="9"/>
      <c r="BF728" s="9"/>
      <c r="BG728" s="9"/>
      <c r="BH728" s="91"/>
      <c r="BI728" s="91"/>
      <c r="BJ728" s="91"/>
      <c r="BK728" s="91"/>
      <c r="BL728" s="93"/>
      <c r="BM728" s="93"/>
      <c r="BN728" s="93"/>
      <c r="BO728" s="93"/>
      <c r="BP728" s="95" t="s">
        <v>974</v>
      </c>
      <c r="BQ728" s="96" t="s">
        <v>974</v>
      </c>
      <c r="BR728" s="747"/>
      <c r="BS728" s="762"/>
      <c r="BT728" s="762"/>
      <c r="BU728" s="765"/>
    </row>
    <row r="729" spans="1:73" ht="127.5" x14ac:dyDescent="0.25">
      <c r="A729" s="819"/>
      <c r="B729" s="822"/>
      <c r="C729" s="825"/>
      <c r="D729" s="999"/>
      <c r="E729" s="831"/>
      <c r="F729" s="834"/>
      <c r="G729" s="763"/>
      <c r="H729" s="775"/>
      <c r="I729" s="775"/>
      <c r="J729" s="801"/>
      <c r="K729" s="775"/>
      <c r="L729" s="763"/>
      <c r="M729" s="786"/>
      <c r="N729" s="763"/>
      <c r="O729" s="763"/>
      <c r="P729" s="813"/>
      <c r="Q729" s="748"/>
      <c r="R729" s="775"/>
      <c r="S729" s="877"/>
      <c r="T729" s="775"/>
      <c r="U729" s="877"/>
      <c r="V729" s="775"/>
      <c r="W729" s="877"/>
      <c r="X729" s="816"/>
      <c r="Y729" s="877"/>
      <c r="Z729" s="877"/>
      <c r="AA729" s="786"/>
      <c r="AB729" s="297">
        <v>2</v>
      </c>
      <c r="AC729" s="480" t="s">
        <v>1839</v>
      </c>
      <c r="AD729" s="481">
        <v>1</v>
      </c>
      <c r="AE729" s="295" t="s">
        <v>1841</v>
      </c>
      <c r="AF729" s="298" t="s">
        <v>507</v>
      </c>
      <c r="AG729" s="299" t="s">
        <v>177</v>
      </c>
      <c r="AH729" s="296">
        <v>0.25</v>
      </c>
      <c r="AI729" s="299" t="s">
        <v>178</v>
      </c>
      <c r="AJ729" s="296">
        <v>0.15</v>
      </c>
      <c r="AK729" s="300">
        <v>0.4</v>
      </c>
      <c r="AL729" s="301">
        <v>0.16800000000000001</v>
      </c>
      <c r="AM729" s="301">
        <v>0.4</v>
      </c>
      <c r="AN729" s="302" t="s">
        <v>179</v>
      </c>
      <c r="AO729" s="302" t="s">
        <v>180</v>
      </c>
      <c r="AP729" s="302" t="s">
        <v>181</v>
      </c>
      <c r="AQ729" s="775"/>
      <c r="AR729" s="801"/>
      <c r="AS729" s="801"/>
      <c r="AT729" s="786"/>
      <c r="AU729" s="801"/>
      <c r="AV729" s="801"/>
      <c r="AW729" s="786"/>
      <c r="AX729" s="786"/>
      <c r="AY729" s="786"/>
      <c r="AZ729" s="775"/>
      <c r="BA729" s="303"/>
      <c r="BB729" s="305"/>
      <c r="BC729" s="308" t="s">
        <v>974</v>
      </c>
      <c r="BD729" s="295"/>
      <c r="BE729" s="295"/>
      <c r="BF729" s="295"/>
      <c r="BG729" s="295"/>
      <c r="BH729" s="305"/>
      <c r="BI729" s="305"/>
      <c r="BJ729" s="305"/>
      <c r="BK729" s="305"/>
      <c r="BL729" s="306"/>
      <c r="BM729" s="306"/>
      <c r="BN729" s="306"/>
      <c r="BO729" s="306"/>
      <c r="BP729" s="307" t="s">
        <v>974</v>
      </c>
      <c r="BQ729" s="330" t="s">
        <v>974</v>
      </c>
      <c r="BR729" s="748"/>
      <c r="BS729" s="763"/>
      <c r="BT729" s="763"/>
      <c r="BU729" s="766"/>
    </row>
    <row r="730" spans="1:73" x14ac:dyDescent="0.25">
      <c r="A730" s="819"/>
      <c r="B730" s="822"/>
      <c r="C730" s="825"/>
      <c r="D730" s="999"/>
      <c r="E730" s="831"/>
      <c r="F730" s="834"/>
      <c r="G730" s="763"/>
      <c r="H730" s="775"/>
      <c r="I730" s="775"/>
      <c r="J730" s="801"/>
      <c r="K730" s="775"/>
      <c r="L730" s="763"/>
      <c r="M730" s="786"/>
      <c r="N730" s="763"/>
      <c r="O730" s="763"/>
      <c r="P730" s="813"/>
      <c r="Q730" s="748"/>
      <c r="R730" s="775"/>
      <c r="S730" s="877"/>
      <c r="T730" s="775"/>
      <c r="U730" s="877"/>
      <c r="V730" s="775"/>
      <c r="W730" s="877"/>
      <c r="X730" s="816"/>
      <c r="Y730" s="877"/>
      <c r="Z730" s="877"/>
      <c r="AA730" s="786"/>
      <c r="AB730" s="297">
        <v>3</v>
      </c>
      <c r="AC730" s="480"/>
      <c r="AD730" s="481"/>
      <c r="AE730" s="295"/>
      <c r="AF730" s="298" t="s">
        <v>974</v>
      </c>
      <c r="AG730" s="299"/>
      <c r="AH730" s="296" t="s">
        <v>974</v>
      </c>
      <c r="AI730" s="299"/>
      <c r="AJ730" s="296" t="s">
        <v>974</v>
      </c>
      <c r="AK730" s="300" t="s">
        <v>974</v>
      </c>
      <c r="AL730" s="301" t="s">
        <v>974</v>
      </c>
      <c r="AM730" s="301" t="s">
        <v>974</v>
      </c>
      <c r="AN730" s="302"/>
      <c r="AO730" s="302"/>
      <c r="AP730" s="302"/>
      <c r="AQ730" s="775"/>
      <c r="AR730" s="801"/>
      <c r="AS730" s="801"/>
      <c r="AT730" s="786"/>
      <c r="AU730" s="801"/>
      <c r="AV730" s="801"/>
      <c r="AW730" s="786"/>
      <c r="AX730" s="786"/>
      <c r="AY730" s="786"/>
      <c r="AZ730" s="775"/>
      <c r="BA730" s="303"/>
      <c r="BB730" s="305"/>
      <c r="BC730" s="308" t="s">
        <v>974</v>
      </c>
      <c r="BD730" s="295"/>
      <c r="BE730" s="295"/>
      <c r="BF730" s="295"/>
      <c r="BG730" s="295"/>
      <c r="BH730" s="305"/>
      <c r="BI730" s="305"/>
      <c r="BJ730" s="305"/>
      <c r="BK730" s="305"/>
      <c r="BL730" s="306"/>
      <c r="BM730" s="306"/>
      <c r="BN730" s="306"/>
      <c r="BO730" s="306"/>
      <c r="BP730" s="307" t="s">
        <v>974</v>
      </c>
      <c r="BQ730" s="330" t="s">
        <v>974</v>
      </c>
      <c r="BR730" s="748"/>
      <c r="BS730" s="763"/>
      <c r="BT730" s="763"/>
      <c r="BU730" s="766"/>
    </row>
    <row r="731" spans="1:73" x14ac:dyDescent="0.25">
      <c r="A731" s="819"/>
      <c r="B731" s="822"/>
      <c r="C731" s="825"/>
      <c r="D731" s="999"/>
      <c r="E731" s="831"/>
      <c r="F731" s="834"/>
      <c r="G731" s="763"/>
      <c r="H731" s="775"/>
      <c r="I731" s="775"/>
      <c r="J731" s="801"/>
      <c r="K731" s="775"/>
      <c r="L731" s="763"/>
      <c r="M731" s="786"/>
      <c r="N731" s="763"/>
      <c r="O731" s="763"/>
      <c r="P731" s="813"/>
      <c r="Q731" s="748"/>
      <c r="R731" s="775"/>
      <c r="S731" s="877"/>
      <c r="T731" s="775"/>
      <c r="U731" s="877"/>
      <c r="V731" s="775"/>
      <c r="W731" s="877"/>
      <c r="X731" s="816"/>
      <c r="Y731" s="877"/>
      <c r="Z731" s="877"/>
      <c r="AA731" s="786"/>
      <c r="AB731" s="297">
        <v>4</v>
      </c>
      <c r="AC731" s="480"/>
      <c r="AD731" s="481"/>
      <c r="AE731" s="295"/>
      <c r="AF731" s="298" t="s">
        <v>974</v>
      </c>
      <c r="AG731" s="299"/>
      <c r="AH731" s="296" t="s">
        <v>974</v>
      </c>
      <c r="AI731" s="299"/>
      <c r="AJ731" s="296" t="s">
        <v>974</v>
      </c>
      <c r="AK731" s="300" t="s">
        <v>974</v>
      </c>
      <c r="AL731" s="301" t="s">
        <v>974</v>
      </c>
      <c r="AM731" s="301" t="s">
        <v>974</v>
      </c>
      <c r="AN731" s="302"/>
      <c r="AO731" s="302"/>
      <c r="AP731" s="302"/>
      <c r="AQ731" s="775"/>
      <c r="AR731" s="801"/>
      <c r="AS731" s="801"/>
      <c r="AT731" s="786"/>
      <c r="AU731" s="801"/>
      <c r="AV731" s="801"/>
      <c r="AW731" s="786"/>
      <c r="AX731" s="786"/>
      <c r="AY731" s="786"/>
      <c r="AZ731" s="775"/>
      <c r="BA731" s="303"/>
      <c r="BB731" s="305"/>
      <c r="BC731" s="308" t="s">
        <v>974</v>
      </c>
      <c r="BD731" s="295"/>
      <c r="BE731" s="295"/>
      <c r="BF731" s="295"/>
      <c r="BG731" s="295"/>
      <c r="BH731" s="305"/>
      <c r="BI731" s="305"/>
      <c r="BJ731" s="305"/>
      <c r="BK731" s="305"/>
      <c r="BL731" s="306"/>
      <c r="BM731" s="306"/>
      <c r="BN731" s="306"/>
      <c r="BO731" s="306"/>
      <c r="BP731" s="307" t="s">
        <v>974</v>
      </c>
      <c r="BQ731" s="330" t="s">
        <v>974</v>
      </c>
      <c r="BR731" s="748"/>
      <c r="BS731" s="763"/>
      <c r="BT731" s="763"/>
      <c r="BU731" s="766"/>
    </row>
    <row r="732" spans="1:73" x14ac:dyDescent="0.25">
      <c r="A732" s="819"/>
      <c r="B732" s="822"/>
      <c r="C732" s="825"/>
      <c r="D732" s="999"/>
      <c r="E732" s="831"/>
      <c r="F732" s="834"/>
      <c r="G732" s="763"/>
      <c r="H732" s="775"/>
      <c r="I732" s="775"/>
      <c r="J732" s="801"/>
      <c r="K732" s="775"/>
      <c r="L732" s="763"/>
      <c r="M732" s="786"/>
      <c r="N732" s="763"/>
      <c r="O732" s="763"/>
      <c r="P732" s="813"/>
      <c r="Q732" s="748"/>
      <c r="R732" s="775"/>
      <c r="S732" s="877"/>
      <c r="T732" s="775"/>
      <c r="U732" s="877"/>
      <c r="V732" s="775"/>
      <c r="W732" s="877"/>
      <c r="X732" s="816"/>
      <c r="Y732" s="877"/>
      <c r="Z732" s="877"/>
      <c r="AA732" s="786"/>
      <c r="AB732" s="297">
        <v>5</v>
      </c>
      <c r="AC732" s="480"/>
      <c r="AD732" s="481"/>
      <c r="AE732" s="295"/>
      <c r="AF732" s="298" t="s">
        <v>974</v>
      </c>
      <c r="AG732" s="299"/>
      <c r="AH732" s="296" t="s">
        <v>974</v>
      </c>
      <c r="AI732" s="299"/>
      <c r="AJ732" s="296" t="s">
        <v>974</v>
      </c>
      <c r="AK732" s="300" t="s">
        <v>974</v>
      </c>
      <c r="AL732" s="301" t="s">
        <v>974</v>
      </c>
      <c r="AM732" s="301" t="s">
        <v>974</v>
      </c>
      <c r="AN732" s="302"/>
      <c r="AO732" s="302"/>
      <c r="AP732" s="302"/>
      <c r="AQ732" s="775"/>
      <c r="AR732" s="801"/>
      <c r="AS732" s="801"/>
      <c r="AT732" s="786"/>
      <c r="AU732" s="801"/>
      <c r="AV732" s="801"/>
      <c r="AW732" s="786"/>
      <c r="AX732" s="786"/>
      <c r="AY732" s="786"/>
      <c r="AZ732" s="775"/>
      <c r="BA732" s="303"/>
      <c r="BB732" s="305"/>
      <c r="BC732" s="308" t="s">
        <v>974</v>
      </c>
      <c r="BD732" s="295"/>
      <c r="BE732" s="295"/>
      <c r="BF732" s="295"/>
      <c r="BG732" s="295"/>
      <c r="BH732" s="305"/>
      <c r="BI732" s="305"/>
      <c r="BJ732" s="305"/>
      <c r="BK732" s="305"/>
      <c r="BL732" s="306"/>
      <c r="BM732" s="306"/>
      <c r="BN732" s="306"/>
      <c r="BO732" s="306"/>
      <c r="BP732" s="307" t="s">
        <v>974</v>
      </c>
      <c r="BQ732" s="330" t="s">
        <v>974</v>
      </c>
      <c r="BR732" s="748"/>
      <c r="BS732" s="763"/>
      <c r="BT732" s="763"/>
      <c r="BU732" s="766"/>
    </row>
    <row r="733" spans="1:73" ht="15.75" thickBot="1" x14ac:dyDescent="0.3">
      <c r="A733" s="819"/>
      <c r="B733" s="822"/>
      <c r="C733" s="825"/>
      <c r="D733" s="1000"/>
      <c r="E733" s="832"/>
      <c r="F733" s="835"/>
      <c r="G733" s="764"/>
      <c r="H733" s="776"/>
      <c r="I733" s="776"/>
      <c r="J733" s="802"/>
      <c r="K733" s="776"/>
      <c r="L733" s="764"/>
      <c r="M733" s="787"/>
      <c r="N733" s="764"/>
      <c r="O733" s="764"/>
      <c r="P733" s="814"/>
      <c r="Q733" s="749"/>
      <c r="R733" s="776"/>
      <c r="S733" s="878"/>
      <c r="T733" s="776"/>
      <c r="U733" s="878"/>
      <c r="V733" s="776"/>
      <c r="W733" s="878"/>
      <c r="X733" s="817"/>
      <c r="Y733" s="878"/>
      <c r="Z733" s="878"/>
      <c r="AA733" s="787"/>
      <c r="AB733" s="315">
        <v>6</v>
      </c>
      <c r="AC733" s="482"/>
      <c r="AD733" s="483"/>
      <c r="AE733" s="313"/>
      <c r="AF733" s="316" t="s">
        <v>974</v>
      </c>
      <c r="AG733" s="317"/>
      <c r="AH733" s="314" t="s">
        <v>974</v>
      </c>
      <c r="AI733" s="317"/>
      <c r="AJ733" s="314" t="s">
        <v>974</v>
      </c>
      <c r="AK733" s="318" t="s">
        <v>974</v>
      </c>
      <c r="AL733" s="319" t="s">
        <v>974</v>
      </c>
      <c r="AM733" s="319" t="s">
        <v>974</v>
      </c>
      <c r="AN733" s="320"/>
      <c r="AO733" s="320"/>
      <c r="AP733" s="320"/>
      <c r="AQ733" s="776"/>
      <c r="AR733" s="802"/>
      <c r="AS733" s="802"/>
      <c r="AT733" s="787"/>
      <c r="AU733" s="802"/>
      <c r="AV733" s="802"/>
      <c r="AW733" s="787"/>
      <c r="AX733" s="787"/>
      <c r="AY733" s="787"/>
      <c r="AZ733" s="776"/>
      <c r="BA733" s="321"/>
      <c r="BB733" s="323"/>
      <c r="BC733" s="326" t="s">
        <v>974</v>
      </c>
      <c r="BD733" s="313"/>
      <c r="BE733" s="313"/>
      <c r="BF733" s="313"/>
      <c r="BG733" s="313"/>
      <c r="BH733" s="323"/>
      <c r="BI733" s="323"/>
      <c r="BJ733" s="323"/>
      <c r="BK733" s="323"/>
      <c r="BL733" s="324"/>
      <c r="BM733" s="324"/>
      <c r="BN733" s="324"/>
      <c r="BO733" s="324"/>
      <c r="BP733" s="325" t="s">
        <v>974</v>
      </c>
      <c r="BQ733" s="333" t="s">
        <v>974</v>
      </c>
      <c r="BR733" s="749"/>
      <c r="BS733" s="764"/>
      <c r="BT733" s="764"/>
      <c r="BU733" s="767"/>
    </row>
    <row r="734" spans="1:73" ht="114.75" x14ac:dyDescent="0.25">
      <c r="A734" s="819"/>
      <c r="B734" s="822"/>
      <c r="C734" s="825"/>
      <c r="D734" s="998" t="s">
        <v>1387</v>
      </c>
      <c r="E734" s="830" t="s">
        <v>942</v>
      </c>
      <c r="F734" s="833">
        <v>24</v>
      </c>
      <c r="G734" s="762" t="s">
        <v>2347</v>
      </c>
      <c r="H734" s="774" t="s">
        <v>1444</v>
      </c>
      <c r="I734" s="774" t="s">
        <v>1406</v>
      </c>
      <c r="J734" s="800" t="s">
        <v>2350</v>
      </c>
      <c r="K734" s="774" t="s">
        <v>201</v>
      </c>
      <c r="L734" s="762" t="s">
        <v>260</v>
      </c>
      <c r="M734" s="785" t="s">
        <v>1282</v>
      </c>
      <c r="N734" s="762" t="s">
        <v>2351</v>
      </c>
      <c r="O734" s="762" t="s">
        <v>2352</v>
      </c>
      <c r="P734" s="812" t="s">
        <v>1395</v>
      </c>
      <c r="Q734" s="747" t="s">
        <v>1395</v>
      </c>
      <c r="R734" s="774" t="s">
        <v>219</v>
      </c>
      <c r="S734" s="876">
        <v>0.4</v>
      </c>
      <c r="T734" s="774" t="s">
        <v>263</v>
      </c>
      <c r="U734" s="876">
        <v>0.2</v>
      </c>
      <c r="V734" s="774" t="s">
        <v>220</v>
      </c>
      <c r="W734" s="876">
        <v>0.4</v>
      </c>
      <c r="X734" s="815" t="s">
        <v>220</v>
      </c>
      <c r="Y734" s="876">
        <v>0.4</v>
      </c>
      <c r="Z734" s="876" t="s">
        <v>1526</v>
      </c>
      <c r="AA734" s="785" t="s">
        <v>174</v>
      </c>
      <c r="AB734" s="49">
        <v>1</v>
      </c>
      <c r="AC734" s="213" t="s">
        <v>1503</v>
      </c>
      <c r="AD734" s="214">
        <v>2</v>
      </c>
      <c r="AE734" s="9" t="s">
        <v>1631</v>
      </c>
      <c r="AF734" s="16" t="s">
        <v>507</v>
      </c>
      <c r="AG734" s="10" t="s">
        <v>335</v>
      </c>
      <c r="AH734" s="18">
        <v>0.15</v>
      </c>
      <c r="AI734" s="10" t="s">
        <v>178</v>
      </c>
      <c r="AJ734" s="18">
        <v>0.15</v>
      </c>
      <c r="AK734" s="19">
        <v>0.3</v>
      </c>
      <c r="AL734" s="20">
        <v>0.28000000000000003</v>
      </c>
      <c r="AM734" s="20">
        <v>0.4</v>
      </c>
      <c r="AN734" s="11" t="s">
        <v>179</v>
      </c>
      <c r="AO734" s="11" t="s">
        <v>180</v>
      </c>
      <c r="AP734" s="11" t="s">
        <v>181</v>
      </c>
      <c r="AQ734" s="774" t="s">
        <v>1458</v>
      </c>
      <c r="AR734" s="768">
        <v>0.4</v>
      </c>
      <c r="AS734" s="768">
        <v>0.1008</v>
      </c>
      <c r="AT734" s="785" t="s">
        <v>535</v>
      </c>
      <c r="AU734" s="768">
        <v>0.4</v>
      </c>
      <c r="AV734" s="768">
        <v>0.4</v>
      </c>
      <c r="AW734" s="785" t="s">
        <v>220</v>
      </c>
      <c r="AX734" s="785" t="s">
        <v>174</v>
      </c>
      <c r="AY734" s="785" t="s">
        <v>1397</v>
      </c>
      <c r="AZ734" s="774" t="s">
        <v>224</v>
      </c>
      <c r="BA734" s="97" t="s">
        <v>1395</v>
      </c>
      <c r="BB734" s="91" t="s">
        <v>1395</v>
      </c>
      <c r="BC734" s="94" t="s">
        <v>974</v>
      </c>
      <c r="BD734" s="9"/>
      <c r="BE734" s="9"/>
      <c r="BF734" s="9"/>
      <c r="BG734" s="9"/>
      <c r="BH734" s="91"/>
      <c r="BI734" s="91"/>
      <c r="BJ734" s="91"/>
      <c r="BK734" s="91"/>
      <c r="BL734" s="93"/>
      <c r="BM734" s="93"/>
      <c r="BN734" s="93"/>
      <c r="BO734" s="93"/>
      <c r="BP734" s="95" t="s">
        <v>974</v>
      </c>
      <c r="BQ734" s="96" t="s">
        <v>974</v>
      </c>
      <c r="BR734" s="747"/>
      <c r="BS734" s="762"/>
      <c r="BT734" s="762"/>
      <c r="BU734" s="765"/>
    </row>
    <row r="735" spans="1:73" ht="102" x14ac:dyDescent="0.25">
      <c r="A735" s="819"/>
      <c r="B735" s="822"/>
      <c r="C735" s="825"/>
      <c r="D735" s="999"/>
      <c r="E735" s="831"/>
      <c r="F735" s="834"/>
      <c r="G735" s="763"/>
      <c r="H735" s="775"/>
      <c r="I735" s="775"/>
      <c r="J735" s="801"/>
      <c r="K735" s="775"/>
      <c r="L735" s="763"/>
      <c r="M735" s="786"/>
      <c r="N735" s="763"/>
      <c r="O735" s="763"/>
      <c r="P735" s="813"/>
      <c r="Q735" s="748"/>
      <c r="R735" s="775"/>
      <c r="S735" s="877"/>
      <c r="T735" s="775"/>
      <c r="U735" s="877"/>
      <c r="V735" s="775"/>
      <c r="W735" s="877"/>
      <c r="X735" s="816"/>
      <c r="Y735" s="877"/>
      <c r="Z735" s="877"/>
      <c r="AA735" s="786"/>
      <c r="AB735" s="297">
        <v>2</v>
      </c>
      <c r="AC735" s="480" t="s">
        <v>2353</v>
      </c>
      <c r="AD735" s="481">
        <v>1</v>
      </c>
      <c r="AE735" s="295" t="s">
        <v>1847</v>
      </c>
      <c r="AF735" s="298" t="s">
        <v>507</v>
      </c>
      <c r="AG735" s="299" t="s">
        <v>177</v>
      </c>
      <c r="AH735" s="296">
        <v>0.25</v>
      </c>
      <c r="AI735" s="299" t="s">
        <v>178</v>
      </c>
      <c r="AJ735" s="296">
        <v>0.15</v>
      </c>
      <c r="AK735" s="300">
        <v>0.4</v>
      </c>
      <c r="AL735" s="301">
        <v>0.16800000000000001</v>
      </c>
      <c r="AM735" s="301">
        <v>0.4</v>
      </c>
      <c r="AN735" s="302" t="s">
        <v>179</v>
      </c>
      <c r="AO735" s="302" t="s">
        <v>180</v>
      </c>
      <c r="AP735" s="302" t="s">
        <v>181</v>
      </c>
      <c r="AQ735" s="775"/>
      <c r="AR735" s="801"/>
      <c r="AS735" s="801"/>
      <c r="AT735" s="786"/>
      <c r="AU735" s="801"/>
      <c r="AV735" s="801"/>
      <c r="AW735" s="786"/>
      <c r="AX735" s="786"/>
      <c r="AY735" s="786"/>
      <c r="AZ735" s="775"/>
      <c r="BA735" s="303"/>
      <c r="BB735" s="305"/>
      <c r="BC735" s="308" t="s">
        <v>974</v>
      </c>
      <c r="BD735" s="295"/>
      <c r="BE735" s="295"/>
      <c r="BF735" s="295"/>
      <c r="BG735" s="295"/>
      <c r="BH735" s="305"/>
      <c r="BI735" s="305"/>
      <c r="BJ735" s="305"/>
      <c r="BK735" s="305"/>
      <c r="BL735" s="306"/>
      <c r="BM735" s="306"/>
      <c r="BN735" s="306"/>
      <c r="BO735" s="306"/>
      <c r="BP735" s="307" t="s">
        <v>974</v>
      </c>
      <c r="BQ735" s="330" t="s">
        <v>974</v>
      </c>
      <c r="BR735" s="748"/>
      <c r="BS735" s="763"/>
      <c r="BT735" s="763"/>
      <c r="BU735" s="766"/>
    </row>
    <row r="736" spans="1:73" ht="70.5" x14ac:dyDescent="0.25">
      <c r="A736" s="819"/>
      <c r="B736" s="822"/>
      <c r="C736" s="825"/>
      <c r="D736" s="999"/>
      <c r="E736" s="831"/>
      <c r="F736" s="834"/>
      <c r="G736" s="763"/>
      <c r="H736" s="775"/>
      <c r="I736" s="775"/>
      <c r="J736" s="801"/>
      <c r="K736" s="775"/>
      <c r="L736" s="763"/>
      <c r="M736" s="786"/>
      <c r="N736" s="763"/>
      <c r="O736" s="763"/>
      <c r="P736" s="813"/>
      <c r="Q736" s="748"/>
      <c r="R736" s="775"/>
      <c r="S736" s="877"/>
      <c r="T736" s="775"/>
      <c r="U736" s="877"/>
      <c r="V736" s="775"/>
      <c r="W736" s="877"/>
      <c r="X736" s="816"/>
      <c r="Y736" s="877"/>
      <c r="Z736" s="877"/>
      <c r="AA736" s="786"/>
      <c r="AB736" s="297">
        <v>3</v>
      </c>
      <c r="AC736" s="480" t="s">
        <v>2354</v>
      </c>
      <c r="AD736" s="481">
        <v>1</v>
      </c>
      <c r="AE736" s="295" t="s">
        <v>1650</v>
      </c>
      <c r="AF736" s="298" t="s">
        <v>507</v>
      </c>
      <c r="AG736" s="299" t="s">
        <v>177</v>
      </c>
      <c r="AH736" s="296">
        <v>0.25</v>
      </c>
      <c r="AI736" s="299" t="s">
        <v>178</v>
      </c>
      <c r="AJ736" s="296">
        <v>0.15</v>
      </c>
      <c r="AK736" s="300">
        <v>0.4</v>
      </c>
      <c r="AL736" s="301">
        <v>0.1008</v>
      </c>
      <c r="AM736" s="301">
        <v>0.4</v>
      </c>
      <c r="AN736" s="302" t="s">
        <v>179</v>
      </c>
      <c r="AO736" s="302" t="s">
        <v>1477</v>
      </c>
      <c r="AP736" s="302" t="s">
        <v>181</v>
      </c>
      <c r="AQ736" s="775"/>
      <c r="AR736" s="801"/>
      <c r="AS736" s="801"/>
      <c r="AT736" s="786"/>
      <c r="AU736" s="801"/>
      <c r="AV736" s="801"/>
      <c r="AW736" s="786"/>
      <c r="AX736" s="786"/>
      <c r="AY736" s="786"/>
      <c r="AZ736" s="775"/>
      <c r="BA736" s="303"/>
      <c r="BB736" s="305"/>
      <c r="BC736" s="308" t="s">
        <v>974</v>
      </c>
      <c r="BD736" s="295"/>
      <c r="BE736" s="295"/>
      <c r="BF736" s="295"/>
      <c r="BG736" s="295"/>
      <c r="BH736" s="305"/>
      <c r="BI736" s="305"/>
      <c r="BJ736" s="305"/>
      <c r="BK736" s="305"/>
      <c r="BL736" s="306"/>
      <c r="BM736" s="306"/>
      <c r="BN736" s="306"/>
      <c r="BO736" s="306"/>
      <c r="BP736" s="307" t="s">
        <v>974</v>
      </c>
      <c r="BQ736" s="330" t="s">
        <v>974</v>
      </c>
      <c r="BR736" s="748"/>
      <c r="BS736" s="763"/>
      <c r="BT736" s="763"/>
      <c r="BU736" s="766"/>
    </row>
    <row r="737" spans="1:73" x14ac:dyDescent="0.25">
      <c r="A737" s="819"/>
      <c r="B737" s="822"/>
      <c r="C737" s="825"/>
      <c r="D737" s="999"/>
      <c r="E737" s="831"/>
      <c r="F737" s="834"/>
      <c r="G737" s="763"/>
      <c r="H737" s="775"/>
      <c r="I737" s="775"/>
      <c r="J737" s="801"/>
      <c r="K737" s="775"/>
      <c r="L737" s="763"/>
      <c r="M737" s="786"/>
      <c r="N737" s="763"/>
      <c r="O737" s="763"/>
      <c r="P737" s="813"/>
      <c r="Q737" s="748"/>
      <c r="R737" s="775"/>
      <c r="S737" s="877"/>
      <c r="T737" s="775"/>
      <c r="U737" s="877"/>
      <c r="V737" s="775"/>
      <c r="W737" s="877"/>
      <c r="X737" s="816"/>
      <c r="Y737" s="877"/>
      <c r="Z737" s="877"/>
      <c r="AA737" s="786"/>
      <c r="AB737" s="297">
        <v>4</v>
      </c>
      <c r="AC737" s="480"/>
      <c r="AD737" s="481"/>
      <c r="AE737" s="295"/>
      <c r="AF737" s="298" t="s">
        <v>974</v>
      </c>
      <c r="AG737" s="299"/>
      <c r="AH737" s="296" t="s">
        <v>974</v>
      </c>
      <c r="AI737" s="299"/>
      <c r="AJ737" s="296" t="s">
        <v>974</v>
      </c>
      <c r="AK737" s="300" t="s">
        <v>974</v>
      </c>
      <c r="AL737" s="301" t="s">
        <v>974</v>
      </c>
      <c r="AM737" s="301" t="s">
        <v>974</v>
      </c>
      <c r="AN737" s="302"/>
      <c r="AO737" s="302"/>
      <c r="AP737" s="302"/>
      <c r="AQ737" s="775"/>
      <c r="AR737" s="801"/>
      <c r="AS737" s="801"/>
      <c r="AT737" s="786"/>
      <c r="AU737" s="801"/>
      <c r="AV737" s="801"/>
      <c r="AW737" s="786"/>
      <c r="AX737" s="786"/>
      <c r="AY737" s="786"/>
      <c r="AZ737" s="775"/>
      <c r="BA737" s="303"/>
      <c r="BB737" s="305"/>
      <c r="BC737" s="308" t="s">
        <v>974</v>
      </c>
      <c r="BD737" s="295"/>
      <c r="BE737" s="295"/>
      <c r="BF737" s="295"/>
      <c r="BG737" s="295"/>
      <c r="BH737" s="305"/>
      <c r="BI737" s="305"/>
      <c r="BJ737" s="305"/>
      <c r="BK737" s="305"/>
      <c r="BL737" s="306"/>
      <c r="BM737" s="306"/>
      <c r="BN737" s="306"/>
      <c r="BO737" s="306"/>
      <c r="BP737" s="307" t="s">
        <v>974</v>
      </c>
      <c r="BQ737" s="330" t="s">
        <v>974</v>
      </c>
      <c r="BR737" s="748"/>
      <c r="BS737" s="763"/>
      <c r="BT737" s="763"/>
      <c r="BU737" s="766"/>
    </row>
    <row r="738" spans="1:73" x14ac:dyDescent="0.25">
      <c r="A738" s="819"/>
      <c r="B738" s="822"/>
      <c r="C738" s="825"/>
      <c r="D738" s="999"/>
      <c r="E738" s="831"/>
      <c r="F738" s="834"/>
      <c r="G738" s="763"/>
      <c r="H738" s="775"/>
      <c r="I738" s="775"/>
      <c r="J738" s="801"/>
      <c r="K738" s="775"/>
      <c r="L738" s="763"/>
      <c r="M738" s="786"/>
      <c r="N738" s="763"/>
      <c r="O738" s="763"/>
      <c r="P738" s="813"/>
      <c r="Q738" s="748"/>
      <c r="R738" s="775"/>
      <c r="S738" s="877"/>
      <c r="T738" s="775"/>
      <c r="U738" s="877"/>
      <c r="V738" s="775"/>
      <c r="W738" s="877"/>
      <c r="X738" s="816"/>
      <c r="Y738" s="877"/>
      <c r="Z738" s="877"/>
      <c r="AA738" s="786"/>
      <c r="AB738" s="297">
        <v>5</v>
      </c>
      <c r="AC738" s="480"/>
      <c r="AD738" s="481"/>
      <c r="AE738" s="295"/>
      <c r="AF738" s="298" t="s">
        <v>974</v>
      </c>
      <c r="AG738" s="299"/>
      <c r="AH738" s="296" t="s">
        <v>974</v>
      </c>
      <c r="AI738" s="299"/>
      <c r="AJ738" s="296" t="s">
        <v>974</v>
      </c>
      <c r="AK738" s="300" t="s">
        <v>974</v>
      </c>
      <c r="AL738" s="301" t="s">
        <v>974</v>
      </c>
      <c r="AM738" s="301" t="s">
        <v>974</v>
      </c>
      <c r="AN738" s="302"/>
      <c r="AO738" s="302"/>
      <c r="AP738" s="302"/>
      <c r="AQ738" s="775"/>
      <c r="AR738" s="801"/>
      <c r="AS738" s="801"/>
      <c r="AT738" s="786"/>
      <c r="AU738" s="801"/>
      <c r="AV738" s="801"/>
      <c r="AW738" s="786"/>
      <c r="AX738" s="786"/>
      <c r="AY738" s="786"/>
      <c r="AZ738" s="775"/>
      <c r="BA738" s="303"/>
      <c r="BB738" s="305"/>
      <c r="BC738" s="308" t="s">
        <v>974</v>
      </c>
      <c r="BD738" s="295"/>
      <c r="BE738" s="295"/>
      <c r="BF738" s="295"/>
      <c r="BG738" s="295"/>
      <c r="BH738" s="305"/>
      <c r="BI738" s="305"/>
      <c r="BJ738" s="305"/>
      <c r="BK738" s="305"/>
      <c r="BL738" s="306"/>
      <c r="BM738" s="306"/>
      <c r="BN738" s="306"/>
      <c r="BO738" s="306"/>
      <c r="BP738" s="307" t="s">
        <v>974</v>
      </c>
      <c r="BQ738" s="330" t="s">
        <v>974</v>
      </c>
      <c r="BR738" s="748"/>
      <c r="BS738" s="763"/>
      <c r="BT738" s="763"/>
      <c r="BU738" s="766"/>
    </row>
    <row r="739" spans="1:73" ht="15.75" thickBot="1" x14ac:dyDescent="0.3">
      <c r="A739" s="820"/>
      <c r="B739" s="823"/>
      <c r="C739" s="826"/>
      <c r="D739" s="1000"/>
      <c r="E739" s="832"/>
      <c r="F739" s="835"/>
      <c r="G739" s="764"/>
      <c r="H739" s="776"/>
      <c r="I739" s="776"/>
      <c r="J739" s="802"/>
      <c r="K739" s="776"/>
      <c r="L739" s="764"/>
      <c r="M739" s="787"/>
      <c r="N739" s="764"/>
      <c r="O739" s="764"/>
      <c r="P739" s="814"/>
      <c r="Q739" s="749"/>
      <c r="R739" s="776"/>
      <c r="S739" s="878"/>
      <c r="T739" s="776"/>
      <c r="U739" s="878"/>
      <c r="V739" s="776"/>
      <c r="W739" s="878"/>
      <c r="X739" s="817"/>
      <c r="Y739" s="878"/>
      <c r="Z739" s="878"/>
      <c r="AA739" s="787"/>
      <c r="AB739" s="315">
        <v>6</v>
      </c>
      <c r="AC739" s="482"/>
      <c r="AD739" s="483"/>
      <c r="AE739" s="313"/>
      <c r="AF739" s="316" t="s">
        <v>974</v>
      </c>
      <c r="AG739" s="317"/>
      <c r="AH739" s="314" t="s">
        <v>974</v>
      </c>
      <c r="AI739" s="317"/>
      <c r="AJ739" s="314" t="s">
        <v>974</v>
      </c>
      <c r="AK739" s="318" t="s">
        <v>974</v>
      </c>
      <c r="AL739" s="319" t="s">
        <v>974</v>
      </c>
      <c r="AM739" s="319" t="s">
        <v>974</v>
      </c>
      <c r="AN739" s="320"/>
      <c r="AO739" s="320"/>
      <c r="AP739" s="320"/>
      <c r="AQ739" s="776"/>
      <c r="AR739" s="802"/>
      <c r="AS739" s="802"/>
      <c r="AT739" s="787"/>
      <c r="AU739" s="802"/>
      <c r="AV739" s="802"/>
      <c r="AW739" s="787"/>
      <c r="AX739" s="787"/>
      <c r="AY739" s="787"/>
      <c r="AZ739" s="776"/>
      <c r="BA739" s="321"/>
      <c r="BB739" s="323"/>
      <c r="BC739" s="326" t="s">
        <v>974</v>
      </c>
      <c r="BD739" s="313"/>
      <c r="BE739" s="313"/>
      <c r="BF739" s="313"/>
      <c r="BG739" s="313"/>
      <c r="BH739" s="323"/>
      <c r="BI739" s="323"/>
      <c r="BJ739" s="323"/>
      <c r="BK739" s="323"/>
      <c r="BL739" s="324"/>
      <c r="BM739" s="324"/>
      <c r="BN739" s="324"/>
      <c r="BO739" s="324"/>
      <c r="BP739" s="325" t="s">
        <v>974</v>
      </c>
      <c r="BQ739" s="333" t="s">
        <v>974</v>
      </c>
      <c r="BR739" s="749"/>
      <c r="BS739" s="764"/>
      <c r="BT739" s="764"/>
      <c r="BU739" s="767"/>
    </row>
    <row r="740" spans="1:73" ht="135" x14ac:dyDescent="0.25">
      <c r="A740" s="818" t="s">
        <v>1256</v>
      </c>
      <c r="B740" s="821" t="s">
        <v>165</v>
      </c>
      <c r="C740" s="824" t="s">
        <v>968</v>
      </c>
      <c r="D740" s="998" t="s">
        <v>1387</v>
      </c>
      <c r="E740" s="830" t="s">
        <v>969</v>
      </c>
      <c r="F740" s="833">
        <v>1</v>
      </c>
      <c r="G740" s="812" t="s">
        <v>2355</v>
      </c>
      <c r="H740" s="774" t="s">
        <v>1499</v>
      </c>
      <c r="I740" s="774" t="s">
        <v>1391</v>
      </c>
      <c r="J740" s="800" t="s">
        <v>2356</v>
      </c>
      <c r="K740" s="774" t="s">
        <v>201</v>
      </c>
      <c r="L740" s="762" t="s">
        <v>675</v>
      </c>
      <c r="M740" s="815" t="s">
        <v>1282</v>
      </c>
      <c r="N740" s="762" t="s">
        <v>1837</v>
      </c>
      <c r="O740" s="762" t="s">
        <v>1838</v>
      </c>
      <c r="P740" s="812" t="s">
        <v>1395</v>
      </c>
      <c r="Q740" s="747" t="s">
        <v>1395</v>
      </c>
      <c r="R740" s="774" t="s">
        <v>173</v>
      </c>
      <c r="S740" s="876">
        <v>0.6</v>
      </c>
      <c r="T740" s="774" t="s">
        <v>220</v>
      </c>
      <c r="U740" s="876">
        <v>0.4</v>
      </c>
      <c r="V740" s="774" t="s">
        <v>174</v>
      </c>
      <c r="W740" s="876">
        <v>0.6</v>
      </c>
      <c r="X740" s="815" t="s">
        <v>174</v>
      </c>
      <c r="Y740" s="876">
        <v>0.6</v>
      </c>
      <c r="Z740" s="876" t="s">
        <v>993</v>
      </c>
      <c r="AA740" s="785" t="s">
        <v>174</v>
      </c>
      <c r="AB740" s="49">
        <v>1</v>
      </c>
      <c r="AC740" s="213" t="s">
        <v>2357</v>
      </c>
      <c r="AD740" s="214" t="s">
        <v>265</v>
      </c>
      <c r="AE740" s="9" t="s">
        <v>2149</v>
      </c>
      <c r="AF740" s="298" t="s">
        <v>507</v>
      </c>
      <c r="AG740" s="10" t="s">
        <v>177</v>
      </c>
      <c r="AH740" s="296">
        <v>0.25</v>
      </c>
      <c r="AI740" s="10" t="s">
        <v>178</v>
      </c>
      <c r="AJ740" s="296">
        <v>0.15</v>
      </c>
      <c r="AK740" s="300">
        <v>0.4</v>
      </c>
      <c r="AL740" s="20">
        <v>0.36</v>
      </c>
      <c r="AM740" s="20">
        <v>0.6</v>
      </c>
      <c r="AN740" s="11" t="s">
        <v>179</v>
      </c>
      <c r="AO740" s="11" t="s">
        <v>180</v>
      </c>
      <c r="AP740" s="11" t="s">
        <v>181</v>
      </c>
      <c r="AQ740" s="784" t="s">
        <v>2358</v>
      </c>
      <c r="AR740" s="768">
        <v>0.6</v>
      </c>
      <c r="AS740" s="768">
        <v>0.252</v>
      </c>
      <c r="AT740" s="785" t="s">
        <v>219</v>
      </c>
      <c r="AU740" s="768">
        <v>0.6</v>
      </c>
      <c r="AV740" s="768">
        <v>0.44999999999999996</v>
      </c>
      <c r="AW740" s="785" t="s">
        <v>174</v>
      </c>
      <c r="AX740" s="785" t="s">
        <v>174</v>
      </c>
      <c r="AY740" s="785" t="s">
        <v>174</v>
      </c>
      <c r="AZ740" s="774" t="s">
        <v>183</v>
      </c>
      <c r="BA740" s="97" t="s">
        <v>2359</v>
      </c>
      <c r="BB740" s="97" t="s">
        <v>2360</v>
      </c>
      <c r="BC740" s="110">
        <v>2</v>
      </c>
      <c r="BD740" s="111"/>
      <c r="BE740" s="111">
        <v>1</v>
      </c>
      <c r="BF740" s="111"/>
      <c r="BG740" s="111">
        <v>1</v>
      </c>
      <c r="BH740" s="91" t="s">
        <v>2361</v>
      </c>
      <c r="BI740" s="91" t="s">
        <v>2362</v>
      </c>
      <c r="BJ740" s="91"/>
      <c r="BK740" s="91"/>
      <c r="BL740" s="93"/>
      <c r="BM740" s="93"/>
      <c r="BN740" s="93"/>
      <c r="BO740" s="93"/>
      <c r="BP740" s="95" t="s">
        <v>974</v>
      </c>
      <c r="BQ740" s="96" t="s">
        <v>974</v>
      </c>
      <c r="BR740" s="747"/>
      <c r="BS740" s="812"/>
      <c r="BT740" s="812"/>
      <c r="BU740" s="1387"/>
    </row>
    <row r="741" spans="1:73" ht="75" x14ac:dyDescent="0.25">
      <c r="A741" s="819"/>
      <c r="B741" s="822"/>
      <c r="C741" s="825"/>
      <c r="D741" s="999"/>
      <c r="E741" s="831"/>
      <c r="F741" s="834"/>
      <c r="G741" s="813"/>
      <c r="H741" s="775"/>
      <c r="I741" s="775"/>
      <c r="J741" s="801"/>
      <c r="K741" s="775"/>
      <c r="L741" s="763"/>
      <c r="M741" s="816"/>
      <c r="N741" s="763"/>
      <c r="O741" s="763"/>
      <c r="P741" s="813"/>
      <c r="Q741" s="748"/>
      <c r="R741" s="775"/>
      <c r="S741" s="877"/>
      <c r="T741" s="775"/>
      <c r="U741" s="877"/>
      <c r="V741" s="775"/>
      <c r="W741" s="877"/>
      <c r="X741" s="816"/>
      <c r="Y741" s="877"/>
      <c r="Z741" s="877"/>
      <c r="AA741" s="786"/>
      <c r="AB741" s="297">
        <v>2</v>
      </c>
      <c r="AC741" s="480" t="s">
        <v>2152</v>
      </c>
      <c r="AD741" s="481" t="s">
        <v>302</v>
      </c>
      <c r="AE741" s="295" t="s">
        <v>2153</v>
      </c>
      <c r="AF741" s="298" t="s">
        <v>830</v>
      </c>
      <c r="AG741" s="299" t="s">
        <v>282</v>
      </c>
      <c r="AH741" s="296">
        <v>0.1</v>
      </c>
      <c r="AI741" s="299" t="s">
        <v>178</v>
      </c>
      <c r="AJ741" s="296">
        <v>0.15</v>
      </c>
      <c r="AK741" s="300">
        <v>0.25</v>
      </c>
      <c r="AL741" s="301">
        <v>0.36</v>
      </c>
      <c r="AM741" s="301">
        <v>0.44999999999999996</v>
      </c>
      <c r="AN741" s="302" t="s">
        <v>179</v>
      </c>
      <c r="AO741" s="302" t="s">
        <v>180</v>
      </c>
      <c r="AP741" s="302" t="s">
        <v>181</v>
      </c>
      <c r="AQ741" s="775"/>
      <c r="AR741" s="801"/>
      <c r="AS741" s="801"/>
      <c r="AT741" s="786"/>
      <c r="AU741" s="801"/>
      <c r="AV741" s="801"/>
      <c r="AW741" s="786"/>
      <c r="AX741" s="786"/>
      <c r="AY741" s="786"/>
      <c r="AZ741" s="775"/>
      <c r="BA741" s="303" t="s">
        <v>2363</v>
      </c>
      <c r="BB741" s="303" t="s">
        <v>2364</v>
      </c>
      <c r="BC741" s="294">
        <v>1</v>
      </c>
      <c r="BD741" s="304"/>
      <c r="BE741" s="304"/>
      <c r="BF741" s="304">
        <v>1</v>
      </c>
      <c r="BG741" s="304"/>
      <c r="BH741" s="305" t="s">
        <v>2361</v>
      </c>
      <c r="BI741" s="305" t="s">
        <v>2362</v>
      </c>
      <c r="BJ741" s="305"/>
      <c r="BK741" s="305"/>
      <c r="BL741" s="306"/>
      <c r="BM741" s="306"/>
      <c r="BN741" s="306"/>
      <c r="BO741" s="306"/>
      <c r="BP741" s="307" t="s">
        <v>974</v>
      </c>
      <c r="BQ741" s="308" t="s">
        <v>974</v>
      </c>
      <c r="BR741" s="748"/>
      <c r="BS741" s="813"/>
      <c r="BT741" s="813"/>
      <c r="BU741" s="1388"/>
    </row>
    <row r="742" spans="1:73" ht="114.75" x14ac:dyDescent="0.25">
      <c r="A742" s="819"/>
      <c r="B742" s="822"/>
      <c r="C742" s="825"/>
      <c r="D742" s="999"/>
      <c r="E742" s="831"/>
      <c r="F742" s="834"/>
      <c r="G742" s="813"/>
      <c r="H742" s="775"/>
      <c r="I742" s="775"/>
      <c r="J742" s="801"/>
      <c r="K742" s="775"/>
      <c r="L742" s="763"/>
      <c r="M742" s="816"/>
      <c r="N742" s="763"/>
      <c r="O742" s="763"/>
      <c r="P742" s="813"/>
      <c r="Q742" s="748"/>
      <c r="R742" s="775"/>
      <c r="S742" s="877"/>
      <c r="T742" s="775"/>
      <c r="U742" s="877"/>
      <c r="V742" s="775"/>
      <c r="W742" s="877"/>
      <c r="X742" s="816"/>
      <c r="Y742" s="877"/>
      <c r="Z742" s="877"/>
      <c r="AA742" s="786"/>
      <c r="AB742" s="297">
        <v>3</v>
      </c>
      <c r="AC742" s="480" t="s">
        <v>1503</v>
      </c>
      <c r="AD742" s="481" t="s">
        <v>2365</v>
      </c>
      <c r="AE742" s="293" t="s">
        <v>2153</v>
      </c>
      <c r="AF742" s="298" t="s">
        <v>507</v>
      </c>
      <c r="AG742" s="299" t="s">
        <v>335</v>
      </c>
      <c r="AH742" s="296">
        <v>0.15</v>
      </c>
      <c r="AI742" s="299" t="s">
        <v>178</v>
      </c>
      <c r="AJ742" s="296">
        <v>0.15</v>
      </c>
      <c r="AK742" s="300">
        <v>0.3</v>
      </c>
      <c r="AL742" s="301">
        <v>0.252</v>
      </c>
      <c r="AM742" s="301">
        <v>0.44999999999999996</v>
      </c>
      <c r="AN742" s="302" t="s">
        <v>179</v>
      </c>
      <c r="AO742" s="302" t="s">
        <v>1477</v>
      </c>
      <c r="AP742" s="302" t="s">
        <v>181</v>
      </c>
      <c r="AQ742" s="775"/>
      <c r="AR742" s="801"/>
      <c r="AS742" s="801"/>
      <c r="AT742" s="786"/>
      <c r="AU742" s="801"/>
      <c r="AV742" s="801"/>
      <c r="AW742" s="786"/>
      <c r="AX742" s="786"/>
      <c r="AY742" s="786"/>
      <c r="AZ742" s="775"/>
      <c r="BA742" s="303" t="s">
        <v>2366</v>
      </c>
      <c r="BB742" s="303" t="s">
        <v>2367</v>
      </c>
      <c r="BC742" s="294">
        <v>12</v>
      </c>
      <c r="BD742" s="304">
        <v>3</v>
      </c>
      <c r="BE742" s="304">
        <v>3</v>
      </c>
      <c r="BF742" s="304">
        <v>3</v>
      </c>
      <c r="BG742" s="304">
        <v>3</v>
      </c>
      <c r="BH742" s="305" t="s">
        <v>2361</v>
      </c>
      <c r="BI742" s="305" t="s">
        <v>2362</v>
      </c>
      <c r="BJ742" s="305"/>
      <c r="BK742" s="305"/>
      <c r="BL742" s="306"/>
      <c r="BM742" s="306"/>
      <c r="BN742" s="306"/>
      <c r="BO742" s="306"/>
      <c r="BP742" s="307" t="s">
        <v>974</v>
      </c>
      <c r="BQ742" s="308" t="s">
        <v>974</v>
      </c>
      <c r="BR742" s="748"/>
      <c r="BS742" s="813"/>
      <c r="BT742" s="813"/>
      <c r="BU742" s="1388"/>
    </row>
    <row r="743" spans="1:73" x14ac:dyDescent="0.25">
      <c r="A743" s="819"/>
      <c r="B743" s="822"/>
      <c r="C743" s="825"/>
      <c r="D743" s="999"/>
      <c r="E743" s="831"/>
      <c r="F743" s="834"/>
      <c r="G743" s="813"/>
      <c r="H743" s="775"/>
      <c r="I743" s="775"/>
      <c r="J743" s="801"/>
      <c r="K743" s="775"/>
      <c r="L743" s="763"/>
      <c r="M743" s="816"/>
      <c r="N743" s="763"/>
      <c r="O743" s="763"/>
      <c r="P743" s="813"/>
      <c r="Q743" s="748"/>
      <c r="R743" s="775"/>
      <c r="S743" s="877"/>
      <c r="T743" s="775"/>
      <c r="U743" s="877"/>
      <c r="V743" s="775"/>
      <c r="W743" s="877"/>
      <c r="X743" s="816"/>
      <c r="Y743" s="877"/>
      <c r="Z743" s="877"/>
      <c r="AA743" s="786"/>
      <c r="AB743" s="297">
        <v>4</v>
      </c>
      <c r="AC743" s="480"/>
      <c r="AD743" s="481"/>
      <c r="AE743" s="295"/>
      <c r="AF743" s="298" t="s">
        <v>974</v>
      </c>
      <c r="AG743" s="299"/>
      <c r="AH743" s="296" t="s">
        <v>974</v>
      </c>
      <c r="AI743" s="299"/>
      <c r="AJ743" s="296" t="s">
        <v>974</v>
      </c>
      <c r="AK743" s="300" t="s">
        <v>974</v>
      </c>
      <c r="AL743" s="301" t="s">
        <v>974</v>
      </c>
      <c r="AM743" s="301" t="s">
        <v>974</v>
      </c>
      <c r="AN743" s="302"/>
      <c r="AO743" s="302"/>
      <c r="AP743" s="302"/>
      <c r="AQ743" s="775"/>
      <c r="AR743" s="801"/>
      <c r="AS743" s="801"/>
      <c r="AT743" s="786"/>
      <c r="AU743" s="801"/>
      <c r="AV743" s="801"/>
      <c r="AW743" s="786"/>
      <c r="AX743" s="786"/>
      <c r="AY743" s="786"/>
      <c r="AZ743" s="775"/>
      <c r="BA743" s="303"/>
      <c r="BB743" s="303"/>
      <c r="BC743" s="294" t="s">
        <v>974</v>
      </c>
      <c r="BD743" s="304"/>
      <c r="BE743" s="304"/>
      <c r="BF743" s="304"/>
      <c r="BG743" s="304"/>
      <c r="BH743" s="305"/>
      <c r="BI743" s="305"/>
      <c r="BJ743" s="305"/>
      <c r="BK743" s="305"/>
      <c r="BL743" s="306"/>
      <c r="BM743" s="306"/>
      <c r="BN743" s="306"/>
      <c r="BO743" s="306"/>
      <c r="BP743" s="307" t="s">
        <v>974</v>
      </c>
      <c r="BQ743" s="308" t="s">
        <v>974</v>
      </c>
      <c r="BR743" s="748"/>
      <c r="BS743" s="813"/>
      <c r="BT743" s="813"/>
      <c r="BU743" s="1388"/>
    </row>
    <row r="744" spans="1:73" x14ac:dyDescent="0.25">
      <c r="A744" s="819"/>
      <c r="B744" s="822"/>
      <c r="C744" s="825"/>
      <c r="D744" s="999"/>
      <c r="E744" s="831"/>
      <c r="F744" s="834"/>
      <c r="G744" s="813"/>
      <c r="H744" s="775"/>
      <c r="I744" s="775"/>
      <c r="J744" s="801"/>
      <c r="K744" s="775"/>
      <c r="L744" s="763"/>
      <c r="M744" s="816"/>
      <c r="N744" s="763"/>
      <c r="O744" s="763"/>
      <c r="P744" s="813"/>
      <c r="Q744" s="748"/>
      <c r="R744" s="775"/>
      <c r="S744" s="877"/>
      <c r="T744" s="775"/>
      <c r="U744" s="877"/>
      <c r="V744" s="775"/>
      <c r="W744" s="877"/>
      <c r="X744" s="816"/>
      <c r="Y744" s="877"/>
      <c r="Z744" s="877"/>
      <c r="AA744" s="786"/>
      <c r="AB744" s="297">
        <v>5</v>
      </c>
      <c r="AC744" s="480"/>
      <c r="AD744" s="481"/>
      <c r="AE744" s="295"/>
      <c r="AF744" s="298" t="s">
        <v>974</v>
      </c>
      <c r="AG744" s="299"/>
      <c r="AH744" s="296" t="s">
        <v>974</v>
      </c>
      <c r="AI744" s="299"/>
      <c r="AJ744" s="296" t="s">
        <v>974</v>
      </c>
      <c r="AK744" s="300" t="s">
        <v>974</v>
      </c>
      <c r="AL744" s="301" t="s">
        <v>974</v>
      </c>
      <c r="AM744" s="301" t="s">
        <v>974</v>
      </c>
      <c r="AN744" s="302"/>
      <c r="AO744" s="302"/>
      <c r="AP744" s="302"/>
      <c r="AQ744" s="775"/>
      <c r="AR744" s="801"/>
      <c r="AS744" s="801"/>
      <c r="AT744" s="786"/>
      <c r="AU744" s="801"/>
      <c r="AV744" s="801"/>
      <c r="AW744" s="786"/>
      <c r="AX744" s="786"/>
      <c r="AY744" s="786"/>
      <c r="AZ744" s="775"/>
      <c r="BA744" s="303"/>
      <c r="BB744" s="303"/>
      <c r="BC744" s="294" t="s">
        <v>974</v>
      </c>
      <c r="BD744" s="304"/>
      <c r="BE744" s="304"/>
      <c r="BF744" s="304"/>
      <c r="BG744" s="304"/>
      <c r="BH744" s="305"/>
      <c r="BI744" s="305"/>
      <c r="BJ744" s="305"/>
      <c r="BK744" s="305"/>
      <c r="BL744" s="306"/>
      <c r="BM744" s="306"/>
      <c r="BN744" s="306"/>
      <c r="BO744" s="306"/>
      <c r="BP744" s="307" t="s">
        <v>974</v>
      </c>
      <c r="BQ744" s="308" t="s">
        <v>974</v>
      </c>
      <c r="BR744" s="748"/>
      <c r="BS744" s="813"/>
      <c r="BT744" s="813"/>
      <c r="BU744" s="1388"/>
    </row>
    <row r="745" spans="1:73" ht="15.75" thickBot="1" x14ac:dyDescent="0.3">
      <c r="A745" s="819"/>
      <c r="B745" s="822"/>
      <c r="C745" s="825"/>
      <c r="D745" s="1000"/>
      <c r="E745" s="832"/>
      <c r="F745" s="835"/>
      <c r="G745" s="814"/>
      <c r="H745" s="776"/>
      <c r="I745" s="776"/>
      <c r="J745" s="802"/>
      <c r="K745" s="776"/>
      <c r="L745" s="764"/>
      <c r="M745" s="817"/>
      <c r="N745" s="764"/>
      <c r="O745" s="764"/>
      <c r="P745" s="814"/>
      <c r="Q745" s="749"/>
      <c r="R745" s="776"/>
      <c r="S745" s="878"/>
      <c r="T745" s="776"/>
      <c r="U745" s="878"/>
      <c r="V745" s="776"/>
      <c r="W745" s="878"/>
      <c r="X745" s="817"/>
      <c r="Y745" s="878"/>
      <c r="Z745" s="878"/>
      <c r="AA745" s="787"/>
      <c r="AB745" s="315">
        <v>6</v>
      </c>
      <c r="AC745" s="482"/>
      <c r="AD745" s="483"/>
      <c r="AE745" s="313"/>
      <c r="AF745" s="547" t="s">
        <v>974</v>
      </c>
      <c r="AG745" s="317"/>
      <c r="AH745" s="314" t="s">
        <v>974</v>
      </c>
      <c r="AI745" s="317"/>
      <c r="AJ745" s="314" t="s">
        <v>974</v>
      </c>
      <c r="AK745" s="318" t="s">
        <v>974</v>
      </c>
      <c r="AL745" s="301" t="s">
        <v>974</v>
      </c>
      <c r="AM745" s="301" t="s">
        <v>974</v>
      </c>
      <c r="AN745" s="320"/>
      <c r="AO745" s="320"/>
      <c r="AP745" s="320"/>
      <c r="AQ745" s="776"/>
      <c r="AR745" s="802"/>
      <c r="AS745" s="802"/>
      <c r="AT745" s="787"/>
      <c r="AU745" s="802"/>
      <c r="AV745" s="802"/>
      <c r="AW745" s="787"/>
      <c r="AX745" s="787"/>
      <c r="AY745" s="787"/>
      <c r="AZ745" s="776"/>
      <c r="BA745" s="321"/>
      <c r="BB745" s="321"/>
      <c r="BC745" s="312" t="s">
        <v>974</v>
      </c>
      <c r="BD745" s="322"/>
      <c r="BE745" s="322"/>
      <c r="BF745" s="322"/>
      <c r="BG745" s="322"/>
      <c r="BH745" s="323"/>
      <c r="BI745" s="323"/>
      <c r="BJ745" s="323"/>
      <c r="BK745" s="323"/>
      <c r="BL745" s="324"/>
      <c r="BM745" s="324"/>
      <c r="BN745" s="324"/>
      <c r="BO745" s="324"/>
      <c r="BP745" s="325" t="s">
        <v>974</v>
      </c>
      <c r="BQ745" s="326" t="s">
        <v>974</v>
      </c>
      <c r="BR745" s="749"/>
      <c r="BS745" s="814"/>
      <c r="BT745" s="814"/>
      <c r="BU745" s="1389"/>
    </row>
    <row r="746" spans="1:73" ht="135" x14ac:dyDescent="0.25">
      <c r="A746" s="819"/>
      <c r="B746" s="822"/>
      <c r="C746" s="825"/>
      <c r="D746" s="998" t="s">
        <v>1387</v>
      </c>
      <c r="E746" s="830" t="s">
        <v>969</v>
      </c>
      <c r="F746" s="833">
        <v>2</v>
      </c>
      <c r="G746" s="762" t="s">
        <v>2355</v>
      </c>
      <c r="H746" s="774" t="s">
        <v>1499</v>
      </c>
      <c r="I746" s="774" t="s">
        <v>1406</v>
      </c>
      <c r="J746" s="800" t="s">
        <v>2368</v>
      </c>
      <c r="K746" s="774" t="s">
        <v>201</v>
      </c>
      <c r="L746" s="762" t="s">
        <v>675</v>
      </c>
      <c r="M746" s="815" t="s">
        <v>1282</v>
      </c>
      <c r="N746" s="762" t="s">
        <v>2369</v>
      </c>
      <c r="O746" s="762" t="s">
        <v>2370</v>
      </c>
      <c r="P746" s="812" t="s">
        <v>1395</v>
      </c>
      <c r="Q746" s="747" t="s">
        <v>1395</v>
      </c>
      <c r="R746" s="774" t="s">
        <v>173</v>
      </c>
      <c r="S746" s="876">
        <v>0.6</v>
      </c>
      <c r="T746" s="774" t="s">
        <v>220</v>
      </c>
      <c r="U746" s="876">
        <v>0.4</v>
      </c>
      <c r="V746" s="774" t="s">
        <v>174</v>
      </c>
      <c r="W746" s="876">
        <v>0.6</v>
      </c>
      <c r="X746" s="815" t="s">
        <v>174</v>
      </c>
      <c r="Y746" s="876">
        <v>0.6</v>
      </c>
      <c r="Z746" s="876" t="s">
        <v>993</v>
      </c>
      <c r="AA746" s="785" t="s">
        <v>174</v>
      </c>
      <c r="AB746" s="49">
        <v>1</v>
      </c>
      <c r="AC746" s="215" t="s">
        <v>1503</v>
      </c>
      <c r="AD746" s="216" t="s">
        <v>302</v>
      </c>
      <c r="AE746" s="14" t="s">
        <v>1631</v>
      </c>
      <c r="AF746" s="16" t="s">
        <v>507</v>
      </c>
      <c r="AG746" s="10" t="s">
        <v>335</v>
      </c>
      <c r="AH746" s="18">
        <v>0.15</v>
      </c>
      <c r="AI746" s="10" t="s">
        <v>178</v>
      </c>
      <c r="AJ746" s="18">
        <v>0.15</v>
      </c>
      <c r="AK746" s="19">
        <v>0.3</v>
      </c>
      <c r="AL746" s="20">
        <v>0.42</v>
      </c>
      <c r="AM746" s="20">
        <v>0.6</v>
      </c>
      <c r="AN746" s="11" t="s">
        <v>179</v>
      </c>
      <c r="AO746" s="11" t="s">
        <v>180</v>
      </c>
      <c r="AP746" s="11" t="s">
        <v>181</v>
      </c>
      <c r="AQ746" s="774" t="s">
        <v>2358</v>
      </c>
      <c r="AR746" s="768">
        <v>0.6</v>
      </c>
      <c r="AS746" s="768">
        <v>0.20579999999999998</v>
      </c>
      <c r="AT746" s="785" t="s">
        <v>219</v>
      </c>
      <c r="AU746" s="768">
        <v>0.6</v>
      </c>
      <c r="AV746" s="768">
        <v>0.6</v>
      </c>
      <c r="AW746" s="785" t="s">
        <v>174</v>
      </c>
      <c r="AX746" s="785" t="s">
        <v>174</v>
      </c>
      <c r="AY746" s="785" t="s">
        <v>174</v>
      </c>
      <c r="AZ746" s="774" t="s">
        <v>183</v>
      </c>
      <c r="BA746" s="97" t="s">
        <v>2359</v>
      </c>
      <c r="BB746" s="91" t="s">
        <v>2360</v>
      </c>
      <c r="BC746" s="94">
        <v>2</v>
      </c>
      <c r="BD746" s="9"/>
      <c r="BE746" s="9">
        <v>1</v>
      </c>
      <c r="BF746" s="9"/>
      <c r="BG746" s="9">
        <v>1</v>
      </c>
      <c r="BH746" s="91" t="s">
        <v>2361</v>
      </c>
      <c r="BI746" s="91" t="s">
        <v>2362</v>
      </c>
      <c r="BJ746" s="91"/>
      <c r="BK746" s="91"/>
      <c r="BL746" s="93"/>
      <c r="BM746" s="93"/>
      <c r="BN746" s="93"/>
      <c r="BO746" s="93"/>
      <c r="BP746" s="95" t="s">
        <v>974</v>
      </c>
      <c r="BQ746" s="96" t="s">
        <v>974</v>
      </c>
      <c r="BR746" s="747"/>
      <c r="BS746" s="762"/>
      <c r="BT746" s="762"/>
      <c r="BU746" s="765"/>
    </row>
    <row r="747" spans="1:73" ht="102" x14ac:dyDescent="0.25">
      <c r="A747" s="819"/>
      <c r="B747" s="822"/>
      <c r="C747" s="825"/>
      <c r="D747" s="999"/>
      <c r="E747" s="831"/>
      <c r="F747" s="834"/>
      <c r="G747" s="763"/>
      <c r="H747" s="775"/>
      <c r="I747" s="775"/>
      <c r="J747" s="801"/>
      <c r="K747" s="775"/>
      <c r="L747" s="763"/>
      <c r="M747" s="816"/>
      <c r="N747" s="763"/>
      <c r="O747" s="763"/>
      <c r="P747" s="813"/>
      <c r="Q747" s="748"/>
      <c r="R747" s="775"/>
      <c r="S747" s="877"/>
      <c r="T747" s="775"/>
      <c r="U747" s="877"/>
      <c r="V747" s="775"/>
      <c r="W747" s="877"/>
      <c r="X747" s="816"/>
      <c r="Y747" s="877"/>
      <c r="Z747" s="877"/>
      <c r="AA747" s="786"/>
      <c r="AB747" s="297">
        <v>2</v>
      </c>
      <c r="AC747" s="480" t="s">
        <v>2371</v>
      </c>
      <c r="AD747" s="481" t="s">
        <v>2372</v>
      </c>
      <c r="AE747" s="295" t="s">
        <v>2149</v>
      </c>
      <c r="AF747" s="328" t="s">
        <v>507</v>
      </c>
      <c r="AG747" s="302" t="s">
        <v>335</v>
      </c>
      <c r="AH747" s="296">
        <v>0.15</v>
      </c>
      <c r="AI747" s="302" t="s">
        <v>178</v>
      </c>
      <c r="AJ747" s="296">
        <v>0.15</v>
      </c>
      <c r="AK747" s="300">
        <v>0.3</v>
      </c>
      <c r="AL747" s="329">
        <v>0.29399999999999998</v>
      </c>
      <c r="AM747" s="329">
        <v>0.6</v>
      </c>
      <c r="AN747" s="302" t="s">
        <v>179</v>
      </c>
      <c r="AO747" s="302" t="s">
        <v>180</v>
      </c>
      <c r="AP747" s="302" t="s">
        <v>181</v>
      </c>
      <c r="AQ747" s="775"/>
      <c r="AR747" s="801"/>
      <c r="AS747" s="801"/>
      <c r="AT747" s="786"/>
      <c r="AU747" s="801"/>
      <c r="AV747" s="801"/>
      <c r="AW747" s="786"/>
      <c r="AX747" s="786"/>
      <c r="AY747" s="786"/>
      <c r="AZ747" s="775"/>
      <c r="BA747" s="303" t="s">
        <v>2363</v>
      </c>
      <c r="BB747" s="305" t="s">
        <v>2364</v>
      </c>
      <c r="BC747" s="308">
        <v>1</v>
      </c>
      <c r="BD747" s="295"/>
      <c r="BE747" s="295"/>
      <c r="BF747" s="295">
        <v>1</v>
      </c>
      <c r="BG747" s="295"/>
      <c r="BH747" s="305" t="s">
        <v>2361</v>
      </c>
      <c r="BI747" s="305" t="s">
        <v>2362</v>
      </c>
      <c r="BJ747" s="305"/>
      <c r="BK747" s="305"/>
      <c r="BL747" s="306"/>
      <c r="BM747" s="306"/>
      <c r="BN747" s="306"/>
      <c r="BO747" s="306"/>
      <c r="BP747" s="307" t="s">
        <v>974</v>
      </c>
      <c r="BQ747" s="330" t="s">
        <v>974</v>
      </c>
      <c r="BR747" s="748"/>
      <c r="BS747" s="763"/>
      <c r="BT747" s="763"/>
      <c r="BU747" s="766"/>
    </row>
    <row r="748" spans="1:73" ht="70.900000000000006" customHeight="1" x14ac:dyDescent="0.25">
      <c r="A748" s="819"/>
      <c r="B748" s="822"/>
      <c r="C748" s="825"/>
      <c r="D748" s="999"/>
      <c r="E748" s="831"/>
      <c r="F748" s="834"/>
      <c r="G748" s="763"/>
      <c r="H748" s="775"/>
      <c r="I748" s="775"/>
      <c r="J748" s="801"/>
      <c r="K748" s="775"/>
      <c r="L748" s="763"/>
      <c r="M748" s="816"/>
      <c r="N748" s="763"/>
      <c r="O748" s="763"/>
      <c r="P748" s="813"/>
      <c r="Q748" s="748"/>
      <c r="R748" s="775"/>
      <c r="S748" s="877"/>
      <c r="T748" s="775"/>
      <c r="U748" s="877"/>
      <c r="V748" s="775"/>
      <c r="W748" s="877"/>
      <c r="X748" s="816"/>
      <c r="Y748" s="877"/>
      <c r="Z748" s="877"/>
      <c r="AA748" s="786"/>
      <c r="AB748" s="297">
        <v>3</v>
      </c>
      <c r="AC748" s="480" t="s">
        <v>1603</v>
      </c>
      <c r="AD748" s="481" t="s">
        <v>2372</v>
      </c>
      <c r="AE748" s="295" t="s">
        <v>1597</v>
      </c>
      <c r="AF748" s="298" t="s">
        <v>507</v>
      </c>
      <c r="AG748" s="299" t="s">
        <v>335</v>
      </c>
      <c r="AH748" s="296">
        <v>0.15</v>
      </c>
      <c r="AI748" s="299" t="s">
        <v>178</v>
      </c>
      <c r="AJ748" s="296">
        <v>0.15</v>
      </c>
      <c r="AK748" s="300">
        <v>0.3</v>
      </c>
      <c r="AL748" s="301">
        <v>0.20579999999999998</v>
      </c>
      <c r="AM748" s="301">
        <v>0.6</v>
      </c>
      <c r="AN748" s="302" t="s">
        <v>179</v>
      </c>
      <c r="AO748" s="302" t="s">
        <v>180</v>
      </c>
      <c r="AP748" s="302" t="s">
        <v>181</v>
      </c>
      <c r="AQ748" s="775"/>
      <c r="AR748" s="801"/>
      <c r="AS748" s="801"/>
      <c r="AT748" s="786"/>
      <c r="AU748" s="801"/>
      <c r="AV748" s="801"/>
      <c r="AW748" s="786"/>
      <c r="AX748" s="786"/>
      <c r="AY748" s="786"/>
      <c r="AZ748" s="775"/>
      <c r="BA748" s="303" t="s">
        <v>2366</v>
      </c>
      <c r="BB748" s="305" t="s">
        <v>2367</v>
      </c>
      <c r="BC748" s="308">
        <v>12</v>
      </c>
      <c r="BD748" s="295">
        <v>3</v>
      </c>
      <c r="BE748" s="295">
        <v>3</v>
      </c>
      <c r="BF748" s="295">
        <v>3</v>
      </c>
      <c r="BG748" s="295">
        <v>3</v>
      </c>
      <c r="BH748" s="305" t="s">
        <v>2361</v>
      </c>
      <c r="BI748" s="305" t="s">
        <v>2362</v>
      </c>
      <c r="BJ748" s="305"/>
      <c r="BK748" s="305"/>
      <c r="BL748" s="306"/>
      <c r="BM748" s="306"/>
      <c r="BN748" s="306"/>
      <c r="BO748" s="306"/>
      <c r="BP748" s="307" t="s">
        <v>974</v>
      </c>
      <c r="BQ748" s="330" t="s">
        <v>974</v>
      </c>
      <c r="BR748" s="748"/>
      <c r="BS748" s="763"/>
      <c r="BT748" s="763"/>
      <c r="BU748" s="766"/>
    </row>
    <row r="749" spans="1:73" x14ac:dyDescent="0.25">
      <c r="A749" s="819"/>
      <c r="B749" s="822"/>
      <c r="C749" s="825"/>
      <c r="D749" s="999"/>
      <c r="E749" s="831"/>
      <c r="F749" s="834"/>
      <c r="G749" s="763"/>
      <c r="H749" s="775"/>
      <c r="I749" s="775"/>
      <c r="J749" s="801"/>
      <c r="K749" s="775"/>
      <c r="L749" s="763"/>
      <c r="M749" s="816"/>
      <c r="N749" s="763"/>
      <c r="O749" s="763"/>
      <c r="P749" s="813"/>
      <c r="Q749" s="748"/>
      <c r="R749" s="775"/>
      <c r="S749" s="877"/>
      <c r="T749" s="775"/>
      <c r="U749" s="877"/>
      <c r="V749" s="775"/>
      <c r="W749" s="877"/>
      <c r="X749" s="816"/>
      <c r="Y749" s="877"/>
      <c r="Z749" s="877"/>
      <c r="AA749" s="786"/>
      <c r="AB749" s="297">
        <v>4</v>
      </c>
      <c r="AC749" s="480"/>
      <c r="AD749" s="481"/>
      <c r="AE749" s="295"/>
      <c r="AF749" s="298" t="s">
        <v>974</v>
      </c>
      <c r="AG749" s="299"/>
      <c r="AH749" s="296" t="s">
        <v>974</v>
      </c>
      <c r="AI749" s="299"/>
      <c r="AJ749" s="296" t="s">
        <v>974</v>
      </c>
      <c r="AK749" s="300" t="s">
        <v>974</v>
      </c>
      <c r="AL749" s="301" t="s">
        <v>974</v>
      </c>
      <c r="AM749" s="301" t="s">
        <v>974</v>
      </c>
      <c r="AN749" s="302"/>
      <c r="AO749" s="302"/>
      <c r="AP749" s="302"/>
      <c r="AQ749" s="775"/>
      <c r="AR749" s="801"/>
      <c r="AS749" s="801"/>
      <c r="AT749" s="786"/>
      <c r="AU749" s="801"/>
      <c r="AV749" s="801"/>
      <c r="AW749" s="786"/>
      <c r="AX749" s="786"/>
      <c r="AY749" s="786"/>
      <c r="AZ749" s="775"/>
      <c r="BA749" s="303"/>
      <c r="BB749" s="305"/>
      <c r="BC749" s="308" t="s">
        <v>974</v>
      </c>
      <c r="BD749" s="295"/>
      <c r="BE749" s="295"/>
      <c r="BF749" s="295"/>
      <c r="BG749" s="295"/>
      <c r="BH749" s="305"/>
      <c r="BI749" s="305"/>
      <c r="BJ749" s="305"/>
      <c r="BK749" s="305"/>
      <c r="BL749" s="306"/>
      <c r="BM749" s="306"/>
      <c r="BN749" s="306"/>
      <c r="BO749" s="306"/>
      <c r="BP749" s="307" t="s">
        <v>974</v>
      </c>
      <c r="BQ749" s="330" t="s">
        <v>974</v>
      </c>
      <c r="BR749" s="748"/>
      <c r="BS749" s="763"/>
      <c r="BT749" s="763"/>
      <c r="BU749" s="766"/>
    </row>
    <row r="750" spans="1:73" x14ac:dyDescent="0.25">
      <c r="A750" s="819"/>
      <c r="B750" s="822"/>
      <c r="C750" s="825"/>
      <c r="D750" s="999"/>
      <c r="E750" s="831"/>
      <c r="F750" s="834"/>
      <c r="G750" s="763"/>
      <c r="H750" s="775"/>
      <c r="I750" s="775"/>
      <c r="J750" s="801"/>
      <c r="K750" s="775"/>
      <c r="L750" s="763"/>
      <c r="M750" s="816"/>
      <c r="N750" s="763"/>
      <c r="O750" s="763"/>
      <c r="P750" s="813"/>
      <c r="Q750" s="748"/>
      <c r="R750" s="775"/>
      <c r="S750" s="877"/>
      <c r="T750" s="775"/>
      <c r="U750" s="877"/>
      <c r="V750" s="775"/>
      <c r="W750" s="877"/>
      <c r="X750" s="816"/>
      <c r="Y750" s="877"/>
      <c r="Z750" s="877"/>
      <c r="AA750" s="786"/>
      <c r="AB750" s="297">
        <v>5</v>
      </c>
      <c r="AC750" s="480"/>
      <c r="AD750" s="481"/>
      <c r="AE750" s="295"/>
      <c r="AF750" s="298" t="s">
        <v>974</v>
      </c>
      <c r="AG750" s="299"/>
      <c r="AH750" s="296" t="s">
        <v>974</v>
      </c>
      <c r="AI750" s="299"/>
      <c r="AJ750" s="296" t="s">
        <v>974</v>
      </c>
      <c r="AK750" s="300" t="s">
        <v>974</v>
      </c>
      <c r="AL750" s="301" t="s">
        <v>974</v>
      </c>
      <c r="AM750" s="301" t="s">
        <v>974</v>
      </c>
      <c r="AN750" s="302"/>
      <c r="AO750" s="302"/>
      <c r="AP750" s="302"/>
      <c r="AQ750" s="775"/>
      <c r="AR750" s="801"/>
      <c r="AS750" s="801"/>
      <c r="AT750" s="786"/>
      <c r="AU750" s="801"/>
      <c r="AV750" s="801"/>
      <c r="AW750" s="786"/>
      <c r="AX750" s="786"/>
      <c r="AY750" s="786"/>
      <c r="AZ750" s="775"/>
      <c r="BA750" s="303"/>
      <c r="BB750" s="305"/>
      <c r="BC750" s="308" t="s">
        <v>974</v>
      </c>
      <c r="BD750" s="295"/>
      <c r="BE750" s="295"/>
      <c r="BF750" s="295"/>
      <c r="BG750" s="295"/>
      <c r="BH750" s="305"/>
      <c r="BI750" s="305"/>
      <c r="BJ750" s="305"/>
      <c r="BK750" s="305"/>
      <c r="BL750" s="306"/>
      <c r="BM750" s="306"/>
      <c r="BN750" s="306"/>
      <c r="BO750" s="306"/>
      <c r="BP750" s="307" t="s">
        <v>974</v>
      </c>
      <c r="BQ750" s="330" t="s">
        <v>974</v>
      </c>
      <c r="BR750" s="748"/>
      <c r="BS750" s="763"/>
      <c r="BT750" s="763"/>
      <c r="BU750" s="766"/>
    </row>
    <row r="751" spans="1:73" ht="15.75" thickBot="1" x14ac:dyDescent="0.3">
      <c r="A751" s="819"/>
      <c r="B751" s="822"/>
      <c r="C751" s="825"/>
      <c r="D751" s="1000"/>
      <c r="E751" s="832"/>
      <c r="F751" s="835"/>
      <c r="G751" s="764"/>
      <c r="H751" s="776"/>
      <c r="I751" s="776"/>
      <c r="J751" s="802"/>
      <c r="K751" s="776"/>
      <c r="L751" s="764"/>
      <c r="M751" s="817"/>
      <c r="N751" s="764"/>
      <c r="O751" s="764"/>
      <c r="P751" s="814"/>
      <c r="Q751" s="749"/>
      <c r="R751" s="776"/>
      <c r="S751" s="878"/>
      <c r="T751" s="776"/>
      <c r="U751" s="878"/>
      <c r="V751" s="776"/>
      <c r="W751" s="878"/>
      <c r="X751" s="817"/>
      <c r="Y751" s="878"/>
      <c r="Z751" s="878"/>
      <c r="AA751" s="787"/>
      <c r="AB751" s="315">
        <v>6</v>
      </c>
      <c r="AC751" s="482"/>
      <c r="AD751" s="483"/>
      <c r="AE751" s="313"/>
      <c r="AF751" s="316" t="s">
        <v>974</v>
      </c>
      <c r="AG751" s="317"/>
      <c r="AH751" s="314" t="s">
        <v>974</v>
      </c>
      <c r="AI751" s="317"/>
      <c r="AJ751" s="314" t="s">
        <v>974</v>
      </c>
      <c r="AK751" s="318" t="s">
        <v>974</v>
      </c>
      <c r="AL751" s="301" t="s">
        <v>974</v>
      </c>
      <c r="AM751" s="301" t="s">
        <v>974</v>
      </c>
      <c r="AN751" s="320"/>
      <c r="AO751" s="320"/>
      <c r="AP751" s="320"/>
      <c r="AQ751" s="776"/>
      <c r="AR751" s="802"/>
      <c r="AS751" s="802"/>
      <c r="AT751" s="787"/>
      <c r="AU751" s="802"/>
      <c r="AV751" s="802"/>
      <c r="AW751" s="787"/>
      <c r="AX751" s="787"/>
      <c r="AY751" s="787"/>
      <c r="AZ751" s="776"/>
      <c r="BA751" s="321"/>
      <c r="BB751" s="323"/>
      <c r="BC751" s="326" t="s">
        <v>974</v>
      </c>
      <c r="BD751" s="313"/>
      <c r="BE751" s="313"/>
      <c r="BF751" s="313"/>
      <c r="BG751" s="313"/>
      <c r="BH751" s="323"/>
      <c r="BI751" s="323"/>
      <c r="BJ751" s="323"/>
      <c r="BK751" s="323"/>
      <c r="BL751" s="324"/>
      <c r="BM751" s="324"/>
      <c r="BN751" s="324"/>
      <c r="BO751" s="324"/>
      <c r="BP751" s="325" t="s">
        <v>974</v>
      </c>
      <c r="BQ751" s="333" t="s">
        <v>974</v>
      </c>
      <c r="BR751" s="749"/>
      <c r="BS751" s="764"/>
      <c r="BT751" s="764"/>
      <c r="BU751" s="767"/>
    </row>
    <row r="752" spans="1:73" ht="135" x14ac:dyDescent="0.25">
      <c r="A752" s="819"/>
      <c r="B752" s="822"/>
      <c r="C752" s="825"/>
      <c r="D752" s="998" t="s">
        <v>1387</v>
      </c>
      <c r="E752" s="830" t="s">
        <v>969</v>
      </c>
      <c r="F752" s="833">
        <v>3</v>
      </c>
      <c r="G752" s="762" t="s">
        <v>2373</v>
      </c>
      <c r="H752" s="774" t="s">
        <v>1499</v>
      </c>
      <c r="I752" s="774" t="s">
        <v>1391</v>
      </c>
      <c r="J752" s="800" t="s">
        <v>2374</v>
      </c>
      <c r="K752" s="774" t="s">
        <v>201</v>
      </c>
      <c r="L752" s="762" t="s">
        <v>675</v>
      </c>
      <c r="M752" s="815" t="s">
        <v>1282</v>
      </c>
      <c r="N752" s="762" t="s">
        <v>1837</v>
      </c>
      <c r="O752" s="762" t="s">
        <v>1838</v>
      </c>
      <c r="P752" s="812" t="s">
        <v>1395</v>
      </c>
      <c r="Q752" s="747" t="s">
        <v>1395</v>
      </c>
      <c r="R752" s="774" t="s">
        <v>173</v>
      </c>
      <c r="S752" s="876">
        <v>0.6</v>
      </c>
      <c r="T752" s="774" t="s">
        <v>220</v>
      </c>
      <c r="U752" s="876">
        <v>0.4</v>
      </c>
      <c r="V752" s="774" t="s">
        <v>220</v>
      </c>
      <c r="W752" s="876">
        <v>0.4</v>
      </c>
      <c r="X752" s="815" t="s">
        <v>220</v>
      </c>
      <c r="Y752" s="876">
        <v>0.4</v>
      </c>
      <c r="Z752" s="876" t="s">
        <v>975</v>
      </c>
      <c r="AA752" s="785" t="s">
        <v>174</v>
      </c>
      <c r="AB752" s="49">
        <v>1</v>
      </c>
      <c r="AC752" s="480" t="s">
        <v>2357</v>
      </c>
      <c r="AD752" s="128" t="s">
        <v>265</v>
      </c>
      <c r="AE752" s="14" t="s">
        <v>2149</v>
      </c>
      <c r="AF752" s="16" t="s">
        <v>507</v>
      </c>
      <c r="AG752" s="10" t="s">
        <v>177</v>
      </c>
      <c r="AH752" s="18">
        <v>0.25</v>
      </c>
      <c r="AI752" s="10" t="s">
        <v>178</v>
      </c>
      <c r="AJ752" s="18">
        <v>0.15</v>
      </c>
      <c r="AK752" s="19">
        <v>0.4</v>
      </c>
      <c r="AL752" s="20">
        <v>0.36</v>
      </c>
      <c r="AM752" s="20">
        <v>0.4</v>
      </c>
      <c r="AN752" s="11" t="s">
        <v>179</v>
      </c>
      <c r="AO752" s="11" t="s">
        <v>180</v>
      </c>
      <c r="AP752" s="11" t="s">
        <v>181</v>
      </c>
      <c r="AQ752" s="774" t="s">
        <v>2358</v>
      </c>
      <c r="AR752" s="768">
        <v>0.6</v>
      </c>
      <c r="AS752" s="768">
        <v>0.252</v>
      </c>
      <c r="AT752" s="785" t="s">
        <v>219</v>
      </c>
      <c r="AU752" s="768">
        <v>0.4</v>
      </c>
      <c r="AV752" s="768">
        <v>0.30000000000000004</v>
      </c>
      <c r="AW752" s="785" t="s">
        <v>220</v>
      </c>
      <c r="AX752" s="785" t="s">
        <v>174</v>
      </c>
      <c r="AY752" s="785" t="s">
        <v>174</v>
      </c>
      <c r="AZ752" s="774" t="s">
        <v>183</v>
      </c>
      <c r="BA752" s="97" t="s">
        <v>2375</v>
      </c>
      <c r="BB752" s="91" t="s">
        <v>2360</v>
      </c>
      <c r="BC752" s="94">
        <v>2</v>
      </c>
      <c r="BD752" s="9"/>
      <c r="BE752" s="9">
        <v>1</v>
      </c>
      <c r="BF752" s="9"/>
      <c r="BG752" s="9">
        <v>1</v>
      </c>
      <c r="BH752" s="91" t="s">
        <v>2361</v>
      </c>
      <c r="BI752" s="91" t="s">
        <v>2362</v>
      </c>
      <c r="BJ752" s="91"/>
      <c r="BK752" s="91"/>
      <c r="BL752" s="93"/>
      <c r="BM752" s="93"/>
      <c r="BN752" s="93"/>
      <c r="BO752" s="93"/>
      <c r="BP752" s="95" t="s">
        <v>974</v>
      </c>
      <c r="BQ752" s="96" t="s">
        <v>974</v>
      </c>
      <c r="BR752" s="747"/>
      <c r="BS752" s="762"/>
      <c r="BT752" s="762"/>
      <c r="BU752" s="765"/>
    </row>
    <row r="753" spans="1:73" ht="75" x14ac:dyDescent="0.25">
      <c r="A753" s="819"/>
      <c r="B753" s="822"/>
      <c r="C753" s="825"/>
      <c r="D753" s="999"/>
      <c r="E753" s="831"/>
      <c r="F753" s="834"/>
      <c r="G753" s="763"/>
      <c r="H753" s="775"/>
      <c r="I753" s="775"/>
      <c r="J753" s="801"/>
      <c r="K753" s="775"/>
      <c r="L753" s="763"/>
      <c r="M753" s="816"/>
      <c r="N753" s="763"/>
      <c r="O753" s="763"/>
      <c r="P753" s="813"/>
      <c r="Q753" s="748"/>
      <c r="R753" s="775"/>
      <c r="S753" s="877"/>
      <c r="T753" s="775"/>
      <c r="U753" s="877"/>
      <c r="V753" s="775"/>
      <c r="W753" s="877"/>
      <c r="X753" s="816"/>
      <c r="Y753" s="877"/>
      <c r="Z753" s="877"/>
      <c r="AA753" s="786"/>
      <c r="AB753" s="297">
        <v>2</v>
      </c>
      <c r="AC753" s="480" t="s">
        <v>2152</v>
      </c>
      <c r="AD753" s="481" t="s">
        <v>302</v>
      </c>
      <c r="AE753" s="295" t="s">
        <v>2153</v>
      </c>
      <c r="AF753" s="298" t="s">
        <v>830</v>
      </c>
      <c r="AG753" s="299" t="s">
        <v>282</v>
      </c>
      <c r="AH753" s="296">
        <v>0.1</v>
      </c>
      <c r="AI753" s="299" t="s">
        <v>178</v>
      </c>
      <c r="AJ753" s="296">
        <v>0.15</v>
      </c>
      <c r="AK753" s="300">
        <v>0.25</v>
      </c>
      <c r="AL753" s="301">
        <v>0.36</v>
      </c>
      <c r="AM753" s="301">
        <v>0.30000000000000004</v>
      </c>
      <c r="AN753" s="302" t="s">
        <v>179</v>
      </c>
      <c r="AO753" s="302" t="s">
        <v>180</v>
      </c>
      <c r="AP753" s="302" t="s">
        <v>181</v>
      </c>
      <c r="AQ753" s="775"/>
      <c r="AR753" s="801"/>
      <c r="AS753" s="801"/>
      <c r="AT753" s="786"/>
      <c r="AU753" s="801"/>
      <c r="AV753" s="801"/>
      <c r="AW753" s="786"/>
      <c r="AX753" s="786"/>
      <c r="AY753" s="786"/>
      <c r="AZ753" s="775"/>
      <c r="BA753" s="303" t="s">
        <v>2363</v>
      </c>
      <c r="BB753" s="305" t="s">
        <v>2364</v>
      </c>
      <c r="BC753" s="308">
        <v>1</v>
      </c>
      <c r="BD753" s="295"/>
      <c r="BE753" s="295"/>
      <c r="BF753" s="295">
        <v>1</v>
      </c>
      <c r="BG753" s="295"/>
      <c r="BH753" s="305" t="s">
        <v>2361</v>
      </c>
      <c r="BI753" s="305" t="s">
        <v>2362</v>
      </c>
      <c r="BJ753" s="305"/>
      <c r="BK753" s="305"/>
      <c r="BL753" s="306"/>
      <c r="BM753" s="306"/>
      <c r="BN753" s="306"/>
      <c r="BO753" s="306"/>
      <c r="BP753" s="307" t="s">
        <v>974</v>
      </c>
      <c r="BQ753" s="330" t="s">
        <v>974</v>
      </c>
      <c r="BR753" s="748"/>
      <c r="BS753" s="763"/>
      <c r="BT753" s="763"/>
      <c r="BU753" s="766"/>
    </row>
    <row r="754" spans="1:73" ht="114.75" x14ac:dyDescent="0.25">
      <c r="A754" s="819"/>
      <c r="B754" s="822"/>
      <c r="C754" s="825"/>
      <c r="D754" s="999"/>
      <c r="E754" s="831"/>
      <c r="F754" s="834"/>
      <c r="G754" s="763"/>
      <c r="H754" s="775"/>
      <c r="I754" s="775"/>
      <c r="J754" s="801"/>
      <c r="K754" s="775"/>
      <c r="L754" s="763"/>
      <c r="M754" s="816"/>
      <c r="N754" s="763"/>
      <c r="O754" s="763"/>
      <c r="P754" s="813"/>
      <c r="Q754" s="748"/>
      <c r="R754" s="775"/>
      <c r="S754" s="877"/>
      <c r="T754" s="775"/>
      <c r="U754" s="877"/>
      <c r="V754" s="775"/>
      <c r="W754" s="877"/>
      <c r="X754" s="816"/>
      <c r="Y754" s="877"/>
      <c r="Z754" s="877"/>
      <c r="AA754" s="786"/>
      <c r="AB754" s="297">
        <v>3</v>
      </c>
      <c r="AC754" s="480" t="s">
        <v>1503</v>
      </c>
      <c r="AD754" s="481" t="s">
        <v>2365</v>
      </c>
      <c r="AE754" s="295" t="s">
        <v>2153</v>
      </c>
      <c r="AF754" s="298" t="s">
        <v>507</v>
      </c>
      <c r="AG754" s="299" t="s">
        <v>335</v>
      </c>
      <c r="AH754" s="296">
        <v>0.15</v>
      </c>
      <c r="AI754" s="299" t="s">
        <v>178</v>
      </c>
      <c r="AJ754" s="296">
        <v>0.15</v>
      </c>
      <c r="AK754" s="300">
        <v>0.3</v>
      </c>
      <c r="AL754" s="301">
        <v>0.252</v>
      </c>
      <c r="AM754" s="301">
        <v>0.30000000000000004</v>
      </c>
      <c r="AN754" s="302" t="s">
        <v>179</v>
      </c>
      <c r="AO754" s="302" t="s">
        <v>1477</v>
      </c>
      <c r="AP754" s="302" t="s">
        <v>181</v>
      </c>
      <c r="AQ754" s="775"/>
      <c r="AR754" s="801"/>
      <c r="AS754" s="801"/>
      <c r="AT754" s="786"/>
      <c r="AU754" s="801"/>
      <c r="AV754" s="801"/>
      <c r="AW754" s="786"/>
      <c r="AX754" s="786"/>
      <c r="AY754" s="786"/>
      <c r="AZ754" s="775"/>
      <c r="BA754" s="303" t="s">
        <v>2366</v>
      </c>
      <c r="BB754" s="305" t="s">
        <v>2367</v>
      </c>
      <c r="BC754" s="308">
        <v>12</v>
      </c>
      <c r="BD754" s="295">
        <v>3</v>
      </c>
      <c r="BE754" s="295">
        <v>3</v>
      </c>
      <c r="BF754" s="295">
        <v>3</v>
      </c>
      <c r="BG754" s="295">
        <v>3</v>
      </c>
      <c r="BH754" s="305" t="s">
        <v>2361</v>
      </c>
      <c r="BI754" s="305" t="s">
        <v>2362</v>
      </c>
      <c r="BJ754" s="305"/>
      <c r="BK754" s="305"/>
      <c r="BL754" s="306"/>
      <c r="BM754" s="306"/>
      <c r="BN754" s="306"/>
      <c r="BO754" s="306"/>
      <c r="BP754" s="307" t="s">
        <v>974</v>
      </c>
      <c r="BQ754" s="330" t="s">
        <v>974</v>
      </c>
      <c r="BR754" s="748"/>
      <c r="BS754" s="763"/>
      <c r="BT754" s="763"/>
      <c r="BU754" s="766"/>
    </row>
    <row r="755" spans="1:73" x14ac:dyDescent="0.25">
      <c r="A755" s="819"/>
      <c r="B755" s="822"/>
      <c r="C755" s="825"/>
      <c r="D755" s="999"/>
      <c r="E755" s="831"/>
      <c r="F755" s="834"/>
      <c r="G755" s="763"/>
      <c r="H755" s="775"/>
      <c r="I755" s="775"/>
      <c r="J755" s="801"/>
      <c r="K755" s="775"/>
      <c r="L755" s="763"/>
      <c r="M755" s="816"/>
      <c r="N755" s="763"/>
      <c r="O755" s="763"/>
      <c r="P755" s="813"/>
      <c r="Q755" s="748"/>
      <c r="R755" s="775"/>
      <c r="S755" s="877"/>
      <c r="T755" s="775"/>
      <c r="U755" s="877"/>
      <c r="V755" s="775"/>
      <c r="W755" s="877"/>
      <c r="X755" s="816"/>
      <c r="Y755" s="877"/>
      <c r="Z755" s="877"/>
      <c r="AA755" s="786"/>
      <c r="AB755" s="297">
        <v>4</v>
      </c>
      <c r="AC755" s="480"/>
      <c r="AD755" s="481"/>
      <c r="AE755" s="295"/>
      <c r="AF755" s="298" t="s">
        <v>974</v>
      </c>
      <c r="AG755" s="299"/>
      <c r="AH755" s="296" t="s">
        <v>974</v>
      </c>
      <c r="AI755" s="299"/>
      <c r="AJ755" s="296" t="s">
        <v>974</v>
      </c>
      <c r="AK755" s="300" t="s">
        <v>974</v>
      </c>
      <c r="AL755" s="301" t="s">
        <v>974</v>
      </c>
      <c r="AM755" s="301" t="s">
        <v>974</v>
      </c>
      <c r="AN755" s="302"/>
      <c r="AO755" s="302"/>
      <c r="AP755" s="302"/>
      <c r="AQ755" s="775"/>
      <c r="AR755" s="801"/>
      <c r="AS755" s="801"/>
      <c r="AT755" s="786"/>
      <c r="AU755" s="801"/>
      <c r="AV755" s="801"/>
      <c r="AW755" s="786"/>
      <c r="AX755" s="786"/>
      <c r="AY755" s="786"/>
      <c r="AZ755" s="775"/>
      <c r="BA755" s="303"/>
      <c r="BB755" s="305"/>
      <c r="BC755" s="308" t="s">
        <v>974</v>
      </c>
      <c r="BD755" s="295"/>
      <c r="BE755" s="295"/>
      <c r="BF755" s="295"/>
      <c r="BG755" s="295"/>
      <c r="BH755" s="305"/>
      <c r="BI755" s="305"/>
      <c r="BJ755" s="305"/>
      <c r="BK755" s="305"/>
      <c r="BL755" s="306"/>
      <c r="BM755" s="306"/>
      <c r="BN755" s="306"/>
      <c r="BO755" s="306"/>
      <c r="BP755" s="307" t="s">
        <v>974</v>
      </c>
      <c r="BQ755" s="330" t="s">
        <v>974</v>
      </c>
      <c r="BR755" s="748"/>
      <c r="BS755" s="763"/>
      <c r="BT755" s="763"/>
      <c r="BU755" s="766"/>
    </row>
    <row r="756" spans="1:73" x14ac:dyDescent="0.25">
      <c r="A756" s="819"/>
      <c r="B756" s="822"/>
      <c r="C756" s="825"/>
      <c r="D756" s="999"/>
      <c r="E756" s="831"/>
      <c r="F756" s="834"/>
      <c r="G756" s="763"/>
      <c r="H756" s="775"/>
      <c r="I756" s="775"/>
      <c r="J756" s="801"/>
      <c r="K756" s="775"/>
      <c r="L756" s="763"/>
      <c r="M756" s="816"/>
      <c r="N756" s="763"/>
      <c r="O756" s="763"/>
      <c r="P756" s="813"/>
      <c r="Q756" s="748"/>
      <c r="R756" s="775"/>
      <c r="S756" s="877"/>
      <c r="T756" s="775"/>
      <c r="U756" s="877"/>
      <c r="V756" s="775"/>
      <c r="W756" s="877"/>
      <c r="X756" s="816"/>
      <c r="Y756" s="877"/>
      <c r="Z756" s="877"/>
      <c r="AA756" s="786"/>
      <c r="AB756" s="297">
        <v>5</v>
      </c>
      <c r="AC756" s="480"/>
      <c r="AD756" s="481"/>
      <c r="AE756" s="51"/>
      <c r="AF756" s="298" t="s">
        <v>974</v>
      </c>
      <c r="AG756" s="299"/>
      <c r="AH756" s="296" t="s">
        <v>974</v>
      </c>
      <c r="AI756" s="299"/>
      <c r="AJ756" s="296" t="s">
        <v>974</v>
      </c>
      <c r="AK756" s="300" t="s">
        <v>974</v>
      </c>
      <c r="AL756" s="301" t="s">
        <v>974</v>
      </c>
      <c r="AM756" s="301" t="s">
        <v>974</v>
      </c>
      <c r="AN756" s="302"/>
      <c r="AO756" s="302"/>
      <c r="AP756" s="302"/>
      <c r="AQ756" s="775"/>
      <c r="AR756" s="801"/>
      <c r="AS756" s="801"/>
      <c r="AT756" s="786"/>
      <c r="AU756" s="801"/>
      <c r="AV756" s="801"/>
      <c r="AW756" s="786"/>
      <c r="AX756" s="786"/>
      <c r="AY756" s="786"/>
      <c r="AZ756" s="775"/>
      <c r="BA756" s="303"/>
      <c r="BB756" s="305"/>
      <c r="BC756" s="308" t="s">
        <v>974</v>
      </c>
      <c r="BD756" s="295"/>
      <c r="BE756" s="295"/>
      <c r="BF756" s="295"/>
      <c r="BG756" s="295"/>
      <c r="BH756" s="305"/>
      <c r="BI756" s="305"/>
      <c r="BJ756" s="305"/>
      <c r="BK756" s="305"/>
      <c r="BL756" s="306"/>
      <c r="BM756" s="306"/>
      <c r="BN756" s="306"/>
      <c r="BO756" s="306"/>
      <c r="BP756" s="307" t="s">
        <v>974</v>
      </c>
      <c r="BQ756" s="330" t="s">
        <v>974</v>
      </c>
      <c r="BR756" s="748"/>
      <c r="BS756" s="763"/>
      <c r="BT756" s="763"/>
      <c r="BU756" s="766"/>
    </row>
    <row r="757" spans="1:73" ht="15.75" thickBot="1" x14ac:dyDescent="0.3">
      <c r="A757" s="819"/>
      <c r="B757" s="822"/>
      <c r="C757" s="825"/>
      <c r="D757" s="1000"/>
      <c r="E757" s="832"/>
      <c r="F757" s="835"/>
      <c r="G757" s="764"/>
      <c r="H757" s="776"/>
      <c r="I757" s="776"/>
      <c r="J757" s="802"/>
      <c r="K757" s="776"/>
      <c r="L757" s="764"/>
      <c r="M757" s="817"/>
      <c r="N757" s="764"/>
      <c r="O757" s="764"/>
      <c r="P757" s="814"/>
      <c r="Q757" s="749"/>
      <c r="R757" s="776"/>
      <c r="S757" s="878"/>
      <c r="T757" s="776"/>
      <c r="U757" s="878"/>
      <c r="V757" s="776"/>
      <c r="W757" s="878"/>
      <c r="X757" s="817"/>
      <c r="Y757" s="878"/>
      <c r="Z757" s="878"/>
      <c r="AA757" s="787"/>
      <c r="AB757" s="315">
        <v>6</v>
      </c>
      <c r="AC757" s="482"/>
      <c r="AD757" s="483"/>
      <c r="AE757" s="313"/>
      <c r="AF757" s="316" t="s">
        <v>974</v>
      </c>
      <c r="AG757" s="317"/>
      <c r="AH757" s="314" t="s">
        <v>974</v>
      </c>
      <c r="AI757" s="317"/>
      <c r="AJ757" s="314" t="s">
        <v>974</v>
      </c>
      <c r="AK757" s="318" t="s">
        <v>974</v>
      </c>
      <c r="AL757" s="301" t="s">
        <v>974</v>
      </c>
      <c r="AM757" s="301" t="s">
        <v>974</v>
      </c>
      <c r="AN757" s="320"/>
      <c r="AO757" s="320"/>
      <c r="AP757" s="320"/>
      <c r="AQ757" s="776"/>
      <c r="AR757" s="802"/>
      <c r="AS757" s="802"/>
      <c r="AT757" s="787"/>
      <c r="AU757" s="802"/>
      <c r="AV757" s="802"/>
      <c r="AW757" s="787"/>
      <c r="AX757" s="787"/>
      <c r="AY757" s="787"/>
      <c r="AZ757" s="776"/>
      <c r="BA757" s="321"/>
      <c r="BB757" s="323"/>
      <c r="BC757" s="326" t="s">
        <v>974</v>
      </c>
      <c r="BD757" s="313"/>
      <c r="BE757" s="313"/>
      <c r="BF757" s="313"/>
      <c r="BG757" s="313"/>
      <c r="BH757" s="323"/>
      <c r="BI757" s="323"/>
      <c r="BJ757" s="323"/>
      <c r="BK757" s="323"/>
      <c r="BL757" s="324"/>
      <c r="BM757" s="324"/>
      <c r="BN757" s="324"/>
      <c r="BO757" s="324"/>
      <c r="BP757" s="325" t="s">
        <v>974</v>
      </c>
      <c r="BQ757" s="333" t="s">
        <v>974</v>
      </c>
      <c r="BR757" s="749"/>
      <c r="BS757" s="764"/>
      <c r="BT757" s="764"/>
      <c r="BU757" s="767"/>
    </row>
    <row r="758" spans="1:73" ht="135" x14ac:dyDescent="0.25">
      <c r="A758" s="819"/>
      <c r="B758" s="822"/>
      <c r="C758" s="825"/>
      <c r="D758" s="998" t="s">
        <v>1387</v>
      </c>
      <c r="E758" s="830" t="s">
        <v>969</v>
      </c>
      <c r="F758" s="833">
        <v>4</v>
      </c>
      <c r="G758" s="762" t="s">
        <v>2373</v>
      </c>
      <c r="H758" s="774" t="s">
        <v>1499</v>
      </c>
      <c r="I758" s="774" t="s">
        <v>1406</v>
      </c>
      <c r="J758" s="800" t="s">
        <v>2376</v>
      </c>
      <c r="K758" s="774" t="s">
        <v>201</v>
      </c>
      <c r="L758" s="762" t="s">
        <v>675</v>
      </c>
      <c r="M758" s="815" t="s">
        <v>1282</v>
      </c>
      <c r="N758" s="762" t="s">
        <v>2369</v>
      </c>
      <c r="O758" s="762" t="s">
        <v>2370</v>
      </c>
      <c r="P758" s="812" t="s">
        <v>1395</v>
      </c>
      <c r="Q758" s="1402" t="s">
        <v>1395</v>
      </c>
      <c r="R758" s="774" t="s">
        <v>173</v>
      </c>
      <c r="S758" s="876">
        <v>0.6</v>
      </c>
      <c r="T758" s="774" t="s">
        <v>220</v>
      </c>
      <c r="U758" s="876">
        <v>0.4</v>
      </c>
      <c r="V758" s="774" t="s">
        <v>220</v>
      </c>
      <c r="W758" s="876">
        <v>0.4</v>
      </c>
      <c r="X758" s="815" t="s">
        <v>220</v>
      </c>
      <c r="Y758" s="876">
        <v>0.4</v>
      </c>
      <c r="Z758" s="876" t="s">
        <v>975</v>
      </c>
      <c r="AA758" s="785" t="s">
        <v>174</v>
      </c>
      <c r="AB758" s="49">
        <v>1</v>
      </c>
      <c r="AC758" s="213" t="s">
        <v>1503</v>
      </c>
      <c r="AD758" s="214" t="s">
        <v>302</v>
      </c>
      <c r="AE758" s="9" t="s">
        <v>1631</v>
      </c>
      <c r="AF758" s="16" t="s">
        <v>507</v>
      </c>
      <c r="AG758" s="10" t="s">
        <v>335</v>
      </c>
      <c r="AH758" s="18">
        <v>0.15</v>
      </c>
      <c r="AI758" s="10" t="s">
        <v>178</v>
      </c>
      <c r="AJ758" s="18">
        <v>0.15</v>
      </c>
      <c r="AK758" s="19">
        <v>0.3</v>
      </c>
      <c r="AL758" s="20">
        <v>0.42</v>
      </c>
      <c r="AM758" s="20">
        <v>0.4</v>
      </c>
      <c r="AN758" s="11" t="s">
        <v>179</v>
      </c>
      <c r="AO758" s="11" t="s">
        <v>180</v>
      </c>
      <c r="AP758" s="11" t="s">
        <v>181</v>
      </c>
      <c r="AQ758" s="774" t="s">
        <v>2358</v>
      </c>
      <c r="AR758" s="768">
        <v>0.6</v>
      </c>
      <c r="AS758" s="768">
        <v>0.20579999999999998</v>
      </c>
      <c r="AT758" s="785" t="s">
        <v>219</v>
      </c>
      <c r="AU758" s="768">
        <v>0.4</v>
      </c>
      <c r="AV758" s="768">
        <v>0.4</v>
      </c>
      <c r="AW758" s="785" t="s">
        <v>220</v>
      </c>
      <c r="AX758" s="785" t="s">
        <v>174</v>
      </c>
      <c r="AY758" s="785" t="s">
        <v>174</v>
      </c>
      <c r="AZ758" s="774" t="s">
        <v>183</v>
      </c>
      <c r="BA758" s="97" t="s">
        <v>2375</v>
      </c>
      <c r="BB758" s="91" t="s">
        <v>2360</v>
      </c>
      <c r="BC758" s="94">
        <v>2</v>
      </c>
      <c r="BD758" s="9"/>
      <c r="BE758" s="9">
        <v>1</v>
      </c>
      <c r="BF758" s="9"/>
      <c r="BG758" s="9">
        <v>1</v>
      </c>
      <c r="BH758" s="91" t="s">
        <v>2361</v>
      </c>
      <c r="BI758" s="91" t="s">
        <v>2362</v>
      </c>
      <c r="BJ758" s="91"/>
      <c r="BK758" s="91"/>
      <c r="BL758" s="93"/>
      <c r="BM758" s="93"/>
      <c r="BN758" s="93"/>
      <c r="BO758" s="93"/>
      <c r="BP758" s="95" t="s">
        <v>974</v>
      </c>
      <c r="BQ758" s="96" t="s">
        <v>974</v>
      </c>
      <c r="BR758" s="747"/>
      <c r="BS758" s="762"/>
      <c r="BT758" s="762"/>
      <c r="BU758" s="765"/>
    </row>
    <row r="759" spans="1:73" ht="102" x14ac:dyDescent="0.25">
      <c r="A759" s="819"/>
      <c r="B759" s="822"/>
      <c r="C759" s="825"/>
      <c r="D759" s="999"/>
      <c r="E759" s="831"/>
      <c r="F759" s="834"/>
      <c r="G759" s="763"/>
      <c r="H759" s="775"/>
      <c r="I759" s="775"/>
      <c r="J759" s="801"/>
      <c r="K759" s="775"/>
      <c r="L759" s="763"/>
      <c r="M759" s="816"/>
      <c r="N759" s="763"/>
      <c r="O759" s="763"/>
      <c r="P759" s="813"/>
      <c r="Q759" s="1403"/>
      <c r="R759" s="775"/>
      <c r="S759" s="877"/>
      <c r="T759" s="775"/>
      <c r="U759" s="877"/>
      <c r="V759" s="775"/>
      <c r="W759" s="877"/>
      <c r="X759" s="816"/>
      <c r="Y759" s="877"/>
      <c r="Z759" s="877"/>
      <c r="AA759" s="786"/>
      <c r="AB759" s="297">
        <v>2</v>
      </c>
      <c r="AC759" s="480" t="s">
        <v>2371</v>
      </c>
      <c r="AD759" s="481" t="s">
        <v>2372</v>
      </c>
      <c r="AE759" s="295" t="s">
        <v>2149</v>
      </c>
      <c r="AF759" s="298" t="s">
        <v>507</v>
      </c>
      <c r="AG759" s="299" t="s">
        <v>335</v>
      </c>
      <c r="AH759" s="296">
        <v>0.15</v>
      </c>
      <c r="AI759" s="299" t="s">
        <v>178</v>
      </c>
      <c r="AJ759" s="296">
        <v>0.15</v>
      </c>
      <c r="AK759" s="300">
        <v>0.3</v>
      </c>
      <c r="AL759" s="301">
        <v>0.29399999999999998</v>
      </c>
      <c r="AM759" s="301">
        <v>0.4</v>
      </c>
      <c r="AN759" s="302" t="s">
        <v>179</v>
      </c>
      <c r="AO759" s="302" t="s">
        <v>180</v>
      </c>
      <c r="AP759" s="302" t="s">
        <v>181</v>
      </c>
      <c r="AQ759" s="775"/>
      <c r="AR759" s="801"/>
      <c r="AS759" s="801"/>
      <c r="AT759" s="786"/>
      <c r="AU759" s="801"/>
      <c r="AV759" s="801"/>
      <c r="AW759" s="786"/>
      <c r="AX759" s="786"/>
      <c r="AY759" s="786"/>
      <c r="AZ759" s="775"/>
      <c r="BA759" s="303" t="s">
        <v>2363</v>
      </c>
      <c r="BB759" s="305" t="s">
        <v>2364</v>
      </c>
      <c r="BC759" s="308">
        <v>1</v>
      </c>
      <c r="BD759" s="295"/>
      <c r="BE759" s="295"/>
      <c r="BF759" s="295">
        <v>1</v>
      </c>
      <c r="BG759" s="295"/>
      <c r="BH759" s="305" t="s">
        <v>2361</v>
      </c>
      <c r="BI759" s="305" t="s">
        <v>2362</v>
      </c>
      <c r="BJ759" s="305"/>
      <c r="BK759" s="305"/>
      <c r="BL759" s="306"/>
      <c r="BM759" s="306"/>
      <c r="BN759" s="306"/>
      <c r="BO759" s="306"/>
      <c r="BP759" s="307" t="s">
        <v>974</v>
      </c>
      <c r="BQ759" s="330" t="s">
        <v>974</v>
      </c>
      <c r="BR759" s="748"/>
      <c r="BS759" s="763"/>
      <c r="BT759" s="763"/>
      <c r="BU759" s="766"/>
    </row>
    <row r="760" spans="1:73" ht="70.5" x14ac:dyDescent="0.25">
      <c r="A760" s="819"/>
      <c r="B760" s="822"/>
      <c r="C760" s="825"/>
      <c r="D760" s="999"/>
      <c r="E760" s="831"/>
      <c r="F760" s="834"/>
      <c r="G760" s="763"/>
      <c r="H760" s="775"/>
      <c r="I760" s="775"/>
      <c r="J760" s="801"/>
      <c r="K760" s="775"/>
      <c r="L760" s="763"/>
      <c r="M760" s="816"/>
      <c r="N760" s="763"/>
      <c r="O760" s="763"/>
      <c r="P760" s="813"/>
      <c r="Q760" s="1403"/>
      <c r="R760" s="775"/>
      <c r="S760" s="877"/>
      <c r="T760" s="775"/>
      <c r="U760" s="877"/>
      <c r="V760" s="775"/>
      <c r="W760" s="877"/>
      <c r="X760" s="816"/>
      <c r="Y760" s="877"/>
      <c r="Z760" s="877"/>
      <c r="AA760" s="786"/>
      <c r="AB760" s="297">
        <v>3</v>
      </c>
      <c r="AC760" s="480" t="s">
        <v>1603</v>
      </c>
      <c r="AD760" s="481" t="s">
        <v>2372</v>
      </c>
      <c r="AE760" s="295" t="s">
        <v>1597</v>
      </c>
      <c r="AF760" s="298" t="s">
        <v>507</v>
      </c>
      <c r="AG760" s="299" t="s">
        <v>335</v>
      </c>
      <c r="AH760" s="296">
        <v>0.15</v>
      </c>
      <c r="AI760" s="299" t="s">
        <v>178</v>
      </c>
      <c r="AJ760" s="296">
        <v>0.15</v>
      </c>
      <c r="AK760" s="300">
        <v>0.3</v>
      </c>
      <c r="AL760" s="301">
        <v>0.20579999999999998</v>
      </c>
      <c r="AM760" s="301">
        <v>0.4</v>
      </c>
      <c r="AN760" s="302" t="s">
        <v>179</v>
      </c>
      <c r="AO760" s="302" t="s">
        <v>180</v>
      </c>
      <c r="AP760" s="302" t="s">
        <v>181</v>
      </c>
      <c r="AQ760" s="775"/>
      <c r="AR760" s="801"/>
      <c r="AS760" s="801"/>
      <c r="AT760" s="786"/>
      <c r="AU760" s="801"/>
      <c r="AV760" s="801"/>
      <c r="AW760" s="786"/>
      <c r="AX760" s="786"/>
      <c r="AY760" s="786"/>
      <c r="AZ760" s="775"/>
      <c r="BA760" s="303" t="s">
        <v>2366</v>
      </c>
      <c r="BB760" s="305" t="s">
        <v>2367</v>
      </c>
      <c r="BC760" s="308">
        <v>12</v>
      </c>
      <c r="BD760" s="295">
        <v>3</v>
      </c>
      <c r="BE760" s="295">
        <v>3</v>
      </c>
      <c r="BF760" s="295">
        <v>3</v>
      </c>
      <c r="BG760" s="295">
        <v>3</v>
      </c>
      <c r="BH760" s="305" t="s">
        <v>2361</v>
      </c>
      <c r="BI760" s="305" t="s">
        <v>2362</v>
      </c>
      <c r="BJ760" s="305"/>
      <c r="BK760" s="305"/>
      <c r="BL760" s="306"/>
      <c r="BM760" s="306"/>
      <c r="BN760" s="306"/>
      <c r="BO760" s="306"/>
      <c r="BP760" s="307" t="s">
        <v>974</v>
      </c>
      <c r="BQ760" s="330" t="s">
        <v>974</v>
      </c>
      <c r="BR760" s="748"/>
      <c r="BS760" s="763"/>
      <c r="BT760" s="763"/>
      <c r="BU760" s="766"/>
    </row>
    <row r="761" spans="1:73" x14ac:dyDescent="0.25">
      <c r="A761" s="819"/>
      <c r="B761" s="822"/>
      <c r="C761" s="825"/>
      <c r="D761" s="999"/>
      <c r="E761" s="831"/>
      <c r="F761" s="834"/>
      <c r="G761" s="763"/>
      <c r="H761" s="775"/>
      <c r="I761" s="775"/>
      <c r="J761" s="801"/>
      <c r="K761" s="775"/>
      <c r="L761" s="763"/>
      <c r="M761" s="816"/>
      <c r="N761" s="763"/>
      <c r="O761" s="763"/>
      <c r="P761" s="813"/>
      <c r="Q761" s="1403"/>
      <c r="R761" s="775"/>
      <c r="S761" s="877"/>
      <c r="T761" s="775"/>
      <c r="U761" s="877"/>
      <c r="V761" s="775"/>
      <c r="W761" s="877"/>
      <c r="X761" s="816"/>
      <c r="Y761" s="877"/>
      <c r="Z761" s="877"/>
      <c r="AA761" s="786"/>
      <c r="AB761" s="297">
        <v>4</v>
      </c>
      <c r="AC761" s="480"/>
      <c r="AD761" s="481"/>
      <c r="AE761" s="295"/>
      <c r="AF761" s="298" t="s">
        <v>974</v>
      </c>
      <c r="AG761" s="299"/>
      <c r="AH761" s="296" t="s">
        <v>974</v>
      </c>
      <c r="AI761" s="299"/>
      <c r="AJ761" s="296" t="s">
        <v>974</v>
      </c>
      <c r="AK761" s="300" t="s">
        <v>974</v>
      </c>
      <c r="AL761" s="301" t="s">
        <v>974</v>
      </c>
      <c r="AM761" s="301" t="s">
        <v>974</v>
      </c>
      <c r="AN761" s="302"/>
      <c r="AO761" s="302"/>
      <c r="AP761" s="302"/>
      <c r="AQ761" s="775"/>
      <c r="AR761" s="801"/>
      <c r="AS761" s="801"/>
      <c r="AT761" s="786"/>
      <c r="AU761" s="801"/>
      <c r="AV761" s="801"/>
      <c r="AW761" s="786"/>
      <c r="AX761" s="786"/>
      <c r="AY761" s="786"/>
      <c r="AZ761" s="775"/>
      <c r="BA761" s="303"/>
      <c r="BB761" s="305"/>
      <c r="BC761" s="308" t="s">
        <v>974</v>
      </c>
      <c r="BD761" s="295"/>
      <c r="BE761" s="295"/>
      <c r="BF761" s="295"/>
      <c r="BG761" s="295"/>
      <c r="BH761" s="305"/>
      <c r="BI761" s="305"/>
      <c r="BJ761" s="305"/>
      <c r="BK761" s="305"/>
      <c r="BL761" s="306"/>
      <c r="BM761" s="306"/>
      <c r="BN761" s="306"/>
      <c r="BO761" s="306"/>
      <c r="BP761" s="307" t="s">
        <v>974</v>
      </c>
      <c r="BQ761" s="330" t="s">
        <v>974</v>
      </c>
      <c r="BR761" s="748"/>
      <c r="BS761" s="763"/>
      <c r="BT761" s="763"/>
      <c r="BU761" s="766"/>
    </row>
    <row r="762" spans="1:73" x14ac:dyDescent="0.25">
      <c r="A762" s="819"/>
      <c r="B762" s="822"/>
      <c r="C762" s="825"/>
      <c r="D762" s="999"/>
      <c r="E762" s="831"/>
      <c r="F762" s="834"/>
      <c r="G762" s="763"/>
      <c r="H762" s="775"/>
      <c r="I762" s="775"/>
      <c r="J762" s="801"/>
      <c r="K762" s="775"/>
      <c r="L762" s="763"/>
      <c r="M762" s="816"/>
      <c r="N762" s="763"/>
      <c r="O762" s="763"/>
      <c r="P762" s="813"/>
      <c r="Q762" s="1403"/>
      <c r="R762" s="775"/>
      <c r="S762" s="877"/>
      <c r="T762" s="775"/>
      <c r="U762" s="877"/>
      <c r="V762" s="775"/>
      <c r="W762" s="877"/>
      <c r="X762" s="816"/>
      <c r="Y762" s="877"/>
      <c r="Z762" s="877"/>
      <c r="AA762" s="786"/>
      <c r="AB762" s="297">
        <v>5</v>
      </c>
      <c r="AC762" s="480"/>
      <c r="AD762" s="481"/>
      <c r="AE762" s="295"/>
      <c r="AF762" s="298" t="s">
        <v>974</v>
      </c>
      <c r="AG762" s="299"/>
      <c r="AH762" s="296" t="s">
        <v>974</v>
      </c>
      <c r="AI762" s="299"/>
      <c r="AJ762" s="296" t="s">
        <v>974</v>
      </c>
      <c r="AK762" s="300" t="s">
        <v>974</v>
      </c>
      <c r="AL762" s="301" t="s">
        <v>974</v>
      </c>
      <c r="AM762" s="301" t="s">
        <v>974</v>
      </c>
      <c r="AN762" s="302"/>
      <c r="AO762" s="302"/>
      <c r="AP762" s="302"/>
      <c r="AQ762" s="775"/>
      <c r="AR762" s="801"/>
      <c r="AS762" s="801"/>
      <c r="AT762" s="786"/>
      <c r="AU762" s="801"/>
      <c r="AV762" s="801"/>
      <c r="AW762" s="786"/>
      <c r="AX762" s="786"/>
      <c r="AY762" s="786"/>
      <c r="AZ762" s="775"/>
      <c r="BA762" s="303"/>
      <c r="BB762" s="305"/>
      <c r="BC762" s="308" t="s">
        <v>974</v>
      </c>
      <c r="BD762" s="295"/>
      <c r="BE762" s="295"/>
      <c r="BF762" s="295"/>
      <c r="BG762" s="295"/>
      <c r="BH762" s="305"/>
      <c r="BI762" s="305"/>
      <c r="BJ762" s="305"/>
      <c r="BK762" s="305"/>
      <c r="BL762" s="306"/>
      <c r="BM762" s="306"/>
      <c r="BN762" s="306"/>
      <c r="BO762" s="306"/>
      <c r="BP762" s="307" t="s">
        <v>974</v>
      </c>
      <c r="BQ762" s="330" t="s">
        <v>974</v>
      </c>
      <c r="BR762" s="748"/>
      <c r="BS762" s="763"/>
      <c r="BT762" s="763"/>
      <c r="BU762" s="766"/>
    </row>
    <row r="763" spans="1:73" ht="15.75" thickBot="1" x14ac:dyDescent="0.3">
      <c r="A763" s="819"/>
      <c r="B763" s="822"/>
      <c r="C763" s="825"/>
      <c r="D763" s="1000"/>
      <c r="E763" s="832"/>
      <c r="F763" s="835"/>
      <c r="G763" s="764"/>
      <c r="H763" s="776"/>
      <c r="I763" s="776"/>
      <c r="J763" s="802"/>
      <c r="K763" s="776"/>
      <c r="L763" s="764"/>
      <c r="M763" s="817"/>
      <c r="N763" s="764"/>
      <c r="O763" s="764"/>
      <c r="P763" s="814"/>
      <c r="Q763" s="1404"/>
      <c r="R763" s="776"/>
      <c r="S763" s="878"/>
      <c r="T763" s="776"/>
      <c r="U763" s="878"/>
      <c r="V763" s="776"/>
      <c r="W763" s="878"/>
      <c r="X763" s="817"/>
      <c r="Y763" s="878"/>
      <c r="Z763" s="878"/>
      <c r="AA763" s="787"/>
      <c r="AB763" s="315">
        <v>6</v>
      </c>
      <c r="AC763" s="482"/>
      <c r="AD763" s="483"/>
      <c r="AE763" s="313"/>
      <c r="AF763" s="316" t="s">
        <v>974</v>
      </c>
      <c r="AG763" s="317"/>
      <c r="AH763" s="314" t="s">
        <v>974</v>
      </c>
      <c r="AI763" s="317"/>
      <c r="AJ763" s="314" t="s">
        <v>974</v>
      </c>
      <c r="AK763" s="318" t="s">
        <v>974</v>
      </c>
      <c r="AL763" s="301" t="s">
        <v>974</v>
      </c>
      <c r="AM763" s="301" t="s">
        <v>974</v>
      </c>
      <c r="AN763" s="320"/>
      <c r="AO763" s="320"/>
      <c r="AP763" s="320"/>
      <c r="AQ763" s="776"/>
      <c r="AR763" s="802"/>
      <c r="AS763" s="802"/>
      <c r="AT763" s="787"/>
      <c r="AU763" s="802"/>
      <c r="AV763" s="802"/>
      <c r="AW763" s="787"/>
      <c r="AX763" s="787"/>
      <c r="AY763" s="787"/>
      <c r="AZ763" s="776"/>
      <c r="BA763" s="321"/>
      <c r="BB763" s="323"/>
      <c r="BC763" s="326" t="s">
        <v>974</v>
      </c>
      <c r="BD763" s="313"/>
      <c r="BE763" s="313"/>
      <c r="BF763" s="313"/>
      <c r="BG763" s="313"/>
      <c r="BH763" s="323"/>
      <c r="BI763" s="323"/>
      <c r="BJ763" s="323"/>
      <c r="BK763" s="323"/>
      <c r="BL763" s="324"/>
      <c r="BM763" s="324"/>
      <c r="BN763" s="324"/>
      <c r="BO763" s="324"/>
      <c r="BP763" s="325" t="s">
        <v>974</v>
      </c>
      <c r="BQ763" s="333" t="s">
        <v>974</v>
      </c>
      <c r="BR763" s="749"/>
      <c r="BS763" s="764"/>
      <c r="BT763" s="764"/>
      <c r="BU763" s="767"/>
    </row>
    <row r="764" spans="1:73" ht="105" x14ac:dyDescent="0.25">
      <c r="A764" s="819"/>
      <c r="B764" s="822"/>
      <c r="C764" s="825"/>
      <c r="D764" s="998" t="s">
        <v>1387</v>
      </c>
      <c r="E764" s="830" t="s">
        <v>969</v>
      </c>
      <c r="F764" s="833">
        <v>5</v>
      </c>
      <c r="G764" s="762" t="s">
        <v>2377</v>
      </c>
      <c r="H764" s="774" t="s">
        <v>1390</v>
      </c>
      <c r="I764" s="774" t="s">
        <v>1391</v>
      </c>
      <c r="J764" s="800" t="s">
        <v>2378</v>
      </c>
      <c r="K764" s="774" t="s">
        <v>201</v>
      </c>
      <c r="L764" s="762" t="s">
        <v>675</v>
      </c>
      <c r="M764" s="785" t="s">
        <v>1282</v>
      </c>
      <c r="N764" s="762" t="s">
        <v>2379</v>
      </c>
      <c r="O764" s="762" t="s">
        <v>2380</v>
      </c>
      <c r="P764" s="812" t="s">
        <v>1395</v>
      </c>
      <c r="Q764" s="1402" t="s">
        <v>1395</v>
      </c>
      <c r="R764" s="774" t="s">
        <v>289</v>
      </c>
      <c r="S764" s="876">
        <v>0.8</v>
      </c>
      <c r="T764" s="774" t="s">
        <v>220</v>
      </c>
      <c r="U764" s="876">
        <v>0.4</v>
      </c>
      <c r="V764" s="774" t="s">
        <v>174</v>
      </c>
      <c r="W764" s="876">
        <v>0.6</v>
      </c>
      <c r="X764" s="815" t="s">
        <v>174</v>
      </c>
      <c r="Y764" s="876">
        <v>0.6</v>
      </c>
      <c r="Z764" s="876" t="s">
        <v>1579</v>
      </c>
      <c r="AA764" s="785" t="s">
        <v>1580</v>
      </c>
      <c r="AB764" s="49">
        <v>1</v>
      </c>
      <c r="AC764" s="213" t="s">
        <v>2381</v>
      </c>
      <c r="AD764" s="214" t="s">
        <v>237</v>
      </c>
      <c r="AE764" s="9" t="s">
        <v>1668</v>
      </c>
      <c r="AF764" s="17" t="s">
        <v>507</v>
      </c>
      <c r="AG764" s="10" t="s">
        <v>177</v>
      </c>
      <c r="AH764" s="18">
        <v>0.25</v>
      </c>
      <c r="AI764" s="10" t="s">
        <v>178</v>
      </c>
      <c r="AJ764" s="18">
        <v>0.15</v>
      </c>
      <c r="AK764" s="19">
        <v>0.4</v>
      </c>
      <c r="AL764" s="20">
        <v>0.48</v>
      </c>
      <c r="AM764" s="20">
        <v>0.6</v>
      </c>
      <c r="AN764" s="11" t="s">
        <v>179</v>
      </c>
      <c r="AO764" s="11" t="s">
        <v>1477</v>
      </c>
      <c r="AP764" s="11" t="s">
        <v>181</v>
      </c>
      <c r="AQ764" s="774" t="s">
        <v>2382</v>
      </c>
      <c r="AR764" s="768">
        <v>0.8</v>
      </c>
      <c r="AS764" s="768">
        <v>0.28799999999999998</v>
      </c>
      <c r="AT764" s="785" t="s">
        <v>219</v>
      </c>
      <c r="AU764" s="768">
        <v>0.6</v>
      </c>
      <c r="AV764" s="768">
        <v>0.44999999999999996</v>
      </c>
      <c r="AW764" s="785" t="s">
        <v>174</v>
      </c>
      <c r="AX764" s="785" t="s">
        <v>1580</v>
      </c>
      <c r="AY764" s="785" t="s">
        <v>174</v>
      </c>
      <c r="AZ764" s="774" t="s">
        <v>183</v>
      </c>
      <c r="BA764" s="97" t="s">
        <v>2383</v>
      </c>
      <c r="BB764" s="91" t="s">
        <v>2384</v>
      </c>
      <c r="BC764" s="94">
        <v>2</v>
      </c>
      <c r="BD764" s="9"/>
      <c r="BE764" s="9">
        <v>1</v>
      </c>
      <c r="BF764" s="9"/>
      <c r="BG764" s="9">
        <v>1</v>
      </c>
      <c r="BH764" s="91" t="s">
        <v>2361</v>
      </c>
      <c r="BI764" s="91" t="s">
        <v>2362</v>
      </c>
      <c r="BJ764" s="91"/>
      <c r="BK764" s="91"/>
      <c r="BL764" s="93"/>
      <c r="BM764" s="93"/>
      <c r="BN764" s="93"/>
      <c r="BO764" s="93"/>
      <c r="BP764" s="95" t="s">
        <v>974</v>
      </c>
      <c r="BQ764" s="96" t="s">
        <v>974</v>
      </c>
      <c r="BR764" s="747"/>
      <c r="BS764" s="762"/>
      <c r="BT764" s="762"/>
      <c r="BU764" s="765"/>
    </row>
    <row r="765" spans="1:73" ht="70.5" x14ac:dyDescent="0.25">
      <c r="A765" s="819"/>
      <c r="B765" s="822"/>
      <c r="C765" s="825"/>
      <c r="D765" s="999"/>
      <c r="E765" s="831"/>
      <c r="F765" s="834"/>
      <c r="G765" s="763"/>
      <c r="H765" s="775"/>
      <c r="I765" s="775"/>
      <c r="J765" s="801"/>
      <c r="K765" s="775"/>
      <c r="L765" s="763"/>
      <c r="M765" s="786"/>
      <c r="N765" s="763"/>
      <c r="O765" s="763"/>
      <c r="P765" s="813"/>
      <c r="Q765" s="1403"/>
      <c r="R765" s="775"/>
      <c r="S765" s="877"/>
      <c r="T765" s="775"/>
      <c r="U765" s="877"/>
      <c r="V765" s="775"/>
      <c r="W765" s="877"/>
      <c r="X765" s="816"/>
      <c r="Y765" s="877"/>
      <c r="Z765" s="877"/>
      <c r="AA765" s="786"/>
      <c r="AB765" s="297">
        <v>2</v>
      </c>
      <c r="AC765" s="480" t="s">
        <v>2385</v>
      </c>
      <c r="AD765" s="481" t="s">
        <v>302</v>
      </c>
      <c r="AE765" s="295" t="s">
        <v>1671</v>
      </c>
      <c r="AF765" s="298" t="s">
        <v>830</v>
      </c>
      <c r="AG765" s="299" t="s">
        <v>282</v>
      </c>
      <c r="AH765" s="296">
        <v>0.1</v>
      </c>
      <c r="AI765" s="299" t="s">
        <v>178</v>
      </c>
      <c r="AJ765" s="296">
        <v>0.15</v>
      </c>
      <c r="AK765" s="300">
        <v>0.25</v>
      </c>
      <c r="AL765" s="301">
        <v>0.48</v>
      </c>
      <c r="AM765" s="301">
        <v>0.44999999999999996</v>
      </c>
      <c r="AN765" s="302" t="s">
        <v>179</v>
      </c>
      <c r="AO765" s="302" t="s">
        <v>1477</v>
      </c>
      <c r="AP765" s="302" t="s">
        <v>181</v>
      </c>
      <c r="AQ765" s="775"/>
      <c r="AR765" s="801"/>
      <c r="AS765" s="801"/>
      <c r="AT765" s="786"/>
      <c r="AU765" s="801"/>
      <c r="AV765" s="801"/>
      <c r="AW765" s="786"/>
      <c r="AX765" s="786"/>
      <c r="AY765" s="786"/>
      <c r="AZ765" s="775"/>
      <c r="BA765" s="303" t="s">
        <v>2386</v>
      </c>
      <c r="BB765" s="305" t="s">
        <v>2387</v>
      </c>
      <c r="BC765" s="308">
        <v>1</v>
      </c>
      <c r="BD765" s="295"/>
      <c r="BE765" s="295"/>
      <c r="BF765" s="295">
        <v>1</v>
      </c>
      <c r="BG765" s="295"/>
      <c r="BH765" s="305" t="s">
        <v>2361</v>
      </c>
      <c r="BI765" s="305" t="s">
        <v>2362</v>
      </c>
      <c r="BJ765" s="305"/>
      <c r="BK765" s="305"/>
      <c r="BL765" s="306"/>
      <c r="BM765" s="306"/>
      <c r="BN765" s="306"/>
      <c r="BO765" s="306"/>
      <c r="BP765" s="307" t="s">
        <v>974</v>
      </c>
      <c r="BQ765" s="330" t="s">
        <v>974</v>
      </c>
      <c r="BR765" s="748"/>
      <c r="BS765" s="763"/>
      <c r="BT765" s="763"/>
      <c r="BU765" s="766"/>
    </row>
    <row r="766" spans="1:73" ht="114.75" x14ac:dyDescent="0.25">
      <c r="A766" s="819"/>
      <c r="B766" s="822"/>
      <c r="C766" s="825"/>
      <c r="D766" s="999"/>
      <c r="E766" s="831"/>
      <c r="F766" s="834"/>
      <c r="G766" s="763"/>
      <c r="H766" s="775"/>
      <c r="I766" s="775"/>
      <c r="J766" s="801"/>
      <c r="K766" s="775"/>
      <c r="L766" s="763"/>
      <c r="M766" s="786"/>
      <c r="N766" s="763"/>
      <c r="O766" s="763"/>
      <c r="P766" s="813"/>
      <c r="Q766" s="1403"/>
      <c r="R766" s="775"/>
      <c r="S766" s="877"/>
      <c r="T766" s="775"/>
      <c r="U766" s="877"/>
      <c r="V766" s="775"/>
      <c r="W766" s="877"/>
      <c r="X766" s="816"/>
      <c r="Y766" s="877"/>
      <c r="Z766" s="877"/>
      <c r="AA766" s="786"/>
      <c r="AB766" s="297">
        <v>3</v>
      </c>
      <c r="AC766" s="480" t="s">
        <v>2388</v>
      </c>
      <c r="AD766" s="481" t="s">
        <v>302</v>
      </c>
      <c r="AE766" s="295" t="s">
        <v>1505</v>
      </c>
      <c r="AF766" s="298" t="s">
        <v>507</v>
      </c>
      <c r="AG766" s="299" t="s">
        <v>177</v>
      </c>
      <c r="AH766" s="296">
        <v>0.25</v>
      </c>
      <c r="AI766" s="299" t="s">
        <v>178</v>
      </c>
      <c r="AJ766" s="296">
        <v>0.15</v>
      </c>
      <c r="AK766" s="300">
        <v>0.4</v>
      </c>
      <c r="AL766" s="301">
        <v>0.28799999999999998</v>
      </c>
      <c r="AM766" s="301">
        <v>0.44999999999999996</v>
      </c>
      <c r="AN766" s="302" t="s">
        <v>179</v>
      </c>
      <c r="AO766" s="302" t="s">
        <v>180</v>
      </c>
      <c r="AP766" s="302" t="s">
        <v>181</v>
      </c>
      <c r="AQ766" s="775"/>
      <c r="AR766" s="801"/>
      <c r="AS766" s="801"/>
      <c r="AT766" s="786"/>
      <c r="AU766" s="801"/>
      <c r="AV766" s="801"/>
      <c r="AW766" s="786"/>
      <c r="AX766" s="786"/>
      <c r="AY766" s="786"/>
      <c r="AZ766" s="775"/>
      <c r="BA766" s="303"/>
      <c r="BB766" s="305"/>
      <c r="BC766" s="308" t="s">
        <v>974</v>
      </c>
      <c r="BD766" s="295"/>
      <c r="BE766" s="295"/>
      <c r="BF766" s="295"/>
      <c r="BG766" s="295"/>
      <c r="BH766" s="305"/>
      <c r="BI766" s="305"/>
      <c r="BJ766" s="305"/>
      <c r="BK766" s="305"/>
      <c r="BL766" s="306"/>
      <c r="BM766" s="306"/>
      <c r="BN766" s="306"/>
      <c r="BO766" s="306"/>
      <c r="BP766" s="307" t="s">
        <v>974</v>
      </c>
      <c r="BQ766" s="330" t="s">
        <v>974</v>
      </c>
      <c r="BR766" s="748"/>
      <c r="BS766" s="763"/>
      <c r="BT766" s="763"/>
      <c r="BU766" s="766"/>
    </row>
    <row r="767" spans="1:73" x14ac:dyDescent="0.25">
      <c r="A767" s="819"/>
      <c r="B767" s="822"/>
      <c r="C767" s="825"/>
      <c r="D767" s="999"/>
      <c r="E767" s="831"/>
      <c r="F767" s="834"/>
      <c r="G767" s="763"/>
      <c r="H767" s="775"/>
      <c r="I767" s="775"/>
      <c r="J767" s="801"/>
      <c r="K767" s="775"/>
      <c r="L767" s="763"/>
      <c r="M767" s="786"/>
      <c r="N767" s="763"/>
      <c r="O767" s="763"/>
      <c r="P767" s="813"/>
      <c r="Q767" s="1403"/>
      <c r="R767" s="775"/>
      <c r="S767" s="877"/>
      <c r="T767" s="775"/>
      <c r="U767" s="877"/>
      <c r="V767" s="775"/>
      <c r="W767" s="877"/>
      <c r="X767" s="816"/>
      <c r="Y767" s="877"/>
      <c r="Z767" s="877"/>
      <c r="AA767" s="786"/>
      <c r="AB767" s="297">
        <v>4</v>
      </c>
      <c r="AC767" s="480"/>
      <c r="AD767" s="481"/>
      <c r="AE767" s="295"/>
      <c r="AF767" s="298" t="s">
        <v>974</v>
      </c>
      <c r="AG767" s="299"/>
      <c r="AH767" s="296" t="s">
        <v>974</v>
      </c>
      <c r="AI767" s="299"/>
      <c r="AJ767" s="296" t="s">
        <v>974</v>
      </c>
      <c r="AK767" s="300" t="s">
        <v>974</v>
      </c>
      <c r="AL767" s="301" t="s">
        <v>974</v>
      </c>
      <c r="AM767" s="301" t="s">
        <v>974</v>
      </c>
      <c r="AN767" s="302"/>
      <c r="AO767" s="302"/>
      <c r="AP767" s="302"/>
      <c r="AQ767" s="775"/>
      <c r="AR767" s="801"/>
      <c r="AS767" s="801"/>
      <c r="AT767" s="786"/>
      <c r="AU767" s="801"/>
      <c r="AV767" s="801"/>
      <c r="AW767" s="786"/>
      <c r="AX767" s="786"/>
      <c r="AY767" s="786"/>
      <c r="AZ767" s="775"/>
      <c r="BA767" s="303"/>
      <c r="BB767" s="305"/>
      <c r="BC767" s="308" t="s">
        <v>974</v>
      </c>
      <c r="BD767" s="295"/>
      <c r="BE767" s="295"/>
      <c r="BF767" s="295"/>
      <c r="BG767" s="295"/>
      <c r="BH767" s="305"/>
      <c r="BI767" s="305"/>
      <c r="BJ767" s="305"/>
      <c r="BK767" s="305"/>
      <c r="BL767" s="306"/>
      <c r="BM767" s="306"/>
      <c r="BN767" s="306"/>
      <c r="BO767" s="306"/>
      <c r="BP767" s="307" t="s">
        <v>974</v>
      </c>
      <c r="BQ767" s="330" t="s">
        <v>974</v>
      </c>
      <c r="BR767" s="748"/>
      <c r="BS767" s="763"/>
      <c r="BT767" s="763"/>
      <c r="BU767" s="766"/>
    </row>
    <row r="768" spans="1:73" x14ac:dyDescent="0.25">
      <c r="A768" s="819"/>
      <c r="B768" s="822"/>
      <c r="C768" s="825"/>
      <c r="D768" s="999"/>
      <c r="E768" s="831"/>
      <c r="F768" s="834"/>
      <c r="G768" s="763"/>
      <c r="H768" s="775"/>
      <c r="I768" s="775"/>
      <c r="J768" s="801"/>
      <c r="K768" s="775"/>
      <c r="L768" s="763"/>
      <c r="M768" s="786"/>
      <c r="N768" s="763"/>
      <c r="O768" s="763"/>
      <c r="P768" s="813"/>
      <c r="Q768" s="1403"/>
      <c r="R768" s="775"/>
      <c r="S768" s="877"/>
      <c r="T768" s="775"/>
      <c r="U768" s="877"/>
      <c r="V768" s="775"/>
      <c r="W768" s="877"/>
      <c r="X768" s="816"/>
      <c r="Y768" s="877"/>
      <c r="Z768" s="877"/>
      <c r="AA768" s="786"/>
      <c r="AB768" s="297">
        <v>5</v>
      </c>
      <c r="AC768" s="480"/>
      <c r="AD768" s="481"/>
      <c r="AE768" s="295"/>
      <c r="AF768" s="298" t="s">
        <v>974</v>
      </c>
      <c r="AG768" s="299"/>
      <c r="AH768" s="296" t="s">
        <v>974</v>
      </c>
      <c r="AI768" s="299"/>
      <c r="AJ768" s="296" t="s">
        <v>974</v>
      </c>
      <c r="AK768" s="300" t="s">
        <v>974</v>
      </c>
      <c r="AL768" s="301" t="s">
        <v>974</v>
      </c>
      <c r="AM768" s="301" t="s">
        <v>974</v>
      </c>
      <c r="AN768" s="302"/>
      <c r="AO768" s="302"/>
      <c r="AP768" s="302"/>
      <c r="AQ768" s="775"/>
      <c r="AR768" s="801"/>
      <c r="AS768" s="801"/>
      <c r="AT768" s="786"/>
      <c r="AU768" s="801"/>
      <c r="AV768" s="801"/>
      <c r="AW768" s="786"/>
      <c r="AX768" s="786"/>
      <c r="AY768" s="786"/>
      <c r="AZ768" s="775"/>
      <c r="BA768" s="303"/>
      <c r="BB768" s="305"/>
      <c r="BC768" s="308" t="s">
        <v>974</v>
      </c>
      <c r="BD768" s="295"/>
      <c r="BE768" s="295"/>
      <c r="BF768" s="295"/>
      <c r="BG768" s="295"/>
      <c r="BH768" s="305"/>
      <c r="BI768" s="305"/>
      <c r="BJ768" s="305"/>
      <c r="BK768" s="305"/>
      <c r="BL768" s="306"/>
      <c r="BM768" s="306"/>
      <c r="BN768" s="306"/>
      <c r="BO768" s="306"/>
      <c r="BP768" s="307" t="s">
        <v>974</v>
      </c>
      <c r="BQ768" s="330" t="s">
        <v>974</v>
      </c>
      <c r="BR768" s="748"/>
      <c r="BS768" s="763"/>
      <c r="BT768" s="763"/>
      <c r="BU768" s="766"/>
    </row>
    <row r="769" spans="1:73" ht="15.75" thickBot="1" x14ac:dyDescent="0.3">
      <c r="A769" s="819"/>
      <c r="B769" s="822"/>
      <c r="C769" s="825"/>
      <c r="D769" s="1000"/>
      <c r="E769" s="832"/>
      <c r="F769" s="835"/>
      <c r="G769" s="764"/>
      <c r="H769" s="776"/>
      <c r="I769" s="776"/>
      <c r="J769" s="802"/>
      <c r="K769" s="776"/>
      <c r="L769" s="764"/>
      <c r="M769" s="787"/>
      <c r="N769" s="764"/>
      <c r="O769" s="764"/>
      <c r="P769" s="814"/>
      <c r="Q769" s="1404"/>
      <c r="R769" s="776"/>
      <c r="S769" s="878"/>
      <c r="T769" s="776"/>
      <c r="U769" s="878"/>
      <c r="V769" s="776"/>
      <c r="W769" s="878"/>
      <c r="X769" s="817"/>
      <c r="Y769" s="878"/>
      <c r="Z769" s="878"/>
      <c r="AA769" s="787"/>
      <c r="AB769" s="315">
        <v>6</v>
      </c>
      <c r="AC769" s="482"/>
      <c r="AD769" s="483"/>
      <c r="AE769" s="313"/>
      <c r="AF769" s="547" t="s">
        <v>974</v>
      </c>
      <c r="AG769" s="548"/>
      <c r="AH769" s="314" t="s">
        <v>974</v>
      </c>
      <c r="AI769" s="548"/>
      <c r="AJ769" s="314" t="s">
        <v>974</v>
      </c>
      <c r="AK769" s="318" t="s">
        <v>974</v>
      </c>
      <c r="AL769" s="301" t="s">
        <v>974</v>
      </c>
      <c r="AM769" s="301" t="s">
        <v>974</v>
      </c>
      <c r="AN769" s="320"/>
      <c r="AO769" s="320"/>
      <c r="AP769" s="320"/>
      <c r="AQ769" s="776"/>
      <c r="AR769" s="802"/>
      <c r="AS769" s="802"/>
      <c r="AT769" s="787"/>
      <c r="AU769" s="802"/>
      <c r="AV769" s="802"/>
      <c r="AW769" s="787"/>
      <c r="AX769" s="787"/>
      <c r="AY769" s="787"/>
      <c r="AZ769" s="776"/>
      <c r="BA769" s="321"/>
      <c r="BB769" s="323"/>
      <c r="BC769" s="326" t="s">
        <v>974</v>
      </c>
      <c r="BD769" s="313"/>
      <c r="BE769" s="313"/>
      <c r="BF769" s="313"/>
      <c r="BG769" s="313"/>
      <c r="BH769" s="323"/>
      <c r="BI769" s="323"/>
      <c r="BJ769" s="323"/>
      <c r="BK769" s="323"/>
      <c r="BL769" s="324"/>
      <c r="BM769" s="324"/>
      <c r="BN769" s="324"/>
      <c r="BO769" s="324"/>
      <c r="BP769" s="325" t="s">
        <v>974</v>
      </c>
      <c r="BQ769" s="333" t="s">
        <v>974</v>
      </c>
      <c r="BR769" s="749"/>
      <c r="BS769" s="764"/>
      <c r="BT769" s="764"/>
      <c r="BU769" s="767"/>
    </row>
    <row r="770" spans="1:73" ht="105" x14ac:dyDescent="0.25">
      <c r="A770" s="819"/>
      <c r="B770" s="822"/>
      <c r="C770" s="825"/>
      <c r="D770" s="998" t="s">
        <v>1387</v>
      </c>
      <c r="E770" s="830" t="s">
        <v>969</v>
      </c>
      <c r="F770" s="833">
        <v>6</v>
      </c>
      <c r="G770" s="762" t="s">
        <v>2377</v>
      </c>
      <c r="H770" s="774" t="s">
        <v>1390</v>
      </c>
      <c r="I770" s="774" t="s">
        <v>1406</v>
      </c>
      <c r="J770" s="800" t="s">
        <v>2389</v>
      </c>
      <c r="K770" s="774" t="s">
        <v>201</v>
      </c>
      <c r="L770" s="762" t="s">
        <v>675</v>
      </c>
      <c r="M770" s="785" t="s">
        <v>1282</v>
      </c>
      <c r="N770" s="762" t="s">
        <v>2390</v>
      </c>
      <c r="O770" s="762" t="s">
        <v>2391</v>
      </c>
      <c r="P770" s="812" t="s">
        <v>1395</v>
      </c>
      <c r="Q770" s="812" t="s">
        <v>1395</v>
      </c>
      <c r="R770" s="774" t="s">
        <v>289</v>
      </c>
      <c r="S770" s="876">
        <v>0.8</v>
      </c>
      <c r="T770" s="774" t="s">
        <v>220</v>
      </c>
      <c r="U770" s="876">
        <v>0.4</v>
      </c>
      <c r="V770" s="774" t="s">
        <v>174</v>
      </c>
      <c r="W770" s="876">
        <v>0.6</v>
      </c>
      <c r="X770" s="815" t="s">
        <v>174</v>
      </c>
      <c r="Y770" s="876">
        <v>0.6</v>
      </c>
      <c r="Z770" s="876" t="s">
        <v>1579</v>
      </c>
      <c r="AA770" s="785" t="s">
        <v>1580</v>
      </c>
      <c r="AB770" s="49">
        <v>1</v>
      </c>
      <c r="AC770" s="213" t="s">
        <v>2392</v>
      </c>
      <c r="AD770" s="214" t="s">
        <v>2365</v>
      </c>
      <c r="AE770" s="9" t="s">
        <v>2149</v>
      </c>
      <c r="AF770" s="16" t="s">
        <v>507</v>
      </c>
      <c r="AG770" s="10" t="s">
        <v>177</v>
      </c>
      <c r="AH770" s="18">
        <v>0.25</v>
      </c>
      <c r="AI770" s="10" t="s">
        <v>178</v>
      </c>
      <c r="AJ770" s="18">
        <v>0.15</v>
      </c>
      <c r="AK770" s="19">
        <v>0.4</v>
      </c>
      <c r="AL770" s="20">
        <v>0.48</v>
      </c>
      <c r="AM770" s="20">
        <v>0.6</v>
      </c>
      <c r="AN770" s="11" t="s">
        <v>179</v>
      </c>
      <c r="AO770" s="11" t="s">
        <v>1477</v>
      </c>
      <c r="AP770" s="11" t="s">
        <v>181</v>
      </c>
      <c r="AQ770" s="774" t="s">
        <v>2382</v>
      </c>
      <c r="AR770" s="768">
        <v>0.8</v>
      </c>
      <c r="AS770" s="768">
        <v>0.28799999999999998</v>
      </c>
      <c r="AT770" s="785" t="s">
        <v>219</v>
      </c>
      <c r="AU770" s="768">
        <v>0.6</v>
      </c>
      <c r="AV770" s="768">
        <v>0.33749999999999997</v>
      </c>
      <c r="AW770" s="785" t="s">
        <v>220</v>
      </c>
      <c r="AX770" s="785" t="s">
        <v>1580</v>
      </c>
      <c r="AY770" s="785" t="s">
        <v>174</v>
      </c>
      <c r="AZ770" s="774" t="s">
        <v>183</v>
      </c>
      <c r="BA770" s="97" t="s">
        <v>2383</v>
      </c>
      <c r="BB770" s="91" t="s">
        <v>2384</v>
      </c>
      <c r="BC770" s="94">
        <v>2</v>
      </c>
      <c r="BD770" s="9"/>
      <c r="BE770" s="9">
        <v>1</v>
      </c>
      <c r="BF770" s="9"/>
      <c r="BG770" s="9">
        <v>1</v>
      </c>
      <c r="BH770" s="91" t="s">
        <v>2361</v>
      </c>
      <c r="BI770" s="91" t="s">
        <v>2362</v>
      </c>
      <c r="BJ770" s="91"/>
      <c r="BK770" s="91"/>
      <c r="BL770" s="93"/>
      <c r="BM770" s="93"/>
      <c r="BN770" s="93"/>
      <c r="BO770" s="93"/>
      <c r="BP770" s="95" t="s">
        <v>974</v>
      </c>
      <c r="BQ770" s="96" t="s">
        <v>974</v>
      </c>
      <c r="BR770" s="747"/>
      <c r="BS770" s="762"/>
      <c r="BT770" s="762"/>
      <c r="BU770" s="765"/>
    </row>
    <row r="771" spans="1:73" ht="70.5" x14ac:dyDescent="0.25">
      <c r="A771" s="819"/>
      <c r="B771" s="822"/>
      <c r="C771" s="825"/>
      <c r="D771" s="999"/>
      <c r="E771" s="831"/>
      <c r="F771" s="834"/>
      <c r="G771" s="763"/>
      <c r="H771" s="775"/>
      <c r="I771" s="775"/>
      <c r="J771" s="801"/>
      <c r="K771" s="775"/>
      <c r="L771" s="763"/>
      <c r="M771" s="786"/>
      <c r="N771" s="763"/>
      <c r="O771" s="763"/>
      <c r="P771" s="813"/>
      <c r="Q771" s="813"/>
      <c r="R771" s="775"/>
      <c r="S771" s="877"/>
      <c r="T771" s="775"/>
      <c r="U771" s="877"/>
      <c r="V771" s="775"/>
      <c r="W771" s="877"/>
      <c r="X771" s="816"/>
      <c r="Y771" s="877"/>
      <c r="Z771" s="877"/>
      <c r="AA771" s="786"/>
      <c r="AB771" s="297">
        <v>2</v>
      </c>
      <c r="AC771" s="480" t="s">
        <v>2385</v>
      </c>
      <c r="AD771" s="481" t="s">
        <v>487</v>
      </c>
      <c r="AE771" s="295" t="s">
        <v>2393</v>
      </c>
      <c r="AF771" s="298" t="s">
        <v>830</v>
      </c>
      <c r="AG771" s="299" t="s">
        <v>282</v>
      </c>
      <c r="AH771" s="296">
        <v>0.1</v>
      </c>
      <c r="AI771" s="299" t="s">
        <v>178</v>
      </c>
      <c r="AJ771" s="296">
        <v>0.15</v>
      </c>
      <c r="AK771" s="300">
        <v>0.25</v>
      </c>
      <c r="AL771" s="301">
        <v>0.48</v>
      </c>
      <c r="AM771" s="301">
        <v>0.44999999999999996</v>
      </c>
      <c r="AN771" s="302" t="s">
        <v>179</v>
      </c>
      <c r="AO771" s="302" t="s">
        <v>1477</v>
      </c>
      <c r="AP771" s="302" t="s">
        <v>181</v>
      </c>
      <c r="AQ771" s="775"/>
      <c r="AR771" s="801"/>
      <c r="AS771" s="801"/>
      <c r="AT771" s="786"/>
      <c r="AU771" s="801"/>
      <c r="AV771" s="801"/>
      <c r="AW771" s="786"/>
      <c r="AX771" s="786"/>
      <c r="AY771" s="786"/>
      <c r="AZ771" s="775"/>
      <c r="BA771" s="303" t="s">
        <v>2386</v>
      </c>
      <c r="BB771" s="305" t="s">
        <v>2387</v>
      </c>
      <c r="BC771" s="308">
        <v>1</v>
      </c>
      <c r="BD771" s="295"/>
      <c r="BE771" s="295"/>
      <c r="BF771" s="295">
        <v>1</v>
      </c>
      <c r="BG771" s="295"/>
      <c r="BH771" s="305" t="s">
        <v>2361</v>
      </c>
      <c r="BI771" s="305" t="s">
        <v>2362</v>
      </c>
      <c r="BJ771" s="305"/>
      <c r="BK771" s="305"/>
      <c r="BL771" s="306"/>
      <c r="BM771" s="306"/>
      <c r="BN771" s="306"/>
      <c r="BO771" s="306"/>
      <c r="BP771" s="307" t="s">
        <v>974</v>
      </c>
      <c r="BQ771" s="330" t="s">
        <v>974</v>
      </c>
      <c r="BR771" s="748"/>
      <c r="BS771" s="763"/>
      <c r="BT771" s="763"/>
      <c r="BU771" s="766"/>
    </row>
    <row r="772" spans="1:73" ht="114.75" x14ac:dyDescent="0.25">
      <c r="A772" s="819"/>
      <c r="B772" s="822"/>
      <c r="C772" s="825"/>
      <c r="D772" s="999"/>
      <c r="E772" s="831"/>
      <c r="F772" s="834"/>
      <c r="G772" s="763"/>
      <c r="H772" s="775"/>
      <c r="I772" s="775"/>
      <c r="J772" s="801"/>
      <c r="K772" s="775"/>
      <c r="L772" s="763"/>
      <c r="M772" s="786"/>
      <c r="N772" s="763"/>
      <c r="O772" s="763"/>
      <c r="P772" s="813"/>
      <c r="Q772" s="813"/>
      <c r="R772" s="775"/>
      <c r="S772" s="877"/>
      <c r="T772" s="775"/>
      <c r="U772" s="877"/>
      <c r="V772" s="775"/>
      <c r="W772" s="877"/>
      <c r="X772" s="816"/>
      <c r="Y772" s="877"/>
      <c r="Z772" s="877"/>
      <c r="AA772" s="786"/>
      <c r="AB772" s="297">
        <v>3</v>
      </c>
      <c r="AC772" s="480" t="s">
        <v>2394</v>
      </c>
      <c r="AD772" s="481" t="s">
        <v>237</v>
      </c>
      <c r="AE772" s="295" t="s">
        <v>1404</v>
      </c>
      <c r="AF772" s="298" t="s">
        <v>830</v>
      </c>
      <c r="AG772" s="299" t="s">
        <v>282</v>
      </c>
      <c r="AH772" s="296">
        <v>0.1</v>
      </c>
      <c r="AI772" s="299" t="s">
        <v>178</v>
      </c>
      <c r="AJ772" s="296">
        <v>0.15</v>
      </c>
      <c r="AK772" s="300">
        <v>0.25</v>
      </c>
      <c r="AL772" s="301">
        <v>0.48</v>
      </c>
      <c r="AM772" s="301">
        <v>0.33749999999999997</v>
      </c>
      <c r="AN772" s="302" t="s">
        <v>179</v>
      </c>
      <c r="AO772" s="302" t="s">
        <v>180</v>
      </c>
      <c r="AP772" s="302" t="s">
        <v>181</v>
      </c>
      <c r="AQ772" s="775"/>
      <c r="AR772" s="801"/>
      <c r="AS772" s="801"/>
      <c r="AT772" s="786"/>
      <c r="AU772" s="801"/>
      <c r="AV772" s="801"/>
      <c r="AW772" s="786"/>
      <c r="AX772" s="786"/>
      <c r="AY772" s="786"/>
      <c r="AZ772" s="775"/>
      <c r="BA772" s="303" t="s">
        <v>2395</v>
      </c>
      <c r="BB772" s="305" t="s">
        <v>2396</v>
      </c>
      <c r="BC772" s="308">
        <v>12</v>
      </c>
      <c r="BD772" s="295">
        <v>3</v>
      </c>
      <c r="BE772" s="295">
        <v>3</v>
      </c>
      <c r="BF772" s="295">
        <v>3</v>
      </c>
      <c r="BG772" s="295">
        <v>3</v>
      </c>
      <c r="BH772" s="305" t="s">
        <v>2361</v>
      </c>
      <c r="BI772" s="305" t="s">
        <v>2362</v>
      </c>
      <c r="BJ772" s="305"/>
      <c r="BK772" s="305"/>
      <c r="BL772" s="306"/>
      <c r="BM772" s="306"/>
      <c r="BN772" s="306"/>
      <c r="BO772" s="306"/>
      <c r="BP772" s="307" t="s">
        <v>974</v>
      </c>
      <c r="BQ772" s="330" t="s">
        <v>974</v>
      </c>
      <c r="BR772" s="748"/>
      <c r="BS772" s="763"/>
      <c r="BT772" s="763"/>
      <c r="BU772" s="766"/>
    </row>
    <row r="773" spans="1:73" ht="78.75" x14ac:dyDescent="0.25">
      <c r="A773" s="819"/>
      <c r="B773" s="822"/>
      <c r="C773" s="825"/>
      <c r="D773" s="999"/>
      <c r="E773" s="831"/>
      <c r="F773" s="834"/>
      <c r="G773" s="763"/>
      <c r="H773" s="775"/>
      <c r="I773" s="775"/>
      <c r="J773" s="801"/>
      <c r="K773" s="775"/>
      <c r="L773" s="763"/>
      <c r="M773" s="786"/>
      <c r="N773" s="763"/>
      <c r="O773" s="763"/>
      <c r="P773" s="813"/>
      <c r="Q773" s="813"/>
      <c r="R773" s="775"/>
      <c r="S773" s="877"/>
      <c r="T773" s="775"/>
      <c r="U773" s="877"/>
      <c r="V773" s="775"/>
      <c r="W773" s="877"/>
      <c r="X773" s="816"/>
      <c r="Y773" s="877"/>
      <c r="Z773" s="877"/>
      <c r="AA773" s="786"/>
      <c r="AB773" s="297">
        <v>4</v>
      </c>
      <c r="AC773" s="480" t="s">
        <v>2397</v>
      </c>
      <c r="AD773" s="481" t="s">
        <v>2398</v>
      </c>
      <c r="AE773" s="295" t="s">
        <v>1505</v>
      </c>
      <c r="AF773" s="298" t="s">
        <v>507</v>
      </c>
      <c r="AG773" s="299" t="s">
        <v>177</v>
      </c>
      <c r="AH773" s="296">
        <v>0.25</v>
      </c>
      <c r="AI773" s="299" t="s">
        <v>178</v>
      </c>
      <c r="AJ773" s="296">
        <v>0.15</v>
      </c>
      <c r="AK773" s="300">
        <v>0.4</v>
      </c>
      <c r="AL773" s="301">
        <v>0.28799999999999998</v>
      </c>
      <c r="AM773" s="301">
        <v>0.33749999999999997</v>
      </c>
      <c r="AN773" s="302" t="s">
        <v>1621</v>
      </c>
      <c r="AO773" s="302" t="s">
        <v>180</v>
      </c>
      <c r="AP773" s="302" t="s">
        <v>181</v>
      </c>
      <c r="AQ773" s="775"/>
      <c r="AR773" s="801"/>
      <c r="AS773" s="801"/>
      <c r="AT773" s="786"/>
      <c r="AU773" s="801"/>
      <c r="AV773" s="801"/>
      <c r="AW773" s="786"/>
      <c r="AX773" s="786"/>
      <c r="AY773" s="786"/>
      <c r="AZ773" s="775"/>
      <c r="BA773" s="303"/>
      <c r="BB773" s="305"/>
      <c r="BC773" s="308" t="s">
        <v>974</v>
      </c>
      <c r="BD773" s="295"/>
      <c r="BE773" s="295"/>
      <c r="BF773" s="295"/>
      <c r="BG773" s="295"/>
      <c r="BH773" s="305"/>
      <c r="BI773" s="305"/>
      <c r="BJ773" s="305"/>
      <c r="BK773" s="305"/>
      <c r="BL773" s="306"/>
      <c r="BM773" s="306"/>
      <c r="BN773" s="306"/>
      <c r="BO773" s="306"/>
      <c r="BP773" s="307" t="s">
        <v>974</v>
      </c>
      <c r="BQ773" s="330" t="s">
        <v>974</v>
      </c>
      <c r="BR773" s="748"/>
      <c r="BS773" s="763"/>
      <c r="BT773" s="763"/>
      <c r="BU773" s="766"/>
    </row>
    <row r="774" spans="1:73" x14ac:dyDescent="0.25">
      <c r="A774" s="819"/>
      <c r="B774" s="822"/>
      <c r="C774" s="825"/>
      <c r="D774" s="999"/>
      <c r="E774" s="831"/>
      <c r="F774" s="834"/>
      <c r="G774" s="763"/>
      <c r="H774" s="775"/>
      <c r="I774" s="775"/>
      <c r="J774" s="801"/>
      <c r="K774" s="775"/>
      <c r="L774" s="763"/>
      <c r="M774" s="786"/>
      <c r="N774" s="763"/>
      <c r="O774" s="763"/>
      <c r="P774" s="813"/>
      <c r="Q774" s="813"/>
      <c r="R774" s="775"/>
      <c r="S774" s="877"/>
      <c r="T774" s="775"/>
      <c r="U774" s="877"/>
      <c r="V774" s="775"/>
      <c r="W774" s="877"/>
      <c r="X774" s="816"/>
      <c r="Y774" s="877"/>
      <c r="Z774" s="877"/>
      <c r="AA774" s="786"/>
      <c r="AB774" s="297">
        <v>5</v>
      </c>
      <c r="AC774" s="480"/>
      <c r="AD774" s="481"/>
      <c r="AE774" s="295"/>
      <c r="AF774" s="298" t="s">
        <v>974</v>
      </c>
      <c r="AG774" s="299"/>
      <c r="AH774" s="296" t="s">
        <v>974</v>
      </c>
      <c r="AI774" s="299"/>
      <c r="AJ774" s="296" t="s">
        <v>974</v>
      </c>
      <c r="AK774" s="300" t="s">
        <v>974</v>
      </c>
      <c r="AL774" s="301" t="s">
        <v>974</v>
      </c>
      <c r="AM774" s="301" t="s">
        <v>974</v>
      </c>
      <c r="AN774" s="302"/>
      <c r="AO774" s="302"/>
      <c r="AP774" s="302"/>
      <c r="AQ774" s="775"/>
      <c r="AR774" s="801"/>
      <c r="AS774" s="801"/>
      <c r="AT774" s="786"/>
      <c r="AU774" s="801"/>
      <c r="AV774" s="801"/>
      <c r="AW774" s="786"/>
      <c r="AX774" s="786"/>
      <c r="AY774" s="786"/>
      <c r="AZ774" s="775"/>
      <c r="BA774" s="303"/>
      <c r="BB774" s="305"/>
      <c r="BC774" s="308" t="s">
        <v>974</v>
      </c>
      <c r="BD774" s="295"/>
      <c r="BE774" s="295"/>
      <c r="BF774" s="295"/>
      <c r="BG774" s="295"/>
      <c r="BH774" s="305"/>
      <c r="BI774" s="305"/>
      <c r="BJ774" s="305"/>
      <c r="BK774" s="305"/>
      <c r="BL774" s="306"/>
      <c r="BM774" s="306"/>
      <c r="BN774" s="306"/>
      <c r="BO774" s="306"/>
      <c r="BP774" s="307" t="s">
        <v>974</v>
      </c>
      <c r="BQ774" s="330" t="s">
        <v>974</v>
      </c>
      <c r="BR774" s="748"/>
      <c r="BS774" s="763"/>
      <c r="BT774" s="763"/>
      <c r="BU774" s="766"/>
    </row>
    <row r="775" spans="1:73" ht="15.75" thickBot="1" x14ac:dyDescent="0.3">
      <c r="A775" s="820"/>
      <c r="B775" s="823"/>
      <c r="C775" s="826"/>
      <c r="D775" s="1000"/>
      <c r="E775" s="832"/>
      <c r="F775" s="835"/>
      <c r="G775" s="764"/>
      <c r="H775" s="776"/>
      <c r="I775" s="776"/>
      <c r="J775" s="802"/>
      <c r="K775" s="776"/>
      <c r="L775" s="764"/>
      <c r="M775" s="787"/>
      <c r="N775" s="764"/>
      <c r="O775" s="764"/>
      <c r="P775" s="814"/>
      <c r="Q775" s="814"/>
      <c r="R775" s="776"/>
      <c r="S775" s="878"/>
      <c r="T775" s="776"/>
      <c r="U775" s="878"/>
      <c r="V775" s="776"/>
      <c r="W775" s="878"/>
      <c r="X775" s="817"/>
      <c r="Y775" s="878"/>
      <c r="Z775" s="878"/>
      <c r="AA775" s="787"/>
      <c r="AB775" s="315">
        <v>6</v>
      </c>
      <c r="AC775" s="482"/>
      <c r="AD775" s="483"/>
      <c r="AE775" s="313"/>
      <c r="AF775" s="316" t="s">
        <v>974</v>
      </c>
      <c r="AG775" s="317"/>
      <c r="AH775" s="314" t="s">
        <v>974</v>
      </c>
      <c r="AI775" s="317"/>
      <c r="AJ775" s="314" t="s">
        <v>974</v>
      </c>
      <c r="AK775" s="318" t="s">
        <v>974</v>
      </c>
      <c r="AL775" s="301" t="s">
        <v>974</v>
      </c>
      <c r="AM775" s="301" t="s">
        <v>974</v>
      </c>
      <c r="AN775" s="320"/>
      <c r="AO775" s="320"/>
      <c r="AP775" s="320"/>
      <c r="AQ775" s="776"/>
      <c r="AR775" s="802"/>
      <c r="AS775" s="802"/>
      <c r="AT775" s="787"/>
      <c r="AU775" s="802"/>
      <c r="AV775" s="802"/>
      <c r="AW775" s="787"/>
      <c r="AX775" s="787"/>
      <c r="AY775" s="787"/>
      <c r="AZ775" s="776"/>
      <c r="BA775" s="321"/>
      <c r="BB775" s="323"/>
      <c r="BC775" s="326" t="s">
        <v>974</v>
      </c>
      <c r="BD775" s="313"/>
      <c r="BE775" s="313"/>
      <c r="BF775" s="313"/>
      <c r="BG775" s="313"/>
      <c r="BH775" s="323"/>
      <c r="BI775" s="323"/>
      <c r="BJ775" s="323"/>
      <c r="BK775" s="323"/>
      <c r="BL775" s="324"/>
      <c r="BM775" s="324"/>
      <c r="BN775" s="324"/>
      <c r="BO775" s="324"/>
      <c r="BP775" s="325" t="s">
        <v>974</v>
      </c>
      <c r="BQ775" s="333" t="s">
        <v>974</v>
      </c>
      <c r="BR775" s="749"/>
      <c r="BS775" s="764"/>
      <c r="BT775" s="764"/>
      <c r="BU775" s="767"/>
    </row>
    <row r="776" spans="1:73" ht="140.44999999999999" customHeight="1" x14ac:dyDescent="0.25">
      <c r="A776" s="818" t="s">
        <v>1005</v>
      </c>
      <c r="B776" s="821" t="s">
        <v>165</v>
      </c>
      <c r="C776" s="824" t="s">
        <v>2399</v>
      </c>
      <c r="D776" s="998" t="s">
        <v>1387</v>
      </c>
      <c r="E776" s="830" t="s">
        <v>1007</v>
      </c>
      <c r="F776" s="833">
        <v>1</v>
      </c>
      <c r="G776" s="812" t="s">
        <v>2400</v>
      </c>
      <c r="H776" s="774" t="s">
        <v>1499</v>
      </c>
      <c r="I776" s="774" t="s">
        <v>1391</v>
      </c>
      <c r="J776" s="800" t="s">
        <v>2401</v>
      </c>
      <c r="K776" s="774" t="s">
        <v>201</v>
      </c>
      <c r="L776" s="762" t="s">
        <v>675</v>
      </c>
      <c r="M776" s="815" t="s">
        <v>1282</v>
      </c>
      <c r="N776" s="762" t="s">
        <v>2402</v>
      </c>
      <c r="O776" s="762" t="s">
        <v>2403</v>
      </c>
      <c r="P776" s="812" t="s">
        <v>1395</v>
      </c>
      <c r="Q776" s="747" t="s">
        <v>1395</v>
      </c>
      <c r="R776" s="774" t="s">
        <v>289</v>
      </c>
      <c r="S776" s="876">
        <v>0.8</v>
      </c>
      <c r="T776" s="774" t="s">
        <v>263</v>
      </c>
      <c r="U776" s="876">
        <v>0.2</v>
      </c>
      <c r="V776" s="774" t="s">
        <v>363</v>
      </c>
      <c r="W776" s="876">
        <v>0.8</v>
      </c>
      <c r="X776" s="815" t="s">
        <v>363</v>
      </c>
      <c r="Y776" s="876">
        <v>0.8</v>
      </c>
      <c r="Z776" s="876" t="s">
        <v>2164</v>
      </c>
      <c r="AA776" s="785" t="s">
        <v>1580</v>
      </c>
      <c r="AB776" s="49">
        <v>1</v>
      </c>
      <c r="AC776" s="213" t="s">
        <v>2404</v>
      </c>
      <c r="AD776" s="214" t="s">
        <v>2405</v>
      </c>
      <c r="AE776" s="9" t="s">
        <v>1703</v>
      </c>
      <c r="AF776" s="298" t="s">
        <v>507</v>
      </c>
      <c r="AG776" s="10" t="s">
        <v>335</v>
      </c>
      <c r="AH776" s="296">
        <v>0.15</v>
      </c>
      <c r="AI776" s="10" t="s">
        <v>178</v>
      </c>
      <c r="AJ776" s="296">
        <v>0.15</v>
      </c>
      <c r="AK776" s="300">
        <v>0.3</v>
      </c>
      <c r="AL776" s="20">
        <v>0.56000000000000005</v>
      </c>
      <c r="AM776" s="20">
        <v>0.8</v>
      </c>
      <c r="AN776" s="11" t="s">
        <v>179</v>
      </c>
      <c r="AO776" s="11" t="s">
        <v>180</v>
      </c>
      <c r="AP776" s="11" t="s">
        <v>181</v>
      </c>
      <c r="AQ776" s="784" t="s">
        <v>2406</v>
      </c>
      <c r="AR776" s="768">
        <v>0.8</v>
      </c>
      <c r="AS776" s="768">
        <v>0.33600000000000002</v>
      </c>
      <c r="AT776" s="785" t="s">
        <v>219</v>
      </c>
      <c r="AU776" s="768">
        <v>0.8</v>
      </c>
      <c r="AV776" s="768">
        <v>0.8</v>
      </c>
      <c r="AW776" s="785" t="s">
        <v>363</v>
      </c>
      <c r="AX776" s="785" t="s">
        <v>1580</v>
      </c>
      <c r="AY776" s="785" t="s">
        <v>1580</v>
      </c>
      <c r="AZ776" s="774" t="s">
        <v>183</v>
      </c>
      <c r="BA776" s="97" t="s">
        <v>2407</v>
      </c>
      <c r="BB776" s="97" t="s">
        <v>1508</v>
      </c>
      <c r="BC776" s="110">
        <v>2</v>
      </c>
      <c r="BD776" s="111"/>
      <c r="BE776" s="111">
        <v>1</v>
      </c>
      <c r="BF776" s="111"/>
      <c r="BG776" s="111">
        <v>1</v>
      </c>
      <c r="BH776" s="91" t="s">
        <v>1444</v>
      </c>
      <c r="BI776" s="91" t="s">
        <v>2408</v>
      </c>
      <c r="BJ776" s="91"/>
      <c r="BK776" s="91"/>
      <c r="BL776" s="93"/>
      <c r="BM776" s="93"/>
      <c r="BN776" s="93"/>
      <c r="BO776" s="93"/>
      <c r="BP776" s="95" t="s">
        <v>974</v>
      </c>
      <c r="BQ776" s="96" t="s">
        <v>974</v>
      </c>
      <c r="BR776" s="747"/>
      <c r="BS776" s="812"/>
      <c r="BT776" s="812"/>
      <c r="BU776" s="1387"/>
    </row>
    <row r="777" spans="1:73" ht="114.75" x14ac:dyDescent="0.25">
      <c r="A777" s="819"/>
      <c r="B777" s="822"/>
      <c r="C777" s="825"/>
      <c r="D777" s="999"/>
      <c r="E777" s="831"/>
      <c r="F777" s="834"/>
      <c r="G777" s="813"/>
      <c r="H777" s="775"/>
      <c r="I777" s="775"/>
      <c r="J777" s="801"/>
      <c r="K777" s="775"/>
      <c r="L777" s="763"/>
      <c r="M777" s="816"/>
      <c r="N777" s="763"/>
      <c r="O777" s="763"/>
      <c r="P777" s="813"/>
      <c r="Q777" s="748"/>
      <c r="R777" s="775"/>
      <c r="S777" s="877"/>
      <c r="T777" s="775"/>
      <c r="U777" s="877"/>
      <c r="V777" s="775"/>
      <c r="W777" s="877"/>
      <c r="X777" s="816"/>
      <c r="Y777" s="877"/>
      <c r="Z777" s="877"/>
      <c r="AA777" s="786"/>
      <c r="AB777" s="297">
        <v>2</v>
      </c>
      <c r="AC777" s="480" t="s">
        <v>1503</v>
      </c>
      <c r="AD777" s="481" t="s">
        <v>2365</v>
      </c>
      <c r="AE777" s="295" t="s">
        <v>1505</v>
      </c>
      <c r="AF777" s="298" t="s">
        <v>507</v>
      </c>
      <c r="AG777" s="299" t="s">
        <v>177</v>
      </c>
      <c r="AH777" s="296">
        <v>0.25</v>
      </c>
      <c r="AI777" s="299" t="s">
        <v>178</v>
      </c>
      <c r="AJ777" s="296">
        <v>0.15</v>
      </c>
      <c r="AK777" s="300">
        <v>0.4</v>
      </c>
      <c r="AL777" s="301">
        <v>0.33600000000000002</v>
      </c>
      <c r="AM777" s="301">
        <v>0.8</v>
      </c>
      <c r="AN777" s="302" t="s">
        <v>179</v>
      </c>
      <c r="AO777" s="302" t="s">
        <v>180</v>
      </c>
      <c r="AP777" s="302" t="s">
        <v>181</v>
      </c>
      <c r="AQ777" s="775"/>
      <c r="AR777" s="801"/>
      <c r="AS777" s="801"/>
      <c r="AT777" s="786"/>
      <c r="AU777" s="801"/>
      <c r="AV777" s="801"/>
      <c r="AW777" s="786"/>
      <c r="AX777" s="786"/>
      <c r="AY777" s="786"/>
      <c r="AZ777" s="775"/>
      <c r="BA777" s="303" t="s">
        <v>2409</v>
      </c>
      <c r="BB777" s="303" t="s">
        <v>2410</v>
      </c>
      <c r="BC777" s="294">
        <v>1</v>
      </c>
      <c r="BD777" s="304"/>
      <c r="BE777" s="304">
        <v>1</v>
      </c>
      <c r="BF777" s="304"/>
      <c r="BG777" s="304"/>
      <c r="BH777" s="305" t="s">
        <v>1444</v>
      </c>
      <c r="BI777" s="305" t="s">
        <v>2408</v>
      </c>
      <c r="BJ777" s="305"/>
      <c r="BK777" s="305"/>
      <c r="BL777" s="306"/>
      <c r="BM777" s="306"/>
      <c r="BN777" s="306"/>
      <c r="BO777" s="306"/>
      <c r="BP777" s="307" t="s">
        <v>974</v>
      </c>
      <c r="BQ777" s="308" t="s">
        <v>974</v>
      </c>
      <c r="BR777" s="748"/>
      <c r="BS777" s="813"/>
      <c r="BT777" s="813"/>
      <c r="BU777" s="1388"/>
    </row>
    <row r="778" spans="1:73" x14ac:dyDescent="0.25">
      <c r="A778" s="819"/>
      <c r="B778" s="822"/>
      <c r="C778" s="825"/>
      <c r="D778" s="999"/>
      <c r="E778" s="831"/>
      <c r="F778" s="834"/>
      <c r="G778" s="813"/>
      <c r="H778" s="775"/>
      <c r="I778" s="775"/>
      <c r="J778" s="801"/>
      <c r="K778" s="775"/>
      <c r="L778" s="763"/>
      <c r="M778" s="816"/>
      <c r="N778" s="763"/>
      <c r="O778" s="763"/>
      <c r="P778" s="813"/>
      <c r="Q778" s="748"/>
      <c r="R778" s="775"/>
      <c r="S778" s="877"/>
      <c r="T778" s="775"/>
      <c r="U778" s="877"/>
      <c r="V778" s="775"/>
      <c r="W778" s="877"/>
      <c r="X778" s="816"/>
      <c r="Y778" s="877"/>
      <c r="Z778" s="877"/>
      <c r="AA778" s="786"/>
      <c r="AB778" s="297">
        <v>3</v>
      </c>
      <c r="AC778" s="480"/>
      <c r="AD778" s="481"/>
      <c r="AE778" s="293"/>
      <c r="AF778" s="298" t="s">
        <v>974</v>
      </c>
      <c r="AG778" s="299"/>
      <c r="AH778" s="296" t="s">
        <v>974</v>
      </c>
      <c r="AI778" s="299"/>
      <c r="AJ778" s="296" t="s">
        <v>974</v>
      </c>
      <c r="AK778" s="300" t="s">
        <v>974</v>
      </c>
      <c r="AL778" s="301" t="s">
        <v>974</v>
      </c>
      <c r="AM778" s="301" t="s">
        <v>974</v>
      </c>
      <c r="AN778" s="302"/>
      <c r="AO778" s="302"/>
      <c r="AP778" s="302"/>
      <c r="AQ778" s="775"/>
      <c r="AR778" s="801"/>
      <c r="AS778" s="801"/>
      <c r="AT778" s="786"/>
      <c r="AU778" s="801"/>
      <c r="AV778" s="801"/>
      <c r="AW778" s="786"/>
      <c r="AX778" s="786"/>
      <c r="AY778" s="786"/>
      <c r="AZ778" s="775"/>
      <c r="BA778" s="303"/>
      <c r="BB778" s="303"/>
      <c r="BC778" s="294" t="s">
        <v>974</v>
      </c>
      <c r="BD778" s="304"/>
      <c r="BE778" s="304"/>
      <c r="BF778" s="304"/>
      <c r="BG778" s="304"/>
      <c r="BH778" s="305"/>
      <c r="BI778" s="305"/>
      <c r="BJ778" s="305"/>
      <c r="BK778" s="305"/>
      <c r="BL778" s="306"/>
      <c r="BM778" s="306"/>
      <c r="BN778" s="306"/>
      <c r="BO778" s="306"/>
      <c r="BP778" s="307" t="s">
        <v>974</v>
      </c>
      <c r="BQ778" s="308" t="s">
        <v>974</v>
      </c>
      <c r="BR778" s="748"/>
      <c r="BS778" s="813"/>
      <c r="BT778" s="813"/>
      <c r="BU778" s="1388"/>
    </row>
    <row r="779" spans="1:73" x14ac:dyDescent="0.25">
      <c r="A779" s="819"/>
      <c r="B779" s="822"/>
      <c r="C779" s="825"/>
      <c r="D779" s="999"/>
      <c r="E779" s="831"/>
      <c r="F779" s="834"/>
      <c r="G779" s="813"/>
      <c r="H779" s="775"/>
      <c r="I779" s="775"/>
      <c r="J779" s="801"/>
      <c r="K779" s="775"/>
      <c r="L779" s="763"/>
      <c r="M779" s="816"/>
      <c r="N779" s="763"/>
      <c r="O779" s="763"/>
      <c r="P779" s="813"/>
      <c r="Q779" s="748"/>
      <c r="R779" s="775"/>
      <c r="S779" s="877"/>
      <c r="T779" s="775"/>
      <c r="U779" s="877"/>
      <c r="V779" s="775"/>
      <c r="W779" s="877"/>
      <c r="X779" s="816"/>
      <c r="Y779" s="877"/>
      <c r="Z779" s="877"/>
      <c r="AA779" s="786"/>
      <c r="AB779" s="297">
        <v>4</v>
      </c>
      <c r="AC779" s="480"/>
      <c r="AD779" s="481"/>
      <c r="AE779" s="295"/>
      <c r="AF779" s="298" t="s">
        <v>974</v>
      </c>
      <c r="AG779" s="299"/>
      <c r="AH779" s="296" t="s">
        <v>974</v>
      </c>
      <c r="AI779" s="299"/>
      <c r="AJ779" s="296" t="s">
        <v>974</v>
      </c>
      <c r="AK779" s="300" t="s">
        <v>974</v>
      </c>
      <c r="AL779" s="301" t="s">
        <v>974</v>
      </c>
      <c r="AM779" s="301" t="s">
        <v>974</v>
      </c>
      <c r="AN779" s="302"/>
      <c r="AO779" s="302"/>
      <c r="AP779" s="302"/>
      <c r="AQ779" s="775"/>
      <c r="AR779" s="801"/>
      <c r="AS779" s="801"/>
      <c r="AT779" s="786"/>
      <c r="AU779" s="801"/>
      <c r="AV779" s="801"/>
      <c r="AW779" s="786"/>
      <c r="AX779" s="786"/>
      <c r="AY779" s="786"/>
      <c r="AZ779" s="775"/>
      <c r="BA779" s="303"/>
      <c r="BB779" s="303"/>
      <c r="BC779" s="294" t="s">
        <v>974</v>
      </c>
      <c r="BD779" s="304"/>
      <c r="BE779" s="304"/>
      <c r="BF779" s="304"/>
      <c r="BG779" s="304"/>
      <c r="BH779" s="305"/>
      <c r="BI779" s="305"/>
      <c r="BJ779" s="305"/>
      <c r="BK779" s="305"/>
      <c r="BL779" s="306"/>
      <c r="BM779" s="306"/>
      <c r="BN779" s="306"/>
      <c r="BO779" s="306"/>
      <c r="BP779" s="307" t="s">
        <v>974</v>
      </c>
      <c r="BQ779" s="308" t="s">
        <v>974</v>
      </c>
      <c r="BR779" s="748"/>
      <c r="BS779" s="813"/>
      <c r="BT779" s="813"/>
      <c r="BU779" s="1388"/>
    </row>
    <row r="780" spans="1:73" x14ac:dyDescent="0.25">
      <c r="A780" s="819"/>
      <c r="B780" s="822"/>
      <c r="C780" s="825"/>
      <c r="D780" s="999"/>
      <c r="E780" s="831"/>
      <c r="F780" s="834"/>
      <c r="G780" s="813"/>
      <c r="H780" s="775"/>
      <c r="I780" s="775"/>
      <c r="J780" s="801"/>
      <c r="K780" s="775"/>
      <c r="L780" s="763"/>
      <c r="M780" s="816"/>
      <c r="N780" s="763"/>
      <c r="O780" s="763"/>
      <c r="P780" s="813"/>
      <c r="Q780" s="748"/>
      <c r="R780" s="775"/>
      <c r="S780" s="877"/>
      <c r="T780" s="775"/>
      <c r="U780" s="877"/>
      <c r="V780" s="775"/>
      <c r="W780" s="877"/>
      <c r="X780" s="816"/>
      <c r="Y780" s="877"/>
      <c r="Z780" s="877"/>
      <c r="AA780" s="786"/>
      <c r="AB780" s="297">
        <v>5</v>
      </c>
      <c r="AC780" s="480"/>
      <c r="AD780" s="481"/>
      <c r="AE780" s="295"/>
      <c r="AF780" s="298" t="s">
        <v>974</v>
      </c>
      <c r="AG780" s="299"/>
      <c r="AH780" s="296" t="s">
        <v>974</v>
      </c>
      <c r="AI780" s="299"/>
      <c r="AJ780" s="296" t="s">
        <v>974</v>
      </c>
      <c r="AK780" s="300" t="s">
        <v>974</v>
      </c>
      <c r="AL780" s="301" t="s">
        <v>974</v>
      </c>
      <c r="AM780" s="301" t="s">
        <v>974</v>
      </c>
      <c r="AN780" s="302"/>
      <c r="AO780" s="302"/>
      <c r="AP780" s="302"/>
      <c r="AQ780" s="775"/>
      <c r="AR780" s="801"/>
      <c r="AS780" s="801"/>
      <c r="AT780" s="786"/>
      <c r="AU780" s="801"/>
      <c r="AV780" s="801"/>
      <c r="AW780" s="786"/>
      <c r="AX780" s="786"/>
      <c r="AY780" s="786"/>
      <c r="AZ780" s="775"/>
      <c r="BA780" s="303"/>
      <c r="BB780" s="303"/>
      <c r="BC780" s="294" t="s">
        <v>974</v>
      </c>
      <c r="BD780" s="304"/>
      <c r="BE780" s="304"/>
      <c r="BF780" s="304"/>
      <c r="BG780" s="304"/>
      <c r="BH780" s="305"/>
      <c r="BI780" s="305"/>
      <c r="BJ780" s="305"/>
      <c r="BK780" s="305"/>
      <c r="BL780" s="306"/>
      <c r="BM780" s="306"/>
      <c r="BN780" s="306"/>
      <c r="BO780" s="306"/>
      <c r="BP780" s="307" t="s">
        <v>974</v>
      </c>
      <c r="BQ780" s="308" t="s">
        <v>974</v>
      </c>
      <c r="BR780" s="748"/>
      <c r="BS780" s="813"/>
      <c r="BT780" s="813"/>
      <c r="BU780" s="1388"/>
    </row>
    <row r="781" spans="1:73" ht="15.75" thickBot="1" x14ac:dyDescent="0.3">
      <c r="A781" s="819"/>
      <c r="B781" s="822"/>
      <c r="C781" s="825"/>
      <c r="D781" s="1000"/>
      <c r="E781" s="832"/>
      <c r="F781" s="835"/>
      <c r="G781" s="814"/>
      <c r="H781" s="776"/>
      <c r="I781" s="776"/>
      <c r="J781" s="802"/>
      <c r="K781" s="776"/>
      <c r="L781" s="764"/>
      <c r="M781" s="817"/>
      <c r="N781" s="764"/>
      <c r="O781" s="764"/>
      <c r="P781" s="814"/>
      <c r="Q781" s="749"/>
      <c r="R781" s="776"/>
      <c r="S781" s="878"/>
      <c r="T781" s="776"/>
      <c r="U781" s="878"/>
      <c r="V781" s="776"/>
      <c r="W781" s="878"/>
      <c r="X781" s="817"/>
      <c r="Y781" s="878"/>
      <c r="Z781" s="878"/>
      <c r="AA781" s="787"/>
      <c r="AB781" s="315">
        <v>6</v>
      </c>
      <c r="AC781" s="482"/>
      <c r="AD781" s="483"/>
      <c r="AE781" s="313"/>
      <c r="AF781" s="547" t="s">
        <v>974</v>
      </c>
      <c r="AG781" s="317"/>
      <c r="AH781" s="314" t="s">
        <v>974</v>
      </c>
      <c r="AI781" s="317"/>
      <c r="AJ781" s="314" t="s">
        <v>974</v>
      </c>
      <c r="AK781" s="318" t="s">
        <v>974</v>
      </c>
      <c r="AL781" s="301" t="s">
        <v>974</v>
      </c>
      <c r="AM781" s="301" t="s">
        <v>974</v>
      </c>
      <c r="AN781" s="320"/>
      <c r="AO781" s="320"/>
      <c r="AP781" s="320"/>
      <c r="AQ781" s="776"/>
      <c r="AR781" s="802"/>
      <c r="AS781" s="802"/>
      <c r="AT781" s="787"/>
      <c r="AU781" s="802"/>
      <c r="AV781" s="802"/>
      <c r="AW781" s="787"/>
      <c r="AX781" s="787"/>
      <c r="AY781" s="787"/>
      <c r="AZ781" s="776"/>
      <c r="BA781" s="321"/>
      <c r="BB781" s="321"/>
      <c r="BC781" s="312" t="s">
        <v>974</v>
      </c>
      <c r="BD781" s="322"/>
      <c r="BE781" s="322"/>
      <c r="BF781" s="322"/>
      <c r="BG781" s="322"/>
      <c r="BH781" s="323"/>
      <c r="BI781" s="323"/>
      <c r="BJ781" s="323"/>
      <c r="BK781" s="323"/>
      <c r="BL781" s="324"/>
      <c r="BM781" s="324"/>
      <c r="BN781" s="324"/>
      <c r="BO781" s="324"/>
      <c r="BP781" s="325" t="s">
        <v>974</v>
      </c>
      <c r="BQ781" s="326" t="s">
        <v>974</v>
      </c>
      <c r="BR781" s="749"/>
      <c r="BS781" s="814"/>
      <c r="BT781" s="814"/>
      <c r="BU781" s="1389"/>
    </row>
    <row r="782" spans="1:73" ht="102.6" customHeight="1" x14ac:dyDescent="0.25">
      <c r="A782" s="819"/>
      <c r="B782" s="822"/>
      <c r="C782" s="825"/>
      <c r="D782" s="998" t="s">
        <v>1387</v>
      </c>
      <c r="E782" s="830" t="s">
        <v>1007</v>
      </c>
      <c r="F782" s="833">
        <v>2</v>
      </c>
      <c r="G782" s="762" t="s">
        <v>2400</v>
      </c>
      <c r="H782" s="774" t="s">
        <v>1499</v>
      </c>
      <c r="I782" s="774" t="s">
        <v>1406</v>
      </c>
      <c r="J782" s="800" t="s">
        <v>2411</v>
      </c>
      <c r="K782" s="774" t="s">
        <v>201</v>
      </c>
      <c r="L782" s="762" t="s">
        <v>675</v>
      </c>
      <c r="M782" s="815" t="s">
        <v>1282</v>
      </c>
      <c r="N782" s="762" t="s">
        <v>2412</v>
      </c>
      <c r="O782" s="762" t="s">
        <v>2413</v>
      </c>
      <c r="P782" s="812" t="s">
        <v>1395</v>
      </c>
      <c r="Q782" s="747" t="s">
        <v>1395</v>
      </c>
      <c r="R782" s="774" t="s">
        <v>289</v>
      </c>
      <c r="S782" s="876">
        <v>0.8</v>
      </c>
      <c r="T782" s="774"/>
      <c r="U782" s="876" t="s">
        <v>974</v>
      </c>
      <c r="V782" s="774" t="s">
        <v>220</v>
      </c>
      <c r="W782" s="876">
        <v>0.4</v>
      </c>
      <c r="X782" s="815" t="s">
        <v>220</v>
      </c>
      <c r="Y782" s="876">
        <v>0.4</v>
      </c>
      <c r="Z782" s="876" t="s">
        <v>1465</v>
      </c>
      <c r="AA782" s="785" t="s">
        <v>174</v>
      </c>
      <c r="AB782" s="49">
        <v>1</v>
      </c>
      <c r="AC782" s="215" t="s">
        <v>2414</v>
      </c>
      <c r="AD782" s="216" t="s">
        <v>2415</v>
      </c>
      <c r="AE782" s="14" t="s">
        <v>1404</v>
      </c>
      <c r="AF782" s="16" t="s">
        <v>507</v>
      </c>
      <c r="AG782" s="10" t="s">
        <v>335</v>
      </c>
      <c r="AH782" s="18">
        <v>0.15</v>
      </c>
      <c r="AI782" s="10" t="s">
        <v>178</v>
      </c>
      <c r="AJ782" s="18">
        <v>0.15</v>
      </c>
      <c r="AK782" s="19">
        <v>0.3</v>
      </c>
      <c r="AL782" s="20">
        <v>0.56000000000000005</v>
      </c>
      <c r="AM782" s="20">
        <v>0.4</v>
      </c>
      <c r="AN782" s="11" t="s">
        <v>179</v>
      </c>
      <c r="AO782" s="11" t="s">
        <v>180</v>
      </c>
      <c r="AP782" s="11" t="s">
        <v>181</v>
      </c>
      <c r="AQ782" s="774" t="s">
        <v>2406</v>
      </c>
      <c r="AR782" s="768">
        <v>0.8</v>
      </c>
      <c r="AS782" s="768">
        <v>0.14112</v>
      </c>
      <c r="AT782" s="785" t="s">
        <v>535</v>
      </c>
      <c r="AU782" s="768">
        <v>0.4</v>
      </c>
      <c r="AV782" s="768">
        <v>0.4</v>
      </c>
      <c r="AW782" s="785" t="s">
        <v>220</v>
      </c>
      <c r="AX782" s="785" t="s">
        <v>174</v>
      </c>
      <c r="AY782" s="785" t="s">
        <v>1397</v>
      </c>
      <c r="AZ782" s="774" t="s">
        <v>224</v>
      </c>
      <c r="BA782" s="97" t="s">
        <v>1395</v>
      </c>
      <c r="BB782" s="91" t="s">
        <v>1395</v>
      </c>
      <c r="BC782" s="94" t="s">
        <v>974</v>
      </c>
      <c r="BD782" s="9"/>
      <c r="BE782" s="9"/>
      <c r="BF782" s="9"/>
      <c r="BG782" s="9"/>
      <c r="BH782" s="91"/>
      <c r="BI782" s="91"/>
      <c r="BJ782" s="91"/>
      <c r="BK782" s="91"/>
      <c r="BL782" s="93"/>
      <c r="BM782" s="93"/>
      <c r="BN782" s="93"/>
      <c r="BO782" s="93"/>
      <c r="BP782" s="95" t="s">
        <v>974</v>
      </c>
      <c r="BQ782" s="96" t="s">
        <v>974</v>
      </c>
      <c r="BR782" s="747"/>
      <c r="BS782" s="762"/>
      <c r="BT782" s="762"/>
      <c r="BU782" s="765"/>
    </row>
    <row r="783" spans="1:73" ht="70.5" x14ac:dyDescent="0.25">
      <c r="A783" s="819"/>
      <c r="B783" s="822"/>
      <c r="C783" s="825"/>
      <c r="D783" s="999"/>
      <c r="E783" s="831"/>
      <c r="F783" s="834"/>
      <c r="G783" s="763"/>
      <c r="H783" s="775"/>
      <c r="I783" s="775"/>
      <c r="J783" s="801"/>
      <c r="K783" s="775"/>
      <c r="L783" s="763"/>
      <c r="M783" s="816"/>
      <c r="N783" s="763"/>
      <c r="O783" s="763"/>
      <c r="P783" s="813"/>
      <c r="Q783" s="748"/>
      <c r="R783" s="775"/>
      <c r="S783" s="877"/>
      <c r="T783" s="775"/>
      <c r="U783" s="877"/>
      <c r="V783" s="775"/>
      <c r="W783" s="877"/>
      <c r="X783" s="816"/>
      <c r="Y783" s="877"/>
      <c r="Z783" s="877"/>
      <c r="AA783" s="786"/>
      <c r="AB783" s="297">
        <v>2</v>
      </c>
      <c r="AC783" s="480" t="s">
        <v>2416</v>
      </c>
      <c r="AD783" s="481" t="s">
        <v>2417</v>
      </c>
      <c r="AE783" s="295" t="s">
        <v>1683</v>
      </c>
      <c r="AF783" s="328" t="s">
        <v>507</v>
      </c>
      <c r="AG783" s="302" t="s">
        <v>177</v>
      </c>
      <c r="AH783" s="296">
        <v>0.25</v>
      </c>
      <c r="AI783" s="302" t="s">
        <v>178</v>
      </c>
      <c r="AJ783" s="296">
        <v>0.15</v>
      </c>
      <c r="AK783" s="300">
        <v>0.4</v>
      </c>
      <c r="AL783" s="329">
        <v>0.33600000000000002</v>
      </c>
      <c r="AM783" s="329">
        <v>0.4</v>
      </c>
      <c r="AN783" s="302" t="s">
        <v>179</v>
      </c>
      <c r="AO783" s="302" t="s">
        <v>1477</v>
      </c>
      <c r="AP783" s="302" t="s">
        <v>181</v>
      </c>
      <c r="AQ783" s="775"/>
      <c r="AR783" s="801"/>
      <c r="AS783" s="801"/>
      <c r="AT783" s="786"/>
      <c r="AU783" s="801"/>
      <c r="AV783" s="801"/>
      <c r="AW783" s="786"/>
      <c r="AX783" s="786"/>
      <c r="AY783" s="786"/>
      <c r="AZ783" s="775"/>
      <c r="BA783" s="303"/>
      <c r="BB783" s="305"/>
      <c r="BC783" s="308" t="s">
        <v>974</v>
      </c>
      <c r="BD783" s="295"/>
      <c r="BE783" s="295"/>
      <c r="BF783" s="295"/>
      <c r="BG783" s="295"/>
      <c r="BH783" s="305"/>
      <c r="BI783" s="305"/>
      <c r="BJ783" s="305"/>
      <c r="BK783" s="305"/>
      <c r="BL783" s="306"/>
      <c r="BM783" s="306"/>
      <c r="BN783" s="306"/>
      <c r="BO783" s="306"/>
      <c r="BP783" s="307" t="s">
        <v>974</v>
      </c>
      <c r="BQ783" s="330" t="s">
        <v>974</v>
      </c>
      <c r="BR783" s="748"/>
      <c r="BS783" s="763"/>
      <c r="BT783" s="763"/>
      <c r="BU783" s="766"/>
    </row>
    <row r="784" spans="1:73" ht="114.75" x14ac:dyDescent="0.25">
      <c r="A784" s="819"/>
      <c r="B784" s="822"/>
      <c r="C784" s="825"/>
      <c r="D784" s="999"/>
      <c r="E784" s="831"/>
      <c r="F784" s="834"/>
      <c r="G784" s="763"/>
      <c r="H784" s="775"/>
      <c r="I784" s="775"/>
      <c r="J784" s="801"/>
      <c r="K784" s="775"/>
      <c r="L784" s="763"/>
      <c r="M784" s="816"/>
      <c r="N784" s="763"/>
      <c r="O784" s="763"/>
      <c r="P784" s="813"/>
      <c r="Q784" s="748"/>
      <c r="R784" s="775"/>
      <c r="S784" s="877"/>
      <c r="T784" s="775"/>
      <c r="U784" s="877"/>
      <c r="V784" s="775"/>
      <c r="W784" s="877"/>
      <c r="X784" s="816"/>
      <c r="Y784" s="877"/>
      <c r="Z784" s="877"/>
      <c r="AA784" s="786"/>
      <c r="AB784" s="297">
        <v>3</v>
      </c>
      <c r="AC784" s="480" t="s">
        <v>1503</v>
      </c>
      <c r="AD784" s="481" t="s">
        <v>265</v>
      </c>
      <c r="AE784" s="295" t="s">
        <v>1505</v>
      </c>
      <c r="AF784" s="298" t="s">
        <v>507</v>
      </c>
      <c r="AG784" s="299" t="s">
        <v>177</v>
      </c>
      <c r="AH784" s="296">
        <v>0.25</v>
      </c>
      <c r="AI784" s="299" t="s">
        <v>178</v>
      </c>
      <c r="AJ784" s="296">
        <v>0.15</v>
      </c>
      <c r="AK784" s="300">
        <v>0.4</v>
      </c>
      <c r="AL784" s="301">
        <v>0.2016</v>
      </c>
      <c r="AM784" s="301">
        <v>0.4</v>
      </c>
      <c r="AN784" s="302" t="s">
        <v>179</v>
      </c>
      <c r="AO784" s="302" t="s">
        <v>180</v>
      </c>
      <c r="AP784" s="302" t="s">
        <v>181</v>
      </c>
      <c r="AQ784" s="775"/>
      <c r="AR784" s="801"/>
      <c r="AS784" s="801"/>
      <c r="AT784" s="786"/>
      <c r="AU784" s="801"/>
      <c r="AV784" s="801"/>
      <c r="AW784" s="786"/>
      <c r="AX784" s="786"/>
      <c r="AY784" s="786"/>
      <c r="AZ784" s="775"/>
      <c r="BA784" s="303"/>
      <c r="BB784" s="305"/>
      <c r="BC784" s="308" t="s">
        <v>974</v>
      </c>
      <c r="BD784" s="295"/>
      <c r="BE784" s="295"/>
      <c r="BF784" s="295"/>
      <c r="BG784" s="295"/>
      <c r="BH784" s="305"/>
      <c r="BI784" s="305"/>
      <c r="BJ784" s="305"/>
      <c r="BK784" s="305"/>
      <c r="BL784" s="306"/>
      <c r="BM784" s="306"/>
      <c r="BN784" s="306"/>
      <c r="BO784" s="306"/>
      <c r="BP784" s="307" t="s">
        <v>974</v>
      </c>
      <c r="BQ784" s="330" t="s">
        <v>974</v>
      </c>
      <c r="BR784" s="748"/>
      <c r="BS784" s="763"/>
      <c r="BT784" s="763"/>
      <c r="BU784" s="766"/>
    </row>
    <row r="785" spans="1:73" ht="89.25" x14ac:dyDescent="0.25">
      <c r="A785" s="819"/>
      <c r="B785" s="822"/>
      <c r="C785" s="825"/>
      <c r="D785" s="999"/>
      <c r="E785" s="831"/>
      <c r="F785" s="834"/>
      <c r="G785" s="763"/>
      <c r="H785" s="775"/>
      <c r="I785" s="775"/>
      <c r="J785" s="801"/>
      <c r="K785" s="775"/>
      <c r="L785" s="763"/>
      <c r="M785" s="816"/>
      <c r="N785" s="763"/>
      <c r="O785" s="763"/>
      <c r="P785" s="813"/>
      <c r="Q785" s="748"/>
      <c r="R785" s="775"/>
      <c r="S785" s="877"/>
      <c r="T785" s="775"/>
      <c r="U785" s="877"/>
      <c r="V785" s="775"/>
      <c r="W785" s="877"/>
      <c r="X785" s="816"/>
      <c r="Y785" s="877"/>
      <c r="Z785" s="877"/>
      <c r="AA785" s="786"/>
      <c r="AB785" s="297">
        <v>4</v>
      </c>
      <c r="AC785" s="480" t="s">
        <v>2418</v>
      </c>
      <c r="AD785" s="481" t="s">
        <v>265</v>
      </c>
      <c r="AE785" s="295" t="s">
        <v>1901</v>
      </c>
      <c r="AF785" s="298" t="s">
        <v>507</v>
      </c>
      <c r="AG785" s="299" t="s">
        <v>335</v>
      </c>
      <c r="AH785" s="296">
        <v>0.15</v>
      </c>
      <c r="AI785" s="299" t="s">
        <v>178</v>
      </c>
      <c r="AJ785" s="296">
        <v>0.15</v>
      </c>
      <c r="AK785" s="300">
        <v>0.3</v>
      </c>
      <c r="AL785" s="301">
        <v>0.14112</v>
      </c>
      <c r="AM785" s="301">
        <v>0.4</v>
      </c>
      <c r="AN785" s="302" t="s">
        <v>179</v>
      </c>
      <c r="AO785" s="302" t="s">
        <v>180</v>
      </c>
      <c r="AP785" s="302" t="s">
        <v>181</v>
      </c>
      <c r="AQ785" s="775"/>
      <c r="AR785" s="801"/>
      <c r="AS785" s="801"/>
      <c r="AT785" s="786"/>
      <c r="AU785" s="801"/>
      <c r="AV785" s="801"/>
      <c r="AW785" s="786"/>
      <c r="AX785" s="786"/>
      <c r="AY785" s="786"/>
      <c r="AZ785" s="775"/>
      <c r="BA785" s="303"/>
      <c r="BB785" s="305"/>
      <c r="BC785" s="308" t="s">
        <v>974</v>
      </c>
      <c r="BD785" s="295"/>
      <c r="BE785" s="295"/>
      <c r="BF785" s="295"/>
      <c r="BG785" s="295"/>
      <c r="BH785" s="305"/>
      <c r="BI785" s="305"/>
      <c r="BJ785" s="305"/>
      <c r="BK785" s="305"/>
      <c r="BL785" s="306"/>
      <c r="BM785" s="306"/>
      <c r="BN785" s="306"/>
      <c r="BO785" s="306"/>
      <c r="BP785" s="307" t="s">
        <v>974</v>
      </c>
      <c r="BQ785" s="330" t="s">
        <v>974</v>
      </c>
      <c r="BR785" s="748"/>
      <c r="BS785" s="763"/>
      <c r="BT785" s="763"/>
      <c r="BU785" s="766"/>
    </row>
    <row r="786" spans="1:73" x14ac:dyDescent="0.25">
      <c r="A786" s="819"/>
      <c r="B786" s="822"/>
      <c r="C786" s="825"/>
      <c r="D786" s="999"/>
      <c r="E786" s="831"/>
      <c r="F786" s="834"/>
      <c r="G786" s="763"/>
      <c r="H786" s="775"/>
      <c r="I786" s="775"/>
      <c r="J786" s="801"/>
      <c r="K786" s="775"/>
      <c r="L786" s="763"/>
      <c r="M786" s="816"/>
      <c r="N786" s="763"/>
      <c r="O786" s="763"/>
      <c r="P786" s="813"/>
      <c r="Q786" s="748"/>
      <c r="R786" s="775"/>
      <c r="S786" s="877"/>
      <c r="T786" s="775"/>
      <c r="U786" s="877"/>
      <c r="V786" s="775"/>
      <c r="W786" s="877"/>
      <c r="X786" s="816"/>
      <c r="Y786" s="877"/>
      <c r="Z786" s="877"/>
      <c r="AA786" s="786"/>
      <c r="AB786" s="297">
        <v>5</v>
      </c>
      <c r="AC786" s="480"/>
      <c r="AD786" s="481"/>
      <c r="AE786" s="295"/>
      <c r="AF786" s="298" t="s">
        <v>974</v>
      </c>
      <c r="AG786" s="299"/>
      <c r="AH786" s="296" t="s">
        <v>974</v>
      </c>
      <c r="AI786" s="299"/>
      <c r="AJ786" s="296" t="s">
        <v>974</v>
      </c>
      <c r="AK786" s="300" t="s">
        <v>974</v>
      </c>
      <c r="AL786" s="301" t="s">
        <v>974</v>
      </c>
      <c r="AM786" s="301" t="s">
        <v>974</v>
      </c>
      <c r="AN786" s="302"/>
      <c r="AO786" s="302"/>
      <c r="AP786" s="302"/>
      <c r="AQ786" s="775"/>
      <c r="AR786" s="801"/>
      <c r="AS786" s="801"/>
      <c r="AT786" s="786"/>
      <c r="AU786" s="801"/>
      <c r="AV786" s="801"/>
      <c r="AW786" s="786"/>
      <c r="AX786" s="786"/>
      <c r="AY786" s="786"/>
      <c r="AZ786" s="775"/>
      <c r="BA786" s="303"/>
      <c r="BB786" s="305"/>
      <c r="BC786" s="308" t="s">
        <v>974</v>
      </c>
      <c r="BD786" s="295"/>
      <c r="BE786" s="295"/>
      <c r="BF786" s="295"/>
      <c r="BG786" s="295"/>
      <c r="BH786" s="305"/>
      <c r="BI786" s="305"/>
      <c r="BJ786" s="305"/>
      <c r="BK786" s="305"/>
      <c r="BL786" s="306"/>
      <c r="BM786" s="306"/>
      <c r="BN786" s="306"/>
      <c r="BO786" s="306"/>
      <c r="BP786" s="307" t="s">
        <v>974</v>
      </c>
      <c r="BQ786" s="330" t="s">
        <v>974</v>
      </c>
      <c r="BR786" s="748"/>
      <c r="BS786" s="763"/>
      <c r="BT786" s="763"/>
      <c r="BU786" s="766"/>
    </row>
    <row r="787" spans="1:73" ht="15.75" thickBot="1" x14ac:dyDescent="0.3">
      <c r="A787" s="819"/>
      <c r="B787" s="822"/>
      <c r="C787" s="825"/>
      <c r="D787" s="1000"/>
      <c r="E787" s="832"/>
      <c r="F787" s="835"/>
      <c r="G787" s="764"/>
      <c r="H787" s="776"/>
      <c r="I787" s="776"/>
      <c r="J787" s="802"/>
      <c r="K787" s="776"/>
      <c r="L787" s="764"/>
      <c r="M787" s="817"/>
      <c r="N787" s="764"/>
      <c r="O787" s="764"/>
      <c r="P787" s="814"/>
      <c r="Q787" s="749"/>
      <c r="R787" s="776"/>
      <c r="S787" s="878"/>
      <c r="T787" s="776"/>
      <c r="U787" s="878"/>
      <c r="V787" s="776"/>
      <c r="W787" s="878"/>
      <c r="X787" s="817"/>
      <c r="Y787" s="878"/>
      <c r="Z787" s="878"/>
      <c r="AA787" s="787"/>
      <c r="AB787" s="315">
        <v>6</v>
      </c>
      <c r="AC787" s="482"/>
      <c r="AD787" s="483"/>
      <c r="AE787" s="313"/>
      <c r="AF787" s="316" t="s">
        <v>974</v>
      </c>
      <c r="AG787" s="317"/>
      <c r="AH787" s="314" t="s">
        <v>974</v>
      </c>
      <c r="AI787" s="317"/>
      <c r="AJ787" s="314" t="s">
        <v>974</v>
      </c>
      <c r="AK787" s="318" t="s">
        <v>974</v>
      </c>
      <c r="AL787" s="301" t="s">
        <v>974</v>
      </c>
      <c r="AM787" s="301" t="s">
        <v>974</v>
      </c>
      <c r="AN787" s="320"/>
      <c r="AO787" s="320"/>
      <c r="AP787" s="320"/>
      <c r="AQ787" s="776"/>
      <c r="AR787" s="802"/>
      <c r="AS787" s="802"/>
      <c r="AT787" s="787"/>
      <c r="AU787" s="802"/>
      <c r="AV787" s="802"/>
      <c r="AW787" s="787"/>
      <c r="AX787" s="787"/>
      <c r="AY787" s="787"/>
      <c r="AZ787" s="776"/>
      <c r="BA787" s="321"/>
      <c r="BB787" s="323"/>
      <c r="BC787" s="326" t="s">
        <v>974</v>
      </c>
      <c r="BD787" s="313"/>
      <c r="BE787" s="313"/>
      <c r="BF787" s="313"/>
      <c r="BG787" s="313"/>
      <c r="BH787" s="323"/>
      <c r="BI787" s="323"/>
      <c r="BJ787" s="323"/>
      <c r="BK787" s="323"/>
      <c r="BL787" s="324"/>
      <c r="BM787" s="324"/>
      <c r="BN787" s="324"/>
      <c r="BO787" s="324"/>
      <c r="BP787" s="325" t="s">
        <v>974</v>
      </c>
      <c r="BQ787" s="333" t="s">
        <v>974</v>
      </c>
      <c r="BR787" s="749"/>
      <c r="BS787" s="764"/>
      <c r="BT787" s="764"/>
      <c r="BU787" s="767"/>
    </row>
    <row r="788" spans="1:73" ht="102" x14ac:dyDescent="0.25">
      <c r="A788" s="819"/>
      <c r="B788" s="822"/>
      <c r="C788" s="825"/>
      <c r="D788" s="998" t="s">
        <v>1387</v>
      </c>
      <c r="E788" s="830" t="s">
        <v>1007</v>
      </c>
      <c r="F788" s="833">
        <v>3</v>
      </c>
      <c r="G788" s="762" t="s">
        <v>2419</v>
      </c>
      <c r="H788" s="774" t="s">
        <v>1540</v>
      </c>
      <c r="I788" s="774" t="s">
        <v>1391</v>
      </c>
      <c r="J788" s="800" t="s">
        <v>2420</v>
      </c>
      <c r="K788" s="774" t="s">
        <v>201</v>
      </c>
      <c r="L788" s="762" t="s">
        <v>675</v>
      </c>
      <c r="M788" s="815" t="s">
        <v>1282</v>
      </c>
      <c r="N788" s="762" t="s">
        <v>2421</v>
      </c>
      <c r="O788" s="762" t="s">
        <v>2403</v>
      </c>
      <c r="P788" s="812" t="s">
        <v>1395</v>
      </c>
      <c r="Q788" s="747" t="s">
        <v>1395</v>
      </c>
      <c r="R788" s="774" t="s">
        <v>289</v>
      </c>
      <c r="S788" s="876">
        <v>0.8</v>
      </c>
      <c r="T788" s="774" t="s">
        <v>263</v>
      </c>
      <c r="U788" s="876">
        <v>0.2</v>
      </c>
      <c r="V788" s="774" t="s">
        <v>363</v>
      </c>
      <c r="W788" s="876">
        <v>0.8</v>
      </c>
      <c r="X788" s="815" t="s">
        <v>363</v>
      </c>
      <c r="Y788" s="876">
        <v>0.8</v>
      </c>
      <c r="Z788" s="876" t="s">
        <v>2164</v>
      </c>
      <c r="AA788" s="785" t="s">
        <v>1580</v>
      </c>
      <c r="AB788" s="49">
        <v>1</v>
      </c>
      <c r="AC788" s="480" t="s">
        <v>2422</v>
      </c>
      <c r="AD788" s="128" t="s">
        <v>2423</v>
      </c>
      <c r="AE788" s="14" t="s">
        <v>1703</v>
      </c>
      <c r="AF788" s="16" t="s">
        <v>507</v>
      </c>
      <c r="AG788" s="10" t="s">
        <v>335</v>
      </c>
      <c r="AH788" s="18">
        <v>0.15</v>
      </c>
      <c r="AI788" s="10" t="s">
        <v>178</v>
      </c>
      <c r="AJ788" s="18">
        <v>0.15</v>
      </c>
      <c r="AK788" s="19">
        <v>0.3</v>
      </c>
      <c r="AL788" s="20">
        <v>0.56000000000000005</v>
      </c>
      <c r="AM788" s="20">
        <v>0.8</v>
      </c>
      <c r="AN788" s="11" t="s">
        <v>179</v>
      </c>
      <c r="AO788" s="11" t="s">
        <v>1477</v>
      </c>
      <c r="AP788" s="11" t="s">
        <v>181</v>
      </c>
      <c r="AQ788" s="774" t="s">
        <v>2424</v>
      </c>
      <c r="AR788" s="768">
        <v>0.8</v>
      </c>
      <c r="AS788" s="768">
        <v>0.33600000000000002</v>
      </c>
      <c r="AT788" s="785" t="s">
        <v>219</v>
      </c>
      <c r="AU788" s="768">
        <v>0.8</v>
      </c>
      <c r="AV788" s="768">
        <v>0.8</v>
      </c>
      <c r="AW788" s="785" t="s">
        <v>363</v>
      </c>
      <c r="AX788" s="785" t="s">
        <v>1580</v>
      </c>
      <c r="AY788" s="785" t="s">
        <v>1580</v>
      </c>
      <c r="AZ788" s="774" t="s">
        <v>183</v>
      </c>
      <c r="BA788" s="97" t="s">
        <v>2425</v>
      </c>
      <c r="BB788" s="91" t="s">
        <v>1508</v>
      </c>
      <c r="BC788" s="94">
        <v>2</v>
      </c>
      <c r="BD788" s="9"/>
      <c r="BE788" s="9">
        <v>1</v>
      </c>
      <c r="BF788" s="9"/>
      <c r="BG788" s="9">
        <v>1</v>
      </c>
      <c r="BH788" s="91" t="s">
        <v>2426</v>
      </c>
      <c r="BI788" s="91" t="s">
        <v>2408</v>
      </c>
      <c r="BJ788" s="91"/>
      <c r="BK788" s="91"/>
      <c r="BL788" s="93"/>
      <c r="BM788" s="93"/>
      <c r="BN788" s="93"/>
      <c r="BO788" s="93"/>
      <c r="BP788" s="95" t="s">
        <v>974</v>
      </c>
      <c r="BQ788" s="96" t="s">
        <v>974</v>
      </c>
      <c r="BR788" s="747"/>
      <c r="BS788" s="762"/>
      <c r="BT788" s="762"/>
      <c r="BU788" s="765"/>
    </row>
    <row r="789" spans="1:73" ht="114.75" x14ac:dyDescent="0.25">
      <c r="A789" s="819"/>
      <c r="B789" s="822"/>
      <c r="C789" s="825"/>
      <c r="D789" s="999"/>
      <c r="E789" s="831"/>
      <c r="F789" s="834"/>
      <c r="G789" s="763"/>
      <c r="H789" s="775"/>
      <c r="I789" s="775"/>
      <c r="J789" s="801"/>
      <c r="K789" s="775"/>
      <c r="L789" s="763"/>
      <c r="M789" s="816"/>
      <c r="N789" s="763"/>
      <c r="O789" s="763"/>
      <c r="P789" s="813"/>
      <c r="Q789" s="748"/>
      <c r="R789" s="775"/>
      <c r="S789" s="877"/>
      <c r="T789" s="775"/>
      <c r="U789" s="877"/>
      <c r="V789" s="775"/>
      <c r="W789" s="877"/>
      <c r="X789" s="816"/>
      <c r="Y789" s="877"/>
      <c r="Z789" s="877"/>
      <c r="AA789" s="786"/>
      <c r="AB789" s="297">
        <v>2</v>
      </c>
      <c r="AC789" s="480" t="s">
        <v>1503</v>
      </c>
      <c r="AD789" s="481" t="s">
        <v>2365</v>
      </c>
      <c r="AE789" s="295" t="s">
        <v>1505</v>
      </c>
      <c r="AF789" s="298" t="s">
        <v>507</v>
      </c>
      <c r="AG789" s="299" t="s">
        <v>177</v>
      </c>
      <c r="AH789" s="296">
        <v>0.25</v>
      </c>
      <c r="AI789" s="299" t="s">
        <v>178</v>
      </c>
      <c r="AJ789" s="296">
        <v>0.15</v>
      </c>
      <c r="AK789" s="300">
        <v>0.4</v>
      </c>
      <c r="AL789" s="301">
        <v>0.33600000000000002</v>
      </c>
      <c r="AM789" s="301">
        <v>0.8</v>
      </c>
      <c r="AN789" s="302" t="s">
        <v>179</v>
      </c>
      <c r="AO789" s="302" t="s">
        <v>180</v>
      </c>
      <c r="AP789" s="302" t="s">
        <v>181</v>
      </c>
      <c r="AQ789" s="775"/>
      <c r="AR789" s="801"/>
      <c r="AS789" s="801"/>
      <c r="AT789" s="786"/>
      <c r="AU789" s="801"/>
      <c r="AV789" s="801"/>
      <c r="AW789" s="786"/>
      <c r="AX789" s="786"/>
      <c r="AY789" s="786"/>
      <c r="AZ789" s="775"/>
      <c r="BA789" s="303" t="s">
        <v>2427</v>
      </c>
      <c r="BB789" s="305" t="s">
        <v>2410</v>
      </c>
      <c r="BC789" s="308">
        <v>1</v>
      </c>
      <c r="BD789" s="295"/>
      <c r="BE789" s="295">
        <v>1</v>
      </c>
      <c r="BF789" s="295"/>
      <c r="BG789" s="295"/>
      <c r="BH789" s="305" t="s">
        <v>2426</v>
      </c>
      <c r="BI789" s="305" t="s">
        <v>2408</v>
      </c>
      <c r="BJ789" s="305"/>
      <c r="BK789" s="305"/>
      <c r="BL789" s="306"/>
      <c r="BM789" s="306"/>
      <c r="BN789" s="306"/>
      <c r="BO789" s="306"/>
      <c r="BP789" s="307" t="s">
        <v>974</v>
      </c>
      <c r="BQ789" s="330" t="s">
        <v>974</v>
      </c>
      <c r="BR789" s="748"/>
      <c r="BS789" s="763"/>
      <c r="BT789" s="763"/>
      <c r="BU789" s="766"/>
    </row>
    <row r="790" spans="1:73" x14ac:dyDescent="0.25">
      <c r="A790" s="819"/>
      <c r="B790" s="822"/>
      <c r="C790" s="825"/>
      <c r="D790" s="999"/>
      <c r="E790" s="831"/>
      <c r="F790" s="834"/>
      <c r="G790" s="763"/>
      <c r="H790" s="775"/>
      <c r="I790" s="775"/>
      <c r="J790" s="801"/>
      <c r="K790" s="775"/>
      <c r="L790" s="763"/>
      <c r="M790" s="816"/>
      <c r="N790" s="763"/>
      <c r="O790" s="763"/>
      <c r="P790" s="813"/>
      <c r="Q790" s="748"/>
      <c r="R790" s="775"/>
      <c r="S790" s="877"/>
      <c r="T790" s="775"/>
      <c r="U790" s="877"/>
      <c r="V790" s="775"/>
      <c r="W790" s="877"/>
      <c r="X790" s="816"/>
      <c r="Y790" s="877"/>
      <c r="Z790" s="877"/>
      <c r="AA790" s="786"/>
      <c r="AB790" s="297">
        <v>3</v>
      </c>
      <c r="AC790" s="480"/>
      <c r="AD790" s="481"/>
      <c r="AE790" s="295"/>
      <c r="AF790" s="298" t="s">
        <v>974</v>
      </c>
      <c r="AG790" s="299"/>
      <c r="AH790" s="296" t="s">
        <v>974</v>
      </c>
      <c r="AI790" s="299"/>
      <c r="AJ790" s="296" t="s">
        <v>974</v>
      </c>
      <c r="AK790" s="300" t="s">
        <v>974</v>
      </c>
      <c r="AL790" s="301" t="s">
        <v>974</v>
      </c>
      <c r="AM790" s="301" t="s">
        <v>974</v>
      </c>
      <c r="AN790" s="302"/>
      <c r="AO790" s="302"/>
      <c r="AP790" s="302"/>
      <c r="AQ790" s="775"/>
      <c r="AR790" s="801"/>
      <c r="AS790" s="801"/>
      <c r="AT790" s="786"/>
      <c r="AU790" s="801"/>
      <c r="AV790" s="801"/>
      <c r="AW790" s="786"/>
      <c r="AX790" s="786"/>
      <c r="AY790" s="786"/>
      <c r="AZ790" s="775"/>
      <c r="BA790" s="303"/>
      <c r="BB790" s="305"/>
      <c r="BC790" s="308" t="s">
        <v>974</v>
      </c>
      <c r="BD790" s="295"/>
      <c r="BE790" s="295"/>
      <c r="BF790" s="295"/>
      <c r="BG790" s="295"/>
      <c r="BH790" s="305"/>
      <c r="BI790" s="305"/>
      <c r="BJ790" s="305"/>
      <c r="BK790" s="305"/>
      <c r="BL790" s="306"/>
      <c r="BM790" s="306"/>
      <c r="BN790" s="306"/>
      <c r="BO790" s="306"/>
      <c r="BP790" s="307" t="s">
        <v>974</v>
      </c>
      <c r="BQ790" s="330" t="s">
        <v>974</v>
      </c>
      <c r="BR790" s="748"/>
      <c r="BS790" s="763"/>
      <c r="BT790" s="763"/>
      <c r="BU790" s="766"/>
    </row>
    <row r="791" spans="1:73" x14ac:dyDescent="0.25">
      <c r="A791" s="819"/>
      <c r="B791" s="822"/>
      <c r="C791" s="825"/>
      <c r="D791" s="999"/>
      <c r="E791" s="831"/>
      <c r="F791" s="834"/>
      <c r="G791" s="763"/>
      <c r="H791" s="775"/>
      <c r="I791" s="775"/>
      <c r="J791" s="801"/>
      <c r="K791" s="775"/>
      <c r="L791" s="763"/>
      <c r="M791" s="816"/>
      <c r="N791" s="763"/>
      <c r="O791" s="763"/>
      <c r="P791" s="813"/>
      <c r="Q791" s="748"/>
      <c r="R791" s="775"/>
      <c r="S791" s="877"/>
      <c r="T791" s="775"/>
      <c r="U791" s="877"/>
      <c r="V791" s="775"/>
      <c r="W791" s="877"/>
      <c r="X791" s="816"/>
      <c r="Y791" s="877"/>
      <c r="Z791" s="877"/>
      <c r="AA791" s="786"/>
      <c r="AB791" s="297">
        <v>4</v>
      </c>
      <c r="AC791" s="480"/>
      <c r="AD791" s="481"/>
      <c r="AE791" s="295"/>
      <c r="AF791" s="298" t="s">
        <v>974</v>
      </c>
      <c r="AG791" s="299"/>
      <c r="AH791" s="296" t="s">
        <v>974</v>
      </c>
      <c r="AI791" s="299"/>
      <c r="AJ791" s="296" t="s">
        <v>974</v>
      </c>
      <c r="AK791" s="300" t="s">
        <v>974</v>
      </c>
      <c r="AL791" s="301" t="s">
        <v>974</v>
      </c>
      <c r="AM791" s="301" t="s">
        <v>974</v>
      </c>
      <c r="AN791" s="302"/>
      <c r="AO791" s="302"/>
      <c r="AP791" s="302"/>
      <c r="AQ791" s="775"/>
      <c r="AR791" s="801"/>
      <c r="AS791" s="801"/>
      <c r="AT791" s="786"/>
      <c r="AU791" s="801"/>
      <c r="AV791" s="801"/>
      <c r="AW791" s="786"/>
      <c r="AX791" s="786"/>
      <c r="AY791" s="786"/>
      <c r="AZ791" s="775"/>
      <c r="BA791" s="303"/>
      <c r="BB791" s="305"/>
      <c r="BC791" s="308" t="s">
        <v>974</v>
      </c>
      <c r="BD791" s="295"/>
      <c r="BE791" s="295"/>
      <c r="BF791" s="295"/>
      <c r="BG791" s="295"/>
      <c r="BH791" s="305"/>
      <c r="BI791" s="305"/>
      <c r="BJ791" s="305"/>
      <c r="BK791" s="305"/>
      <c r="BL791" s="306"/>
      <c r="BM791" s="306"/>
      <c r="BN791" s="306"/>
      <c r="BO791" s="306"/>
      <c r="BP791" s="307" t="s">
        <v>974</v>
      </c>
      <c r="BQ791" s="330" t="s">
        <v>974</v>
      </c>
      <c r="BR791" s="748"/>
      <c r="BS791" s="763"/>
      <c r="BT791" s="763"/>
      <c r="BU791" s="766"/>
    </row>
    <row r="792" spans="1:73" x14ac:dyDescent="0.25">
      <c r="A792" s="819"/>
      <c r="B792" s="822"/>
      <c r="C792" s="825"/>
      <c r="D792" s="999"/>
      <c r="E792" s="831"/>
      <c r="F792" s="834"/>
      <c r="G792" s="763"/>
      <c r="H792" s="775"/>
      <c r="I792" s="775"/>
      <c r="J792" s="801"/>
      <c r="K792" s="775"/>
      <c r="L792" s="763"/>
      <c r="M792" s="816"/>
      <c r="N792" s="763"/>
      <c r="O792" s="763"/>
      <c r="P792" s="813"/>
      <c r="Q792" s="748"/>
      <c r="R792" s="775"/>
      <c r="S792" s="877"/>
      <c r="T792" s="775"/>
      <c r="U792" s="877"/>
      <c r="V792" s="775"/>
      <c r="W792" s="877"/>
      <c r="X792" s="816"/>
      <c r="Y792" s="877"/>
      <c r="Z792" s="877"/>
      <c r="AA792" s="786"/>
      <c r="AB792" s="297">
        <v>5</v>
      </c>
      <c r="AC792" s="480"/>
      <c r="AD792" s="481"/>
      <c r="AE792" s="51"/>
      <c r="AF792" s="298" t="s">
        <v>974</v>
      </c>
      <c r="AG792" s="299"/>
      <c r="AH792" s="296" t="s">
        <v>974</v>
      </c>
      <c r="AI792" s="299"/>
      <c r="AJ792" s="296" t="s">
        <v>974</v>
      </c>
      <c r="AK792" s="300" t="s">
        <v>974</v>
      </c>
      <c r="AL792" s="301" t="s">
        <v>974</v>
      </c>
      <c r="AM792" s="301" t="s">
        <v>974</v>
      </c>
      <c r="AN792" s="302"/>
      <c r="AO792" s="302"/>
      <c r="AP792" s="302"/>
      <c r="AQ792" s="775"/>
      <c r="AR792" s="801"/>
      <c r="AS792" s="801"/>
      <c r="AT792" s="786"/>
      <c r="AU792" s="801"/>
      <c r="AV792" s="801"/>
      <c r="AW792" s="786"/>
      <c r="AX792" s="786"/>
      <c r="AY792" s="786"/>
      <c r="AZ792" s="775"/>
      <c r="BA792" s="303"/>
      <c r="BB792" s="305"/>
      <c r="BC792" s="308" t="s">
        <v>974</v>
      </c>
      <c r="BD792" s="295"/>
      <c r="BE792" s="295"/>
      <c r="BF792" s="295"/>
      <c r="BG792" s="295"/>
      <c r="BH792" s="305"/>
      <c r="BI792" s="305"/>
      <c r="BJ792" s="305"/>
      <c r="BK792" s="305"/>
      <c r="BL792" s="306"/>
      <c r="BM792" s="306"/>
      <c r="BN792" s="306"/>
      <c r="BO792" s="306"/>
      <c r="BP792" s="307" t="s">
        <v>974</v>
      </c>
      <c r="BQ792" s="330" t="s">
        <v>974</v>
      </c>
      <c r="BR792" s="748"/>
      <c r="BS792" s="763"/>
      <c r="BT792" s="763"/>
      <c r="BU792" s="766"/>
    </row>
    <row r="793" spans="1:73" ht="15.75" thickBot="1" x14ac:dyDescent="0.3">
      <c r="A793" s="819"/>
      <c r="B793" s="822"/>
      <c r="C793" s="825"/>
      <c r="D793" s="1000"/>
      <c r="E793" s="832"/>
      <c r="F793" s="835"/>
      <c r="G793" s="764"/>
      <c r="H793" s="776"/>
      <c r="I793" s="776"/>
      <c r="J793" s="802"/>
      <c r="K793" s="776"/>
      <c r="L793" s="764"/>
      <c r="M793" s="817"/>
      <c r="N793" s="764"/>
      <c r="O793" s="764"/>
      <c r="P793" s="814"/>
      <c r="Q793" s="749"/>
      <c r="R793" s="776"/>
      <c r="S793" s="878"/>
      <c r="T793" s="776"/>
      <c r="U793" s="878"/>
      <c r="V793" s="776"/>
      <c r="W793" s="878"/>
      <c r="X793" s="817"/>
      <c r="Y793" s="878"/>
      <c r="Z793" s="878"/>
      <c r="AA793" s="787"/>
      <c r="AB793" s="315">
        <v>6</v>
      </c>
      <c r="AC793" s="482"/>
      <c r="AD793" s="483"/>
      <c r="AE793" s="313"/>
      <c r="AF793" s="316" t="s">
        <v>974</v>
      </c>
      <c r="AG793" s="317"/>
      <c r="AH793" s="314" t="s">
        <v>974</v>
      </c>
      <c r="AI793" s="317"/>
      <c r="AJ793" s="314" t="s">
        <v>974</v>
      </c>
      <c r="AK793" s="318" t="s">
        <v>974</v>
      </c>
      <c r="AL793" s="301" t="s">
        <v>974</v>
      </c>
      <c r="AM793" s="301" t="s">
        <v>974</v>
      </c>
      <c r="AN793" s="320"/>
      <c r="AO793" s="320"/>
      <c r="AP793" s="320"/>
      <c r="AQ793" s="776"/>
      <c r="AR793" s="802"/>
      <c r="AS793" s="802"/>
      <c r="AT793" s="787"/>
      <c r="AU793" s="802"/>
      <c r="AV793" s="802"/>
      <c r="AW793" s="787"/>
      <c r="AX793" s="787"/>
      <c r="AY793" s="787"/>
      <c r="AZ793" s="776"/>
      <c r="BA793" s="321"/>
      <c r="BB793" s="323"/>
      <c r="BC793" s="326" t="s">
        <v>974</v>
      </c>
      <c r="BD793" s="313"/>
      <c r="BE793" s="313"/>
      <c r="BF793" s="313"/>
      <c r="BG793" s="313"/>
      <c r="BH793" s="323"/>
      <c r="BI793" s="323"/>
      <c r="BJ793" s="323"/>
      <c r="BK793" s="323"/>
      <c r="BL793" s="324"/>
      <c r="BM793" s="324"/>
      <c r="BN793" s="324"/>
      <c r="BO793" s="324"/>
      <c r="BP793" s="325" t="s">
        <v>974</v>
      </c>
      <c r="BQ793" s="333" t="s">
        <v>974</v>
      </c>
      <c r="BR793" s="749"/>
      <c r="BS793" s="764"/>
      <c r="BT793" s="764"/>
      <c r="BU793" s="767"/>
    </row>
    <row r="794" spans="1:73" ht="78.75" x14ac:dyDescent="0.25">
      <c r="A794" s="819"/>
      <c r="B794" s="822"/>
      <c r="C794" s="825"/>
      <c r="D794" s="998" t="s">
        <v>1387</v>
      </c>
      <c r="E794" s="830" t="s">
        <v>1007</v>
      </c>
      <c r="F794" s="833">
        <v>4</v>
      </c>
      <c r="G794" s="762" t="s">
        <v>2428</v>
      </c>
      <c r="H794" s="774" t="s">
        <v>1540</v>
      </c>
      <c r="I794" s="774" t="s">
        <v>1406</v>
      </c>
      <c r="J794" s="800" t="s">
        <v>2429</v>
      </c>
      <c r="K794" s="774" t="s">
        <v>201</v>
      </c>
      <c r="L794" s="762" t="s">
        <v>675</v>
      </c>
      <c r="M794" s="815" t="s">
        <v>1282</v>
      </c>
      <c r="N794" s="762" t="s">
        <v>2412</v>
      </c>
      <c r="O794" s="762" t="s">
        <v>2413</v>
      </c>
      <c r="P794" s="812" t="s">
        <v>1395</v>
      </c>
      <c r="Q794" s="809" t="s">
        <v>1395</v>
      </c>
      <c r="R794" s="774" t="s">
        <v>289</v>
      </c>
      <c r="S794" s="876">
        <v>0.8</v>
      </c>
      <c r="T794" s="774"/>
      <c r="U794" s="876" t="s">
        <v>974</v>
      </c>
      <c r="V794" s="774" t="s">
        <v>174</v>
      </c>
      <c r="W794" s="876">
        <v>0.6</v>
      </c>
      <c r="X794" s="815" t="s">
        <v>174</v>
      </c>
      <c r="Y794" s="876">
        <v>0.6</v>
      </c>
      <c r="Z794" s="876" t="s">
        <v>1579</v>
      </c>
      <c r="AA794" s="785" t="s">
        <v>1580</v>
      </c>
      <c r="AB794" s="49">
        <v>1</v>
      </c>
      <c r="AC794" s="213" t="s">
        <v>2430</v>
      </c>
      <c r="AD794" s="214" t="s">
        <v>237</v>
      </c>
      <c r="AE794" s="9" t="s">
        <v>1901</v>
      </c>
      <c r="AF794" s="16" t="s">
        <v>830</v>
      </c>
      <c r="AG794" s="10" t="s">
        <v>282</v>
      </c>
      <c r="AH794" s="18">
        <v>0.1</v>
      </c>
      <c r="AI794" s="10" t="s">
        <v>178</v>
      </c>
      <c r="AJ794" s="18">
        <v>0.15</v>
      </c>
      <c r="AK794" s="19">
        <v>0.25</v>
      </c>
      <c r="AL794" s="20">
        <v>0.8</v>
      </c>
      <c r="AM794" s="20">
        <v>0.44999999999999996</v>
      </c>
      <c r="AN794" s="11" t="s">
        <v>1621</v>
      </c>
      <c r="AO794" s="11" t="s">
        <v>180</v>
      </c>
      <c r="AP794" s="11" t="s">
        <v>181</v>
      </c>
      <c r="AQ794" s="774" t="s">
        <v>2424</v>
      </c>
      <c r="AR794" s="768">
        <v>0.8</v>
      </c>
      <c r="AS794" s="768">
        <v>0.12096</v>
      </c>
      <c r="AT794" s="785" t="s">
        <v>535</v>
      </c>
      <c r="AU794" s="768">
        <v>0.6</v>
      </c>
      <c r="AV794" s="768">
        <v>0.44999999999999996</v>
      </c>
      <c r="AW794" s="785" t="s">
        <v>174</v>
      </c>
      <c r="AX794" s="785" t="s">
        <v>1580</v>
      </c>
      <c r="AY794" s="785" t="s">
        <v>174</v>
      </c>
      <c r="AZ794" s="774" t="s">
        <v>183</v>
      </c>
      <c r="BA794" s="97" t="s">
        <v>2431</v>
      </c>
      <c r="BB794" s="91" t="s">
        <v>1508</v>
      </c>
      <c r="BC794" s="94">
        <v>2</v>
      </c>
      <c r="BD794" s="9"/>
      <c r="BE794" s="9">
        <v>1</v>
      </c>
      <c r="BF794" s="9"/>
      <c r="BG794" s="9">
        <v>1</v>
      </c>
      <c r="BH794" s="91" t="s">
        <v>2426</v>
      </c>
      <c r="BI794" s="91" t="s">
        <v>2408</v>
      </c>
      <c r="BJ794" s="91"/>
      <c r="BK794" s="91"/>
      <c r="BL794" s="93"/>
      <c r="BM794" s="93"/>
      <c r="BN794" s="93"/>
      <c r="BO794" s="93"/>
      <c r="BP794" s="95" t="s">
        <v>974</v>
      </c>
      <c r="BQ794" s="96" t="s">
        <v>974</v>
      </c>
      <c r="BR794" s="747"/>
      <c r="BS794" s="762"/>
      <c r="BT794" s="762"/>
      <c r="BU794" s="765"/>
    </row>
    <row r="795" spans="1:73" ht="70.5" x14ac:dyDescent="0.25">
      <c r="A795" s="819"/>
      <c r="B795" s="822"/>
      <c r="C795" s="825"/>
      <c r="D795" s="999"/>
      <c r="E795" s="831"/>
      <c r="F795" s="834"/>
      <c r="G795" s="763"/>
      <c r="H795" s="775"/>
      <c r="I795" s="775"/>
      <c r="J795" s="801"/>
      <c r="K795" s="775"/>
      <c r="L795" s="763"/>
      <c r="M795" s="816"/>
      <c r="N795" s="763"/>
      <c r="O795" s="763"/>
      <c r="P795" s="813"/>
      <c r="Q795" s="810"/>
      <c r="R795" s="775"/>
      <c r="S795" s="877"/>
      <c r="T795" s="775"/>
      <c r="U795" s="877"/>
      <c r="V795" s="775"/>
      <c r="W795" s="877"/>
      <c r="X795" s="816"/>
      <c r="Y795" s="877"/>
      <c r="Z795" s="877"/>
      <c r="AA795" s="786"/>
      <c r="AB795" s="297">
        <v>2</v>
      </c>
      <c r="AC795" s="480" t="s">
        <v>2416</v>
      </c>
      <c r="AD795" s="481" t="s">
        <v>302</v>
      </c>
      <c r="AE795" s="295" t="s">
        <v>1683</v>
      </c>
      <c r="AF795" s="298" t="s">
        <v>507</v>
      </c>
      <c r="AG795" s="299" t="s">
        <v>177</v>
      </c>
      <c r="AH795" s="296">
        <v>0.25</v>
      </c>
      <c r="AI795" s="299" t="s">
        <v>178</v>
      </c>
      <c r="AJ795" s="296">
        <v>0.15</v>
      </c>
      <c r="AK795" s="300">
        <v>0.4</v>
      </c>
      <c r="AL795" s="301">
        <v>0.48</v>
      </c>
      <c r="AM795" s="301">
        <v>0.44999999999999996</v>
      </c>
      <c r="AN795" s="302" t="s">
        <v>179</v>
      </c>
      <c r="AO795" s="302" t="s">
        <v>1477</v>
      </c>
      <c r="AP795" s="302" t="s">
        <v>181</v>
      </c>
      <c r="AQ795" s="775"/>
      <c r="AR795" s="801"/>
      <c r="AS795" s="801"/>
      <c r="AT795" s="786"/>
      <c r="AU795" s="801"/>
      <c r="AV795" s="801"/>
      <c r="AW795" s="786"/>
      <c r="AX795" s="786"/>
      <c r="AY795" s="786"/>
      <c r="AZ795" s="775"/>
      <c r="BA795" s="303" t="s">
        <v>2432</v>
      </c>
      <c r="BB795" s="305" t="s">
        <v>2410</v>
      </c>
      <c r="BC795" s="308">
        <v>1</v>
      </c>
      <c r="BD795" s="295"/>
      <c r="BE795" s="295">
        <v>1</v>
      </c>
      <c r="BF795" s="295"/>
      <c r="BG795" s="295"/>
      <c r="BH795" s="305" t="s">
        <v>2426</v>
      </c>
      <c r="BI795" s="305" t="s">
        <v>2408</v>
      </c>
      <c r="BJ795" s="305"/>
      <c r="BK795" s="305"/>
      <c r="BL795" s="306"/>
      <c r="BM795" s="306"/>
      <c r="BN795" s="306"/>
      <c r="BO795" s="306"/>
      <c r="BP795" s="307" t="s">
        <v>974</v>
      </c>
      <c r="BQ795" s="330" t="s">
        <v>974</v>
      </c>
      <c r="BR795" s="748"/>
      <c r="BS795" s="763"/>
      <c r="BT795" s="763"/>
      <c r="BU795" s="766"/>
    </row>
    <row r="796" spans="1:73" ht="114.75" x14ac:dyDescent="0.25">
      <c r="A796" s="819"/>
      <c r="B796" s="822"/>
      <c r="C796" s="825"/>
      <c r="D796" s="999"/>
      <c r="E796" s="831"/>
      <c r="F796" s="834"/>
      <c r="G796" s="763"/>
      <c r="H796" s="775"/>
      <c r="I796" s="775"/>
      <c r="J796" s="801"/>
      <c r="K796" s="775"/>
      <c r="L796" s="763"/>
      <c r="M796" s="816"/>
      <c r="N796" s="763"/>
      <c r="O796" s="763"/>
      <c r="P796" s="813"/>
      <c r="Q796" s="810"/>
      <c r="R796" s="775"/>
      <c r="S796" s="877"/>
      <c r="T796" s="775"/>
      <c r="U796" s="877"/>
      <c r="V796" s="775"/>
      <c r="W796" s="877"/>
      <c r="X796" s="816"/>
      <c r="Y796" s="877"/>
      <c r="Z796" s="877"/>
      <c r="AA796" s="786"/>
      <c r="AB796" s="297">
        <v>3</v>
      </c>
      <c r="AC796" s="480" t="s">
        <v>1503</v>
      </c>
      <c r="AD796" s="481" t="s">
        <v>265</v>
      </c>
      <c r="AE796" s="295" t="s">
        <v>1505</v>
      </c>
      <c r="AF796" s="298" t="s">
        <v>507</v>
      </c>
      <c r="AG796" s="299" t="s">
        <v>177</v>
      </c>
      <c r="AH796" s="296">
        <v>0.25</v>
      </c>
      <c r="AI796" s="299" t="s">
        <v>178</v>
      </c>
      <c r="AJ796" s="296">
        <v>0.15</v>
      </c>
      <c r="AK796" s="300">
        <v>0.4</v>
      </c>
      <c r="AL796" s="301">
        <v>0.28799999999999998</v>
      </c>
      <c r="AM796" s="301">
        <v>0.44999999999999996</v>
      </c>
      <c r="AN796" s="302" t="s">
        <v>179</v>
      </c>
      <c r="AO796" s="302" t="s">
        <v>180</v>
      </c>
      <c r="AP796" s="302" t="s">
        <v>1427</v>
      </c>
      <c r="AQ796" s="775"/>
      <c r="AR796" s="801"/>
      <c r="AS796" s="801"/>
      <c r="AT796" s="786"/>
      <c r="AU796" s="801"/>
      <c r="AV796" s="801"/>
      <c r="AW796" s="786"/>
      <c r="AX796" s="786"/>
      <c r="AY796" s="786"/>
      <c r="AZ796" s="775"/>
      <c r="BA796" s="303" t="s">
        <v>2433</v>
      </c>
      <c r="BB796" s="305" t="s">
        <v>2434</v>
      </c>
      <c r="BC796" s="308">
        <v>12</v>
      </c>
      <c r="BD796" s="295">
        <v>3</v>
      </c>
      <c r="BE796" s="295">
        <v>3</v>
      </c>
      <c r="BF796" s="295">
        <v>3</v>
      </c>
      <c r="BG796" s="295">
        <v>3</v>
      </c>
      <c r="BH796" s="305" t="s">
        <v>2426</v>
      </c>
      <c r="BI796" s="305" t="s">
        <v>2408</v>
      </c>
      <c r="BJ796" s="305"/>
      <c r="BK796" s="305"/>
      <c r="BL796" s="306"/>
      <c r="BM796" s="306"/>
      <c r="BN796" s="306"/>
      <c r="BO796" s="306"/>
      <c r="BP796" s="307" t="s">
        <v>974</v>
      </c>
      <c r="BQ796" s="330" t="s">
        <v>974</v>
      </c>
      <c r="BR796" s="748"/>
      <c r="BS796" s="763"/>
      <c r="BT796" s="763"/>
      <c r="BU796" s="766"/>
    </row>
    <row r="797" spans="1:73" ht="89.25" x14ac:dyDescent="0.25">
      <c r="A797" s="819"/>
      <c r="B797" s="822"/>
      <c r="C797" s="825"/>
      <c r="D797" s="999"/>
      <c r="E797" s="831"/>
      <c r="F797" s="834"/>
      <c r="G797" s="763"/>
      <c r="H797" s="775"/>
      <c r="I797" s="775"/>
      <c r="J797" s="801"/>
      <c r="K797" s="775"/>
      <c r="L797" s="763"/>
      <c r="M797" s="816"/>
      <c r="N797" s="763"/>
      <c r="O797" s="763"/>
      <c r="P797" s="813"/>
      <c r="Q797" s="810"/>
      <c r="R797" s="775"/>
      <c r="S797" s="877"/>
      <c r="T797" s="775"/>
      <c r="U797" s="877"/>
      <c r="V797" s="775"/>
      <c r="W797" s="877"/>
      <c r="X797" s="816"/>
      <c r="Y797" s="877"/>
      <c r="Z797" s="877"/>
      <c r="AA797" s="786"/>
      <c r="AB797" s="297">
        <v>4</v>
      </c>
      <c r="AC797" s="480" t="s">
        <v>2435</v>
      </c>
      <c r="AD797" s="481" t="s">
        <v>237</v>
      </c>
      <c r="AE797" s="295" t="s">
        <v>1901</v>
      </c>
      <c r="AF797" s="298" t="s">
        <v>507</v>
      </c>
      <c r="AG797" s="299" t="s">
        <v>335</v>
      </c>
      <c r="AH797" s="296">
        <v>0.15</v>
      </c>
      <c r="AI797" s="299" t="s">
        <v>178</v>
      </c>
      <c r="AJ797" s="296">
        <v>0.15</v>
      </c>
      <c r="AK797" s="300">
        <v>0.3</v>
      </c>
      <c r="AL797" s="301">
        <v>0.2016</v>
      </c>
      <c r="AM797" s="301">
        <v>0.44999999999999996</v>
      </c>
      <c r="AN797" s="302" t="s">
        <v>179</v>
      </c>
      <c r="AO797" s="302" t="s">
        <v>180</v>
      </c>
      <c r="AP797" s="302" t="s">
        <v>181</v>
      </c>
      <c r="AQ797" s="775"/>
      <c r="AR797" s="801"/>
      <c r="AS797" s="801"/>
      <c r="AT797" s="786"/>
      <c r="AU797" s="801"/>
      <c r="AV797" s="801"/>
      <c r="AW797" s="786"/>
      <c r="AX797" s="786"/>
      <c r="AY797" s="786"/>
      <c r="AZ797" s="775"/>
      <c r="BA797" s="303"/>
      <c r="BB797" s="305"/>
      <c r="BC797" s="308" t="s">
        <v>974</v>
      </c>
      <c r="BD797" s="295"/>
      <c r="BE797" s="295"/>
      <c r="BF797" s="295"/>
      <c r="BG797" s="295"/>
      <c r="BH797" s="305"/>
      <c r="BI797" s="305"/>
      <c r="BJ797" s="305"/>
      <c r="BK797" s="305"/>
      <c r="BL797" s="306"/>
      <c r="BM797" s="306"/>
      <c r="BN797" s="306"/>
      <c r="BO797" s="306"/>
      <c r="BP797" s="307" t="s">
        <v>974</v>
      </c>
      <c r="BQ797" s="330" t="s">
        <v>974</v>
      </c>
      <c r="BR797" s="748"/>
      <c r="BS797" s="763"/>
      <c r="BT797" s="763"/>
      <c r="BU797" s="766"/>
    </row>
    <row r="798" spans="1:73" ht="70.5" x14ac:dyDescent="0.25">
      <c r="A798" s="819"/>
      <c r="B798" s="822"/>
      <c r="C798" s="825"/>
      <c r="D798" s="999"/>
      <c r="E798" s="831"/>
      <c r="F798" s="834"/>
      <c r="G798" s="763"/>
      <c r="H798" s="775"/>
      <c r="I798" s="775"/>
      <c r="J798" s="801"/>
      <c r="K798" s="775"/>
      <c r="L798" s="763"/>
      <c r="M798" s="816"/>
      <c r="N798" s="763"/>
      <c r="O798" s="763"/>
      <c r="P798" s="813"/>
      <c r="Q798" s="810"/>
      <c r="R798" s="775"/>
      <c r="S798" s="877"/>
      <c r="T798" s="775"/>
      <c r="U798" s="877"/>
      <c r="V798" s="775"/>
      <c r="W798" s="877"/>
      <c r="X798" s="816"/>
      <c r="Y798" s="877"/>
      <c r="Z798" s="877"/>
      <c r="AA798" s="786"/>
      <c r="AB798" s="297">
        <v>5</v>
      </c>
      <c r="AC798" s="480" t="s">
        <v>2436</v>
      </c>
      <c r="AD798" s="481" t="s">
        <v>302</v>
      </c>
      <c r="AE798" s="295" t="s">
        <v>2437</v>
      </c>
      <c r="AF798" s="298" t="s">
        <v>507</v>
      </c>
      <c r="AG798" s="299" t="s">
        <v>177</v>
      </c>
      <c r="AH798" s="296">
        <v>0.25</v>
      </c>
      <c r="AI798" s="299" t="s">
        <v>178</v>
      </c>
      <c r="AJ798" s="296">
        <v>0.15</v>
      </c>
      <c r="AK798" s="300">
        <v>0.4</v>
      </c>
      <c r="AL798" s="301">
        <v>0.12096</v>
      </c>
      <c r="AM798" s="301">
        <v>0.44999999999999996</v>
      </c>
      <c r="AN798" s="302" t="s">
        <v>179</v>
      </c>
      <c r="AO798" s="302" t="s">
        <v>180</v>
      </c>
      <c r="AP798" s="302" t="s">
        <v>181</v>
      </c>
      <c r="AQ798" s="775"/>
      <c r="AR798" s="801"/>
      <c r="AS798" s="801"/>
      <c r="AT798" s="786"/>
      <c r="AU798" s="801"/>
      <c r="AV798" s="801"/>
      <c r="AW798" s="786"/>
      <c r="AX798" s="786"/>
      <c r="AY798" s="786"/>
      <c r="AZ798" s="775"/>
      <c r="BA798" s="303"/>
      <c r="BB798" s="305"/>
      <c r="BC798" s="308" t="s">
        <v>974</v>
      </c>
      <c r="BD798" s="295"/>
      <c r="BE798" s="295"/>
      <c r="BF798" s="295"/>
      <c r="BG798" s="295"/>
      <c r="BH798" s="305"/>
      <c r="BI798" s="305"/>
      <c r="BJ798" s="305"/>
      <c r="BK798" s="305"/>
      <c r="BL798" s="306"/>
      <c r="BM798" s="306"/>
      <c r="BN798" s="306"/>
      <c r="BO798" s="306"/>
      <c r="BP798" s="307" t="s">
        <v>974</v>
      </c>
      <c r="BQ798" s="330" t="s">
        <v>974</v>
      </c>
      <c r="BR798" s="748"/>
      <c r="BS798" s="763"/>
      <c r="BT798" s="763"/>
      <c r="BU798" s="766"/>
    </row>
    <row r="799" spans="1:73" ht="15.75" thickBot="1" x14ac:dyDescent="0.3">
      <c r="A799" s="819"/>
      <c r="B799" s="822"/>
      <c r="C799" s="825"/>
      <c r="D799" s="1000"/>
      <c r="E799" s="832"/>
      <c r="F799" s="835"/>
      <c r="G799" s="764"/>
      <c r="H799" s="776"/>
      <c r="I799" s="776"/>
      <c r="J799" s="802"/>
      <c r="K799" s="776"/>
      <c r="L799" s="764"/>
      <c r="M799" s="817"/>
      <c r="N799" s="764"/>
      <c r="O799" s="764"/>
      <c r="P799" s="814"/>
      <c r="Q799" s="811"/>
      <c r="R799" s="776"/>
      <c r="S799" s="878"/>
      <c r="T799" s="776"/>
      <c r="U799" s="878"/>
      <c r="V799" s="776"/>
      <c r="W799" s="878"/>
      <c r="X799" s="817"/>
      <c r="Y799" s="878"/>
      <c r="Z799" s="878"/>
      <c r="AA799" s="787"/>
      <c r="AB799" s="315">
        <v>6</v>
      </c>
      <c r="AC799" s="482"/>
      <c r="AD799" s="483"/>
      <c r="AE799" s="313"/>
      <c r="AF799" s="316" t="s">
        <v>974</v>
      </c>
      <c r="AG799" s="317"/>
      <c r="AH799" s="314" t="s">
        <v>974</v>
      </c>
      <c r="AI799" s="317"/>
      <c r="AJ799" s="314" t="s">
        <v>974</v>
      </c>
      <c r="AK799" s="318" t="s">
        <v>974</v>
      </c>
      <c r="AL799" s="301" t="s">
        <v>974</v>
      </c>
      <c r="AM799" s="301" t="s">
        <v>974</v>
      </c>
      <c r="AN799" s="320"/>
      <c r="AO799" s="320"/>
      <c r="AP799" s="320"/>
      <c r="AQ799" s="776"/>
      <c r="AR799" s="802"/>
      <c r="AS799" s="802"/>
      <c r="AT799" s="787"/>
      <c r="AU799" s="802"/>
      <c r="AV799" s="802"/>
      <c r="AW799" s="787"/>
      <c r="AX799" s="787"/>
      <c r="AY799" s="787"/>
      <c r="AZ799" s="776"/>
      <c r="BA799" s="321"/>
      <c r="BB799" s="323"/>
      <c r="BC799" s="326" t="s">
        <v>974</v>
      </c>
      <c r="BD799" s="313"/>
      <c r="BE799" s="313"/>
      <c r="BF799" s="313"/>
      <c r="BG799" s="313"/>
      <c r="BH799" s="323"/>
      <c r="BI799" s="323"/>
      <c r="BJ799" s="323"/>
      <c r="BK799" s="323"/>
      <c r="BL799" s="324"/>
      <c r="BM799" s="324"/>
      <c r="BN799" s="324"/>
      <c r="BO799" s="324"/>
      <c r="BP799" s="325" t="s">
        <v>974</v>
      </c>
      <c r="BQ799" s="333" t="s">
        <v>974</v>
      </c>
      <c r="BR799" s="749"/>
      <c r="BS799" s="764"/>
      <c r="BT799" s="764"/>
      <c r="BU799" s="767"/>
    </row>
    <row r="800" spans="1:73" ht="102" x14ac:dyDescent="0.25">
      <c r="A800" s="819"/>
      <c r="B800" s="822"/>
      <c r="C800" s="825"/>
      <c r="D800" s="998" t="s">
        <v>1387</v>
      </c>
      <c r="E800" s="830" t="s">
        <v>1007</v>
      </c>
      <c r="F800" s="833">
        <v>5</v>
      </c>
      <c r="G800" s="762" t="s">
        <v>2438</v>
      </c>
      <c r="H800" s="774" t="s">
        <v>1556</v>
      </c>
      <c r="I800" s="774" t="s">
        <v>1391</v>
      </c>
      <c r="J800" s="800" t="s">
        <v>2439</v>
      </c>
      <c r="K800" s="774" t="s">
        <v>201</v>
      </c>
      <c r="L800" s="762" t="s">
        <v>1321</v>
      </c>
      <c r="M800" s="785" t="s">
        <v>1282</v>
      </c>
      <c r="N800" s="762" t="s">
        <v>2440</v>
      </c>
      <c r="O800" s="762" t="s">
        <v>2413</v>
      </c>
      <c r="P800" s="806" t="s">
        <v>1395</v>
      </c>
      <c r="Q800" s="809" t="s">
        <v>1395</v>
      </c>
      <c r="R800" s="774" t="s">
        <v>535</v>
      </c>
      <c r="S800" s="876">
        <v>0.2</v>
      </c>
      <c r="T800" s="774" t="s">
        <v>263</v>
      </c>
      <c r="U800" s="876">
        <v>0.2</v>
      </c>
      <c r="V800" s="774" t="s">
        <v>363</v>
      </c>
      <c r="W800" s="876">
        <v>0.8</v>
      </c>
      <c r="X800" s="815" t="s">
        <v>363</v>
      </c>
      <c r="Y800" s="876">
        <v>0.8</v>
      </c>
      <c r="Z800" s="876" t="s">
        <v>1636</v>
      </c>
      <c r="AA800" s="785" t="s">
        <v>1580</v>
      </c>
      <c r="AB800" s="49">
        <v>1</v>
      </c>
      <c r="AC800" s="213" t="s">
        <v>2441</v>
      </c>
      <c r="AD800" s="214" t="s">
        <v>237</v>
      </c>
      <c r="AE800" s="9" t="s">
        <v>2442</v>
      </c>
      <c r="AF800" s="17" t="s">
        <v>507</v>
      </c>
      <c r="AG800" s="10" t="s">
        <v>177</v>
      </c>
      <c r="AH800" s="18">
        <v>0.25</v>
      </c>
      <c r="AI800" s="10" t="s">
        <v>178</v>
      </c>
      <c r="AJ800" s="18">
        <v>0.15</v>
      </c>
      <c r="AK800" s="19">
        <v>0.4</v>
      </c>
      <c r="AL800" s="20">
        <v>0.12</v>
      </c>
      <c r="AM800" s="20">
        <v>0.8</v>
      </c>
      <c r="AN800" s="11" t="s">
        <v>179</v>
      </c>
      <c r="AO800" s="11" t="s">
        <v>1477</v>
      </c>
      <c r="AP800" s="11" t="s">
        <v>181</v>
      </c>
      <c r="AQ800" s="774" t="s">
        <v>2443</v>
      </c>
      <c r="AR800" s="768">
        <v>0.2</v>
      </c>
      <c r="AS800" s="768">
        <v>8.3999999999999991E-2</v>
      </c>
      <c r="AT800" s="785" t="s">
        <v>535</v>
      </c>
      <c r="AU800" s="768">
        <v>0.8</v>
      </c>
      <c r="AV800" s="768">
        <v>0.8</v>
      </c>
      <c r="AW800" s="785" t="s">
        <v>363</v>
      </c>
      <c r="AX800" s="785" t="s">
        <v>1580</v>
      </c>
      <c r="AY800" s="785" t="s">
        <v>1580</v>
      </c>
      <c r="AZ800" s="774" t="s">
        <v>183</v>
      </c>
      <c r="BA800" s="97" t="s">
        <v>2444</v>
      </c>
      <c r="BB800" s="91" t="s">
        <v>2445</v>
      </c>
      <c r="BC800" s="94">
        <v>1</v>
      </c>
      <c r="BD800" s="9">
        <v>1</v>
      </c>
      <c r="BE800" s="9"/>
      <c r="BF800" s="9"/>
      <c r="BG800" s="9"/>
      <c r="BH800" s="91" t="s">
        <v>2426</v>
      </c>
      <c r="BI800" s="91" t="s">
        <v>2408</v>
      </c>
      <c r="BJ800" s="91"/>
      <c r="BK800" s="91"/>
      <c r="BL800" s="93"/>
      <c r="BM800" s="93"/>
      <c r="BN800" s="93"/>
      <c r="BO800" s="93"/>
      <c r="BP800" s="95" t="s">
        <v>974</v>
      </c>
      <c r="BQ800" s="96" t="s">
        <v>974</v>
      </c>
      <c r="BR800" s="747"/>
      <c r="BS800" s="762"/>
      <c r="BT800" s="762"/>
      <c r="BU800" s="765"/>
    </row>
    <row r="801" spans="1:73" ht="114.75" x14ac:dyDescent="0.25">
      <c r="A801" s="819"/>
      <c r="B801" s="822"/>
      <c r="C801" s="825"/>
      <c r="D801" s="999"/>
      <c r="E801" s="831"/>
      <c r="F801" s="834"/>
      <c r="G801" s="763"/>
      <c r="H801" s="775"/>
      <c r="I801" s="775"/>
      <c r="J801" s="801"/>
      <c r="K801" s="775"/>
      <c r="L801" s="763"/>
      <c r="M801" s="786"/>
      <c r="N801" s="763"/>
      <c r="O801" s="763"/>
      <c r="P801" s="807"/>
      <c r="Q801" s="810"/>
      <c r="R801" s="775"/>
      <c r="S801" s="877"/>
      <c r="T801" s="775"/>
      <c r="U801" s="877"/>
      <c r="V801" s="775"/>
      <c r="W801" s="877"/>
      <c r="X801" s="816"/>
      <c r="Y801" s="877"/>
      <c r="Z801" s="877"/>
      <c r="AA801" s="786"/>
      <c r="AB801" s="297">
        <v>2</v>
      </c>
      <c r="AC801" s="480" t="s">
        <v>1503</v>
      </c>
      <c r="AD801" s="481" t="s">
        <v>265</v>
      </c>
      <c r="AE801" s="295" t="s">
        <v>1505</v>
      </c>
      <c r="AF801" s="298" t="s">
        <v>507</v>
      </c>
      <c r="AG801" s="299" t="s">
        <v>335</v>
      </c>
      <c r="AH801" s="296">
        <v>0.15</v>
      </c>
      <c r="AI801" s="299" t="s">
        <v>178</v>
      </c>
      <c r="AJ801" s="296">
        <v>0.15</v>
      </c>
      <c r="AK801" s="300">
        <v>0.3</v>
      </c>
      <c r="AL801" s="301">
        <v>8.3999999999999991E-2</v>
      </c>
      <c r="AM801" s="301">
        <v>0.8</v>
      </c>
      <c r="AN801" s="302" t="s">
        <v>179</v>
      </c>
      <c r="AO801" s="302" t="s">
        <v>180</v>
      </c>
      <c r="AP801" s="302" t="s">
        <v>181</v>
      </c>
      <c r="AQ801" s="775"/>
      <c r="AR801" s="801"/>
      <c r="AS801" s="801"/>
      <c r="AT801" s="786"/>
      <c r="AU801" s="801"/>
      <c r="AV801" s="801"/>
      <c r="AW801" s="786"/>
      <c r="AX801" s="786"/>
      <c r="AY801" s="786"/>
      <c r="AZ801" s="775"/>
      <c r="BA801" s="303" t="s">
        <v>2446</v>
      </c>
      <c r="BB801" s="305" t="s">
        <v>2410</v>
      </c>
      <c r="BC801" s="308">
        <v>1</v>
      </c>
      <c r="BD801" s="295"/>
      <c r="BE801" s="295">
        <v>1</v>
      </c>
      <c r="BF801" s="295"/>
      <c r="BG801" s="295"/>
      <c r="BH801" s="305" t="s">
        <v>2426</v>
      </c>
      <c r="BI801" s="305" t="s">
        <v>2408</v>
      </c>
      <c r="BJ801" s="305"/>
      <c r="BK801" s="305"/>
      <c r="BL801" s="306"/>
      <c r="BM801" s="306"/>
      <c r="BN801" s="306"/>
      <c r="BO801" s="306"/>
      <c r="BP801" s="307" t="s">
        <v>974</v>
      </c>
      <c r="BQ801" s="330" t="s">
        <v>974</v>
      </c>
      <c r="BR801" s="748"/>
      <c r="BS801" s="763"/>
      <c r="BT801" s="763"/>
      <c r="BU801" s="766"/>
    </row>
    <row r="802" spans="1:73" x14ac:dyDescent="0.25">
      <c r="A802" s="819"/>
      <c r="B802" s="822"/>
      <c r="C802" s="825"/>
      <c r="D802" s="999"/>
      <c r="E802" s="831"/>
      <c r="F802" s="834"/>
      <c r="G802" s="763"/>
      <c r="H802" s="775"/>
      <c r="I802" s="775"/>
      <c r="J802" s="801"/>
      <c r="K802" s="775"/>
      <c r="L802" s="763"/>
      <c r="M802" s="786"/>
      <c r="N802" s="763"/>
      <c r="O802" s="763"/>
      <c r="P802" s="807"/>
      <c r="Q802" s="810"/>
      <c r="R802" s="775"/>
      <c r="S802" s="877"/>
      <c r="T802" s="775"/>
      <c r="U802" s="877"/>
      <c r="V802" s="775"/>
      <c r="W802" s="877"/>
      <c r="X802" s="816"/>
      <c r="Y802" s="877"/>
      <c r="Z802" s="877"/>
      <c r="AA802" s="786"/>
      <c r="AB802" s="297">
        <v>3</v>
      </c>
      <c r="AC802" s="480"/>
      <c r="AD802" s="481"/>
      <c r="AE802" s="295"/>
      <c r="AF802" s="298" t="s">
        <v>974</v>
      </c>
      <c r="AG802" s="299"/>
      <c r="AH802" s="296" t="s">
        <v>974</v>
      </c>
      <c r="AI802" s="299"/>
      <c r="AJ802" s="296" t="s">
        <v>974</v>
      </c>
      <c r="AK802" s="300" t="s">
        <v>974</v>
      </c>
      <c r="AL802" s="301" t="s">
        <v>974</v>
      </c>
      <c r="AM802" s="301" t="s">
        <v>974</v>
      </c>
      <c r="AN802" s="302"/>
      <c r="AO802" s="302"/>
      <c r="AP802" s="302"/>
      <c r="AQ802" s="775"/>
      <c r="AR802" s="801"/>
      <c r="AS802" s="801"/>
      <c r="AT802" s="786"/>
      <c r="AU802" s="801"/>
      <c r="AV802" s="801"/>
      <c r="AW802" s="786"/>
      <c r="AX802" s="786"/>
      <c r="AY802" s="786"/>
      <c r="AZ802" s="775"/>
      <c r="BA802" s="303"/>
      <c r="BB802" s="305"/>
      <c r="BC802" s="308" t="s">
        <v>974</v>
      </c>
      <c r="BD802" s="295"/>
      <c r="BE802" s="295"/>
      <c r="BF802" s="295"/>
      <c r="BG802" s="295"/>
      <c r="BH802" s="305"/>
      <c r="BI802" s="305"/>
      <c r="BJ802" s="305"/>
      <c r="BK802" s="305"/>
      <c r="BL802" s="306"/>
      <c r="BM802" s="306"/>
      <c r="BN802" s="306"/>
      <c r="BO802" s="306"/>
      <c r="BP802" s="307" t="s">
        <v>974</v>
      </c>
      <c r="BQ802" s="330" t="s">
        <v>974</v>
      </c>
      <c r="BR802" s="748"/>
      <c r="BS802" s="763"/>
      <c r="BT802" s="763"/>
      <c r="BU802" s="766"/>
    </row>
    <row r="803" spans="1:73" x14ac:dyDescent="0.25">
      <c r="A803" s="819"/>
      <c r="B803" s="822"/>
      <c r="C803" s="825"/>
      <c r="D803" s="999"/>
      <c r="E803" s="831"/>
      <c r="F803" s="834"/>
      <c r="G803" s="763"/>
      <c r="H803" s="775"/>
      <c r="I803" s="775"/>
      <c r="J803" s="801"/>
      <c r="K803" s="775"/>
      <c r="L803" s="763"/>
      <c r="M803" s="786"/>
      <c r="N803" s="763"/>
      <c r="O803" s="763"/>
      <c r="P803" s="807"/>
      <c r="Q803" s="810"/>
      <c r="R803" s="775"/>
      <c r="S803" s="877"/>
      <c r="T803" s="775"/>
      <c r="U803" s="877"/>
      <c r="V803" s="775"/>
      <c r="W803" s="877"/>
      <c r="X803" s="816"/>
      <c r="Y803" s="877"/>
      <c r="Z803" s="877"/>
      <c r="AA803" s="786"/>
      <c r="AB803" s="297">
        <v>4</v>
      </c>
      <c r="AC803" s="480"/>
      <c r="AD803" s="481"/>
      <c r="AE803" s="295"/>
      <c r="AF803" s="298" t="s">
        <v>974</v>
      </c>
      <c r="AG803" s="299"/>
      <c r="AH803" s="296" t="s">
        <v>974</v>
      </c>
      <c r="AI803" s="299"/>
      <c r="AJ803" s="296" t="s">
        <v>974</v>
      </c>
      <c r="AK803" s="300" t="s">
        <v>974</v>
      </c>
      <c r="AL803" s="301" t="s">
        <v>974</v>
      </c>
      <c r="AM803" s="301" t="s">
        <v>974</v>
      </c>
      <c r="AN803" s="302"/>
      <c r="AO803" s="302"/>
      <c r="AP803" s="302"/>
      <c r="AQ803" s="775"/>
      <c r="AR803" s="801"/>
      <c r="AS803" s="801"/>
      <c r="AT803" s="786"/>
      <c r="AU803" s="801"/>
      <c r="AV803" s="801"/>
      <c r="AW803" s="786"/>
      <c r="AX803" s="786"/>
      <c r="AY803" s="786"/>
      <c r="AZ803" s="775"/>
      <c r="BA803" s="303"/>
      <c r="BB803" s="305"/>
      <c r="BC803" s="308" t="s">
        <v>974</v>
      </c>
      <c r="BD803" s="295"/>
      <c r="BE803" s="295"/>
      <c r="BF803" s="295"/>
      <c r="BG803" s="295"/>
      <c r="BH803" s="305"/>
      <c r="BI803" s="305"/>
      <c r="BJ803" s="305"/>
      <c r="BK803" s="305"/>
      <c r="BL803" s="306"/>
      <c r="BM803" s="306"/>
      <c r="BN803" s="306"/>
      <c r="BO803" s="306"/>
      <c r="BP803" s="307" t="s">
        <v>974</v>
      </c>
      <c r="BQ803" s="330" t="s">
        <v>974</v>
      </c>
      <c r="BR803" s="748"/>
      <c r="BS803" s="763"/>
      <c r="BT803" s="763"/>
      <c r="BU803" s="766"/>
    </row>
    <row r="804" spans="1:73" x14ac:dyDescent="0.25">
      <c r="A804" s="819"/>
      <c r="B804" s="822"/>
      <c r="C804" s="825"/>
      <c r="D804" s="999"/>
      <c r="E804" s="831"/>
      <c r="F804" s="834"/>
      <c r="G804" s="763"/>
      <c r="H804" s="775"/>
      <c r="I804" s="775"/>
      <c r="J804" s="801"/>
      <c r="K804" s="775"/>
      <c r="L804" s="763"/>
      <c r="M804" s="786"/>
      <c r="N804" s="763"/>
      <c r="O804" s="763"/>
      <c r="P804" s="807"/>
      <c r="Q804" s="810"/>
      <c r="R804" s="775"/>
      <c r="S804" s="877"/>
      <c r="T804" s="775"/>
      <c r="U804" s="877"/>
      <c r="V804" s="775"/>
      <c r="W804" s="877"/>
      <c r="X804" s="816"/>
      <c r="Y804" s="877"/>
      <c r="Z804" s="877"/>
      <c r="AA804" s="786"/>
      <c r="AB804" s="297">
        <v>5</v>
      </c>
      <c r="AC804" s="480"/>
      <c r="AD804" s="481"/>
      <c r="AE804" s="295"/>
      <c r="AF804" s="298" t="s">
        <v>974</v>
      </c>
      <c r="AG804" s="299"/>
      <c r="AH804" s="296" t="s">
        <v>974</v>
      </c>
      <c r="AI804" s="299"/>
      <c r="AJ804" s="296" t="s">
        <v>974</v>
      </c>
      <c r="AK804" s="300" t="s">
        <v>974</v>
      </c>
      <c r="AL804" s="301" t="s">
        <v>974</v>
      </c>
      <c r="AM804" s="301" t="s">
        <v>974</v>
      </c>
      <c r="AN804" s="302"/>
      <c r="AO804" s="302"/>
      <c r="AP804" s="302"/>
      <c r="AQ804" s="775"/>
      <c r="AR804" s="801"/>
      <c r="AS804" s="801"/>
      <c r="AT804" s="786"/>
      <c r="AU804" s="801"/>
      <c r="AV804" s="801"/>
      <c r="AW804" s="786"/>
      <c r="AX804" s="786"/>
      <c r="AY804" s="786"/>
      <c r="AZ804" s="775"/>
      <c r="BA804" s="303"/>
      <c r="BB804" s="305"/>
      <c r="BC804" s="308" t="s">
        <v>974</v>
      </c>
      <c r="BD804" s="295"/>
      <c r="BE804" s="295"/>
      <c r="BF804" s="295"/>
      <c r="BG804" s="295"/>
      <c r="BH804" s="305"/>
      <c r="BI804" s="305"/>
      <c r="BJ804" s="305"/>
      <c r="BK804" s="305"/>
      <c r="BL804" s="306"/>
      <c r="BM804" s="306"/>
      <c r="BN804" s="306"/>
      <c r="BO804" s="306"/>
      <c r="BP804" s="307" t="s">
        <v>974</v>
      </c>
      <c r="BQ804" s="330" t="s">
        <v>974</v>
      </c>
      <c r="BR804" s="748"/>
      <c r="BS804" s="763"/>
      <c r="BT804" s="763"/>
      <c r="BU804" s="766"/>
    </row>
    <row r="805" spans="1:73" ht="15.75" thickBot="1" x14ac:dyDescent="0.3">
      <c r="A805" s="819"/>
      <c r="B805" s="822"/>
      <c r="C805" s="825"/>
      <c r="D805" s="1000"/>
      <c r="E805" s="832"/>
      <c r="F805" s="835"/>
      <c r="G805" s="764"/>
      <c r="H805" s="776"/>
      <c r="I805" s="776"/>
      <c r="J805" s="802"/>
      <c r="K805" s="776"/>
      <c r="L805" s="764"/>
      <c r="M805" s="787"/>
      <c r="N805" s="764"/>
      <c r="O805" s="764"/>
      <c r="P805" s="808"/>
      <c r="Q805" s="811"/>
      <c r="R805" s="776"/>
      <c r="S805" s="878"/>
      <c r="T805" s="776"/>
      <c r="U805" s="878"/>
      <c r="V805" s="776"/>
      <c r="W805" s="878"/>
      <c r="X805" s="817"/>
      <c r="Y805" s="878"/>
      <c r="Z805" s="878"/>
      <c r="AA805" s="787"/>
      <c r="AB805" s="315">
        <v>6</v>
      </c>
      <c r="AC805" s="482"/>
      <c r="AD805" s="483"/>
      <c r="AE805" s="313"/>
      <c r="AF805" s="547" t="s">
        <v>974</v>
      </c>
      <c r="AG805" s="548"/>
      <c r="AH805" s="314" t="s">
        <v>974</v>
      </c>
      <c r="AI805" s="548"/>
      <c r="AJ805" s="314" t="s">
        <v>974</v>
      </c>
      <c r="AK805" s="318" t="s">
        <v>974</v>
      </c>
      <c r="AL805" s="301" t="s">
        <v>974</v>
      </c>
      <c r="AM805" s="301" t="s">
        <v>974</v>
      </c>
      <c r="AN805" s="320"/>
      <c r="AO805" s="320"/>
      <c r="AP805" s="320"/>
      <c r="AQ805" s="776"/>
      <c r="AR805" s="802"/>
      <c r="AS805" s="802"/>
      <c r="AT805" s="787"/>
      <c r="AU805" s="802"/>
      <c r="AV805" s="802"/>
      <c r="AW805" s="787"/>
      <c r="AX805" s="787"/>
      <c r="AY805" s="787"/>
      <c r="AZ805" s="776"/>
      <c r="BA805" s="321"/>
      <c r="BB805" s="323"/>
      <c r="BC805" s="326" t="s">
        <v>974</v>
      </c>
      <c r="BD805" s="313"/>
      <c r="BE805" s="313"/>
      <c r="BF805" s="313"/>
      <c r="BG805" s="313"/>
      <c r="BH805" s="323"/>
      <c r="BI805" s="323"/>
      <c r="BJ805" s="323"/>
      <c r="BK805" s="323"/>
      <c r="BL805" s="324"/>
      <c r="BM805" s="324"/>
      <c r="BN805" s="324"/>
      <c r="BO805" s="324"/>
      <c r="BP805" s="325" t="s">
        <v>974</v>
      </c>
      <c r="BQ805" s="333" t="s">
        <v>974</v>
      </c>
      <c r="BR805" s="749"/>
      <c r="BS805" s="764"/>
      <c r="BT805" s="764"/>
      <c r="BU805" s="767"/>
    </row>
    <row r="806" spans="1:73" ht="114.75" x14ac:dyDescent="0.25">
      <c r="A806" s="819"/>
      <c r="B806" s="822"/>
      <c r="C806" s="825"/>
      <c r="D806" s="998" t="s">
        <v>1387</v>
      </c>
      <c r="E806" s="830" t="s">
        <v>1007</v>
      </c>
      <c r="F806" s="833">
        <v>6</v>
      </c>
      <c r="G806" s="762" t="s">
        <v>2438</v>
      </c>
      <c r="H806" s="774" t="s">
        <v>1556</v>
      </c>
      <c r="I806" s="774" t="s">
        <v>1406</v>
      </c>
      <c r="J806" s="800" t="s">
        <v>2447</v>
      </c>
      <c r="K806" s="774" t="s">
        <v>201</v>
      </c>
      <c r="L806" s="762" t="s">
        <v>1321</v>
      </c>
      <c r="M806" s="785" t="s">
        <v>1282</v>
      </c>
      <c r="N806" s="762" t="s">
        <v>2448</v>
      </c>
      <c r="O806" s="762" t="s">
        <v>2449</v>
      </c>
      <c r="P806" s="812" t="s">
        <v>1395</v>
      </c>
      <c r="Q806" s="747" t="s">
        <v>1395</v>
      </c>
      <c r="R806" s="774" t="s">
        <v>535</v>
      </c>
      <c r="S806" s="876">
        <v>0.2</v>
      </c>
      <c r="T806" s="774"/>
      <c r="U806" s="876" t="s">
        <v>974</v>
      </c>
      <c r="V806" s="774" t="s">
        <v>220</v>
      </c>
      <c r="W806" s="876">
        <v>0.4</v>
      </c>
      <c r="X806" s="815" t="s">
        <v>220</v>
      </c>
      <c r="Y806" s="876">
        <v>0.4</v>
      </c>
      <c r="Z806" s="876" t="s">
        <v>1875</v>
      </c>
      <c r="AA806" s="785" t="s">
        <v>1397</v>
      </c>
      <c r="AB806" s="49">
        <v>1</v>
      </c>
      <c r="AC806" s="213" t="s">
        <v>2450</v>
      </c>
      <c r="AD806" s="214" t="s">
        <v>487</v>
      </c>
      <c r="AE806" s="9" t="s">
        <v>2451</v>
      </c>
      <c r="AF806" s="16" t="s">
        <v>507</v>
      </c>
      <c r="AG806" s="10" t="s">
        <v>177</v>
      </c>
      <c r="AH806" s="18">
        <v>0.25</v>
      </c>
      <c r="AI806" s="10" t="s">
        <v>178</v>
      </c>
      <c r="AJ806" s="18">
        <v>0.15</v>
      </c>
      <c r="AK806" s="19">
        <v>0.4</v>
      </c>
      <c r="AL806" s="20">
        <v>0.12</v>
      </c>
      <c r="AM806" s="20">
        <v>0.4</v>
      </c>
      <c r="AN806" s="11" t="s">
        <v>179</v>
      </c>
      <c r="AO806" s="11" t="s">
        <v>1477</v>
      </c>
      <c r="AP806" s="11" t="s">
        <v>181</v>
      </c>
      <c r="AQ806" s="774" t="s">
        <v>2382</v>
      </c>
      <c r="AR806" s="768">
        <v>0.2</v>
      </c>
      <c r="AS806" s="768">
        <v>5.04E-2</v>
      </c>
      <c r="AT806" s="785" t="s">
        <v>535</v>
      </c>
      <c r="AU806" s="768">
        <v>0.4</v>
      </c>
      <c r="AV806" s="768">
        <v>0.4</v>
      </c>
      <c r="AW806" s="785" t="s">
        <v>220</v>
      </c>
      <c r="AX806" s="785" t="s">
        <v>1397</v>
      </c>
      <c r="AY806" s="785" t="s">
        <v>1397</v>
      </c>
      <c r="AZ806" s="774" t="s">
        <v>224</v>
      </c>
      <c r="BA806" s="97" t="s">
        <v>1395</v>
      </c>
      <c r="BB806" s="91" t="s">
        <v>1395</v>
      </c>
      <c r="BC806" s="94" t="s">
        <v>974</v>
      </c>
      <c r="BD806" s="9"/>
      <c r="BE806" s="9"/>
      <c r="BF806" s="9"/>
      <c r="BG806" s="9"/>
      <c r="BH806" s="91"/>
      <c r="BI806" s="91"/>
      <c r="BJ806" s="91"/>
      <c r="BK806" s="91"/>
      <c r="BL806" s="93"/>
      <c r="BM806" s="93"/>
      <c r="BN806" s="93"/>
      <c r="BO806" s="93"/>
      <c r="BP806" s="95" t="s">
        <v>974</v>
      </c>
      <c r="BQ806" s="96" t="s">
        <v>974</v>
      </c>
      <c r="BR806" s="747"/>
      <c r="BS806" s="762"/>
      <c r="BT806" s="762"/>
      <c r="BU806" s="765"/>
    </row>
    <row r="807" spans="1:73" ht="102" x14ac:dyDescent="0.25">
      <c r="A807" s="819"/>
      <c r="B807" s="822"/>
      <c r="C807" s="825"/>
      <c r="D807" s="999"/>
      <c r="E807" s="831"/>
      <c r="F807" s="834"/>
      <c r="G807" s="763"/>
      <c r="H807" s="775"/>
      <c r="I807" s="775"/>
      <c r="J807" s="801"/>
      <c r="K807" s="775"/>
      <c r="L807" s="763"/>
      <c r="M807" s="786"/>
      <c r="N807" s="763"/>
      <c r="O807" s="763"/>
      <c r="P807" s="813"/>
      <c r="Q807" s="748"/>
      <c r="R807" s="775"/>
      <c r="S807" s="877"/>
      <c r="T807" s="775"/>
      <c r="U807" s="877"/>
      <c r="V807" s="775"/>
      <c r="W807" s="877"/>
      <c r="X807" s="816"/>
      <c r="Y807" s="877"/>
      <c r="Z807" s="877"/>
      <c r="AA807" s="786"/>
      <c r="AB807" s="297">
        <v>2</v>
      </c>
      <c r="AC807" s="480" t="s">
        <v>2452</v>
      </c>
      <c r="AD807" s="481" t="s">
        <v>2453</v>
      </c>
      <c r="AE807" s="295" t="s">
        <v>2442</v>
      </c>
      <c r="AF807" s="298" t="s">
        <v>507</v>
      </c>
      <c r="AG807" s="299" t="s">
        <v>177</v>
      </c>
      <c r="AH807" s="296">
        <v>0.25</v>
      </c>
      <c r="AI807" s="299" t="s">
        <v>178</v>
      </c>
      <c r="AJ807" s="296">
        <v>0.15</v>
      </c>
      <c r="AK807" s="300">
        <v>0.4</v>
      </c>
      <c r="AL807" s="301">
        <v>7.1999999999999995E-2</v>
      </c>
      <c r="AM807" s="301">
        <v>0.4</v>
      </c>
      <c r="AN807" s="302" t="s">
        <v>179</v>
      </c>
      <c r="AO807" s="302" t="s">
        <v>1477</v>
      </c>
      <c r="AP807" s="302" t="s">
        <v>181</v>
      </c>
      <c r="AQ807" s="775"/>
      <c r="AR807" s="801"/>
      <c r="AS807" s="801"/>
      <c r="AT807" s="786"/>
      <c r="AU807" s="801"/>
      <c r="AV807" s="801"/>
      <c r="AW807" s="786"/>
      <c r="AX807" s="786"/>
      <c r="AY807" s="786"/>
      <c r="AZ807" s="775"/>
      <c r="BA807" s="303"/>
      <c r="BB807" s="305"/>
      <c r="BC807" s="308" t="s">
        <v>974</v>
      </c>
      <c r="BD807" s="295"/>
      <c r="BE807" s="295"/>
      <c r="BF807" s="295"/>
      <c r="BG807" s="295"/>
      <c r="BH807" s="305"/>
      <c r="BI807" s="305"/>
      <c r="BJ807" s="305"/>
      <c r="BK807" s="305"/>
      <c r="BL807" s="306"/>
      <c r="BM807" s="306"/>
      <c r="BN807" s="306"/>
      <c r="BO807" s="306"/>
      <c r="BP807" s="307" t="s">
        <v>974</v>
      </c>
      <c r="BQ807" s="330" t="s">
        <v>974</v>
      </c>
      <c r="BR807" s="748"/>
      <c r="BS807" s="763"/>
      <c r="BT807" s="763"/>
      <c r="BU807" s="766"/>
    </row>
    <row r="808" spans="1:73" ht="114.75" x14ac:dyDescent="0.25">
      <c r="A808" s="819"/>
      <c r="B808" s="822"/>
      <c r="C808" s="825"/>
      <c r="D808" s="999"/>
      <c r="E808" s="831"/>
      <c r="F808" s="834"/>
      <c r="G808" s="763"/>
      <c r="H808" s="775"/>
      <c r="I808" s="775"/>
      <c r="J808" s="801"/>
      <c r="K808" s="775"/>
      <c r="L808" s="763"/>
      <c r="M808" s="786"/>
      <c r="N808" s="763"/>
      <c r="O808" s="763"/>
      <c r="P808" s="813"/>
      <c r="Q808" s="748"/>
      <c r="R808" s="775"/>
      <c r="S808" s="877"/>
      <c r="T808" s="775"/>
      <c r="U808" s="877"/>
      <c r="V808" s="775"/>
      <c r="W808" s="877"/>
      <c r="X808" s="816"/>
      <c r="Y808" s="877"/>
      <c r="Z808" s="877"/>
      <c r="AA808" s="786"/>
      <c r="AB808" s="297">
        <v>3</v>
      </c>
      <c r="AC808" s="480" t="s">
        <v>1503</v>
      </c>
      <c r="AD808" s="481" t="s">
        <v>237</v>
      </c>
      <c r="AE808" s="295" t="s">
        <v>1505</v>
      </c>
      <c r="AF808" s="298" t="s">
        <v>507</v>
      </c>
      <c r="AG808" s="299" t="s">
        <v>335</v>
      </c>
      <c r="AH808" s="296">
        <v>0.15</v>
      </c>
      <c r="AI808" s="299" t="s">
        <v>178</v>
      </c>
      <c r="AJ808" s="296">
        <v>0.15</v>
      </c>
      <c r="AK808" s="300">
        <v>0.3</v>
      </c>
      <c r="AL808" s="301">
        <v>5.04E-2</v>
      </c>
      <c r="AM808" s="301">
        <v>0.4</v>
      </c>
      <c r="AN808" s="302" t="s">
        <v>179</v>
      </c>
      <c r="AO808" s="302" t="s">
        <v>180</v>
      </c>
      <c r="AP808" s="302" t="s">
        <v>181</v>
      </c>
      <c r="AQ808" s="775"/>
      <c r="AR808" s="801"/>
      <c r="AS808" s="801"/>
      <c r="AT808" s="786"/>
      <c r="AU808" s="801"/>
      <c r="AV808" s="801"/>
      <c r="AW808" s="786"/>
      <c r="AX808" s="786"/>
      <c r="AY808" s="786"/>
      <c r="AZ808" s="775"/>
      <c r="BA808" s="303"/>
      <c r="BB808" s="305"/>
      <c r="BC808" s="308" t="s">
        <v>974</v>
      </c>
      <c r="BD808" s="295"/>
      <c r="BE808" s="295"/>
      <c r="BF808" s="295"/>
      <c r="BG808" s="295"/>
      <c r="BH808" s="305"/>
      <c r="BI808" s="305"/>
      <c r="BJ808" s="305"/>
      <c r="BK808" s="305"/>
      <c r="BL808" s="306"/>
      <c r="BM808" s="306"/>
      <c r="BN808" s="306"/>
      <c r="BO808" s="306"/>
      <c r="BP808" s="307" t="s">
        <v>974</v>
      </c>
      <c r="BQ808" s="330" t="s">
        <v>974</v>
      </c>
      <c r="BR808" s="748"/>
      <c r="BS808" s="763"/>
      <c r="BT808" s="763"/>
      <c r="BU808" s="766"/>
    </row>
    <row r="809" spans="1:73" x14ac:dyDescent="0.25">
      <c r="A809" s="819"/>
      <c r="B809" s="822"/>
      <c r="C809" s="825"/>
      <c r="D809" s="999"/>
      <c r="E809" s="831"/>
      <c r="F809" s="834"/>
      <c r="G809" s="763"/>
      <c r="H809" s="775"/>
      <c r="I809" s="775"/>
      <c r="J809" s="801"/>
      <c r="K809" s="775"/>
      <c r="L809" s="763"/>
      <c r="M809" s="786"/>
      <c r="N809" s="763"/>
      <c r="O809" s="763"/>
      <c r="P809" s="813"/>
      <c r="Q809" s="748"/>
      <c r="R809" s="775"/>
      <c r="S809" s="877"/>
      <c r="T809" s="775"/>
      <c r="U809" s="877"/>
      <c r="V809" s="775"/>
      <c r="W809" s="877"/>
      <c r="X809" s="816"/>
      <c r="Y809" s="877"/>
      <c r="Z809" s="877"/>
      <c r="AA809" s="786"/>
      <c r="AB809" s="297">
        <v>4</v>
      </c>
      <c r="AC809" s="480"/>
      <c r="AD809" s="481"/>
      <c r="AE809" s="295"/>
      <c r="AF809" s="298" t="s">
        <v>974</v>
      </c>
      <c r="AG809" s="299"/>
      <c r="AH809" s="296" t="s">
        <v>974</v>
      </c>
      <c r="AI809" s="299"/>
      <c r="AJ809" s="296" t="s">
        <v>974</v>
      </c>
      <c r="AK809" s="300" t="s">
        <v>974</v>
      </c>
      <c r="AL809" s="301" t="s">
        <v>974</v>
      </c>
      <c r="AM809" s="301" t="s">
        <v>974</v>
      </c>
      <c r="AN809" s="302"/>
      <c r="AO809" s="302"/>
      <c r="AP809" s="302"/>
      <c r="AQ809" s="775"/>
      <c r="AR809" s="801"/>
      <c r="AS809" s="801"/>
      <c r="AT809" s="786"/>
      <c r="AU809" s="801"/>
      <c r="AV809" s="801"/>
      <c r="AW809" s="786"/>
      <c r="AX809" s="786"/>
      <c r="AY809" s="786"/>
      <c r="AZ809" s="775"/>
      <c r="BA809" s="303"/>
      <c r="BB809" s="305"/>
      <c r="BC809" s="308" t="s">
        <v>974</v>
      </c>
      <c r="BD809" s="295"/>
      <c r="BE809" s="295"/>
      <c r="BF809" s="295"/>
      <c r="BG809" s="295"/>
      <c r="BH809" s="305"/>
      <c r="BI809" s="305"/>
      <c r="BJ809" s="305"/>
      <c r="BK809" s="305"/>
      <c r="BL809" s="306"/>
      <c r="BM809" s="306"/>
      <c r="BN809" s="306"/>
      <c r="BO809" s="306"/>
      <c r="BP809" s="307" t="s">
        <v>974</v>
      </c>
      <c r="BQ809" s="330" t="s">
        <v>974</v>
      </c>
      <c r="BR809" s="748"/>
      <c r="BS809" s="763"/>
      <c r="BT809" s="763"/>
      <c r="BU809" s="766"/>
    </row>
    <row r="810" spans="1:73" x14ac:dyDescent="0.25">
      <c r="A810" s="819"/>
      <c r="B810" s="822"/>
      <c r="C810" s="825"/>
      <c r="D810" s="999"/>
      <c r="E810" s="831"/>
      <c r="F810" s="834"/>
      <c r="G810" s="763"/>
      <c r="H810" s="775"/>
      <c r="I810" s="775"/>
      <c r="J810" s="801"/>
      <c r="K810" s="775"/>
      <c r="L810" s="763"/>
      <c r="M810" s="786"/>
      <c r="N810" s="763"/>
      <c r="O810" s="763"/>
      <c r="P810" s="813"/>
      <c r="Q810" s="748"/>
      <c r="R810" s="775"/>
      <c r="S810" s="877"/>
      <c r="T810" s="775"/>
      <c r="U810" s="877"/>
      <c r="V810" s="775"/>
      <c r="W810" s="877"/>
      <c r="X810" s="816"/>
      <c r="Y810" s="877"/>
      <c r="Z810" s="877"/>
      <c r="AA810" s="786"/>
      <c r="AB810" s="297">
        <v>5</v>
      </c>
      <c r="AC810" s="480"/>
      <c r="AD810" s="481"/>
      <c r="AE810" s="295"/>
      <c r="AF810" s="298" t="s">
        <v>974</v>
      </c>
      <c r="AG810" s="299"/>
      <c r="AH810" s="296" t="s">
        <v>974</v>
      </c>
      <c r="AI810" s="299"/>
      <c r="AJ810" s="296" t="s">
        <v>974</v>
      </c>
      <c r="AK810" s="300" t="s">
        <v>974</v>
      </c>
      <c r="AL810" s="301" t="s">
        <v>974</v>
      </c>
      <c r="AM810" s="301" t="s">
        <v>974</v>
      </c>
      <c r="AN810" s="302"/>
      <c r="AO810" s="302"/>
      <c r="AP810" s="302"/>
      <c r="AQ810" s="775"/>
      <c r="AR810" s="801"/>
      <c r="AS810" s="801"/>
      <c r="AT810" s="786"/>
      <c r="AU810" s="801"/>
      <c r="AV810" s="801"/>
      <c r="AW810" s="786"/>
      <c r="AX810" s="786"/>
      <c r="AY810" s="786"/>
      <c r="AZ810" s="775"/>
      <c r="BA810" s="303"/>
      <c r="BB810" s="305"/>
      <c r="BC810" s="308" t="s">
        <v>974</v>
      </c>
      <c r="BD810" s="295"/>
      <c r="BE810" s="295"/>
      <c r="BF810" s="295"/>
      <c r="BG810" s="295"/>
      <c r="BH810" s="305"/>
      <c r="BI810" s="305"/>
      <c r="BJ810" s="305"/>
      <c r="BK810" s="305"/>
      <c r="BL810" s="306"/>
      <c r="BM810" s="306"/>
      <c r="BN810" s="306"/>
      <c r="BO810" s="306"/>
      <c r="BP810" s="307" t="s">
        <v>974</v>
      </c>
      <c r="BQ810" s="330" t="s">
        <v>974</v>
      </c>
      <c r="BR810" s="748"/>
      <c r="BS810" s="763"/>
      <c r="BT810" s="763"/>
      <c r="BU810" s="766"/>
    </row>
    <row r="811" spans="1:73" ht="15.75" thickBot="1" x14ac:dyDescent="0.3">
      <c r="A811" s="819"/>
      <c r="B811" s="822"/>
      <c r="C811" s="825"/>
      <c r="D811" s="1000"/>
      <c r="E811" s="832"/>
      <c r="F811" s="835"/>
      <c r="G811" s="764"/>
      <c r="H811" s="776"/>
      <c r="I811" s="776"/>
      <c r="J811" s="802"/>
      <c r="K811" s="776"/>
      <c r="L811" s="764"/>
      <c r="M811" s="787"/>
      <c r="N811" s="764"/>
      <c r="O811" s="764"/>
      <c r="P811" s="814"/>
      <c r="Q811" s="749"/>
      <c r="R811" s="776"/>
      <c r="S811" s="878"/>
      <c r="T811" s="776"/>
      <c r="U811" s="878"/>
      <c r="V811" s="776"/>
      <c r="W811" s="878"/>
      <c r="X811" s="817"/>
      <c r="Y811" s="878"/>
      <c r="Z811" s="878"/>
      <c r="AA811" s="787"/>
      <c r="AB811" s="315">
        <v>6</v>
      </c>
      <c r="AC811" s="482"/>
      <c r="AD811" s="483"/>
      <c r="AE811" s="313"/>
      <c r="AF811" s="316" t="s">
        <v>974</v>
      </c>
      <c r="AG811" s="317"/>
      <c r="AH811" s="314" t="s">
        <v>974</v>
      </c>
      <c r="AI811" s="317"/>
      <c r="AJ811" s="314" t="s">
        <v>974</v>
      </c>
      <c r="AK811" s="318" t="s">
        <v>974</v>
      </c>
      <c r="AL811" s="301" t="s">
        <v>974</v>
      </c>
      <c r="AM811" s="301" t="s">
        <v>974</v>
      </c>
      <c r="AN811" s="320"/>
      <c r="AO811" s="320"/>
      <c r="AP811" s="320"/>
      <c r="AQ811" s="776"/>
      <c r="AR811" s="802"/>
      <c r="AS811" s="802"/>
      <c r="AT811" s="787"/>
      <c r="AU811" s="802"/>
      <c r="AV811" s="802"/>
      <c r="AW811" s="787"/>
      <c r="AX811" s="787"/>
      <c r="AY811" s="787"/>
      <c r="AZ811" s="776"/>
      <c r="BA811" s="321"/>
      <c r="BB811" s="323"/>
      <c r="BC811" s="326" t="s">
        <v>974</v>
      </c>
      <c r="BD811" s="313"/>
      <c r="BE811" s="313"/>
      <c r="BF811" s="313"/>
      <c r="BG811" s="313"/>
      <c r="BH811" s="323"/>
      <c r="BI811" s="323"/>
      <c r="BJ811" s="323"/>
      <c r="BK811" s="323"/>
      <c r="BL811" s="324"/>
      <c r="BM811" s="324"/>
      <c r="BN811" s="324"/>
      <c r="BO811" s="324"/>
      <c r="BP811" s="325" t="s">
        <v>974</v>
      </c>
      <c r="BQ811" s="333" t="s">
        <v>974</v>
      </c>
      <c r="BR811" s="749"/>
      <c r="BS811" s="764"/>
      <c r="BT811" s="764"/>
      <c r="BU811" s="767"/>
    </row>
    <row r="812" spans="1:73" ht="105" x14ac:dyDescent="0.25">
      <c r="A812" s="819"/>
      <c r="B812" s="822"/>
      <c r="C812" s="825"/>
      <c r="D812" s="998" t="s">
        <v>1387</v>
      </c>
      <c r="E812" s="830" t="s">
        <v>1007</v>
      </c>
      <c r="F812" s="833">
        <v>7</v>
      </c>
      <c r="G812" s="762" t="s">
        <v>2454</v>
      </c>
      <c r="H812" s="774" t="s">
        <v>1390</v>
      </c>
      <c r="I812" s="774" t="s">
        <v>1391</v>
      </c>
      <c r="J812" s="800" t="s">
        <v>2455</v>
      </c>
      <c r="K812" s="774" t="s">
        <v>201</v>
      </c>
      <c r="L812" s="762" t="s">
        <v>675</v>
      </c>
      <c r="M812" s="785" t="s">
        <v>1282</v>
      </c>
      <c r="N812" s="762" t="s">
        <v>2456</v>
      </c>
      <c r="O812" s="762" t="s">
        <v>2457</v>
      </c>
      <c r="P812" s="812" t="s">
        <v>1395</v>
      </c>
      <c r="Q812" s="747" t="s">
        <v>1395</v>
      </c>
      <c r="R812" s="774" t="s">
        <v>173</v>
      </c>
      <c r="S812" s="876">
        <v>0.6</v>
      </c>
      <c r="T812" s="774" t="s">
        <v>263</v>
      </c>
      <c r="U812" s="876">
        <v>0.2</v>
      </c>
      <c r="V812" s="774" t="s">
        <v>174</v>
      </c>
      <c r="W812" s="876">
        <v>0.6</v>
      </c>
      <c r="X812" s="815" t="s">
        <v>174</v>
      </c>
      <c r="Y812" s="876">
        <v>0.6</v>
      </c>
      <c r="Z812" s="876" t="s">
        <v>993</v>
      </c>
      <c r="AA812" s="785" t="s">
        <v>174</v>
      </c>
      <c r="AB812" s="49">
        <v>1</v>
      </c>
      <c r="AC812" s="213" t="s">
        <v>2458</v>
      </c>
      <c r="AD812" s="214" t="s">
        <v>237</v>
      </c>
      <c r="AE812" s="9" t="s">
        <v>2437</v>
      </c>
      <c r="AF812" s="17" t="s">
        <v>507</v>
      </c>
      <c r="AG812" s="15" t="s">
        <v>177</v>
      </c>
      <c r="AH812" s="18">
        <v>0.25</v>
      </c>
      <c r="AI812" s="15" t="s">
        <v>178</v>
      </c>
      <c r="AJ812" s="18">
        <v>0.15</v>
      </c>
      <c r="AK812" s="19">
        <v>0.4</v>
      </c>
      <c r="AL812" s="20">
        <v>0.36</v>
      </c>
      <c r="AM812" s="20">
        <v>0.6</v>
      </c>
      <c r="AN812" s="11" t="s">
        <v>179</v>
      </c>
      <c r="AO812" s="11" t="s">
        <v>1477</v>
      </c>
      <c r="AP812" s="11" t="s">
        <v>181</v>
      </c>
      <c r="AQ812" s="774" t="s">
        <v>2459</v>
      </c>
      <c r="AR812" s="768">
        <v>0.6</v>
      </c>
      <c r="AS812" s="768">
        <v>0.1764</v>
      </c>
      <c r="AT812" s="785" t="s">
        <v>535</v>
      </c>
      <c r="AU812" s="768">
        <v>0.6</v>
      </c>
      <c r="AV812" s="768">
        <v>0.6</v>
      </c>
      <c r="AW812" s="785" t="s">
        <v>174</v>
      </c>
      <c r="AX812" s="785" t="s">
        <v>174</v>
      </c>
      <c r="AY812" s="785" t="s">
        <v>174</v>
      </c>
      <c r="AZ812" s="774" t="s">
        <v>183</v>
      </c>
      <c r="BA812" s="97" t="s">
        <v>2460</v>
      </c>
      <c r="BB812" s="91" t="s">
        <v>2461</v>
      </c>
      <c r="BC812" s="94">
        <v>1</v>
      </c>
      <c r="BD812" s="9">
        <v>1</v>
      </c>
      <c r="BE812" s="9"/>
      <c r="BF812" s="9"/>
      <c r="BG812" s="9"/>
      <c r="BH812" s="91" t="s">
        <v>2426</v>
      </c>
      <c r="BI812" s="91" t="s">
        <v>2408</v>
      </c>
      <c r="BJ812" s="91"/>
      <c r="BK812" s="91"/>
      <c r="BL812" s="93"/>
      <c r="BM812" s="93"/>
      <c r="BN812" s="93"/>
      <c r="BO812" s="93"/>
      <c r="BP812" s="95" t="s">
        <v>974</v>
      </c>
      <c r="BQ812" s="96" t="s">
        <v>974</v>
      </c>
      <c r="BR812" s="747"/>
      <c r="BS812" s="762"/>
      <c r="BT812" s="762"/>
      <c r="BU812" s="765"/>
    </row>
    <row r="813" spans="1:73" ht="114.75" x14ac:dyDescent="0.25">
      <c r="A813" s="819"/>
      <c r="B813" s="822"/>
      <c r="C813" s="825"/>
      <c r="D813" s="999"/>
      <c r="E813" s="831"/>
      <c r="F813" s="834"/>
      <c r="G813" s="763"/>
      <c r="H813" s="775"/>
      <c r="I813" s="775"/>
      <c r="J813" s="801"/>
      <c r="K813" s="775"/>
      <c r="L813" s="763"/>
      <c r="M813" s="786"/>
      <c r="N813" s="763"/>
      <c r="O813" s="763"/>
      <c r="P813" s="813"/>
      <c r="Q813" s="748"/>
      <c r="R813" s="775"/>
      <c r="S813" s="877"/>
      <c r="T813" s="775"/>
      <c r="U813" s="877"/>
      <c r="V813" s="775"/>
      <c r="W813" s="877"/>
      <c r="X813" s="816"/>
      <c r="Y813" s="877"/>
      <c r="Z813" s="877"/>
      <c r="AA813" s="786"/>
      <c r="AB813" s="297">
        <v>2</v>
      </c>
      <c r="AC813" s="480" t="s">
        <v>1503</v>
      </c>
      <c r="AD813" s="481" t="s">
        <v>265</v>
      </c>
      <c r="AE813" s="295" t="s">
        <v>1505</v>
      </c>
      <c r="AF813" s="298" t="s">
        <v>507</v>
      </c>
      <c r="AG813" s="299" t="s">
        <v>335</v>
      </c>
      <c r="AH813" s="296">
        <v>0.15</v>
      </c>
      <c r="AI813" s="299" t="s">
        <v>178</v>
      </c>
      <c r="AJ813" s="296">
        <v>0.15</v>
      </c>
      <c r="AK813" s="300">
        <v>0.3</v>
      </c>
      <c r="AL813" s="301">
        <v>0.252</v>
      </c>
      <c r="AM813" s="301">
        <v>0.6</v>
      </c>
      <c r="AN813" s="302" t="s">
        <v>179</v>
      </c>
      <c r="AO813" s="302" t="s">
        <v>1477</v>
      </c>
      <c r="AP813" s="302" t="s">
        <v>181</v>
      </c>
      <c r="AQ813" s="775"/>
      <c r="AR813" s="801"/>
      <c r="AS813" s="801"/>
      <c r="AT813" s="786"/>
      <c r="AU813" s="801"/>
      <c r="AV813" s="801"/>
      <c r="AW813" s="786"/>
      <c r="AX813" s="786"/>
      <c r="AY813" s="786"/>
      <c r="AZ813" s="775"/>
      <c r="BA813" s="303" t="s">
        <v>2462</v>
      </c>
      <c r="BB813" s="305" t="s">
        <v>2410</v>
      </c>
      <c r="BC813" s="308">
        <v>1</v>
      </c>
      <c r="BD813" s="295"/>
      <c r="BE813" s="295">
        <v>1</v>
      </c>
      <c r="BF813" s="295"/>
      <c r="BG813" s="295"/>
      <c r="BH813" s="305" t="s">
        <v>2426</v>
      </c>
      <c r="BI813" s="305" t="s">
        <v>2408</v>
      </c>
      <c r="BJ813" s="305"/>
      <c r="BK813" s="305"/>
      <c r="BL813" s="306"/>
      <c r="BM813" s="306"/>
      <c r="BN813" s="306"/>
      <c r="BO813" s="306"/>
      <c r="BP813" s="307" t="s">
        <v>974</v>
      </c>
      <c r="BQ813" s="330" t="s">
        <v>974</v>
      </c>
      <c r="BR813" s="748"/>
      <c r="BS813" s="763"/>
      <c r="BT813" s="763"/>
      <c r="BU813" s="766"/>
    </row>
    <row r="814" spans="1:73" ht="90" x14ac:dyDescent="0.25">
      <c r="A814" s="819"/>
      <c r="B814" s="822"/>
      <c r="C814" s="825"/>
      <c r="D814" s="999"/>
      <c r="E814" s="831"/>
      <c r="F814" s="834"/>
      <c r="G814" s="763"/>
      <c r="H814" s="775"/>
      <c r="I814" s="775"/>
      <c r="J814" s="801"/>
      <c r="K814" s="775"/>
      <c r="L814" s="763"/>
      <c r="M814" s="786"/>
      <c r="N814" s="763"/>
      <c r="O814" s="763"/>
      <c r="P814" s="813"/>
      <c r="Q814" s="748"/>
      <c r="R814" s="775"/>
      <c r="S814" s="877"/>
      <c r="T814" s="775"/>
      <c r="U814" s="877"/>
      <c r="V814" s="775"/>
      <c r="W814" s="877"/>
      <c r="X814" s="816"/>
      <c r="Y814" s="877"/>
      <c r="Z814" s="877"/>
      <c r="AA814" s="786"/>
      <c r="AB814" s="297">
        <v>3</v>
      </c>
      <c r="AC814" s="480" t="s">
        <v>2463</v>
      </c>
      <c r="AD814" s="481" t="s">
        <v>237</v>
      </c>
      <c r="AE814" s="295" t="s">
        <v>1505</v>
      </c>
      <c r="AF814" s="298" t="s">
        <v>507</v>
      </c>
      <c r="AG814" s="299" t="s">
        <v>335</v>
      </c>
      <c r="AH814" s="296">
        <v>0.15</v>
      </c>
      <c r="AI814" s="299" t="s">
        <v>178</v>
      </c>
      <c r="AJ814" s="296">
        <v>0.15</v>
      </c>
      <c r="AK814" s="300">
        <v>0.3</v>
      </c>
      <c r="AL814" s="301">
        <v>0.1764</v>
      </c>
      <c r="AM814" s="301">
        <v>0.6</v>
      </c>
      <c r="AN814" s="302" t="s">
        <v>179</v>
      </c>
      <c r="AO814" s="302" t="s">
        <v>1477</v>
      </c>
      <c r="AP814" s="302" t="s">
        <v>181</v>
      </c>
      <c r="AQ814" s="775"/>
      <c r="AR814" s="801"/>
      <c r="AS814" s="801"/>
      <c r="AT814" s="786"/>
      <c r="AU814" s="801"/>
      <c r="AV814" s="801"/>
      <c r="AW814" s="786"/>
      <c r="AX814" s="786"/>
      <c r="AY814" s="786"/>
      <c r="AZ814" s="775"/>
      <c r="BA814" s="303" t="s">
        <v>2464</v>
      </c>
      <c r="BB814" s="305" t="s">
        <v>2465</v>
      </c>
      <c r="BC814" s="308">
        <v>2</v>
      </c>
      <c r="BD814" s="295">
        <v>1</v>
      </c>
      <c r="BE814" s="295"/>
      <c r="BF814" s="295">
        <v>1</v>
      </c>
      <c r="BG814" s="295"/>
      <c r="BH814" s="305" t="s">
        <v>2426</v>
      </c>
      <c r="BI814" s="305" t="s">
        <v>2408</v>
      </c>
      <c r="BJ814" s="305"/>
      <c r="BK814" s="305"/>
      <c r="BL814" s="306"/>
      <c r="BM814" s="306"/>
      <c r="BN814" s="306"/>
      <c r="BO814" s="306"/>
      <c r="BP814" s="307" t="s">
        <v>974</v>
      </c>
      <c r="BQ814" s="330" t="s">
        <v>974</v>
      </c>
      <c r="BR814" s="748"/>
      <c r="BS814" s="763"/>
      <c r="BT814" s="763"/>
      <c r="BU814" s="766"/>
    </row>
    <row r="815" spans="1:73" x14ac:dyDescent="0.25">
      <c r="A815" s="819"/>
      <c r="B815" s="822"/>
      <c r="C815" s="825"/>
      <c r="D815" s="999"/>
      <c r="E815" s="831"/>
      <c r="F815" s="834"/>
      <c r="G815" s="763"/>
      <c r="H815" s="775"/>
      <c r="I815" s="775"/>
      <c r="J815" s="801"/>
      <c r="K815" s="775"/>
      <c r="L815" s="763"/>
      <c r="M815" s="786"/>
      <c r="N815" s="763"/>
      <c r="O815" s="763"/>
      <c r="P815" s="813"/>
      <c r="Q815" s="748"/>
      <c r="R815" s="775"/>
      <c r="S815" s="877"/>
      <c r="T815" s="775"/>
      <c r="U815" s="877"/>
      <c r="V815" s="775"/>
      <c r="W815" s="877"/>
      <c r="X815" s="816"/>
      <c r="Y815" s="877"/>
      <c r="Z815" s="877"/>
      <c r="AA815" s="786"/>
      <c r="AB815" s="297">
        <v>4</v>
      </c>
      <c r="AC815" s="480"/>
      <c r="AD815" s="481"/>
      <c r="AE815" s="295"/>
      <c r="AF815" s="298" t="s">
        <v>974</v>
      </c>
      <c r="AG815" s="299"/>
      <c r="AH815" s="296" t="s">
        <v>974</v>
      </c>
      <c r="AI815" s="299"/>
      <c r="AJ815" s="296" t="s">
        <v>974</v>
      </c>
      <c r="AK815" s="300" t="s">
        <v>974</v>
      </c>
      <c r="AL815" s="301" t="s">
        <v>974</v>
      </c>
      <c r="AM815" s="301" t="s">
        <v>974</v>
      </c>
      <c r="AN815" s="302"/>
      <c r="AO815" s="302"/>
      <c r="AP815" s="302"/>
      <c r="AQ815" s="775"/>
      <c r="AR815" s="801"/>
      <c r="AS815" s="801"/>
      <c r="AT815" s="786"/>
      <c r="AU815" s="801"/>
      <c r="AV815" s="801"/>
      <c r="AW815" s="786"/>
      <c r="AX815" s="786"/>
      <c r="AY815" s="786"/>
      <c r="AZ815" s="775"/>
      <c r="BA815" s="303"/>
      <c r="BB815" s="305"/>
      <c r="BC815" s="308" t="s">
        <v>974</v>
      </c>
      <c r="BD815" s="295"/>
      <c r="BE815" s="295"/>
      <c r="BF815" s="295"/>
      <c r="BG815" s="295"/>
      <c r="BH815" s="305"/>
      <c r="BI815" s="305"/>
      <c r="BJ815" s="305"/>
      <c r="BK815" s="305"/>
      <c r="BL815" s="306"/>
      <c r="BM815" s="306"/>
      <c r="BN815" s="306"/>
      <c r="BO815" s="306"/>
      <c r="BP815" s="307" t="s">
        <v>974</v>
      </c>
      <c r="BQ815" s="330" t="s">
        <v>974</v>
      </c>
      <c r="BR815" s="748"/>
      <c r="BS815" s="763"/>
      <c r="BT815" s="763"/>
      <c r="BU815" s="766"/>
    </row>
    <row r="816" spans="1:73" x14ac:dyDescent="0.25">
      <c r="A816" s="819"/>
      <c r="B816" s="822"/>
      <c r="C816" s="825"/>
      <c r="D816" s="999"/>
      <c r="E816" s="831"/>
      <c r="F816" s="834"/>
      <c r="G816" s="763"/>
      <c r="H816" s="775"/>
      <c r="I816" s="775"/>
      <c r="J816" s="801"/>
      <c r="K816" s="775"/>
      <c r="L816" s="763"/>
      <c r="M816" s="786"/>
      <c r="N816" s="763"/>
      <c r="O816" s="763"/>
      <c r="P816" s="813"/>
      <c r="Q816" s="748"/>
      <c r="R816" s="775"/>
      <c r="S816" s="877"/>
      <c r="T816" s="775"/>
      <c r="U816" s="877"/>
      <c r="V816" s="775"/>
      <c r="W816" s="877"/>
      <c r="X816" s="816"/>
      <c r="Y816" s="877"/>
      <c r="Z816" s="877"/>
      <c r="AA816" s="786"/>
      <c r="AB816" s="297">
        <v>5</v>
      </c>
      <c r="AC816" s="480"/>
      <c r="AD816" s="481"/>
      <c r="AE816" s="295"/>
      <c r="AF816" s="298" t="s">
        <v>974</v>
      </c>
      <c r="AG816" s="299"/>
      <c r="AH816" s="296" t="s">
        <v>974</v>
      </c>
      <c r="AI816" s="299"/>
      <c r="AJ816" s="296" t="s">
        <v>974</v>
      </c>
      <c r="AK816" s="300" t="s">
        <v>974</v>
      </c>
      <c r="AL816" s="301" t="s">
        <v>974</v>
      </c>
      <c r="AM816" s="301" t="s">
        <v>974</v>
      </c>
      <c r="AN816" s="302"/>
      <c r="AO816" s="302"/>
      <c r="AP816" s="302"/>
      <c r="AQ816" s="775"/>
      <c r="AR816" s="801"/>
      <c r="AS816" s="801"/>
      <c r="AT816" s="786"/>
      <c r="AU816" s="801"/>
      <c r="AV816" s="801"/>
      <c r="AW816" s="786"/>
      <c r="AX816" s="786"/>
      <c r="AY816" s="786"/>
      <c r="AZ816" s="775"/>
      <c r="BA816" s="303"/>
      <c r="BB816" s="305"/>
      <c r="BC816" s="308" t="s">
        <v>974</v>
      </c>
      <c r="BD816" s="295"/>
      <c r="BE816" s="295"/>
      <c r="BF816" s="295"/>
      <c r="BG816" s="295"/>
      <c r="BH816" s="305"/>
      <c r="BI816" s="305"/>
      <c r="BJ816" s="305"/>
      <c r="BK816" s="305"/>
      <c r="BL816" s="306"/>
      <c r="BM816" s="306"/>
      <c r="BN816" s="306"/>
      <c r="BO816" s="306"/>
      <c r="BP816" s="307" t="s">
        <v>974</v>
      </c>
      <c r="BQ816" s="330" t="s">
        <v>974</v>
      </c>
      <c r="BR816" s="748"/>
      <c r="BS816" s="763"/>
      <c r="BT816" s="763"/>
      <c r="BU816" s="766"/>
    </row>
    <row r="817" spans="1:73" ht="15.75" thickBot="1" x14ac:dyDescent="0.3">
      <c r="A817" s="819"/>
      <c r="B817" s="822"/>
      <c r="C817" s="825"/>
      <c r="D817" s="1000"/>
      <c r="E817" s="832"/>
      <c r="F817" s="835"/>
      <c r="G817" s="764"/>
      <c r="H817" s="776"/>
      <c r="I817" s="776"/>
      <c r="J817" s="802"/>
      <c r="K817" s="776"/>
      <c r="L817" s="764"/>
      <c r="M817" s="787"/>
      <c r="N817" s="764"/>
      <c r="O817" s="764"/>
      <c r="P817" s="814"/>
      <c r="Q817" s="749"/>
      <c r="R817" s="776"/>
      <c r="S817" s="878"/>
      <c r="T817" s="776"/>
      <c r="U817" s="878"/>
      <c r="V817" s="776"/>
      <c r="W817" s="878"/>
      <c r="X817" s="817"/>
      <c r="Y817" s="878"/>
      <c r="Z817" s="878"/>
      <c r="AA817" s="787"/>
      <c r="AB817" s="315">
        <v>6</v>
      </c>
      <c r="AC817" s="482"/>
      <c r="AD817" s="483"/>
      <c r="AE817" s="313"/>
      <c r="AF817" s="547" t="s">
        <v>974</v>
      </c>
      <c r="AG817" s="548"/>
      <c r="AH817" s="314" t="s">
        <v>974</v>
      </c>
      <c r="AI817" s="548"/>
      <c r="AJ817" s="314" t="s">
        <v>974</v>
      </c>
      <c r="AK817" s="318" t="s">
        <v>974</v>
      </c>
      <c r="AL817" s="301" t="s">
        <v>974</v>
      </c>
      <c r="AM817" s="301" t="s">
        <v>974</v>
      </c>
      <c r="AN817" s="320"/>
      <c r="AO817" s="320"/>
      <c r="AP817" s="320"/>
      <c r="AQ817" s="776"/>
      <c r="AR817" s="802"/>
      <c r="AS817" s="802"/>
      <c r="AT817" s="787"/>
      <c r="AU817" s="802"/>
      <c r="AV817" s="802"/>
      <c r="AW817" s="787"/>
      <c r="AX817" s="787"/>
      <c r="AY817" s="787"/>
      <c r="AZ817" s="776"/>
      <c r="BA817" s="321"/>
      <c r="BB817" s="323"/>
      <c r="BC817" s="326" t="s">
        <v>974</v>
      </c>
      <c r="BD817" s="313"/>
      <c r="BE817" s="313"/>
      <c r="BF817" s="313"/>
      <c r="BG817" s="313"/>
      <c r="BH817" s="323"/>
      <c r="BI817" s="323"/>
      <c r="BJ817" s="323"/>
      <c r="BK817" s="323"/>
      <c r="BL817" s="324"/>
      <c r="BM817" s="324"/>
      <c r="BN817" s="324"/>
      <c r="BO817" s="324"/>
      <c r="BP817" s="325" t="s">
        <v>974</v>
      </c>
      <c r="BQ817" s="333" t="s">
        <v>974</v>
      </c>
      <c r="BR817" s="749"/>
      <c r="BS817" s="764"/>
      <c r="BT817" s="764"/>
      <c r="BU817" s="767"/>
    </row>
    <row r="818" spans="1:73" ht="105" x14ac:dyDescent="0.25">
      <c r="A818" s="819"/>
      <c r="B818" s="822"/>
      <c r="C818" s="825"/>
      <c r="D818" s="998" t="s">
        <v>1387</v>
      </c>
      <c r="E818" s="830" t="s">
        <v>1007</v>
      </c>
      <c r="F818" s="833">
        <v>8</v>
      </c>
      <c r="G818" s="762" t="s">
        <v>2454</v>
      </c>
      <c r="H818" s="774" t="s">
        <v>1390</v>
      </c>
      <c r="I818" s="774" t="s">
        <v>1406</v>
      </c>
      <c r="J818" s="800" t="s">
        <v>2466</v>
      </c>
      <c r="K818" s="774" t="s">
        <v>201</v>
      </c>
      <c r="L818" s="762" t="s">
        <v>675</v>
      </c>
      <c r="M818" s="785" t="s">
        <v>1282</v>
      </c>
      <c r="N818" s="762" t="s">
        <v>2467</v>
      </c>
      <c r="O818" s="762" t="s">
        <v>2468</v>
      </c>
      <c r="P818" s="812" t="s">
        <v>1395</v>
      </c>
      <c r="Q818" s="747" t="s">
        <v>1395</v>
      </c>
      <c r="R818" s="774" t="s">
        <v>289</v>
      </c>
      <c r="S818" s="876">
        <v>0.8</v>
      </c>
      <c r="T818" s="774"/>
      <c r="U818" s="876" t="s">
        <v>974</v>
      </c>
      <c r="V818" s="774" t="s">
        <v>174</v>
      </c>
      <c r="W818" s="876">
        <v>0.6</v>
      </c>
      <c r="X818" s="815" t="s">
        <v>174</v>
      </c>
      <c r="Y818" s="876">
        <v>0.6</v>
      </c>
      <c r="Z818" s="876" t="s">
        <v>1579</v>
      </c>
      <c r="AA818" s="785" t="s">
        <v>1580</v>
      </c>
      <c r="AB818" s="49">
        <v>1</v>
      </c>
      <c r="AC818" s="213" t="s">
        <v>2469</v>
      </c>
      <c r="AD818" s="214" t="s">
        <v>2470</v>
      </c>
      <c r="AE818" s="9" t="s">
        <v>2437</v>
      </c>
      <c r="AF818" s="16" t="s">
        <v>507</v>
      </c>
      <c r="AG818" s="10" t="s">
        <v>177</v>
      </c>
      <c r="AH818" s="18">
        <v>0.25</v>
      </c>
      <c r="AI818" s="10" t="s">
        <v>178</v>
      </c>
      <c r="AJ818" s="18">
        <v>0.15</v>
      </c>
      <c r="AK818" s="19">
        <v>0.4</v>
      </c>
      <c r="AL818" s="20">
        <v>0.48</v>
      </c>
      <c r="AM818" s="20">
        <v>0.6</v>
      </c>
      <c r="AN818" s="11" t="s">
        <v>1621</v>
      </c>
      <c r="AO818" s="11" t="s">
        <v>1477</v>
      </c>
      <c r="AP818" s="11" t="s">
        <v>181</v>
      </c>
      <c r="AQ818" s="774" t="s">
        <v>2459</v>
      </c>
      <c r="AR818" s="768">
        <v>0.8</v>
      </c>
      <c r="AS818" s="768">
        <v>0.28799999999999998</v>
      </c>
      <c r="AT818" s="785" t="s">
        <v>219</v>
      </c>
      <c r="AU818" s="768">
        <v>0.6</v>
      </c>
      <c r="AV818" s="768">
        <v>0.6</v>
      </c>
      <c r="AW818" s="785" t="s">
        <v>174</v>
      </c>
      <c r="AX818" s="785" t="s">
        <v>1580</v>
      </c>
      <c r="AY818" s="785" t="s">
        <v>174</v>
      </c>
      <c r="AZ818" s="774" t="s">
        <v>183</v>
      </c>
      <c r="BA818" s="97" t="s">
        <v>2471</v>
      </c>
      <c r="BB818" s="91" t="s">
        <v>2472</v>
      </c>
      <c r="BC818" s="94">
        <v>1</v>
      </c>
      <c r="BD818" s="9">
        <v>1</v>
      </c>
      <c r="BE818" s="9"/>
      <c r="BF818" s="9"/>
      <c r="BG818" s="9"/>
      <c r="BH818" s="91" t="s">
        <v>2426</v>
      </c>
      <c r="BI818" s="91" t="s">
        <v>2408</v>
      </c>
      <c r="BJ818" s="91"/>
      <c r="BK818" s="91"/>
      <c r="BL818" s="93"/>
      <c r="BM818" s="93"/>
      <c r="BN818" s="93"/>
      <c r="BO818" s="93"/>
      <c r="BP818" s="95" t="s">
        <v>974</v>
      </c>
      <c r="BQ818" s="96" t="s">
        <v>974</v>
      </c>
      <c r="BR818" s="747"/>
      <c r="BS818" s="762"/>
      <c r="BT818" s="762"/>
      <c r="BU818" s="765"/>
    </row>
    <row r="819" spans="1:73" ht="114.75" x14ac:dyDescent="0.25">
      <c r="A819" s="819"/>
      <c r="B819" s="822"/>
      <c r="C819" s="825"/>
      <c r="D819" s="999"/>
      <c r="E819" s="831"/>
      <c r="F819" s="834"/>
      <c r="G819" s="763"/>
      <c r="H819" s="775"/>
      <c r="I819" s="775"/>
      <c r="J819" s="801"/>
      <c r="K819" s="775"/>
      <c r="L819" s="763"/>
      <c r="M819" s="786"/>
      <c r="N819" s="763"/>
      <c r="O819" s="763"/>
      <c r="P819" s="813"/>
      <c r="Q819" s="748"/>
      <c r="R819" s="775"/>
      <c r="S819" s="877"/>
      <c r="T819" s="775"/>
      <c r="U819" s="877"/>
      <c r="V819" s="775"/>
      <c r="W819" s="877"/>
      <c r="X819" s="816"/>
      <c r="Y819" s="877"/>
      <c r="Z819" s="877"/>
      <c r="AA819" s="786"/>
      <c r="AB819" s="297">
        <v>2</v>
      </c>
      <c r="AC819" s="480" t="s">
        <v>1503</v>
      </c>
      <c r="AD819" s="481" t="s">
        <v>2365</v>
      </c>
      <c r="AE819" s="295" t="s">
        <v>1505</v>
      </c>
      <c r="AF819" s="298" t="s">
        <v>507</v>
      </c>
      <c r="AG819" s="299" t="s">
        <v>177</v>
      </c>
      <c r="AH819" s="296">
        <v>0.25</v>
      </c>
      <c r="AI819" s="299" t="s">
        <v>178</v>
      </c>
      <c r="AJ819" s="296">
        <v>0.15</v>
      </c>
      <c r="AK819" s="300">
        <v>0.4</v>
      </c>
      <c r="AL819" s="301">
        <v>0.28799999999999998</v>
      </c>
      <c r="AM819" s="301">
        <v>0.6</v>
      </c>
      <c r="AN819" s="302" t="s">
        <v>179</v>
      </c>
      <c r="AO819" s="302" t="s">
        <v>180</v>
      </c>
      <c r="AP819" s="302" t="s">
        <v>181</v>
      </c>
      <c r="AQ819" s="775"/>
      <c r="AR819" s="801"/>
      <c r="AS819" s="801"/>
      <c r="AT819" s="786"/>
      <c r="AU819" s="801"/>
      <c r="AV819" s="801"/>
      <c r="AW819" s="786"/>
      <c r="AX819" s="786"/>
      <c r="AY819" s="786"/>
      <c r="AZ819" s="775"/>
      <c r="BA819" s="303" t="s">
        <v>2473</v>
      </c>
      <c r="BB819" s="305" t="s">
        <v>2410</v>
      </c>
      <c r="BC819" s="308">
        <v>1</v>
      </c>
      <c r="BD819" s="295"/>
      <c r="BE819" s="295">
        <v>1</v>
      </c>
      <c r="BF819" s="295"/>
      <c r="BG819" s="295"/>
      <c r="BH819" s="305" t="s">
        <v>2426</v>
      </c>
      <c r="BI819" s="305" t="s">
        <v>2408</v>
      </c>
      <c r="BJ819" s="305"/>
      <c r="BK819" s="305"/>
      <c r="BL819" s="306"/>
      <c r="BM819" s="306"/>
      <c r="BN819" s="306"/>
      <c r="BO819" s="306"/>
      <c r="BP819" s="307" t="s">
        <v>974</v>
      </c>
      <c r="BQ819" s="330" t="s">
        <v>974</v>
      </c>
      <c r="BR819" s="748"/>
      <c r="BS819" s="763"/>
      <c r="BT819" s="763"/>
      <c r="BU819" s="766"/>
    </row>
    <row r="820" spans="1:73" x14ac:dyDescent="0.25">
      <c r="A820" s="819"/>
      <c r="B820" s="822"/>
      <c r="C820" s="825"/>
      <c r="D820" s="999"/>
      <c r="E820" s="831"/>
      <c r="F820" s="834"/>
      <c r="G820" s="763"/>
      <c r="H820" s="775"/>
      <c r="I820" s="775"/>
      <c r="J820" s="801"/>
      <c r="K820" s="775"/>
      <c r="L820" s="763"/>
      <c r="M820" s="786"/>
      <c r="N820" s="763"/>
      <c r="O820" s="763"/>
      <c r="P820" s="813"/>
      <c r="Q820" s="748"/>
      <c r="R820" s="775"/>
      <c r="S820" s="877"/>
      <c r="T820" s="775"/>
      <c r="U820" s="877"/>
      <c r="V820" s="775"/>
      <c r="W820" s="877"/>
      <c r="X820" s="816"/>
      <c r="Y820" s="877"/>
      <c r="Z820" s="877"/>
      <c r="AA820" s="786"/>
      <c r="AB820" s="297">
        <v>3</v>
      </c>
      <c r="AC820" s="480"/>
      <c r="AD820" s="481"/>
      <c r="AE820" s="295"/>
      <c r="AF820" s="298" t="s">
        <v>974</v>
      </c>
      <c r="AG820" s="299"/>
      <c r="AH820" s="296" t="s">
        <v>974</v>
      </c>
      <c r="AI820" s="299"/>
      <c r="AJ820" s="296" t="s">
        <v>974</v>
      </c>
      <c r="AK820" s="300" t="s">
        <v>974</v>
      </c>
      <c r="AL820" s="301" t="s">
        <v>974</v>
      </c>
      <c r="AM820" s="301" t="s">
        <v>974</v>
      </c>
      <c r="AN820" s="302"/>
      <c r="AO820" s="302"/>
      <c r="AP820" s="302"/>
      <c r="AQ820" s="775"/>
      <c r="AR820" s="801"/>
      <c r="AS820" s="801"/>
      <c r="AT820" s="786"/>
      <c r="AU820" s="801"/>
      <c r="AV820" s="801"/>
      <c r="AW820" s="786"/>
      <c r="AX820" s="786"/>
      <c r="AY820" s="786"/>
      <c r="AZ820" s="775"/>
      <c r="BA820" s="303"/>
      <c r="BB820" s="305"/>
      <c r="BC820" s="308" t="s">
        <v>974</v>
      </c>
      <c r="BD820" s="295"/>
      <c r="BE820" s="295"/>
      <c r="BF820" s="295"/>
      <c r="BG820" s="295"/>
      <c r="BH820" s="305"/>
      <c r="BI820" s="305"/>
      <c r="BJ820" s="305"/>
      <c r="BK820" s="305"/>
      <c r="BL820" s="306"/>
      <c r="BM820" s="306"/>
      <c r="BN820" s="306"/>
      <c r="BO820" s="306"/>
      <c r="BP820" s="307" t="s">
        <v>974</v>
      </c>
      <c r="BQ820" s="330" t="s">
        <v>974</v>
      </c>
      <c r="BR820" s="748"/>
      <c r="BS820" s="763"/>
      <c r="BT820" s="763"/>
      <c r="BU820" s="766"/>
    </row>
    <row r="821" spans="1:73" x14ac:dyDescent="0.25">
      <c r="A821" s="819"/>
      <c r="B821" s="822"/>
      <c r="C821" s="825"/>
      <c r="D821" s="999"/>
      <c r="E821" s="831"/>
      <c r="F821" s="834"/>
      <c r="G821" s="763"/>
      <c r="H821" s="775"/>
      <c r="I821" s="775"/>
      <c r="J821" s="801"/>
      <c r="K821" s="775"/>
      <c r="L821" s="763"/>
      <c r="M821" s="786"/>
      <c r="N821" s="763"/>
      <c r="O821" s="763"/>
      <c r="P821" s="813"/>
      <c r="Q821" s="748"/>
      <c r="R821" s="775"/>
      <c r="S821" s="877"/>
      <c r="T821" s="775"/>
      <c r="U821" s="877"/>
      <c r="V821" s="775"/>
      <c r="W821" s="877"/>
      <c r="X821" s="816"/>
      <c r="Y821" s="877"/>
      <c r="Z821" s="877"/>
      <c r="AA821" s="786"/>
      <c r="AB821" s="297">
        <v>4</v>
      </c>
      <c r="AC821" s="480"/>
      <c r="AD821" s="481"/>
      <c r="AE821" s="295"/>
      <c r="AF821" s="298" t="s">
        <v>974</v>
      </c>
      <c r="AG821" s="299"/>
      <c r="AH821" s="296" t="s">
        <v>974</v>
      </c>
      <c r="AI821" s="299"/>
      <c r="AJ821" s="296" t="s">
        <v>974</v>
      </c>
      <c r="AK821" s="300" t="s">
        <v>974</v>
      </c>
      <c r="AL821" s="301" t="s">
        <v>974</v>
      </c>
      <c r="AM821" s="329" t="s">
        <v>974</v>
      </c>
      <c r="AN821" s="302"/>
      <c r="AO821" s="302"/>
      <c r="AP821" s="302"/>
      <c r="AQ821" s="775"/>
      <c r="AR821" s="801"/>
      <c r="AS821" s="801"/>
      <c r="AT821" s="786"/>
      <c r="AU821" s="801"/>
      <c r="AV821" s="801"/>
      <c r="AW821" s="786"/>
      <c r="AX821" s="786"/>
      <c r="AY821" s="786"/>
      <c r="AZ821" s="775"/>
      <c r="BA821" s="303"/>
      <c r="BB821" s="305"/>
      <c r="BC821" s="308" t="s">
        <v>974</v>
      </c>
      <c r="BD821" s="295"/>
      <c r="BE821" s="295"/>
      <c r="BF821" s="295"/>
      <c r="BG821" s="295"/>
      <c r="BH821" s="305"/>
      <c r="BI821" s="305"/>
      <c r="BJ821" s="305"/>
      <c r="BK821" s="305"/>
      <c r="BL821" s="306"/>
      <c r="BM821" s="306"/>
      <c r="BN821" s="306"/>
      <c r="BO821" s="306"/>
      <c r="BP821" s="307" t="s">
        <v>974</v>
      </c>
      <c r="BQ821" s="330" t="s">
        <v>974</v>
      </c>
      <c r="BR821" s="748"/>
      <c r="BS821" s="763"/>
      <c r="BT821" s="763"/>
      <c r="BU821" s="766"/>
    </row>
    <row r="822" spans="1:73" x14ac:dyDescent="0.25">
      <c r="A822" s="819"/>
      <c r="B822" s="822"/>
      <c r="C822" s="825"/>
      <c r="D822" s="999"/>
      <c r="E822" s="831"/>
      <c r="F822" s="834"/>
      <c r="G822" s="763"/>
      <c r="H822" s="775"/>
      <c r="I822" s="775"/>
      <c r="J822" s="801"/>
      <c r="K822" s="775"/>
      <c r="L822" s="763"/>
      <c r="M822" s="786"/>
      <c r="N822" s="763"/>
      <c r="O822" s="763"/>
      <c r="P822" s="813"/>
      <c r="Q822" s="748"/>
      <c r="R822" s="775"/>
      <c r="S822" s="877"/>
      <c r="T822" s="775"/>
      <c r="U822" s="877"/>
      <c r="V822" s="775"/>
      <c r="W822" s="877"/>
      <c r="X822" s="816"/>
      <c r="Y822" s="877"/>
      <c r="Z822" s="877"/>
      <c r="AA822" s="786"/>
      <c r="AB822" s="297">
        <v>5</v>
      </c>
      <c r="AC822" s="480"/>
      <c r="AD822" s="481"/>
      <c r="AE822" s="295"/>
      <c r="AF822" s="298" t="s">
        <v>974</v>
      </c>
      <c r="AG822" s="299"/>
      <c r="AH822" s="296" t="s">
        <v>974</v>
      </c>
      <c r="AI822" s="299"/>
      <c r="AJ822" s="296" t="s">
        <v>974</v>
      </c>
      <c r="AK822" s="300" t="s">
        <v>974</v>
      </c>
      <c r="AL822" s="301" t="s">
        <v>974</v>
      </c>
      <c r="AM822" s="301" t="s">
        <v>974</v>
      </c>
      <c r="AN822" s="302"/>
      <c r="AO822" s="302"/>
      <c r="AP822" s="302"/>
      <c r="AQ822" s="775"/>
      <c r="AR822" s="801"/>
      <c r="AS822" s="801"/>
      <c r="AT822" s="786"/>
      <c r="AU822" s="801"/>
      <c r="AV822" s="801"/>
      <c r="AW822" s="786"/>
      <c r="AX822" s="786"/>
      <c r="AY822" s="786"/>
      <c r="AZ822" s="775"/>
      <c r="BA822" s="303"/>
      <c r="BB822" s="305"/>
      <c r="BC822" s="308" t="s">
        <v>974</v>
      </c>
      <c r="BD822" s="295"/>
      <c r="BE822" s="295"/>
      <c r="BF822" s="295"/>
      <c r="BG822" s="295"/>
      <c r="BH822" s="305"/>
      <c r="BI822" s="305"/>
      <c r="BJ822" s="305"/>
      <c r="BK822" s="305"/>
      <c r="BL822" s="306"/>
      <c r="BM822" s="306"/>
      <c r="BN822" s="306"/>
      <c r="BO822" s="306"/>
      <c r="BP822" s="307" t="s">
        <v>974</v>
      </c>
      <c r="BQ822" s="330" t="s">
        <v>974</v>
      </c>
      <c r="BR822" s="748"/>
      <c r="BS822" s="763"/>
      <c r="BT822" s="763"/>
      <c r="BU822" s="766"/>
    </row>
    <row r="823" spans="1:73" ht="15.75" thickBot="1" x14ac:dyDescent="0.3">
      <c r="A823" s="819"/>
      <c r="B823" s="822"/>
      <c r="C823" s="825"/>
      <c r="D823" s="1000"/>
      <c r="E823" s="832"/>
      <c r="F823" s="835"/>
      <c r="G823" s="764"/>
      <c r="H823" s="776"/>
      <c r="I823" s="776"/>
      <c r="J823" s="802"/>
      <c r="K823" s="776"/>
      <c r="L823" s="764"/>
      <c r="M823" s="787"/>
      <c r="N823" s="764"/>
      <c r="O823" s="764"/>
      <c r="P823" s="814"/>
      <c r="Q823" s="749"/>
      <c r="R823" s="776"/>
      <c r="S823" s="878"/>
      <c r="T823" s="776"/>
      <c r="U823" s="878"/>
      <c r="V823" s="776"/>
      <c r="W823" s="878"/>
      <c r="X823" s="817"/>
      <c r="Y823" s="878"/>
      <c r="Z823" s="878"/>
      <c r="AA823" s="787"/>
      <c r="AB823" s="315">
        <v>6</v>
      </c>
      <c r="AC823" s="482"/>
      <c r="AD823" s="483"/>
      <c r="AE823" s="313"/>
      <c r="AF823" s="316" t="s">
        <v>974</v>
      </c>
      <c r="AG823" s="317"/>
      <c r="AH823" s="314" t="s">
        <v>974</v>
      </c>
      <c r="AI823" s="317"/>
      <c r="AJ823" s="314" t="s">
        <v>974</v>
      </c>
      <c r="AK823" s="318" t="s">
        <v>974</v>
      </c>
      <c r="AL823" s="301" t="s">
        <v>974</v>
      </c>
      <c r="AM823" s="301" t="s">
        <v>974</v>
      </c>
      <c r="AN823" s="320"/>
      <c r="AO823" s="320"/>
      <c r="AP823" s="320"/>
      <c r="AQ823" s="776"/>
      <c r="AR823" s="802"/>
      <c r="AS823" s="802"/>
      <c r="AT823" s="787"/>
      <c r="AU823" s="802"/>
      <c r="AV823" s="802"/>
      <c r="AW823" s="787"/>
      <c r="AX823" s="787"/>
      <c r="AY823" s="787"/>
      <c r="AZ823" s="776"/>
      <c r="BA823" s="321"/>
      <c r="BB823" s="323"/>
      <c r="BC823" s="326" t="s">
        <v>974</v>
      </c>
      <c r="BD823" s="313"/>
      <c r="BE823" s="313"/>
      <c r="BF823" s="313"/>
      <c r="BG823" s="313"/>
      <c r="BH823" s="323"/>
      <c r="BI823" s="323"/>
      <c r="BJ823" s="323"/>
      <c r="BK823" s="323"/>
      <c r="BL823" s="324"/>
      <c r="BM823" s="324"/>
      <c r="BN823" s="324"/>
      <c r="BO823" s="324"/>
      <c r="BP823" s="325" t="s">
        <v>974</v>
      </c>
      <c r="BQ823" s="333" t="s">
        <v>974</v>
      </c>
      <c r="BR823" s="749"/>
      <c r="BS823" s="764"/>
      <c r="BT823" s="764"/>
      <c r="BU823" s="767"/>
    </row>
    <row r="824" spans="1:73" ht="105" x14ac:dyDescent="0.25">
      <c r="A824" s="819"/>
      <c r="B824" s="822"/>
      <c r="C824" s="825"/>
      <c r="D824" s="998" t="s">
        <v>1387</v>
      </c>
      <c r="E824" s="830" t="s">
        <v>1007</v>
      </c>
      <c r="F824" s="833">
        <v>9</v>
      </c>
      <c r="G824" s="762" t="s">
        <v>2474</v>
      </c>
      <c r="H824" s="774" t="s">
        <v>1390</v>
      </c>
      <c r="I824" s="774" t="s">
        <v>1391</v>
      </c>
      <c r="J824" s="800" t="s">
        <v>2475</v>
      </c>
      <c r="K824" s="774" t="s">
        <v>201</v>
      </c>
      <c r="L824" s="762" t="s">
        <v>675</v>
      </c>
      <c r="M824" s="785" t="s">
        <v>1282</v>
      </c>
      <c r="N824" s="762" t="s">
        <v>2476</v>
      </c>
      <c r="O824" s="762" t="s">
        <v>2477</v>
      </c>
      <c r="P824" s="812" t="s">
        <v>1395</v>
      </c>
      <c r="Q824" s="747" t="s">
        <v>1395</v>
      </c>
      <c r="R824" s="774" t="s">
        <v>289</v>
      </c>
      <c r="S824" s="876">
        <v>0.8</v>
      </c>
      <c r="T824" s="774" t="s">
        <v>263</v>
      </c>
      <c r="U824" s="876">
        <v>0.2</v>
      </c>
      <c r="V824" s="774" t="s">
        <v>174</v>
      </c>
      <c r="W824" s="876">
        <v>0.6</v>
      </c>
      <c r="X824" s="815" t="s">
        <v>174</v>
      </c>
      <c r="Y824" s="876">
        <v>0.6</v>
      </c>
      <c r="Z824" s="876" t="s">
        <v>1579</v>
      </c>
      <c r="AA824" s="785" t="s">
        <v>1580</v>
      </c>
      <c r="AB824" s="49">
        <v>1</v>
      </c>
      <c r="AC824" s="213" t="s">
        <v>2381</v>
      </c>
      <c r="AD824" s="214" t="s">
        <v>237</v>
      </c>
      <c r="AE824" s="9" t="s">
        <v>1668</v>
      </c>
      <c r="AF824" s="17" t="s">
        <v>507</v>
      </c>
      <c r="AG824" s="15" t="s">
        <v>177</v>
      </c>
      <c r="AH824" s="18">
        <v>0.25</v>
      </c>
      <c r="AI824" s="15" t="s">
        <v>178</v>
      </c>
      <c r="AJ824" s="18">
        <v>0.15</v>
      </c>
      <c r="AK824" s="19">
        <v>0.4</v>
      </c>
      <c r="AL824" s="20">
        <v>0.48</v>
      </c>
      <c r="AM824" s="20">
        <v>0.6</v>
      </c>
      <c r="AN824" s="11" t="s">
        <v>179</v>
      </c>
      <c r="AO824" s="11" t="s">
        <v>1477</v>
      </c>
      <c r="AP824" s="11" t="s">
        <v>181</v>
      </c>
      <c r="AQ824" s="774" t="s">
        <v>2382</v>
      </c>
      <c r="AR824" s="768">
        <v>0.8</v>
      </c>
      <c r="AS824" s="768">
        <v>0.28799999999999998</v>
      </c>
      <c r="AT824" s="785" t="s">
        <v>219</v>
      </c>
      <c r="AU824" s="768">
        <v>0.6</v>
      </c>
      <c r="AV824" s="768">
        <v>0.44999999999999996</v>
      </c>
      <c r="AW824" s="785" t="s">
        <v>174</v>
      </c>
      <c r="AX824" s="785" t="s">
        <v>1580</v>
      </c>
      <c r="AY824" s="785" t="s">
        <v>174</v>
      </c>
      <c r="AZ824" s="774" t="s">
        <v>183</v>
      </c>
      <c r="BA824" s="97" t="s">
        <v>2478</v>
      </c>
      <c r="BB824" s="91" t="s">
        <v>2360</v>
      </c>
      <c r="BC824" s="94">
        <v>2</v>
      </c>
      <c r="BD824" s="9"/>
      <c r="BE824" s="9">
        <v>1</v>
      </c>
      <c r="BF824" s="9"/>
      <c r="BG824" s="9">
        <v>1</v>
      </c>
      <c r="BH824" s="91" t="s">
        <v>2426</v>
      </c>
      <c r="BI824" s="91" t="s">
        <v>2408</v>
      </c>
      <c r="BJ824" s="91"/>
      <c r="BK824" s="91"/>
      <c r="BL824" s="93"/>
      <c r="BM824" s="93"/>
      <c r="BN824" s="93"/>
      <c r="BO824" s="93"/>
      <c r="BP824" s="95" t="s">
        <v>974</v>
      </c>
      <c r="BQ824" s="96" t="s">
        <v>974</v>
      </c>
      <c r="BR824" s="747"/>
      <c r="BS824" s="762"/>
      <c r="BT824" s="762"/>
      <c r="BU824" s="765"/>
    </row>
    <row r="825" spans="1:73" ht="70.5" x14ac:dyDescent="0.25">
      <c r="A825" s="819"/>
      <c r="B825" s="822"/>
      <c r="C825" s="825"/>
      <c r="D825" s="999"/>
      <c r="E825" s="831"/>
      <c r="F825" s="834"/>
      <c r="G825" s="763"/>
      <c r="H825" s="775"/>
      <c r="I825" s="775"/>
      <c r="J825" s="801"/>
      <c r="K825" s="775"/>
      <c r="L825" s="763"/>
      <c r="M825" s="786"/>
      <c r="N825" s="763"/>
      <c r="O825" s="763"/>
      <c r="P825" s="813"/>
      <c r="Q825" s="748"/>
      <c r="R825" s="775"/>
      <c r="S825" s="877"/>
      <c r="T825" s="775"/>
      <c r="U825" s="877"/>
      <c r="V825" s="775"/>
      <c r="W825" s="877"/>
      <c r="X825" s="816"/>
      <c r="Y825" s="877"/>
      <c r="Z825" s="877"/>
      <c r="AA825" s="786"/>
      <c r="AB825" s="297">
        <v>2</v>
      </c>
      <c r="AC825" s="480" t="s">
        <v>2385</v>
      </c>
      <c r="AD825" s="481" t="s">
        <v>302</v>
      </c>
      <c r="AE825" s="295" t="s">
        <v>1671</v>
      </c>
      <c r="AF825" s="298" t="s">
        <v>830</v>
      </c>
      <c r="AG825" s="299" t="s">
        <v>282</v>
      </c>
      <c r="AH825" s="296">
        <v>0.1</v>
      </c>
      <c r="AI825" s="299" t="s">
        <v>178</v>
      </c>
      <c r="AJ825" s="296">
        <v>0.15</v>
      </c>
      <c r="AK825" s="300">
        <v>0.25</v>
      </c>
      <c r="AL825" s="301">
        <v>0.48</v>
      </c>
      <c r="AM825" s="301">
        <v>0.44999999999999996</v>
      </c>
      <c r="AN825" s="302" t="s">
        <v>179</v>
      </c>
      <c r="AO825" s="302" t="s">
        <v>1477</v>
      </c>
      <c r="AP825" s="302" t="s">
        <v>181</v>
      </c>
      <c r="AQ825" s="775"/>
      <c r="AR825" s="801"/>
      <c r="AS825" s="801"/>
      <c r="AT825" s="786"/>
      <c r="AU825" s="801"/>
      <c r="AV825" s="801"/>
      <c r="AW825" s="786"/>
      <c r="AX825" s="786"/>
      <c r="AY825" s="786"/>
      <c r="AZ825" s="775"/>
      <c r="BA825" s="303" t="s">
        <v>2479</v>
      </c>
      <c r="BB825" s="305" t="s">
        <v>2410</v>
      </c>
      <c r="BC825" s="308">
        <v>1</v>
      </c>
      <c r="BD825" s="295"/>
      <c r="BE825" s="295">
        <v>1</v>
      </c>
      <c r="BF825" s="295"/>
      <c r="BG825" s="295"/>
      <c r="BH825" s="305" t="s">
        <v>2426</v>
      </c>
      <c r="BI825" s="305" t="s">
        <v>2408</v>
      </c>
      <c r="BJ825" s="305"/>
      <c r="BK825" s="305"/>
      <c r="BL825" s="306"/>
      <c r="BM825" s="306"/>
      <c r="BN825" s="306"/>
      <c r="BO825" s="306"/>
      <c r="BP825" s="307" t="s">
        <v>974</v>
      </c>
      <c r="BQ825" s="330" t="s">
        <v>974</v>
      </c>
      <c r="BR825" s="748"/>
      <c r="BS825" s="763"/>
      <c r="BT825" s="763"/>
      <c r="BU825" s="766"/>
    </row>
    <row r="826" spans="1:73" ht="114.75" x14ac:dyDescent="0.25">
      <c r="A826" s="819"/>
      <c r="B826" s="822"/>
      <c r="C826" s="825"/>
      <c r="D826" s="999"/>
      <c r="E826" s="831"/>
      <c r="F826" s="834"/>
      <c r="G826" s="763"/>
      <c r="H826" s="775"/>
      <c r="I826" s="775"/>
      <c r="J826" s="801"/>
      <c r="K826" s="775"/>
      <c r="L826" s="763"/>
      <c r="M826" s="786"/>
      <c r="N826" s="763"/>
      <c r="O826" s="763"/>
      <c r="P826" s="813"/>
      <c r="Q826" s="748"/>
      <c r="R826" s="775"/>
      <c r="S826" s="877"/>
      <c r="T826" s="775"/>
      <c r="U826" s="877"/>
      <c r="V826" s="775"/>
      <c r="W826" s="877"/>
      <c r="X826" s="816"/>
      <c r="Y826" s="877"/>
      <c r="Z826" s="877"/>
      <c r="AA826" s="786"/>
      <c r="AB826" s="297">
        <v>3</v>
      </c>
      <c r="AC826" s="480" t="s">
        <v>1503</v>
      </c>
      <c r="AD826" s="481" t="s">
        <v>302</v>
      </c>
      <c r="AE826" s="295" t="s">
        <v>1505</v>
      </c>
      <c r="AF826" s="298" t="s">
        <v>507</v>
      </c>
      <c r="AG826" s="299" t="s">
        <v>177</v>
      </c>
      <c r="AH826" s="296">
        <v>0.25</v>
      </c>
      <c r="AI826" s="299" t="s">
        <v>178</v>
      </c>
      <c r="AJ826" s="296">
        <v>0.15</v>
      </c>
      <c r="AK826" s="300">
        <v>0.4</v>
      </c>
      <c r="AL826" s="301">
        <v>0.28799999999999998</v>
      </c>
      <c r="AM826" s="301">
        <v>0.44999999999999996</v>
      </c>
      <c r="AN826" s="302" t="s">
        <v>179</v>
      </c>
      <c r="AO826" s="302" t="s">
        <v>180</v>
      </c>
      <c r="AP826" s="302" t="s">
        <v>181</v>
      </c>
      <c r="AQ826" s="775"/>
      <c r="AR826" s="801"/>
      <c r="AS826" s="801"/>
      <c r="AT826" s="786"/>
      <c r="AU826" s="801"/>
      <c r="AV826" s="801"/>
      <c r="AW826" s="786"/>
      <c r="AX826" s="786"/>
      <c r="AY826" s="786"/>
      <c r="AZ826" s="775"/>
      <c r="BA826" s="303"/>
      <c r="BB826" s="305"/>
      <c r="BC826" s="308" t="s">
        <v>974</v>
      </c>
      <c r="BD826" s="295"/>
      <c r="BE826" s="295"/>
      <c r="BF826" s="295"/>
      <c r="BG826" s="295"/>
      <c r="BH826" s="305"/>
      <c r="BI826" s="305"/>
      <c r="BJ826" s="305"/>
      <c r="BK826" s="305"/>
      <c r="BL826" s="306"/>
      <c r="BM826" s="306"/>
      <c r="BN826" s="306"/>
      <c r="BO826" s="306"/>
      <c r="BP826" s="307" t="s">
        <v>974</v>
      </c>
      <c r="BQ826" s="330" t="s">
        <v>974</v>
      </c>
      <c r="BR826" s="748"/>
      <c r="BS826" s="763"/>
      <c r="BT826" s="763"/>
      <c r="BU826" s="766"/>
    </row>
    <row r="827" spans="1:73" x14ac:dyDescent="0.25">
      <c r="A827" s="819"/>
      <c r="B827" s="822"/>
      <c r="C827" s="825"/>
      <c r="D827" s="999"/>
      <c r="E827" s="831"/>
      <c r="F827" s="834"/>
      <c r="G827" s="763"/>
      <c r="H827" s="775"/>
      <c r="I827" s="775"/>
      <c r="J827" s="801"/>
      <c r="K827" s="775"/>
      <c r="L827" s="763"/>
      <c r="M827" s="786"/>
      <c r="N827" s="763"/>
      <c r="O827" s="763"/>
      <c r="P827" s="813"/>
      <c r="Q827" s="748"/>
      <c r="R827" s="775"/>
      <c r="S827" s="877"/>
      <c r="T827" s="775"/>
      <c r="U827" s="877"/>
      <c r="V827" s="775"/>
      <c r="W827" s="877"/>
      <c r="X827" s="816"/>
      <c r="Y827" s="877"/>
      <c r="Z827" s="877"/>
      <c r="AA827" s="786"/>
      <c r="AB827" s="297">
        <v>4</v>
      </c>
      <c r="AC827" s="480"/>
      <c r="AD827" s="481"/>
      <c r="AE827" s="295"/>
      <c r="AF827" s="298" t="s">
        <v>974</v>
      </c>
      <c r="AG827" s="299"/>
      <c r="AH827" s="296" t="s">
        <v>974</v>
      </c>
      <c r="AI827" s="299"/>
      <c r="AJ827" s="296" t="s">
        <v>974</v>
      </c>
      <c r="AK827" s="300" t="s">
        <v>974</v>
      </c>
      <c r="AL827" s="301" t="s">
        <v>974</v>
      </c>
      <c r="AM827" s="301" t="s">
        <v>974</v>
      </c>
      <c r="AN827" s="302"/>
      <c r="AO827" s="302"/>
      <c r="AP827" s="302"/>
      <c r="AQ827" s="775"/>
      <c r="AR827" s="801"/>
      <c r="AS827" s="801"/>
      <c r="AT827" s="786"/>
      <c r="AU827" s="801"/>
      <c r="AV827" s="801"/>
      <c r="AW827" s="786"/>
      <c r="AX827" s="786"/>
      <c r="AY827" s="786"/>
      <c r="AZ827" s="775"/>
      <c r="BA827" s="303"/>
      <c r="BB827" s="305"/>
      <c r="BC827" s="308" t="s">
        <v>974</v>
      </c>
      <c r="BD827" s="295"/>
      <c r="BE827" s="295"/>
      <c r="BF827" s="295"/>
      <c r="BG827" s="295"/>
      <c r="BH827" s="305"/>
      <c r="BI827" s="305"/>
      <c r="BJ827" s="305"/>
      <c r="BK827" s="305"/>
      <c r="BL827" s="306"/>
      <c r="BM827" s="306"/>
      <c r="BN827" s="306"/>
      <c r="BO827" s="306"/>
      <c r="BP827" s="307" t="s">
        <v>974</v>
      </c>
      <c r="BQ827" s="330" t="s">
        <v>974</v>
      </c>
      <c r="BR827" s="748"/>
      <c r="BS827" s="763"/>
      <c r="BT827" s="763"/>
      <c r="BU827" s="766"/>
    </row>
    <row r="828" spans="1:73" x14ac:dyDescent="0.25">
      <c r="A828" s="819"/>
      <c r="B828" s="822"/>
      <c r="C828" s="825"/>
      <c r="D828" s="999"/>
      <c r="E828" s="831"/>
      <c r="F828" s="834"/>
      <c r="G828" s="763"/>
      <c r="H828" s="775"/>
      <c r="I828" s="775"/>
      <c r="J828" s="801"/>
      <c r="K828" s="775"/>
      <c r="L828" s="763"/>
      <c r="M828" s="786"/>
      <c r="N828" s="763"/>
      <c r="O828" s="763"/>
      <c r="P828" s="813"/>
      <c r="Q828" s="748"/>
      <c r="R828" s="775"/>
      <c r="S828" s="877"/>
      <c r="T828" s="775"/>
      <c r="U828" s="877"/>
      <c r="V828" s="775"/>
      <c r="W828" s="877"/>
      <c r="X828" s="816"/>
      <c r="Y828" s="877"/>
      <c r="Z828" s="877"/>
      <c r="AA828" s="786"/>
      <c r="AB828" s="297">
        <v>5</v>
      </c>
      <c r="AC828" s="480"/>
      <c r="AD828" s="481"/>
      <c r="AE828" s="295"/>
      <c r="AF828" s="298" t="s">
        <v>974</v>
      </c>
      <c r="AG828" s="299"/>
      <c r="AH828" s="296" t="s">
        <v>974</v>
      </c>
      <c r="AI828" s="299"/>
      <c r="AJ828" s="296" t="s">
        <v>974</v>
      </c>
      <c r="AK828" s="300" t="s">
        <v>974</v>
      </c>
      <c r="AL828" s="301" t="s">
        <v>974</v>
      </c>
      <c r="AM828" s="301" t="s">
        <v>974</v>
      </c>
      <c r="AN828" s="302"/>
      <c r="AO828" s="302"/>
      <c r="AP828" s="302"/>
      <c r="AQ828" s="775"/>
      <c r="AR828" s="801"/>
      <c r="AS828" s="801"/>
      <c r="AT828" s="786"/>
      <c r="AU828" s="801"/>
      <c r="AV828" s="801"/>
      <c r="AW828" s="786"/>
      <c r="AX828" s="786"/>
      <c r="AY828" s="786"/>
      <c r="AZ828" s="775"/>
      <c r="BA828" s="303"/>
      <c r="BB828" s="305"/>
      <c r="BC828" s="308" t="s">
        <v>974</v>
      </c>
      <c r="BD828" s="295"/>
      <c r="BE828" s="295"/>
      <c r="BF828" s="295"/>
      <c r="BG828" s="295"/>
      <c r="BH828" s="305"/>
      <c r="BI828" s="305"/>
      <c r="BJ828" s="305"/>
      <c r="BK828" s="305"/>
      <c r="BL828" s="306"/>
      <c r="BM828" s="306"/>
      <c r="BN828" s="306"/>
      <c r="BO828" s="306"/>
      <c r="BP828" s="307" t="s">
        <v>974</v>
      </c>
      <c r="BQ828" s="330" t="s">
        <v>974</v>
      </c>
      <c r="BR828" s="748"/>
      <c r="BS828" s="763"/>
      <c r="BT828" s="763"/>
      <c r="BU828" s="766"/>
    </row>
    <row r="829" spans="1:73" ht="15.75" thickBot="1" x14ac:dyDescent="0.3">
      <c r="A829" s="819"/>
      <c r="B829" s="822"/>
      <c r="C829" s="825"/>
      <c r="D829" s="1000"/>
      <c r="E829" s="832"/>
      <c r="F829" s="835"/>
      <c r="G829" s="764"/>
      <c r="H829" s="776"/>
      <c r="I829" s="776"/>
      <c r="J829" s="802"/>
      <c r="K829" s="776"/>
      <c r="L829" s="764"/>
      <c r="M829" s="787"/>
      <c r="N829" s="764"/>
      <c r="O829" s="764"/>
      <c r="P829" s="814"/>
      <c r="Q829" s="749"/>
      <c r="R829" s="776"/>
      <c r="S829" s="878"/>
      <c r="T829" s="776"/>
      <c r="U829" s="878"/>
      <c r="V829" s="776"/>
      <c r="W829" s="878"/>
      <c r="X829" s="817"/>
      <c r="Y829" s="878"/>
      <c r="Z829" s="878"/>
      <c r="AA829" s="787"/>
      <c r="AB829" s="315">
        <v>6</v>
      </c>
      <c r="AC829" s="482"/>
      <c r="AD829" s="483"/>
      <c r="AE829" s="313"/>
      <c r="AF829" s="547" t="s">
        <v>974</v>
      </c>
      <c r="AG829" s="548"/>
      <c r="AH829" s="314" t="s">
        <v>974</v>
      </c>
      <c r="AI829" s="548"/>
      <c r="AJ829" s="314" t="s">
        <v>974</v>
      </c>
      <c r="AK829" s="318" t="s">
        <v>974</v>
      </c>
      <c r="AL829" s="301" t="s">
        <v>974</v>
      </c>
      <c r="AM829" s="301" t="s">
        <v>974</v>
      </c>
      <c r="AN829" s="320"/>
      <c r="AO829" s="320"/>
      <c r="AP829" s="320"/>
      <c r="AQ829" s="776"/>
      <c r="AR829" s="802"/>
      <c r="AS829" s="802"/>
      <c r="AT829" s="787"/>
      <c r="AU829" s="802"/>
      <c r="AV829" s="802"/>
      <c r="AW829" s="787"/>
      <c r="AX829" s="787"/>
      <c r="AY829" s="787"/>
      <c r="AZ829" s="776"/>
      <c r="BA829" s="321"/>
      <c r="BB829" s="323"/>
      <c r="BC829" s="326" t="s">
        <v>974</v>
      </c>
      <c r="BD829" s="313"/>
      <c r="BE829" s="313"/>
      <c r="BF829" s="313"/>
      <c r="BG829" s="313"/>
      <c r="BH829" s="323"/>
      <c r="BI829" s="323"/>
      <c r="BJ829" s="323"/>
      <c r="BK829" s="323"/>
      <c r="BL829" s="324"/>
      <c r="BM829" s="324"/>
      <c r="BN829" s="324"/>
      <c r="BO829" s="324"/>
      <c r="BP829" s="325" t="s">
        <v>974</v>
      </c>
      <c r="BQ829" s="333" t="s">
        <v>974</v>
      </c>
      <c r="BR829" s="749"/>
      <c r="BS829" s="764"/>
      <c r="BT829" s="764"/>
      <c r="BU829" s="767"/>
    </row>
    <row r="830" spans="1:73" ht="105" x14ac:dyDescent="0.25">
      <c r="A830" s="819"/>
      <c r="B830" s="822"/>
      <c r="C830" s="825"/>
      <c r="D830" s="998" t="s">
        <v>1387</v>
      </c>
      <c r="E830" s="830" t="s">
        <v>1007</v>
      </c>
      <c r="F830" s="833">
        <v>10</v>
      </c>
      <c r="G830" s="762" t="s">
        <v>2474</v>
      </c>
      <c r="H830" s="774" t="s">
        <v>1390</v>
      </c>
      <c r="I830" s="774" t="s">
        <v>1406</v>
      </c>
      <c r="J830" s="800" t="s">
        <v>2480</v>
      </c>
      <c r="K830" s="774" t="s">
        <v>201</v>
      </c>
      <c r="L830" s="762" t="s">
        <v>675</v>
      </c>
      <c r="M830" s="785" t="s">
        <v>1282</v>
      </c>
      <c r="N830" s="762" t="s">
        <v>2481</v>
      </c>
      <c r="O830" s="762" t="s">
        <v>2482</v>
      </c>
      <c r="P830" s="812" t="s">
        <v>1395</v>
      </c>
      <c r="Q830" s="747" t="s">
        <v>1395</v>
      </c>
      <c r="R830" s="774" t="s">
        <v>289</v>
      </c>
      <c r="S830" s="876">
        <v>0.8</v>
      </c>
      <c r="T830" s="774"/>
      <c r="U830" s="876" t="s">
        <v>974</v>
      </c>
      <c r="V830" s="774" t="s">
        <v>174</v>
      </c>
      <c r="W830" s="876">
        <v>0.6</v>
      </c>
      <c r="X830" s="815" t="s">
        <v>174</v>
      </c>
      <c r="Y830" s="876">
        <v>0.6</v>
      </c>
      <c r="Z830" s="876" t="s">
        <v>1579</v>
      </c>
      <c r="AA830" s="785" t="s">
        <v>1580</v>
      </c>
      <c r="AB830" s="49">
        <v>1</v>
      </c>
      <c r="AC830" s="213" t="s">
        <v>2392</v>
      </c>
      <c r="AD830" s="214" t="s">
        <v>2365</v>
      </c>
      <c r="AE830" s="9" t="s">
        <v>2149</v>
      </c>
      <c r="AF830" s="16" t="s">
        <v>507</v>
      </c>
      <c r="AG830" s="10" t="s">
        <v>177</v>
      </c>
      <c r="AH830" s="18">
        <v>0.25</v>
      </c>
      <c r="AI830" s="10" t="s">
        <v>178</v>
      </c>
      <c r="AJ830" s="18">
        <v>0.15</v>
      </c>
      <c r="AK830" s="19">
        <v>0.4</v>
      </c>
      <c r="AL830" s="20">
        <v>0.48</v>
      </c>
      <c r="AM830" s="20">
        <v>0.6</v>
      </c>
      <c r="AN830" s="11" t="s">
        <v>179</v>
      </c>
      <c r="AO830" s="11" t="s">
        <v>1477</v>
      </c>
      <c r="AP830" s="11" t="s">
        <v>181</v>
      </c>
      <c r="AQ830" s="774" t="s">
        <v>2382</v>
      </c>
      <c r="AR830" s="768">
        <v>0.8</v>
      </c>
      <c r="AS830" s="768">
        <v>0.20159999999999997</v>
      </c>
      <c r="AT830" s="785" t="s">
        <v>219</v>
      </c>
      <c r="AU830" s="768">
        <v>0.6</v>
      </c>
      <c r="AV830" s="768">
        <v>0.44999999999999996</v>
      </c>
      <c r="AW830" s="785" t="s">
        <v>174</v>
      </c>
      <c r="AX830" s="785" t="s">
        <v>1580</v>
      </c>
      <c r="AY830" s="785" t="s">
        <v>174</v>
      </c>
      <c r="AZ830" s="774" t="s">
        <v>183</v>
      </c>
      <c r="BA830" s="97" t="s">
        <v>2483</v>
      </c>
      <c r="BB830" s="91" t="s">
        <v>2360</v>
      </c>
      <c r="BC830" s="94">
        <v>2</v>
      </c>
      <c r="BD830" s="9"/>
      <c r="BE830" s="9">
        <v>1</v>
      </c>
      <c r="BF830" s="9"/>
      <c r="BG830" s="9">
        <v>1</v>
      </c>
      <c r="BH830" s="91" t="s">
        <v>2426</v>
      </c>
      <c r="BI830" s="91" t="s">
        <v>2408</v>
      </c>
      <c r="BJ830" s="91"/>
      <c r="BK830" s="91"/>
      <c r="BL830" s="93"/>
      <c r="BM830" s="93"/>
      <c r="BN830" s="93"/>
      <c r="BO830" s="93"/>
      <c r="BP830" s="95" t="s">
        <v>974</v>
      </c>
      <c r="BQ830" s="96" t="s">
        <v>974</v>
      </c>
      <c r="BR830" s="747"/>
      <c r="BS830" s="762"/>
      <c r="BT830" s="762"/>
      <c r="BU830" s="765"/>
    </row>
    <row r="831" spans="1:73" ht="75" x14ac:dyDescent="0.25">
      <c r="A831" s="819"/>
      <c r="B831" s="822"/>
      <c r="C831" s="825"/>
      <c r="D831" s="999"/>
      <c r="E831" s="831"/>
      <c r="F831" s="834"/>
      <c r="G831" s="763"/>
      <c r="H831" s="775"/>
      <c r="I831" s="775"/>
      <c r="J831" s="801"/>
      <c r="K831" s="775"/>
      <c r="L831" s="763"/>
      <c r="M831" s="786"/>
      <c r="N831" s="763"/>
      <c r="O831" s="763"/>
      <c r="P831" s="813"/>
      <c r="Q831" s="748"/>
      <c r="R831" s="775"/>
      <c r="S831" s="877"/>
      <c r="T831" s="775"/>
      <c r="U831" s="877"/>
      <c r="V831" s="775"/>
      <c r="W831" s="877"/>
      <c r="X831" s="816"/>
      <c r="Y831" s="877"/>
      <c r="Z831" s="877"/>
      <c r="AA831" s="786"/>
      <c r="AB831" s="297">
        <v>2</v>
      </c>
      <c r="AC831" s="480" t="s">
        <v>2385</v>
      </c>
      <c r="AD831" s="481" t="s">
        <v>487</v>
      </c>
      <c r="AE831" s="295" t="s">
        <v>2393</v>
      </c>
      <c r="AF831" s="298" t="s">
        <v>830</v>
      </c>
      <c r="AG831" s="299" t="s">
        <v>282</v>
      </c>
      <c r="AH831" s="296">
        <v>0.1</v>
      </c>
      <c r="AI831" s="299" t="s">
        <v>178</v>
      </c>
      <c r="AJ831" s="296">
        <v>0.15</v>
      </c>
      <c r="AK831" s="300">
        <v>0.25</v>
      </c>
      <c r="AL831" s="301">
        <v>0.48</v>
      </c>
      <c r="AM831" s="301">
        <v>0.44999999999999996</v>
      </c>
      <c r="AN831" s="302" t="s">
        <v>179</v>
      </c>
      <c r="AO831" s="302" t="s">
        <v>1477</v>
      </c>
      <c r="AP831" s="302" t="s">
        <v>181</v>
      </c>
      <c r="AQ831" s="775"/>
      <c r="AR831" s="801"/>
      <c r="AS831" s="801"/>
      <c r="AT831" s="786"/>
      <c r="AU831" s="801"/>
      <c r="AV831" s="801"/>
      <c r="AW831" s="786"/>
      <c r="AX831" s="786"/>
      <c r="AY831" s="786"/>
      <c r="AZ831" s="775"/>
      <c r="BA831" s="303" t="s">
        <v>2363</v>
      </c>
      <c r="BB831" s="305" t="s">
        <v>2410</v>
      </c>
      <c r="BC831" s="308">
        <v>1</v>
      </c>
      <c r="BD831" s="295"/>
      <c r="BE831" s="295">
        <v>1</v>
      </c>
      <c r="BF831" s="295"/>
      <c r="BG831" s="295"/>
      <c r="BH831" s="305" t="s">
        <v>2426</v>
      </c>
      <c r="BI831" s="305" t="s">
        <v>2408</v>
      </c>
      <c r="BJ831" s="305"/>
      <c r="BK831" s="305"/>
      <c r="BL831" s="306"/>
      <c r="BM831" s="306"/>
      <c r="BN831" s="306"/>
      <c r="BO831" s="306"/>
      <c r="BP831" s="307" t="s">
        <v>974</v>
      </c>
      <c r="BQ831" s="330" t="s">
        <v>974</v>
      </c>
      <c r="BR831" s="748"/>
      <c r="BS831" s="763"/>
      <c r="BT831" s="763"/>
      <c r="BU831" s="766"/>
    </row>
    <row r="832" spans="1:73" ht="114.75" x14ac:dyDescent="0.25">
      <c r="A832" s="819"/>
      <c r="B832" s="822"/>
      <c r="C832" s="825"/>
      <c r="D832" s="999"/>
      <c r="E832" s="831"/>
      <c r="F832" s="834"/>
      <c r="G832" s="763"/>
      <c r="H832" s="775"/>
      <c r="I832" s="775"/>
      <c r="J832" s="801"/>
      <c r="K832" s="775"/>
      <c r="L832" s="763"/>
      <c r="M832" s="786"/>
      <c r="N832" s="763"/>
      <c r="O832" s="763"/>
      <c r="P832" s="813"/>
      <c r="Q832" s="748"/>
      <c r="R832" s="775"/>
      <c r="S832" s="877"/>
      <c r="T832" s="775"/>
      <c r="U832" s="877"/>
      <c r="V832" s="775"/>
      <c r="W832" s="877"/>
      <c r="X832" s="816"/>
      <c r="Y832" s="877"/>
      <c r="Z832" s="877"/>
      <c r="AA832" s="786"/>
      <c r="AB832" s="297">
        <v>3</v>
      </c>
      <c r="AC832" s="480" t="s">
        <v>1503</v>
      </c>
      <c r="AD832" s="481" t="s">
        <v>265</v>
      </c>
      <c r="AE832" s="295" t="s">
        <v>1505</v>
      </c>
      <c r="AF832" s="298" t="s">
        <v>507</v>
      </c>
      <c r="AG832" s="299" t="s">
        <v>335</v>
      </c>
      <c r="AH832" s="296">
        <v>0.15</v>
      </c>
      <c r="AI832" s="299" t="s">
        <v>178</v>
      </c>
      <c r="AJ832" s="296">
        <v>0.15</v>
      </c>
      <c r="AK832" s="300">
        <v>0.3</v>
      </c>
      <c r="AL832" s="301">
        <v>0.33599999999999997</v>
      </c>
      <c r="AM832" s="301">
        <v>0.44999999999999996</v>
      </c>
      <c r="AN832" s="302" t="s">
        <v>179</v>
      </c>
      <c r="AO832" s="302" t="s">
        <v>1477</v>
      </c>
      <c r="AP832" s="302" t="s">
        <v>181</v>
      </c>
      <c r="AQ832" s="775"/>
      <c r="AR832" s="801"/>
      <c r="AS832" s="801"/>
      <c r="AT832" s="786"/>
      <c r="AU832" s="801"/>
      <c r="AV832" s="801"/>
      <c r="AW832" s="786"/>
      <c r="AX832" s="786"/>
      <c r="AY832" s="786"/>
      <c r="AZ832" s="775"/>
      <c r="BA832" s="303" t="s">
        <v>2397</v>
      </c>
      <c r="BB832" s="305" t="s">
        <v>2484</v>
      </c>
      <c r="BC832" s="308">
        <v>12</v>
      </c>
      <c r="BD832" s="295">
        <v>3</v>
      </c>
      <c r="BE832" s="295">
        <v>3</v>
      </c>
      <c r="BF832" s="295">
        <v>3</v>
      </c>
      <c r="BG832" s="295">
        <v>3</v>
      </c>
      <c r="BH832" s="305" t="s">
        <v>2426</v>
      </c>
      <c r="BI832" s="305" t="s">
        <v>2408</v>
      </c>
      <c r="BJ832" s="305"/>
      <c r="BK832" s="305"/>
      <c r="BL832" s="306"/>
      <c r="BM832" s="306"/>
      <c r="BN832" s="306"/>
      <c r="BO832" s="306"/>
      <c r="BP832" s="307" t="s">
        <v>974</v>
      </c>
      <c r="BQ832" s="330" t="s">
        <v>974</v>
      </c>
      <c r="BR832" s="748"/>
      <c r="BS832" s="763"/>
      <c r="BT832" s="763"/>
      <c r="BU832" s="766"/>
    </row>
    <row r="833" spans="1:73" ht="78.75" x14ac:dyDescent="0.25">
      <c r="A833" s="819"/>
      <c r="B833" s="822"/>
      <c r="C833" s="825"/>
      <c r="D833" s="999"/>
      <c r="E833" s="831"/>
      <c r="F833" s="834"/>
      <c r="G833" s="763"/>
      <c r="H833" s="775"/>
      <c r="I833" s="775"/>
      <c r="J833" s="801"/>
      <c r="K833" s="775"/>
      <c r="L833" s="763"/>
      <c r="M833" s="786"/>
      <c r="N833" s="763"/>
      <c r="O833" s="763"/>
      <c r="P833" s="813"/>
      <c r="Q833" s="748"/>
      <c r="R833" s="775"/>
      <c r="S833" s="877"/>
      <c r="T833" s="775"/>
      <c r="U833" s="877"/>
      <c r="V833" s="775"/>
      <c r="W833" s="877"/>
      <c r="X833" s="816"/>
      <c r="Y833" s="877"/>
      <c r="Z833" s="877"/>
      <c r="AA833" s="786"/>
      <c r="AB833" s="297">
        <v>4</v>
      </c>
      <c r="AC833" s="480" t="s">
        <v>2397</v>
      </c>
      <c r="AD833" s="481" t="s">
        <v>2398</v>
      </c>
      <c r="AE833" s="295" t="s">
        <v>1505</v>
      </c>
      <c r="AF833" s="298" t="s">
        <v>507</v>
      </c>
      <c r="AG833" s="299" t="s">
        <v>177</v>
      </c>
      <c r="AH833" s="296">
        <v>0.25</v>
      </c>
      <c r="AI833" s="299" t="s">
        <v>178</v>
      </c>
      <c r="AJ833" s="296">
        <v>0.15</v>
      </c>
      <c r="AK833" s="300">
        <v>0.4</v>
      </c>
      <c r="AL833" s="301">
        <v>0.20159999999999997</v>
      </c>
      <c r="AM833" s="301">
        <v>0.44999999999999996</v>
      </c>
      <c r="AN833" s="302" t="s">
        <v>1621</v>
      </c>
      <c r="AO833" s="302" t="s">
        <v>180</v>
      </c>
      <c r="AP833" s="302" t="s">
        <v>181</v>
      </c>
      <c r="AQ833" s="775"/>
      <c r="AR833" s="801"/>
      <c r="AS833" s="801"/>
      <c r="AT833" s="786"/>
      <c r="AU833" s="801"/>
      <c r="AV833" s="801"/>
      <c r="AW833" s="786"/>
      <c r="AX833" s="786"/>
      <c r="AY833" s="786"/>
      <c r="AZ833" s="775"/>
      <c r="BA833" s="303"/>
      <c r="BB833" s="305"/>
      <c r="BC833" s="308" t="s">
        <v>974</v>
      </c>
      <c r="BD833" s="295"/>
      <c r="BE833" s="295"/>
      <c r="BF833" s="295"/>
      <c r="BG833" s="295"/>
      <c r="BH833" s="305"/>
      <c r="BI833" s="305"/>
      <c r="BJ833" s="305"/>
      <c r="BK833" s="305"/>
      <c r="BL833" s="306"/>
      <c r="BM833" s="306"/>
      <c r="BN833" s="306"/>
      <c r="BO833" s="306"/>
      <c r="BP833" s="307" t="s">
        <v>974</v>
      </c>
      <c r="BQ833" s="330" t="s">
        <v>974</v>
      </c>
      <c r="BR833" s="748"/>
      <c r="BS833" s="763"/>
      <c r="BT833" s="763"/>
      <c r="BU833" s="766"/>
    </row>
    <row r="834" spans="1:73" x14ac:dyDescent="0.25">
      <c r="A834" s="819"/>
      <c r="B834" s="822"/>
      <c r="C834" s="825"/>
      <c r="D834" s="999"/>
      <c r="E834" s="831"/>
      <c r="F834" s="834"/>
      <c r="G834" s="763"/>
      <c r="H834" s="775"/>
      <c r="I834" s="775"/>
      <c r="J834" s="801"/>
      <c r="K834" s="775"/>
      <c r="L834" s="763"/>
      <c r="M834" s="786"/>
      <c r="N834" s="763"/>
      <c r="O834" s="763"/>
      <c r="P834" s="813"/>
      <c r="Q834" s="748"/>
      <c r="R834" s="775"/>
      <c r="S834" s="877"/>
      <c r="T834" s="775"/>
      <c r="U834" s="877"/>
      <c r="V834" s="775"/>
      <c r="W834" s="877"/>
      <c r="X834" s="816"/>
      <c r="Y834" s="877"/>
      <c r="Z834" s="877"/>
      <c r="AA834" s="786"/>
      <c r="AB834" s="297">
        <v>5</v>
      </c>
      <c r="AC834" s="480"/>
      <c r="AD834" s="481"/>
      <c r="AE834" s="295"/>
      <c r="AF834" s="298" t="s">
        <v>974</v>
      </c>
      <c r="AG834" s="299"/>
      <c r="AH834" s="296" t="s">
        <v>974</v>
      </c>
      <c r="AI834" s="299"/>
      <c r="AJ834" s="296" t="s">
        <v>974</v>
      </c>
      <c r="AK834" s="300" t="s">
        <v>974</v>
      </c>
      <c r="AL834" s="301" t="s">
        <v>974</v>
      </c>
      <c r="AM834" s="301" t="s">
        <v>974</v>
      </c>
      <c r="AN834" s="302"/>
      <c r="AO834" s="302"/>
      <c r="AP834" s="302"/>
      <c r="AQ834" s="775"/>
      <c r="AR834" s="801"/>
      <c r="AS834" s="801"/>
      <c r="AT834" s="786"/>
      <c r="AU834" s="801"/>
      <c r="AV834" s="801"/>
      <c r="AW834" s="786"/>
      <c r="AX834" s="786"/>
      <c r="AY834" s="786"/>
      <c r="AZ834" s="775"/>
      <c r="BA834" s="303"/>
      <c r="BB834" s="305"/>
      <c r="BC834" s="308" t="s">
        <v>974</v>
      </c>
      <c r="BD834" s="295"/>
      <c r="BE834" s="295"/>
      <c r="BF834" s="295"/>
      <c r="BG834" s="295"/>
      <c r="BH834" s="305"/>
      <c r="BI834" s="305"/>
      <c r="BJ834" s="305"/>
      <c r="BK834" s="305"/>
      <c r="BL834" s="306"/>
      <c r="BM834" s="306"/>
      <c r="BN834" s="306"/>
      <c r="BO834" s="306"/>
      <c r="BP834" s="307" t="s">
        <v>974</v>
      </c>
      <c r="BQ834" s="330" t="s">
        <v>974</v>
      </c>
      <c r="BR834" s="748"/>
      <c r="BS834" s="763"/>
      <c r="BT834" s="763"/>
      <c r="BU834" s="766"/>
    </row>
    <row r="835" spans="1:73" ht="15.75" thickBot="1" x14ac:dyDescent="0.3">
      <c r="A835" s="819"/>
      <c r="B835" s="822"/>
      <c r="C835" s="825"/>
      <c r="D835" s="1000"/>
      <c r="E835" s="832"/>
      <c r="F835" s="835"/>
      <c r="G835" s="764"/>
      <c r="H835" s="776"/>
      <c r="I835" s="776"/>
      <c r="J835" s="802"/>
      <c r="K835" s="776"/>
      <c r="L835" s="764"/>
      <c r="M835" s="787"/>
      <c r="N835" s="764"/>
      <c r="O835" s="764"/>
      <c r="P835" s="814"/>
      <c r="Q835" s="749"/>
      <c r="R835" s="776"/>
      <c r="S835" s="878"/>
      <c r="T835" s="776"/>
      <c r="U835" s="878"/>
      <c r="V835" s="776"/>
      <c r="W835" s="878"/>
      <c r="X835" s="817"/>
      <c r="Y835" s="878"/>
      <c r="Z835" s="878"/>
      <c r="AA835" s="787"/>
      <c r="AB835" s="315">
        <v>6</v>
      </c>
      <c r="AC835" s="482"/>
      <c r="AD835" s="483"/>
      <c r="AE835" s="313"/>
      <c r="AF835" s="316" t="s">
        <v>974</v>
      </c>
      <c r="AG835" s="317"/>
      <c r="AH835" s="314" t="s">
        <v>974</v>
      </c>
      <c r="AI835" s="317"/>
      <c r="AJ835" s="314" t="s">
        <v>974</v>
      </c>
      <c r="AK835" s="318" t="s">
        <v>974</v>
      </c>
      <c r="AL835" s="319" t="s">
        <v>974</v>
      </c>
      <c r="AM835" s="319" t="s">
        <v>974</v>
      </c>
      <c r="AN835" s="320"/>
      <c r="AO835" s="320"/>
      <c r="AP835" s="320"/>
      <c r="AQ835" s="776"/>
      <c r="AR835" s="802"/>
      <c r="AS835" s="802"/>
      <c r="AT835" s="787"/>
      <c r="AU835" s="802"/>
      <c r="AV835" s="802"/>
      <c r="AW835" s="787"/>
      <c r="AX835" s="787"/>
      <c r="AY835" s="787"/>
      <c r="AZ835" s="776"/>
      <c r="BA835" s="321"/>
      <c r="BB835" s="323"/>
      <c r="BC835" s="326" t="s">
        <v>974</v>
      </c>
      <c r="BD835" s="313"/>
      <c r="BE835" s="313"/>
      <c r="BF835" s="313"/>
      <c r="BG835" s="313"/>
      <c r="BH835" s="323"/>
      <c r="BI835" s="323"/>
      <c r="BJ835" s="323"/>
      <c r="BK835" s="323"/>
      <c r="BL835" s="324"/>
      <c r="BM835" s="324"/>
      <c r="BN835" s="324"/>
      <c r="BO835" s="324"/>
      <c r="BP835" s="325" t="s">
        <v>974</v>
      </c>
      <c r="BQ835" s="333" t="s">
        <v>974</v>
      </c>
      <c r="BR835" s="749"/>
      <c r="BS835" s="764"/>
      <c r="BT835" s="764"/>
      <c r="BU835" s="767"/>
    </row>
    <row r="836" spans="1:73" ht="89.25" x14ac:dyDescent="0.25">
      <c r="A836" s="819"/>
      <c r="B836" s="822"/>
      <c r="C836" s="825"/>
      <c r="D836" s="998" t="s">
        <v>1387</v>
      </c>
      <c r="E836" s="830" t="s">
        <v>1007</v>
      </c>
      <c r="F836" s="833">
        <v>11</v>
      </c>
      <c r="G836" s="762" t="s">
        <v>2485</v>
      </c>
      <c r="H836" s="774" t="s">
        <v>1949</v>
      </c>
      <c r="I836" s="774" t="s">
        <v>1391</v>
      </c>
      <c r="J836" s="800" t="s">
        <v>2486</v>
      </c>
      <c r="K836" s="774" t="s">
        <v>201</v>
      </c>
      <c r="L836" s="762" t="s">
        <v>675</v>
      </c>
      <c r="M836" s="785" t="s">
        <v>1282</v>
      </c>
      <c r="N836" s="762" t="s">
        <v>2487</v>
      </c>
      <c r="O836" s="762" t="s">
        <v>2488</v>
      </c>
      <c r="P836" s="812" t="s">
        <v>1395</v>
      </c>
      <c r="Q836" s="747" t="s">
        <v>1395</v>
      </c>
      <c r="R836" s="774" t="s">
        <v>289</v>
      </c>
      <c r="S836" s="876">
        <v>0.8</v>
      </c>
      <c r="T836" s="774"/>
      <c r="U836" s="876" t="s">
        <v>974</v>
      </c>
      <c r="V836" s="774" t="s">
        <v>263</v>
      </c>
      <c r="W836" s="876">
        <v>0.2</v>
      </c>
      <c r="X836" s="815" t="s">
        <v>263</v>
      </c>
      <c r="Y836" s="876">
        <v>0.2</v>
      </c>
      <c r="Z836" s="876" t="s">
        <v>1723</v>
      </c>
      <c r="AA836" s="785" t="s">
        <v>174</v>
      </c>
      <c r="AB836" s="49">
        <v>1</v>
      </c>
      <c r="AC836" s="213" t="s">
        <v>2435</v>
      </c>
      <c r="AD836" s="214" t="s">
        <v>2398</v>
      </c>
      <c r="AE836" s="9" t="s">
        <v>1703</v>
      </c>
      <c r="AF836" s="16" t="s">
        <v>507</v>
      </c>
      <c r="AG836" s="10" t="s">
        <v>335</v>
      </c>
      <c r="AH836" s="18">
        <v>0.15</v>
      </c>
      <c r="AI836" s="10" t="s">
        <v>178</v>
      </c>
      <c r="AJ836" s="18">
        <v>0.15</v>
      </c>
      <c r="AK836" s="19">
        <v>0.3</v>
      </c>
      <c r="AL836" s="20">
        <v>0.56000000000000005</v>
      </c>
      <c r="AM836" s="20">
        <v>0.2</v>
      </c>
      <c r="AN836" s="11" t="s">
        <v>179</v>
      </c>
      <c r="AO836" s="11" t="s">
        <v>180</v>
      </c>
      <c r="AP836" s="11" t="s">
        <v>181</v>
      </c>
      <c r="AQ836" s="774" t="s">
        <v>2358</v>
      </c>
      <c r="AR836" s="768">
        <v>0.8</v>
      </c>
      <c r="AS836" s="768">
        <v>0.33600000000000002</v>
      </c>
      <c r="AT836" s="785" t="s">
        <v>219</v>
      </c>
      <c r="AU836" s="768">
        <v>0.2</v>
      </c>
      <c r="AV836" s="768">
        <v>0.2</v>
      </c>
      <c r="AW836" s="785" t="s">
        <v>263</v>
      </c>
      <c r="AX836" s="785" t="s">
        <v>174</v>
      </c>
      <c r="AY836" s="785" t="s">
        <v>1397</v>
      </c>
      <c r="AZ836" s="774" t="s">
        <v>224</v>
      </c>
      <c r="BA836" s="97" t="s">
        <v>1395</v>
      </c>
      <c r="BB836" s="91" t="s">
        <v>1395</v>
      </c>
      <c r="BC836" s="94" t="s">
        <v>974</v>
      </c>
      <c r="BD836" s="9"/>
      <c r="BE836" s="9"/>
      <c r="BF836" s="9"/>
      <c r="BG836" s="9"/>
      <c r="BH836" s="91"/>
      <c r="BI836" s="91"/>
      <c r="BJ836" s="91"/>
      <c r="BK836" s="91"/>
      <c r="BL836" s="93"/>
      <c r="BM836" s="93"/>
      <c r="BN836" s="93"/>
      <c r="BO836" s="93"/>
      <c r="BP836" s="95" t="s">
        <v>974</v>
      </c>
      <c r="BQ836" s="96" t="s">
        <v>974</v>
      </c>
      <c r="BR836" s="747"/>
      <c r="BS836" s="762"/>
      <c r="BT836" s="762"/>
      <c r="BU836" s="765"/>
    </row>
    <row r="837" spans="1:73" ht="114.75" x14ac:dyDescent="0.25">
      <c r="A837" s="819"/>
      <c r="B837" s="822"/>
      <c r="C837" s="825"/>
      <c r="D837" s="999"/>
      <c r="E837" s="831"/>
      <c r="F837" s="834"/>
      <c r="G837" s="763"/>
      <c r="H837" s="775"/>
      <c r="I837" s="775"/>
      <c r="J837" s="801"/>
      <c r="K837" s="775"/>
      <c r="L837" s="763"/>
      <c r="M837" s="786"/>
      <c r="N837" s="763"/>
      <c r="O837" s="763"/>
      <c r="P837" s="813"/>
      <c r="Q837" s="748"/>
      <c r="R837" s="775"/>
      <c r="S837" s="877"/>
      <c r="T837" s="775"/>
      <c r="U837" s="877"/>
      <c r="V837" s="775"/>
      <c r="W837" s="877"/>
      <c r="X837" s="816"/>
      <c r="Y837" s="877"/>
      <c r="Z837" s="877"/>
      <c r="AA837" s="786"/>
      <c r="AB837" s="297">
        <v>2</v>
      </c>
      <c r="AC837" s="480" t="s">
        <v>1503</v>
      </c>
      <c r="AD837" s="481" t="s">
        <v>2365</v>
      </c>
      <c r="AE837" s="295" t="s">
        <v>1505</v>
      </c>
      <c r="AF837" s="298" t="s">
        <v>507</v>
      </c>
      <c r="AG837" s="299" t="s">
        <v>177</v>
      </c>
      <c r="AH837" s="296">
        <v>0.25</v>
      </c>
      <c r="AI837" s="299" t="s">
        <v>178</v>
      </c>
      <c r="AJ837" s="296">
        <v>0.15</v>
      </c>
      <c r="AK837" s="300">
        <v>0.4</v>
      </c>
      <c r="AL837" s="301">
        <v>0.33600000000000002</v>
      </c>
      <c r="AM837" s="301">
        <v>0.2</v>
      </c>
      <c r="AN837" s="302" t="s">
        <v>179</v>
      </c>
      <c r="AO837" s="302" t="s">
        <v>180</v>
      </c>
      <c r="AP837" s="302" t="s">
        <v>181</v>
      </c>
      <c r="AQ837" s="775"/>
      <c r="AR837" s="801"/>
      <c r="AS837" s="801"/>
      <c r="AT837" s="786"/>
      <c r="AU837" s="801"/>
      <c r="AV837" s="801"/>
      <c r="AW837" s="786"/>
      <c r="AX837" s="786"/>
      <c r="AY837" s="786"/>
      <c r="AZ837" s="775"/>
      <c r="BA837" s="303"/>
      <c r="BB837" s="305"/>
      <c r="BC837" s="308" t="s">
        <v>974</v>
      </c>
      <c r="BD837" s="295"/>
      <c r="BE837" s="295"/>
      <c r="BF837" s="295"/>
      <c r="BG837" s="295"/>
      <c r="BH837" s="305"/>
      <c r="BI837" s="305"/>
      <c r="BJ837" s="305"/>
      <c r="BK837" s="305"/>
      <c r="BL837" s="306"/>
      <c r="BM837" s="306"/>
      <c r="BN837" s="306"/>
      <c r="BO837" s="306"/>
      <c r="BP837" s="307" t="s">
        <v>974</v>
      </c>
      <c r="BQ837" s="330" t="s">
        <v>974</v>
      </c>
      <c r="BR837" s="748"/>
      <c r="BS837" s="763"/>
      <c r="BT837" s="763"/>
      <c r="BU837" s="766"/>
    </row>
    <row r="838" spans="1:73" x14ac:dyDescent="0.25">
      <c r="A838" s="819"/>
      <c r="B838" s="822"/>
      <c r="C838" s="825"/>
      <c r="D838" s="999"/>
      <c r="E838" s="831"/>
      <c r="F838" s="834"/>
      <c r="G838" s="763"/>
      <c r="H838" s="775"/>
      <c r="I838" s="775"/>
      <c r="J838" s="801"/>
      <c r="K838" s="775"/>
      <c r="L838" s="763"/>
      <c r="M838" s="786"/>
      <c r="N838" s="763"/>
      <c r="O838" s="763"/>
      <c r="P838" s="813"/>
      <c r="Q838" s="748"/>
      <c r="R838" s="775"/>
      <c r="S838" s="877"/>
      <c r="T838" s="775"/>
      <c r="U838" s="877"/>
      <c r="V838" s="775"/>
      <c r="W838" s="877"/>
      <c r="X838" s="816"/>
      <c r="Y838" s="877"/>
      <c r="Z838" s="877"/>
      <c r="AA838" s="786"/>
      <c r="AB838" s="297">
        <v>3</v>
      </c>
      <c r="AC838" s="480"/>
      <c r="AD838" s="481"/>
      <c r="AE838" s="295"/>
      <c r="AF838" s="298" t="s">
        <v>974</v>
      </c>
      <c r="AG838" s="299"/>
      <c r="AH838" s="296" t="s">
        <v>974</v>
      </c>
      <c r="AI838" s="299"/>
      <c r="AJ838" s="296" t="s">
        <v>974</v>
      </c>
      <c r="AK838" s="300" t="s">
        <v>974</v>
      </c>
      <c r="AL838" s="301" t="s">
        <v>974</v>
      </c>
      <c r="AM838" s="301" t="s">
        <v>974</v>
      </c>
      <c r="AN838" s="302"/>
      <c r="AO838" s="302"/>
      <c r="AP838" s="302"/>
      <c r="AQ838" s="775"/>
      <c r="AR838" s="801"/>
      <c r="AS838" s="801"/>
      <c r="AT838" s="786"/>
      <c r="AU838" s="801"/>
      <c r="AV838" s="801"/>
      <c r="AW838" s="786"/>
      <c r="AX838" s="786"/>
      <c r="AY838" s="786"/>
      <c r="AZ838" s="775"/>
      <c r="BA838" s="303"/>
      <c r="BB838" s="305"/>
      <c r="BC838" s="308" t="s">
        <v>974</v>
      </c>
      <c r="BD838" s="295"/>
      <c r="BE838" s="295"/>
      <c r="BF838" s="295"/>
      <c r="BG838" s="295"/>
      <c r="BH838" s="305"/>
      <c r="BI838" s="305"/>
      <c r="BJ838" s="305"/>
      <c r="BK838" s="305"/>
      <c r="BL838" s="306"/>
      <c r="BM838" s="306"/>
      <c r="BN838" s="306"/>
      <c r="BO838" s="306"/>
      <c r="BP838" s="307" t="s">
        <v>974</v>
      </c>
      <c r="BQ838" s="330" t="s">
        <v>974</v>
      </c>
      <c r="BR838" s="748"/>
      <c r="BS838" s="763"/>
      <c r="BT838" s="763"/>
      <c r="BU838" s="766"/>
    </row>
    <row r="839" spans="1:73" x14ac:dyDescent="0.25">
      <c r="A839" s="819"/>
      <c r="B839" s="822"/>
      <c r="C839" s="825"/>
      <c r="D839" s="999"/>
      <c r="E839" s="831"/>
      <c r="F839" s="834"/>
      <c r="G839" s="763"/>
      <c r="H839" s="775"/>
      <c r="I839" s="775"/>
      <c r="J839" s="801"/>
      <c r="K839" s="775"/>
      <c r="L839" s="763"/>
      <c r="M839" s="786"/>
      <c r="N839" s="763"/>
      <c r="O839" s="763"/>
      <c r="P839" s="813"/>
      <c r="Q839" s="748"/>
      <c r="R839" s="775"/>
      <c r="S839" s="877"/>
      <c r="T839" s="775"/>
      <c r="U839" s="877"/>
      <c r="V839" s="775"/>
      <c r="W839" s="877"/>
      <c r="X839" s="816"/>
      <c r="Y839" s="877"/>
      <c r="Z839" s="877"/>
      <c r="AA839" s="786"/>
      <c r="AB839" s="297">
        <v>4</v>
      </c>
      <c r="AC839" s="480"/>
      <c r="AD839" s="481"/>
      <c r="AE839" s="295"/>
      <c r="AF839" s="298" t="s">
        <v>974</v>
      </c>
      <c r="AG839" s="299"/>
      <c r="AH839" s="296" t="s">
        <v>974</v>
      </c>
      <c r="AI839" s="299"/>
      <c r="AJ839" s="296" t="s">
        <v>974</v>
      </c>
      <c r="AK839" s="300" t="s">
        <v>974</v>
      </c>
      <c r="AL839" s="301" t="s">
        <v>974</v>
      </c>
      <c r="AM839" s="301" t="s">
        <v>974</v>
      </c>
      <c r="AN839" s="302"/>
      <c r="AO839" s="302"/>
      <c r="AP839" s="302"/>
      <c r="AQ839" s="775"/>
      <c r="AR839" s="801"/>
      <c r="AS839" s="801"/>
      <c r="AT839" s="786"/>
      <c r="AU839" s="801"/>
      <c r="AV839" s="801"/>
      <c r="AW839" s="786"/>
      <c r="AX839" s="786"/>
      <c r="AY839" s="786"/>
      <c r="AZ839" s="775"/>
      <c r="BA839" s="303"/>
      <c r="BB839" s="305"/>
      <c r="BC839" s="308" t="s">
        <v>974</v>
      </c>
      <c r="BD839" s="295"/>
      <c r="BE839" s="295"/>
      <c r="BF839" s="295"/>
      <c r="BG839" s="295"/>
      <c r="BH839" s="305"/>
      <c r="BI839" s="305"/>
      <c r="BJ839" s="305"/>
      <c r="BK839" s="305"/>
      <c r="BL839" s="306"/>
      <c r="BM839" s="306"/>
      <c r="BN839" s="306"/>
      <c r="BO839" s="306"/>
      <c r="BP839" s="307" t="s">
        <v>974</v>
      </c>
      <c r="BQ839" s="330" t="s">
        <v>974</v>
      </c>
      <c r="BR839" s="748"/>
      <c r="BS839" s="763"/>
      <c r="BT839" s="763"/>
      <c r="BU839" s="766"/>
    </row>
    <row r="840" spans="1:73" x14ac:dyDescent="0.25">
      <c r="A840" s="819"/>
      <c r="B840" s="822"/>
      <c r="C840" s="825"/>
      <c r="D840" s="999"/>
      <c r="E840" s="831"/>
      <c r="F840" s="834"/>
      <c r="G840" s="763"/>
      <c r="H840" s="775"/>
      <c r="I840" s="775"/>
      <c r="J840" s="801"/>
      <c r="K840" s="775"/>
      <c r="L840" s="763"/>
      <c r="M840" s="786"/>
      <c r="N840" s="763"/>
      <c r="O840" s="763"/>
      <c r="P840" s="813"/>
      <c r="Q840" s="748"/>
      <c r="R840" s="775"/>
      <c r="S840" s="877"/>
      <c r="T840" s="775"/>
      <c r="U840" s="877"/>
      <c r="V840" s="775"/>
      <c r="W840" s="877"/>
      <c r="X840" s="816"/>
      <c r="Y840" s="877"/>
      <c r="Z840" s="877"/>
      <c r="AA840" s="786"/>
      <c r="AB840" s="297">
        <v>5</v>
      </c>
      <c r="AC840" s="480"/>
      <c r="AD840" s="481"/>
      <c r="AE840" s="295"/>
      <c r="AF840" s="298" t="s">
        <v>974</v>
      </c>
      <c r="AG840" s="299"/>
      <c r="AH840" s="296" t="s">
        <v>974</v>
      </c>
      <c r="AI840" s="299"/>
      <c r="AJ840" s="296" t="s">
        <v>974</v>
      </c>
      <c r="AK840" s="300" t="s">
        <v>974</v>
      </c>
      <c r="AL840" s="301" t="s">
        <v>974</v>
      </c>
      <c r="AM840" s="301" t="s">
        <v>974</v>
      </c>
      <c r="AN840" s="302"/>
      <c r="AO840" s="302"/>
      <c r="AP840" s="302"/>
      <c r="AQ840" s="775"/>
      <c r="AR840" s="801"/>
      <c r="AS840" s="801"/>
      <c r="AT840" s="786"/>
      <c r="AU840" s="801"/>
      <c r="AV840" s="801"/>
      <c r="AW840" s="786"/>
      <c r="AX840" s="786"/>
      <c r="AY840" s="786"/>
      <c r="AZ840" s="775"/>
      <c r="BA840" s="303"/>
      <c r="BB840" s="305"/>
      <c r="BC840" s="308" t="s">
        <v>974</v>
      </c>
      <c r="BD840" s="295"/>
      <c r="BE840" s="295"/>
      <c r="BF840" s="295"/>
      <c r="BG840" s="295"/>
      <c r="BH840" s="305"/>
      <c r="BI840" s="305"/>
      <c r="BJ840" s="305"/>
      <c r="BK840" s="305"/>
      <c r="BL840" s="306"/>
      <c r="BM840" s="306"/>
      <c r="BN840" s="306"/>
      <c r="BO840" s="306"/>
      <c r="BP840" s="307" t="s">
        <v>974</v>
      </c>
      <c r="BQ840" s="330" t="s">
        <v>974</v>
      </c>
      <c r="BR840" s="748"/>
      <c r="BS840" s="763"/>
      <c r="BT840" s="763"/>
      <c r="BU840" s="766"/>
    </row>
    <row r="841" spans="1:73" ht="15.75" thickBot="1" x14ac:dyDescent="0.3">
      <c r="A841" s="819"/>
      <c r="B841" s="822"/>
      <c r="C841" s="825"/>
      <c r="D841" s="1000"/>
      <c r="E841" s="832"/>
      <c r="F841" s="835"/>
      <c r="G841" s="764"/>
      <c r="H841" s="776"/>
      <c r="I841" s="776"/>
      <c r="J841" s="802"/>
      <c r="K841" s="776"/>
      <c r="L841" s="764"/>
      <c r="M841" s="787"/>
      <c r="N841" s="764"/>
      <c r="O841" s="764"/>
      <c r="P841" s="814"/>
      <c r="Q841" s="749"/>
      <c r="R841" s="776"/>
      <c r="S841" s="878"/>
      <c r="T841" s="776"/>
      <c r="U841" s="878"/>
      <c r="V841" s="776"/>
      <c r="W841" s="878"/>
      <c r="X841" s="817"/>
      <c r="Y841" s="878"/>
      <c r="Z841" s="878"/>
      <c r="AA841" s="787"/>
      <c r="AB841" s="315">
        <v>6</v>
      </c>
      <c r="AC841" s="482"/>
      <c r="AD841" s="483"/>
      <c r="AE841" s="313"/>
      <c r="AF841" s="316" t="s">
        <v>974</v>
      </c>
      <c r="AG841" s="317"/>
      <c r="AH841" s="314" t="s">
        <v>974</v>
      </c>
      <c r="AI841" s="317"/>
      <c r="AJ841" s="314" t="s">
        <v>974</v>
      </c>
      <c r="AK841" s="318" t="s">
        <v>974</v>
      </c>
      <c r="AL841" s="319" t="s">
        <v>974</v>
      </c>
      <c r="AM841" s="319" t="s">
        <v>974</v>
      </c>
      <c r="AN841" s="320"/>
      <c r="AO841" s="320"/>
      <c r="AP841" s="320"/>
      <c r="AQ841" s="776"/>
      <c r="AR841" s="802"/>
      <c r="AS841" s="802"/>
      <c r="AT841" s="787"/>
      <c r="AU841" s="802"/>
      <c r="AV841" s="802"/>
      <c r="AW841" s="787"/>
      <c r="AX841" s="787"/>
      <c r="AY841" s="787"/>
      <c r="AZ841" s="776"/>
      <c r="BA841" s="321"/>
      <c r="BB841" s="323"/>
      <c r="BC841" s="326" t="s">
        <v>974</v>
      </c>
      <c r="BD841" s="313"/>
      <c r="BE841" s="313"/>
      <c r="BF841" s="313"/>
      <c r="BG841" s="313"/>
      <c r="BH841" s="323"/>
      <c r="BI841" s="323"/>
      <c r="BJ841" s="323"/>
      <c r="BK841" s="323"/>
      <c r="BL841" s="324"/>
      <c r="BM841" s="324"/>
      <c r="BN841" s="324"/>
      <c r="BO841" s="324"/>
      <c r="BP841" s="325" t="s">
        <v>974</v>
      </c>
      <c r="BQ841" s="333" t="s">
        <v>974</v>
      </c>
      <c r="BR841" s="749"/>
      <c r="BS841" s="764"/>
      <c r="BT841" s="764"/>
      <c r="BU841" s="767"/>
    </row>
    <row r="842" spans="1:73" ht="70.5" x14ac:dyDescent="0.25">
      <c r="A842" s="819"/>
      <c r="B842" s="822"/>
      <c r="C842" s="825"/>
      <c r="D842" s="998" t="s">
        <v>1387</v>
      </c>
      <c r="E842" s="830" t="s">
        <v>1007</v>
      </c>
      <c r="F842" s="833">
        <v>12</v>
      </c>
      <c r="G842" s="762" t="s">
        <v>2485</v>
      </c>
      <c r="H842" s="774" t="s">
        <v>1949</v>
      </c>
      <c r="I842" s="774" t="s">
        <v>1406</v>
      </c>
      <c r="J842" s="800" t="s">
        <v>2489</v>
      </c>
      <c r="K842" s="774" t="s">
        <v>201</v>
      </c>
      <c r="L842" s="762" t="s">
        <v>675</v>
      </c>
      <c r="M842" s="785" t="s">
        <v>1282</v>
      </c>
      <c r="N842" s="762" t="s">
        <v>2490</v>
      </c>
      <c r="O842" s="762" t="s">
        <v>2491</v>
      </c>
      <c r="P842" s="812" t="s">
        <v>1395</v>
      </c>
      <c r="Q842" s="747" t="s">
        <v>1395</v>
      </c>
      <c r="R842" s="774" t="s">
        <v>289</v>
      </c>
      <c r="S842" s="876">
        <v>0.8</v>
      </c>
      <c r="T842" s="774" t="s">
        <v>263</v>
      </c>
      <c r="U842" s="876">
        <v>0.2</v>
      </c>
      <c r="V842" s="774" t="s">
        <v>220</v>
      </c>
      <c r="W842" s="876">
        <v>0.4</v>
      </c>
      <c r="X842" s="815" t="s">
        <v>220</v>
      </c>
      <c r="Y842" s="876">
        <v>0.4</v>
      </c>
      <c r="Z842" s="876" t="s">
        <v>1465</v>
      </c>
      <c r="AA842" s="785" t="s">
        <v>174</v>
      </c>
      <c r="AB842" s="49">
        <v>1</v>
      </c>
      <c r="AC842" s="213" t="s">
        <v>2492</v>
      </c>
      <c r="AD842" s="214" t="s">
        <v>372</v>
      </c>
      <c r="AE842" s="9" t="s">
        <v>2493</v>
      </c>
      <c r="AF842" s="16" t="s">
        <v>830</v>
      </c>
      <c r="AG842" s="10" t="s">
        <v>282</v>
      </c>
      <c r="AH842" s="18">
        <v>0.1</v>
      </c>
      <c r="AI842" s="10" t="s">
        <v>178</v>
      </c>
      <c r="AJ842" s="18">
        <v>0.15</v>
      </c>
      <c r="AK842" s="19">
        <v>0.25</v>
      </c>
      <c r="AL842" s="20">
        <v>0.8</v>
      </c>
      <c r="AM842" s="20">
        <v>0.30000000000000004</v>
      </c>
      <c r="AN842" s="11" t="s">
        <v>179</v>
      </c>
      <c r="AO842" s="11" t="s">
        <v>1477</v>
      </c>
      <c r="AP842" s="11" t="s">
        <v>181</v>
      </c>
      <c r="AQ842" s="774" t="s">
        <v>2358</v>
      </c>
      <c r="AR842" s="768">
        <v>0.8</v>
      </c>
      <c r="AS842" s="768">
        <v>0.8</v>
      </c>
      <c r="AT842" s="785" t="s">
        <v>289</v>
      </c>
      <c r="AU842" s="768">
        <v>0.4</v>
      </c>
      <c r="AV842" s="768">
        <v>0.30000000000000004</v>
      </c>
      <c r="AW842" s="785" t="s">
        <v>220</v>
      </c>
      <c r="AX842" s="785" t="s">
        <v>174</v>
      </c>
      <c r="AY842" s="785" t="s">
        <v>174</v>
      </c>
      <c r="AZ842" s="774" t="s">
        <v>183</v>
      </c>
      <c r="BA842" s="97" t="s">
        <v>2494</v>
      </c>
      <c r="BB842" s="91" t="s">
        <v>2495</v>
      </c>
      <c r="BC842" s="94">
        <v>1</v>
      </c>
      <c r="BD842" s="9"/>
      <c r="BE842" s="9"/>
      <c r="BF842" s="9"/>
      <c r="BG842" s="9">
        <v>1</v>
      </c>
      <c r="BH842" s="91" t="s">
        <v>2426</v>
      </c>
      <c r="BI842" s="91" t="s">
        <v>2408</v>
      </c>
      <c r="BJ842" s="91"/>
      <c r="BK842" s="91"/>
      <c r="BL842" s="93"/>
      <c r="BM842" s="93"/>
      <c r="BN842" s="93"/>
      <c r="BO842" s="93"/>
      <c r="BP842" s="95" t="s">
        <v>974</v>
      </c>
      <c r="BQ842" s="96" t="s">
        <v>974</v>
      </c>
      <c r="BR842" s="747"/>
      <c r="BS842" s="762"/>
      <c r="BT842" s="762"/>
      <c r="BU842" s="765"/>
    </row>
    <row r="843" spans="1:73" x14ac:dyDescent="0.25">
      <c r="A843" s="819"/>
      <c r="B843" s="822"/>
      <c r="C843" s="825"/>
      <c r="D843" s="999"/>
      <c r="E843" s="831"/>
      <c r="F843" s="834"/>
      <c r="G843" s="763"/>
      <c r="H843" s="775"/>
      <c r="I843" s="775"/>
      <c r="J843" s="801"/>
      <c r="K843" s="775"/>
      <c r="L843" s="763"/>
      <c r="M843" s="786"/>
      <c r="N843" s="763"/>
      <c r="O843" s="763"/>
      <c r="P843" s="813"/>
      <c r="Q843" s="748"/>
      <c r="R843" s="775"/>
      <c r="S843" s="877"/>
      <c r="T843" s="775"/>
      <c r="U843" s="877"/>
      <c r="V843" s="775"/>
      <c r="W843" s="877"/>
      <c r="X843" s="816"/>
      <c r="Y843" s="877"/>
      <c r="Z843" s="877"/>
      <c r="AA843" s="786"/>
      <c r="AB843" s="297">
        <v>2</v>
      </c>
      <c r="AC843" s="480"/>
      <c r="AD843" s="481"/>
      <c r="AE843" s="295"/>
      <c r="AF843" s="298" t="s">
        <v>974</v>
      </c>
      <c r="AG843" s="299"/>
      <c r="AH843" s="296" t="s">
        <v>974</v>
      </c>
      <c r="AI843" s="299"/>
      <c r="AJ843" s="296" t="s">
        <v>974</v>
      </c>
      <c r="AK843" s="300" t="s">
        <v>974</v>
      </c>
      <c r="AL843" s="301" t="s">
        <v>974</v>
      </c>
      <c r="AM843" s="301" t="s">
        <v>974</v>
      </c>
      <c r="AN843" s="302"/>
      <c r="AO843" s="302"/>
      <c r="AP843" s="302"/>
      <c r="AQ843" s="775"/>
      <c r="AR843" s="801"/>
      <c r="AS843" s="801"/>
      <c r="AT843" s="786"/>
      <c r="AU843" s="801"/>
      <c r="AV843" s="801"/>
      <c r="AW843" s="786"/>
      <c r="AX843" s="786"/>
      <c r="AY843" s="786"/>
      <c r="AZ843" s="775"/>
      <c r="BA843" s="303"/>
      <c r="BB843" s="305"/>
      <c r="BC843" s="308" t="s">
        <v>974</v>
      </c>
      <c r="BD843" s="295"/>
      <c r="BE843" s="295"/>
      <c r="BF843" s="295"/>
      <c r="BG843" s="295"/>
      <c r="BH843" s="305"/>
      <c r="BI843" s="305"/>
      <c r="BJ843" s="305"/>
      <c r="BK843" s="305"/>
      <c r="BL843" s="306"/>
      <c r="BM843" s="306"/>
      <c r="BN843" s="306"/>
      <c r="BO843" s="306"/>
      <c r="BP843" s="307" t="s">
        <v>974</v>
      </c>
      <c r="BQ843" s="330" t="s">
        <v>974</v>
      </c>
      <c r="BR843" s="748"/>
      <c r="BS843" s="763"/>
      <c r="BT843" s="763"/>
      <c r="BU843" s="766"/>
    </row>
    <row r="844" spans="1:73" x14ac:dyDescent="0.25">
      <c r="A844" s="819"/>
      <c r="B844" s="822"/>
      <c r="C844" s="825"/>
      <c r="D844" s="999"/>
      <c r="E844" s="831"/>
      <c r="F844" s="834"/>
      <c r="G844" s="763"/>
      <c r="H844" s="775"/>
      <c r="I844" s="775"/>
      <c r="J844" s="801"/>
      <c r="K844" s="775"/>
      <c r="L844" s="763"/>
      <c r="M844" s="786"/>
      <c r="N844" s="763"/>
      <c r="O844" s="763"/>
      <c r="P844" s="813"/>
      <c r="Q844" s="748"/>
      <c r="R844" s="775"/>
      <c r="S844" s="877"/>
      <c r="T844" s="775"/>
      <c r="U844" s="877"/>
      <c r="V844" s="775"/>
      <c r="W844" s="877"/>
      <c r="X844" s="816"/>
      <c r="Y844" s="877"/>
      <c r="Z844" s="877"/>
      <c r="AA844" s="786"/>
      <c r="AB844" s="297">
        <v>3</v>
      </c>
      <c r="AC844" s="480"/>
      <c r="AD844" s="481"/>
      <c r="AE844" s="295"/>
      <c r="AF844" s="298" t="s">
        <v>974</v>
      </c>
      <c r="AG844" s="299"/>
      <c r="AH844" s="296" t="s">
        <v>974</v>
      </c>
      <c r="AI844" s="299"/>
      <c r="AJ844" s="296" t="s">
        <v>974</v>
      </c>
      <c r="AK844" s="300" t="s">
        <v>974</v>
      </c>
      <c r="AL844" s="301" t="s">
        <v>974</v>
      </c>
      <c r="AM844" s="301" t="s">
        <v>974</v>
      </c>
      <c r="AN844" s="302"/>
      <c r="AO844" s="302"/>
      <c r="AP844" s="302"/>
      <c r="AQ844" s="775"/>
      <c r="AR844" s="801"/>
      <c r="AS844" s="801"/>
      <c r="AT844" s="786"/>
      <c r="AU844" s="801"/>
      <c r="AV844" s="801"/>
      <c r="AW844" s="786"/>
      <c r="AX844" s="786"/>
      <c r="AY844" s="786"/>
      <c r="AZ844" s="775"/>
      <c r="BA844" s="303"/>
      <c r="BB844" s="305"/>
      <c r="BC844" s="308" t="s">
        <v>974</v>
      </c>
      <c r="BD844" s="295"/>
      <c r="BE844" s="295"/>
      <c r="BF844" s="295"/>
      <c r="BG844" s="295"/>
      <c r="BH844" s="305"/>
      <c r="BI844" s="305"/>
      <c r="BJ844" s="305"/>
      <c r="BK844" s="305"/>
      <c r="BL844" s="306"/>
      <c r="BM844" s="306"/>
      <c r="BN844" s="306"/>
      <c r="BO844" s="306"/>
      <c r="BP844" s="307" t="s">
        <v>974</v>
      </c>
      <c r="BQ844" s="330" t="s">
        <v>974</v>
      </c>
      <c r="BR844" s="748"/>
      <c r="BS844" s="763"/>
      <c r="BT844" s="763"/>
      <c r="BU844" s="766"/>
    </row>
    <row r="845" spans="1:73" x14ac:dyDescent="0.25">
      <c r="A845" s="819"/>
      <c r="B845" s="822"/>
      <c r="C845" s="825"/>
      <c r="D845" s="999"/>
      <c r="E845" s="831"/>
      <c r="F845" s="834"/>
      <c r="G845" s="763"/>
      <c r="H845" s="775"/>
      <c r="I845" s="775"/>
      <c r="J845" s="801"/>
      <c r="K845" s="775"/>
      <c r="L845" s="763"/>
      <c r="M845" s="786"/>
      <c r="N845" s="763"/>
      <c r="O845" s="763"/>
      <c r="P845" s="813"/>
      <c r="Q845" s="748"/>
      <c r="R845" s="775"/>
      <c r="S845" s="877"/>
      <c r="T845" s="775"/>
      <c r="U845" s="877"/>
      <c r="V845" s="775"/>
      <c r="W845" s="877"/>
      <c r="X845" s="816"/>
      <c r="Y845" s="877"/>
      <c r="Z845" s="877"/>
      <c r="AA845" s="786"/>
      <c r="AB845" s="297">
        <v>4</v>
      </c>
      <c r="AC845" s="480"/>
      <c r="AD845" s="481"/>
      <c r="AE845" s="295"/>
      <c r="AF845" s="298" t="s">
        <v>974</v>
      </c>
      <c r="AG845" s="299"/>
      <c r="AH845" s="296" t="s">
        <v>974</v>
      </c>
      <c r="AI845" s="299"/>
      <c r="AJ845" s="296" t="s">
        <v>974</v>
      </c>
      <c r="AK845" s="300" t="s">
        <v>974</v>
      </c>
      <c r="AL845" s="301" t="s">
        <v>974</v>
      </c>
      <c r="AM845" s="301" t="s">
        <v>974</v>
      </c>
      <c r="AN845" s="302"/>
      <c r="AO845" s="302"/>
      <c r="AP845" s="302"/>
      <c r="AQ845" s="775"/>
      <c r="AR845" s="801"/>
      <c r="AS845" s="801"/>
      <c r="AT845" s="786"/>
      <c r="AU845" s="801"/>
      <c r="AV845" s="801"/>
      <c r="AW845" s="786"/>
      <c r="AX845" s="786"/>
      <c r="AY845" s="786"/>
      <c r="AZ845" s="775"/>
      <c r="BA845" s="303"/>
      <c r="BB845" s="305"/>
      <c r="BC845" s="308" t="s">
        <v>974</v>
      </c>
      <c r="BD845" s="295"/>
      <c r="BE845" s="295"/>
      <c r="BF845" s="295"/>
      <c r="BG845" s="295"/>
      <c r="BH845" s="305"/>
      <c r="BI845" s="305"/>
      <c r="BJ845" s="305"/>
      <c r="BK845" s="305"/>
      <c r="BL845" s="306"/>
      <c r="BM845" s="306"/>
      <c r="BN845" s="306"/>
      <c r="BO845" s="306"/>
      <c r="BP845" s="307" t="s">
        <v>974</v>
      </c>
      <c r="BQ845" s="330" t="s">
        <v>974</v>
      </c>
      <c r="BR845" s="748"/>
      <c r="BS845" s="763"/>
      <c r="BT845" s="763"/>
      <c r="BU845" s="766"/>
    </row>
    <row r="846" spans="1:73" x14ac:dyDescent="0.25">
      <c r="A846" s="819"/>
      <c r="B846" s="822"/>
      <c r="C846" s="825"/>
      <c r="D846" s="999"/>
      <c r="E846" s="831"/>
      <c r="F846" s="834"/>
      <c r="G846" s="763"/>
      <c r="H846" s="775"/>
      <c r="I846" s="775"/>
      <c r="J846" s="801"/>
      <c r="K846" s="775"/>
      <c r="L846" s="763"/>
      <c r="M846" s="786"/>
      <c r="N846" s="763"/>
      <c r="O846" s="763"/>
      <c r="P846" s="813"/>
      <c r="Q846" s="748"/>
      <c r="R846" s="775"/>
      <c r="S846" s="877"/>
      <c r="T846" s="775"/>
      <c r="U846" s="877"/>
      <c r="V846" s="775"/>
      <c r="W846" s="877"/>
      <c r="X846" s="816"/>
      <c r="Y846" s="877"/>
      <c r="Z846" s="877"/>
      <c r="AA846" s="786"/>
      <c r="AB846" s="297">
        <v>5</v>
      </c>
      <c r="AC846" s="480"/>
      <c r="AD846" s="481"/>
      <c r="AE846" s="295"/>
      <c r="AF846" s="298" t="s">
        <v>974</v>
      </c>
      <c r="AG846" s="299"/>
      <c r="AH846" s="296" t="s">
        <v>974</v>
      </c>
      <c r="AI846" s="299"/>
      <c r="AJ846" s="296" t="s">
        <v>974</v>
      </c>
      <c r="AK846" s="300" t="s">
        <v>974</v>
      </c>
      <c r="AL846" s="301" t="s">
        <v>974</v>
      </c>
      <c r="AM846" s="301" t="s">
        <v>974</v>
      </c>
      <c r="AN846" s="302"/>
      <c r="AO846" s="302"/>
      <c r="AP846" s="302"/>
      <c r="AQ846" s="775"/>
      <c r="AR846" s="801"/>
      <c r="AS846" s="801"/>
      <c r="AT846" s="786"/>
      <c r="AU846" s="801"/>
      <c r="AV846" s="801"/>
      <c r="AW846" s="786"/>
      <c r="AX846" s="786"/>
      <c r="AY846" s="786"/>
      <c r="AZ846" s="775"/>
      <c r="BA846" s="303"/>
      <c r="BB846" s="305"/>
      <c r="BC846" s="308" t="s">
        <v>974</v>
      </c>
      <c r="BD846" s="295"/>
      <c r="BE846" s="295"/>
      <c r="BF846" s="295"/>
      <c r="BG846" s="295"/>
      <c r="BH846" s="305"/>
      <c r="BI846" s="305"/>
      <c r="BJ846" s="305"/>
      <c r="BK846" s="305"/>
      <c r="BL846" s="306"/>
      <c r="BM846" s="306"/>
      <c r="BN846" s="306"/>
      <c r="BO846" s="306"/>
      <c r="BP846" s="307" t="s">
        <v>974</v>
      </c>
      <c r="BQ846" s="330" t="s">
        <v>974</v>
      </c>
      <c r="BR846" s="748"/>
      <c r="BS846" s="763"/>
      <c r="BT846" s="763"/>
      <c r="BU846" s="766"/>
    </row>
    <row r="847" spans="1:73" ht="15.75" thickBot="1" x14ac:dyDescent="0.3">
      <c r="A847" s="819"/>
      <c r="B847" s="822"/>
      <c r="C847" s="825"/>
      <c r="D847" s="1000"/>
      <c r="E847" s="832"/>
      <c r="F847" s="835"/>
      <c r="G847" s="764"/>
      <c r="H847" s="776"/>
      <c r="I847" s="776"/>
      <c r="J847" s="802"/>
      <c r="K847" s="776"/>
      <c r="L847" s="764"/>
      <c r="M847" s="787"/>
      <c r="N847" s="764"/>
      <c r="O847" s="764"/>
      <c r="P847" s="814"/>
      <c r="Q847" s="749"/>
      <c r="R847" s="776"/>
      <c r="S847" s="878"/>
      <c r="T847" s="776"/>
      <c r="U847" s="878"/>
      <c r="V847" s="776"/>
      <c r="W847" s="878"/>
      <c r="X847" s="817"/>
      <c r="Y847" s="878"/>
      <c r="Z847" s="878"/>
      <c r="AA847" s="787"/>
      <c r="AB847" s="315">
        <v>6</v>
      </c>
      <c r="AC847" s="482"/>
      <c r="AD847" s="483"/>
      <c r="AE847" s="313"/>
      <c r="AF847" s="316" t="s">
        <v>974</v>
      </c>
      <c r="AG847" s="317"/>
      <c r="AH847" s="314" t="s">
        <v>974</v>
      </c>
      <c r="AI847" s="317"/>
      <c r="AJ847" s="314" t="s">
        <v>974</v>
      </c>
      <c r="AK847" s="318" t="s">
        <v>974</v>
      </c>
      <c r="AL847" s="319" t="s">
        <v>974</v>
      </c>
      <c r="AM847" s="319" t="s">
        <v>974</v>
      </c>
      <c r="AN847" s="320"/>
      <c r="AO847" s="320"/>
      <c r="AP847" s="320"/>
      <c r="AQ847" s="776"/>
      <c r="AR847" s="802"/>
      <c r="AS847" s="802"/>
      <c r="AT847" s="787"/>
      <c r="AU847" s="802"/>
      <c r="AV847" s="802"/>
      <c r="AW847" s="787"/>
      <c r="AX847" s="787"/>
      <c r="AY847" s="787"/>
      <c r="AZ847" s="776"/>
      <c r="BA847" s="321"/>
      <c r="BB847" s="323"/>
      <c r="BC847" s="326" t="s">
        <v>974</v>
      </c>
      <c r="BD847" s="313"/>
      <c r="BE847" s="313"/>
      <c r="BF847" s="313"/>
      <c r="BG847" s="313"/>
      <c r="BH847" s="323"/>
      <c r="BI847" s="323"/>
      <c r="BJ847" s="323"/>
      <c r="BK847" s="323"/>
      <c r="BL847" s="324"/>
      <c r="BM847" s="324"/>
      <c r="BN847" s="324"/>
      <c r="BO847" s="324"/>
      <c r="BP847" s="325" t="s">
        <v>974</v>
      </c>
      <c r="BQ847" s="333" t="s">
        <v>974</v>
      </c>
      <c r="BR847" s="749"/>
      <c r="BS847" s="764"/>
      <c r="BT847" s="764"/>
      <c r="BU847" s="767"/>
    </row>
    <row r="848" spans="1:73" ht="105" x14ac:dyDescent="0.25">
      <c r="A848" s="819"/>
      <c r="B848" s="822"/>
      <c r="C848" s="825"/>
      <c r="D848" s="998" t="s">
        <v>1387</v>
      </c>
      <c r="E848" s="830" t="s">
        <v>1007</v>
      </c>
      <c r="F848" s="833">
        <v>13</v>
      </c>
      <c r="G848" s="762" t="s">
        <v>2496</v>
      </c>
      <c r="H848" s="774" t="s">
        <v>1390</v>
      </c>
      <c r="I848" s="774" t="s">
        <v>1391</v>
      </c>
      <c r="J848" s="800" t="s">
        <v>2497</v>
      </c>
      <c r="K848" s="774" t="s">
        <v>201</v>
      </c>
      <c r="L848" s="762" t="s">
        <v>675</v>
      </c>
      <c r="M848" s="785" t="s">
        <v>1282</v>
      </c>
      <c r="N848" s="762" t="s">
        <v>1524</v>
      </c>
      <c r="O848" s="762" t="s">
        <v>1562</v>
      </c>
      <c r="P848" s="812" t="s">
        <v>1395</v>
      </c>
      <c r="Q848" s="747" t="s">
        <v>1395</v>
      </c>
      <c r="R848" s="774" t="s">
        <v>289</v>
      </c>
      <c r="S848" s="876">
        <v>0.8</v>
      </c>
      <c r="T848" s="774" t="s">
        <v>263</v>
      </c>
      <c r="U848" s="876">
        <v>0.2</v>
      </c>
      <c r="V848" s="774" t="s">
        <v>363</v>
      </c>
      <c r="W848" s="876">
        <v>0.8</v>
      </c>
      <c r="X848" s="815" t="s">
        <v>363</v>
      </c>
      <c r="Y848" s="876">
        <v>0.8</v>
      </c>
      <c r="Z848" s="876" t="s">
        <v>2164</v>
      </c>
      <c r="AA848" s="785" t="s">
        <v>1580</v>
      </c>
      <c r="AB848" s="49">
        <v>1</v>
      </c>
      <c r="AC848" s="213" t="s">
        <v>1424</v>
      </c>
      <c r="AD848" s="214" t="s">
        <v>1013</v>
      </c>
      <c r="AE848" s="9" t="s">
        <v>1426</v>
      </c>
      <c r="AF848" s="16" t="s">
        <v>507</v>
      </c>
      <c r="AG848" s="10" t="s">
        <v>177</v>
      </c>
      <c r="AH848" s="18">
        <v>0.25</v>
      </c>
      <c r="AI848" s="10" t="s">
        <v>178</v>
      </c>
      <c r="AJ848" s="18">
        <v>0.15</v>
      </c>
      <c r="AK848" s="19">
        <v>0.4</v>
      </c>
      <c r="AL848" s="20">
        <v>0.48</v>
      </c>
      <c r="AM848" s="20">
        <v>0.8</v>
      </c>
      <c r="AN848" s="11" t="s">
        <v>179</v>
      </c>
      <c r="AO848" s="11" t="s">
        <v>180</v>
      </c>
      <c r="AP848" s="11" t="s">
        <v>181</v>
      </c>
      <c r="AQ848" s="774" t="s">
        <v>1494</v>
      </c>
      <c r="AR848" s="768">
        <v>0.8</v>
      </c>
      <c r="AS848" s="768">
        <v>0.16799999999999998</v>
      </c>
      <c r="AT848" s="785" t="s">
        <v>535</v>
      </c>
      <c r="AU848" s="768">
        <v>0.8</v>
      </c>
      <c r="AV848" s="768">
        <v>0.45000000000000007</v>
      </c>
      <c r="AW848" s="785" t="s">
        <v>174</v>
      </c>
      <c r="AX848" s="785" t="s">
        <v>1580</v>
      </c>
      <c r="AY848" s="785" t="s">
        <v>174</v>
      </c>
      <c r="AZ848" s="774" t="s">
        <v>183</v>
      </c>
      <c r="BA848" s="97" t="s">
        <v>2478</v>
      </c>
      <c r="BB848" s="91" t="s">
        <v>2360</v>
      </c>
      <c r="BC848" s="94">
        <v>2</v>
      </c>
      <c r="BD848" s="9"/>
      <c r="BE848" s="9">
        <v>1</v>
      </c>
      <c r="BF848" s="9"/>
      <c r="BG848" s="9">
        <v>1</v>
      </c>
      <c r="BH848" s="91" t="s">
        <v>2426</v>
      </c>
      <c r="BI848" s="91" t="s">
        <v>2408</v>
      </c>
      <c r="BJ848" s="91"/>
      <c r="BK848" s="91"/>
      <c r="BL848" s="93"/>
      <c r="BM848" s="93"/>
      <c r="BN848" s="93"/>
      <c r="BO848" s="93"/>
      <c r="BP848" s="95" t="s">
        <v>974</v>
      </c>
      <c r="BQ848" s="96" t="s">
        <v>974</v>
      </c>
      <c r="BR848" s="747"/>
      <c r="BS848" s="762"/>
      <c r="BT848" s="762"/>
      <c r="BU848" s="765"/>
    </row>
    <row r="849" spans="1:73" ht="89.25" x14ac:dyDescent="0.25">
      <c r="A849" s="819"/>
      <c r="B849" s="822"/>
      <c r="C849" s="825"/>
      <c r="D849" s="999"/>
      <c r="E849" s="831"/>
      <c r="F849" s="834"/>
      <c r="G849" s="763"/>
      <c r="H849" s="775"/>
      <c r="I849" s="775"/>
      <c r="J849" s="801"/>
      <c r="K849" s="775"/>
      <c r="L849" s="763"/>
      <c r="M849" s="786"/>
      <c r="N849" s="763"/>
      <c r="O849" s="763"/>
      <c r="P849" s="813"/>
      <c r="Q849" s="748"/>
      <c r="R849" s="775"/>
      <c r="S849" s="877"/>
      <c r="T849" s="775"/>
      <c r="U849" s="877"/>
      <c r="V849" s="775"/>
      <c r="W849" s="877"/>
      <c r="X849" s="816"/>
      <c r="Y849" s="877"/>
      <c r="Z849" s="877"/>
      <c r="AA849" s="786"/>
      <c r="AB849" s="297">
        <v>2</v>
      </c>
      <c r="AC849" s="480" t="s">
        <v>1429</v>
      </c>
      <c r="AD849" s="481" t="s">
        <v>265</v>
      </c>
      <c r="AE849" s="295" t="s">
        <v>1430</v>
      </c>
      <c r="AF849" s="298" t="s">
        <v>830</v>
      </c>
      <c r="AG849" s="299" t="s">
        <v>282</v>
      </c>
      <c r="AH849" s="296">
        <v>0.1</v>
      </c>
      <c r="AI849" s="299" t="s">
        <v>178</v>
      </c>
      <c r="AJ849" s="296">
        <v>0.15</v>
      </c>
      <c r="AK849" s="300">
        <v>0.25</v>
      </c>
      <c r="AL849" s="301">
        <v>0.48</v>
      </c>
      <c r="AM849" s="301">
        <v>0.60000000000000009</v>
      </c>
      <c r="AN849" s="302" t="s">
        <v>179</v>
      </c>
      <c r="AO849" s="302" t="s">
        <v>180</v>
      </c>
      <c r="AP849" s="302" t="s">
        <v>1427</v>
      </c>
      <c r="AQ849" s="775"/>
      <c r="AR849" s="801"/>
      <c r="AS849" s="801"/>
      <c r="AT849" s="786"/>
      <c r="AU849" s="801"/>
      <c r="AV849" s="801"/>
      <c r="AW849" s="786"/>
      <c r="AX849" s="786"/>
      <c r="AY849" s="786"/>
      <c r="AZ849" s="775"/>
      <c r="BA849" s="303" t="s">
        <v>2479</v>
      </c>
      <c r="BB849" s="305" t="s">
        <v>2410</v>
      </c>
      <c r="BC849" s="308">
        <v>1</v>
      </c>
      <c r="BD849" s="295"/>
      <c r="BE849" s="295">
        <v>1</v>
      </c>
      <c r="BF849" s="295"/>
      <c r="BG849" s="295"/>
      <c r="BH849" s="305" t="s">
        <v>2426</v>
      </c>
      <c r="BI849" s="305" t="s">
        <v>2408</v>
      </c>
      <c r="BJ849" s="305"/>
      <c r="BK849" s="305"/>
      <c r="BL849" s="306"/>
      <c r="BM849" s="306"/>
      <c r="BN849" s="306"/>
      <c r="BO849" s="306"/>
      <c r="BP849" s="307" t="s">
        <v>974</v>
      </c>
      <c r="BQ849" s="330" t="s">
        <v>974</v>
      </c>
      <c r="BR849" s="748"/>
      <c r="BS849" s="763"/>
      <c r="BT849" s="763"/>
      <c r="BU849" s="766"/>
    </row>
    <row r="850" spans="1:73" ht="114.75" x14ac:dyDescent="0.25">
      <c r="A850" s="819"/>
      <c r="B850" s="822"/>
      <c r="C850" s="825"/>
      <c r="D850" s="999"/>
      <c r="E850" s="831"/>
      <c r="F850" s="834"/>
      <c r="G850" s="763"/>
      <c r="H850" s="775"/>
      <c r="I850" s="775"/>
      <c r="J850" s="801"/>
      <c r="K850" s="775"/>
      <c r="L850" s="763"/>
      <c r="M850" s="786"/>
      <c r="N850" s="763"/>
      <c r="O850" s="763"/>
      <c r="P850" s="813"/>
      <c r="Q850" s="748"/>
      <c r="R850" s="775"/>
      <c r="S850" s="877"/>
      <c r="T850" s="775"/>
      <c r="U850" s="877"/>
      <c r="V850" s="775"/>
      <c r="W850" s="877"/>
      <c r="X850" s="816"/>
      <c r="Y850" s="877"/>
      <c r="Z850" s="877"/>
      <c r="AA850" s="786"/>
      <c r="AB850" s="297">
        <v>3</v>
      </c>
      <c r="AC850" s="480" t="s">
        <v>1431</v>
      </c>
      <c r="AD850" s="481" t="s">
        <v>237</v>
      </c>
      <c r="AE850" s="295" t="s">
        <v>1433</v>
      </c>
      <c r="AF850" s="298" t="s">
        <v>507</v>
      </c>
      <c r="AG850" s="299" t="s">
        <v>335</v>
      </c>
      <c r="AH850" s="296">
        <v>0.15</v>
      </c>
      <c r="AI850" s="299" t="s">
        <v>178</v>
      </c>
      <c r="AJ850" s="296">
        <v>0.15</v>
      </c>
      <c r="AK850" s="300">
        <v>0.3</v>
      </c>
      <c r="AL850" s="301">
        <v>0.33599999999999997</v>
      </c>
      <c r="AM850" s="301">
        <v>0.60000000000000009</v>
      </c>
      <c r="AN850" s="302" t="s">
        <v>179</v>
      </c>
      <c r="AO850" s="302" t="s">
        <v>180</v>
      </c>
      <c r="AP850" s="302" t="s">
        <v>181</v>
      </c>
      <c r="AQ850" s="775"/>
      <c r="AR850" s="801"/>
      <c r="AS850" s="801"/>
      <c r="AT850" s="786"/>
      <c r="AU850" s="801"/>
      <c r="AV850" s="801"/>
      <c r="AW850" s="786"/>
      <c r="AX850" s="786"/>
      <c r="AY850" s="786"/>
      <c r="AZ850" s="775"/>
      <c r="BA850" s="303"/>
      <c r="BB850" s="305"/>
      <c r="BC850" s="308" t="s">
        <v>974</v>
      </c>
      <c r="BD850" s="295"/>
      <c r="BE850" s="295"/>
      <c r="BF850" s="295"/>
      <c r="BG850" s="295"/>
      <c r="BH850" s="305"/>
      <c r="BI850" s="305"/>
      <c r="BJ850" s="305"/>
      <c r="BK850" s="305"/>
      <c r="BL850" s="306"/>
      <c r="BM850" s="306"/>
      <c r="BN850" s="306"/>
      <c r="BO850" s="306"/>
      <c r="BP850" s="307" t="s">
        <v>974</v>
      </c>
      <c r="BQ850" s="330" t="s">
        <v>974</v>
      </c>
      <c r="BR850" s="748"/>
      <c r="BS850" s="763"/>
      <c r="BT850" s="763"/>
      <c r="BU850" s="766"/>
    </row>
    <row r="851" spans="1:73" ht="70.5" x14ac:dyDescent="0.25">
      <c r="A851" s="819"/>
      <c r="B851" s="822"/>
      <c r="C851" s="825"/>
      <c r="D851" s="999"/>
      <c r="E851" s="831"/>
      <c r="F851" s="834"/>
      <c r="G851" s="763"/>
      <c r="H851" s="775"/>
      <c r="I851" s="775"/>
      <c r="J851" s="801"/>
      <c r="K851" s="775"/>
      <c r="L851" s="763"/>
      <c r="M851" s="786"/>
      <c r="N851" s="763"/>
      <c r="O851" s="763"/>
      <c r="P851" s="813"/>
      <c r="Q851" s="748"/>
      <c r="R851" s="775"/>
      <c r="S851" s="877"/>
      <c r="T851" s="775"/>
      <c r="U851" s="877"/>
      <c r="V851" s="775"/>
      <c r="W851" s="877"/>
      <c r="X851" s="816"/>
      <c r="Y851" s="877"/>
      <c r="Z851" s="877"/>
      <c r="AA851" s="786"/>
      <c r="AB851" s="297">
        <v>4</v>
      </c>
      <c r="AC851" s="480" t="s">
        <v>1434</v>
      </c>
      <c r="AD851" s="481" t="s">
        <v>265</v>
      </c>
      <c r="AE851" s="295" t="s">
        <v>1404</v>
      </c>
      <c r="AF851" s="298" t="s">
        <v>507</v>
      </c>
      <c r="AG851" s="299" t="s">
        <v>177</v>
      </c>
      <c r="AH851" s="296">
        <v>0.25</v>
      </c>
      <c r="AI851" s="299" t="s">
        <v>806</v>
      </c>
      <c r="AJ851" s="296">
        <v>0.25</v>
      </c>
      <c r="AK851" s="300">
        <v>0.5</v>
      </c>
      <c r="AL851" s="301">
        <v>0.16799999999999998</v>
      </c>
      <c r="AM851" s="301">
        <v>0.60000000000000009</v>
      </c>
      <c r="AN851" s="302" t="s">
        <v>179</v>
      </c>
      <c r="AO851" s="302" t="s">
        <v>180</v>
      </c>
      <c r="AP851" s="302" t="s">
        <v>181</v>
      </c>
      <c r="AQ851" s="775"/>
      <c r="AR851" s="801"/>
      <c r="AS851" s="801"/>
      <c r="AT851" s="786"/>
      <c r="AU851" s="801"/>
      <c r="AV851" s="801"/>
      <c r="AW851" s="786"/>
      <c r="AX851" s="786"/>
      <c r="AY851" s="786"/>
      <c r="AZ851" s="775"/>
      <c r="BA851" s="303"/>
      <c r="BB851" s="305"/>
      <c r="BC851" s="308" t="s">
        <v>974</v>
      </c>
      <c r="BD851" s="295"/>
      <c r="BE851" s="295"/>
      <c r="BF851" s="295"/>
      <c r="BG851" s="295"/>
      <c r="BH851" s="305"/>
      <c r="BI851" s="305"/>
      <c r="BJ851" s="305"/>
      <c r="BK851" s="305"/>
      <c r="BL851" s="306"/>
      <c r="BM851" s="306"/>
      <c r="BN851" s="306"/>
      <c r="BO851" s="306"/>
      <c r="BP851" s="307" t="s">
        <v>974</v>
      </c>
      <c r="BQ851" s="330" t="s">
        <v>974</v>
      </c>
      <c r="BR851" s="748"/>
      <c r="BS851" s="763"/>
      <c r="BT851" s="763"/>
      <c r="BU851" s="766"/>
    </row>
    <row r="852" spans="1:73" ht="70.5" x14ac:dyDescent="0.25">
      <c r="A852" s="819"/>
      <c r="B852" s="822"/>
      <c r="C852" s="825"/>
      <c r="D852" s="999"/>
      <c r="E852" s="831"/>
      <c r="F852" s="834"/>
      <c r="G852" s="763"/>
      <c r="H852" s="775"/>
      <c r="I852" s="775"/>
      <c r="J852" s="801"/>
      <c r="K852" s="775"/>
      <c r="L852" s="763"/>
      <c r="M852" s="786"/>
      <c r="N852" s="763"/>
      <c r="O852" s="763"/>
      <c r="P852" s="813"/>
      <c r="Q852" s="748"/>
      <c r="R852" s="775"/>
      <c r="S852" s="877"/>
      <c r="T852" s="775"/>
      <c r="U852" s="877"/>
      <c r="V852" s="775"/>
      <c r="W852" s="877"/>
      <c r="X852" s="816"/>
      <c r="Y852" s="877"/>
      <c r="Z852" s="877"/>
      <c r="AA852" s="786"/>
      <c r="AB852" s="297">
        <v>5</v>
      </c>
      <c r="AC852" s="480" t="s">
        <v>1435</v>
      </c>
      <c r="AD852" s="481" t="s">
        <v>265</v>
      </c>
      <c r="AE852" s="295" t="s">
        <v>1404</v>
      </c>
      <c r="AF852" s="298" t="s">
        <v>830</v>
      </c>
      <c r="AG852" s="299" t="s">
        <v>282</v>
      </c>
      <c r="AH852" s="296">
        <v>0.1</v>
      </c>
      <c r="AI852" s="299" t="s">
        <v>178</v>
      </c>
      <c r="AJ852" s="296">
        <v>0.15</v>
      </c>
      <c r="AK852" s="300">
        <v>0.25</v>
      </c>
      <c r="AL852" s="301">
        <v>0.16799999999999998</v>
      </c>
      <c r="AM852" s="301">
        <v>0.45000000000000007</v>
      </c>
      <c r="AN852" s="302" t="s">
        <v>179</v>
      </c>
      <c r="AO852" s="302" t="s">
        <v>180</v>
      </c>
      <c r="AP852" s="302" t="s">
        <v>181</v>
      </c>
      <c r="AQ852" s="775"/>
      <c r="AR852" s="801"/>
      <c r="AS852" s="801"/>
      <c r="AT852" s="786"/>
      <c r="AU852" s="801"/>
      <c r="AV852" s="801"/>
      <c r="AW852" s="786"/>
      <c r="AX852" s="786"/>
      <c r="AY852" s="786"/>
      <c r="AZ852" s="775"/>
      <c r="BA852" s="303"/>
      <c r="BB852" s="305"/>
      <c r="BC852" s="308" t="s">
        <v>974</v>
      </c>
      <c r="BD852" s="295"/>
      <c r="BE852" s="295"/>
      <c r="BF852" s="295"/>
      <c r="BG852" s="295"/>
      <c r="BH852" s="305"/>
      <c r="BI852" s="305"/>
      <c r="BJ852" s="305"/>
      <c r="BK852" s="305"/>
      <c r="BL852" s="306"/>
      <c r="BM852" s="306"/>
      <c r="BN852" s="306"/>
      <c r="BO852" s="306"/>
      <c r="BP852" s="307" t="s">
        <v>974</v>
      </c>
      <c r="BQ852" s="330" t="s">
        <v>974</v>
      </c>
      <c r="BR852" s="748"/>
      <c r="BS852" s="763"/>
      <c r="BT852" s="763"/>
      <c r="BU852" s="766"/>
    </row>
    <row r="853" spans="1:73" ht="15.75" thickBot="1" x14ac:dyDescent="0.3">
      <c r="A853" s="819"/>
      <c r="B853" s="822"/>
      <c r="C853" s="825"/>
      <c r="D853" s="1000"/>
      <c r="E853" s="832"/>
      <c r="F853" s="835"/>
      <c r="G853" s="764"/>
      <c r="H853" s="776"/>
      <c r="I853" s="776"/>
      <c r="J853" s="802"/>
      <c r="K853" s="776"/>
      <c r="L853" s="764"/>
      <c r="M853" s="787"/>
      <c r="N853" s="764"/>
      <c r="O853" s="764"/>
      <c r="P853" s="814"/>
      <c r="Q853" s="749"/>
      <c r="R853" s="776"/>
      <c r="S853" s="878"/>
      <c r="T853" s="776"/>
      <c r="U853" s="878"/>
      <c r="V853" s="776"/>
      <c r="W853" s="878"/>
      <c r="X853" s="817"/>
      <c r="Y853" s="878"/>
      <c r="Z853" s="878"/>
      <c r="AA853" s="787"/>
      <c r="AB853" s="315">
        <v>6</v>
      </c>
      <c r="AC853" s="482"/>
      <c r="AD853" s="483"/>
      <c r="AE853" s="313"/>
      <c r="AF853" s="316" t="s">
        <v>974</v>
      </c>
      <c r="AG853" s="317"/>
      <c r="AH853" s="314" t="s">
        <v>974</v>
      </c>
      <c r="AI853" s="317"/>
      <c r="AJ853" s="314" t="s">
        <v>974</v>
      </c>
      <c r="AK853" s="318" t="s">
        <v>974</v>
      </c>
      <c r="AL853" s="319" t="s">
        <v>974</v>
      </c>
      <c r="AM853" s="319" t="s">
        <v>974</v>
      </c>
      <c r="AN853" s="320"/>
      <c r="AO853" s="320"/>
      <c r="AP853" s="320"/>
      <c r="AQ853" s="776"/>
      <c r="AR853" s="802"/>
      <c r="AS853" s="802"/>
      <c r="AT853" s="787"/>
      <c r="AU853" s="802"/>
      <c r="AV853" s="802"/>
      <c r="AW853" s="787"/>
      <c r="AX853" s="787"/>
      <c r="AY853" s="787"/>
      <c r="AZ853" s="776"/>
      <c r="BA853" s="321"/>
      <c r="BB853" s="323"/>
      <c r="BC853" s="326" t="s">
        <v>974</v>
      </c>
      <c r="BD853" s="313"/>
      <c r="BE853" s="313"/>
      <c r="BF853" s="313"/>
      <c r="BG853" s="313"/>
      <c r="BH853" s="323"/>
      <c r="BI853" s="323"/>
      <c r="BJ853" s="323"/>
      <c r="BK853" s="323"/>
      <c r="BL853" s="324"/>
      <c r="BM853" s="324"/>
      <c r="BN853" s="324"/>
      <c r="BO853" s="324"/>
      <c r="BP853" s="325" t="s">
        <v>974</v>
      </c>
      <c r="BQ853" s="333" t="s">
        <v>974</v>
      </c>
      <c r="BR853" s="749"/>
      <c r="BS853" s="764"/>
      <c r="BT853" s="764"/>
      <c r="BU853" s="767"/>
    </row>
    <row r="854" spans="1:73" ht="105" x14ac:dyDescent="0.25">
      <c r="A854" s="819"/>
      <c r="B854" s="822"/>
      <c r="C854" s="825"/>
      <c r="D854" s="998" t="s">
        <v>1387</v>
      </c>
      <c r="E854" s="830" t="s">
        <v>1007</v>
      </c>
      <c r="F854" s="833">
        <v>14</v>
      </c>
      <c r="G854" s="762" t="s">
        <v>2496</v>
      </c>
      <c r="H854" s="774" t="s">
        <v>1390</v>
      </c>
      <c r="I854" s="774" t="s">
        <v>1406</v>
      </c>
      <c r="J854" s="800" t="s">
        <v>2498</v>
      </c>
      <c r="K854" s="774" t="s">
        <v>201</v>
      </c>
      <c r="L854" s="762" t="s">
        <v>675</v>
      </c>
      <c r="M854" s="785" t="s">
        <v>1282</v>
      </c>
      <c r="N854" s="762" t="s">
        <v>1566</v>
      </c>
      <c r="O854" s="762" t="s">
        <v>1567</v>
      </c>
      <c r="P854" s="812" t="s">
        <v>1395</v>
      </c>
      <c r="Q854" s="747" t="s">
        <v>1395</v>
      </c>
      <c r="R854" s="774" t="s">
        <v>289</v>
      </c>
      <c r="S854" s="876">
        <v>0.8</v>
      </c>
      <c r="T854" s="774"/>
      <c r="U854" s="876" t="s">
        <v>974</v>
      </c>
      <c r="V854" s="774" t="s">
        <v>174</v>
      </c>
      <c r="W854" s="876">
        <v>0.6</v>
      </c>
      <c r="X854" s="815" t="s">
        <v>174</v>
      </c>
      <c r="Y854" s="876">
        <v>0.6</v>
      </c>
      <c r="Z854" s="876" t="s">
        <v>1579</v>
      </c>
      <c r="AA854" s="785" t="s">
        <v>1580</v>
      </c>
      <c r="AB854" s="49">
        <v>1</v>
      </c>
      <c r="AC854" s="213" t="s">
        <v>1434</v>
      </c>
      <c r="AD854" s="214" t="s">
        <v>302</v>
      </c>
      <c r="AE854" s="9" t="s">
        <v>1404</v>
      </c>
      <c r="AF854" s="16" t="s">
        <v>507</v>
      </c>
      <c r="AG854" s="10" t="s">
        <v>177</v>
      </c>
      <c r="AH854" s="18">
        <v>0.25</v>
      </c>
      <c r="AI854" s="10" t="s">
        <v>806</v>
      </c>
      <c r="AJ854" s="18">
        <v>0.25</v>
      </c>
      <c r="AK854" s="19">
        <v>0.5</v>
      </c>
      <c r="AL854" s="20">
        <v>0.4</v>
      </c>
      <c r="AM854" s="20">
        <v>0.6</v>
      </c>
      <c r="AN854" s="11" t="s">
        <v>179</v>
      </c>
      <c r="AO854" s="11" t="s">
        <v>180</v>
      </c>
      <c r="AP854" s="11" t="s">
        <v>181</v>
      </c>
      <c r="AQ854" s="774" t="s">
        <v>1494</v>
      </c>
      <c r="AR854" s="768">
        <v>0.8</v>
      </c>
      <c r="AS854" s="768">
        <v>0.16799999999999998</v>
      </c>
      <c r="AT854" s="785" t="s">
        <v>535</v>
      </c>
      <c r="AU854" s="768">
        <v>0.6</v>
      </c>
      <c r="AV854" s="768">
        <v>0.44999999999999996</v>
      </c>
      <c r="AW854" s="785" t="s">
        <v>174</v>
      </c>
      <c r="AX854" s="785" t="s">
        <v>1580</v>
      </c>
      <c r="AY854" s="785" t="s">
        <v>174</v>
      </c>
      <c r="AZ854" s="774" t="s">
        <v>183</v>
      </c>
      <c r="BA854" s="97" t="s">
        <v>2483</v>
      </c>
      <c r="BB854" s="91" t="s">
        <v>2360</v>
      </c>
      <c r="BC854" s="94">
        <v>2</v>
      </c>
      <c r="BD854" s="9"/>
      <c r="BE854" s="9">
        <v>1</v>
      </c>
      <c r="BF854" s="9"/>
      <c r="BG854" s="9">
        <v>1</v>
      </c>
      <c r="BH854" s="91" t="s">
        <v>2426</v>
      </c>
      <c r="BI854" s="91" t="s">
        <v>2408</v>
      </c>
      <c r="BJ854" s="91"/>
      <c r="BK854" s="91"/>
      <c r="BL854" s="93"/>
      <c r="BM854" s="93"/>
      <c r="BN854" s="93"/>
      <c r="BO854" s="93"/>
      <c r="BP854" s="95" t="s">
        <v>974</v>
      </c>
      <c r="BQ854" s="96" t="s">
        <v>974</v>
      </c>
      <c r="BR854" s="747"/>
      <c r="BS854" s="762"/>
      <c r="BT854" s="762"/>
      <c r="BU854" s="765"/>
    </row>
    <row r="855" spans="1:73" ht="75" x14ac:dyDescent="0.25">
      <c r="A855" s="819"/>
      <c r="B855" s="822"/>
      <c r="C855" s="825"/>
      <c r="D855" s="999"/>
      <c r="E855" s="831"/>
      <c r="F855" s="834"/>
      <c r="G855" s="763"/>
      <c r="H855" s="775"/>
      <c r="I855" s="775"/>
      <c r="J855" s="801"/>
      <c r="K855" s="775"/>
      <c r="L855" s="763"/>
      <c r="M855" s="786"/>
      <c r="N855" s="763"/>
      <c r="O855" s="763"/>
      <c r="P855" s="813"/>
      <c r="Q855" s="748"/>
      <c r="R855" s="775"/>
      <c r="S855" s="877"/>
      <c r="T855" s="775"/>
      <c r="U855" s="877"/>
      <c r="V855" s="775"/>
      <c r="W855" s="877"/>
      <c r="X855" s="816"/>
      <c r="Y855" s="877"/>
      <c r="Z855" s="877"/>
      <c r="AA855" s="786"/>
      <c r="AB855" s="297">
        <v>2</v>
      </c>
      <c r="AC855" s="480" t="s">
        <v>1440</v>
      </c>
      <c r="AD855" s="481" t="s">
        <v>302</v>
      </c>
      <c r="AE855" s="295" t="s">
        <v>1404</v>
      </c>
      <c r="AF855" s="298" t="s">
        <v>830</v>
      </c>
      <c r="AG855" s="299" t="s">
        <v>282</v>
      </c>
      <c r="AH855" s="296">
        <v>0.1</v>
      </c>
      <c r="AI855" s="299" t="s">
        <v>178</v>
      </c>
      <c r="AJ855" s="296">
        <v>0.15</v>
      </c>
      <c r="AK855" s="300">
        <v>0.25</v>
      </c>
      <c r="AL855" s="301">
        <v>0.4</v>
      </c>
      <c r="AM855" s="301">
        <v>0.44999999999999996</v>
      </c>
      <c r="AN855" s="302" t="s">
        <v>179</v>
      </c>
      <c r="AO855" s="302" t="s">
        <v>180</v>
      </c>
      <c r="AP855" s="302" t="s">
        <v>181</v>
      </c>
      <c r="AQ855" s="775"/>
      <c r="AR855" s="801"/>
      <c r="AS855" s="801"/>
      <c r="AT855" s="786"/>
      <c r="AU855" s="801"/>
      <c r="AV855" s="801"/>
      <c r="AW855" s="786"/>
      <c r="AX855" s="786"/>
      <c r="AY855" s="786"/>
      <c r="AZ855" s="775"/>
      <c r="BA855" s="303" t="s">
        <v>2363</v>
      </c>
      <c r="BB855" s="305" t="s">
        <v>2410</v>
      </c>
      <c r="BC855" s="308">
        <v>1</v>
      </c>
      <c r="BD855" s="295"/>
      <c r="BE855" s="295">
        <v>1</v>
      </c>
      <c r="BF855" s="295"/>
      <c r="BG855" s="295"/>
      <c r="BH855" s="305" t="s">
        <v>2426</v>
      </c>
      <c r="BI855" s="305" t="s">
        <v>2408</v>
      </c>
      <c r="BJ855" s="305"/>
      <c r="BK855" s="305"/>
      <c r="BL855" s="306"/>
      <c r="BM855" s="306"/>
      <c r="BN855" s="306"/>
      <c r="BO855" s="306"/>
      <c r="BP855" s="307" t="s">
        <v>974</v>
      </c>
      <c r="BQ855" s="330" t="s">
        <v>974</v>
      </c>
      <c r="BR855" s="748"/>
      <c r="BS855" s="763"/>
      <c r="BT855" s="763"/>
      <c r="BU855" s="766"/>
    </row>
    <row r="856" spans="1:73" ht="102" x14ac:dyDescent="0.25">
      <c r="A856" s="819"/>
      <c r="B856" s="822"/>
      <c r="C856" s="825"/>
      <c r="D856" s="999"/>
      <c r="E856" s="831"/>
      <c r="F856" s="834"/>
      <c r="G856" s="763"/>
      <c r="H856" s="775"/>
      <c r="I856" s="775"/>
      <c r="J856" s="801"/>
      <c r="K856" s="775"/>
      <c r="L856" s="763"/>
      <c r="M856" s="786"/>
      <c r="N856" s="763"/>
      <c r="O856" s="763"/>
      <c r="P856" s="813"/>
      <c r="Q856" s="748"/>
      <c r="R856" s="775"/>
      <c r="S856" s="877"/>
      <c r="T856" s="775"/>
      <c r="U856" s="877"/>
      <c r="V856" s="775"/>
      <c r="W856" s="877"/>
      <c r="X856" s="816"/>
      <c r="Y856" s="877"/>
      <c r="Z856" s="877"/>
      <c r="AA856" s="786"/>
      <c r="AB856" s="297">
        <v>3</v>
      </c>
      <c r="AC856" s="480" t="s">
        <v>1441</v>
      </c>
      <c r="AD856" s="481" t="s">
        <v>265</v>
      </c>
      <c r="AE856" s="295" t="s">
        <v>1442</v>
      </c>
      <c r="AF856" s="298" t="s">
        <v>507</v>
      </c>
      <c r="AG856" s="299" t="s">
        <v>177</v>
      </c>
      <c r="AH856" s="296">
        <v>0.25</v>
      </c>
      <c r="AI856" s="299" t="s">
        <v>178</v>
      </c>
      <c r="AJ856" s="296">
        <v>0.15</v>
      </c>
      <c r="AK856" s="300">
        <v>0.4</v>
      </c>
      <c r="AL856" s="301">
        <v>0.24</v>
      </c>
      <c r="AM856" s="301">
        <v>0.44999999999999996</v>
      </c>
      <c r="AN856" s="302" t="s">
        <v>179</v>
      </c>
      <c r="AO856" s="302" t="s">
        <v>180</v>
      </c>
      <c r="AP856" s="302" t="s">
        <v>181</v>
      </c>
      <c r="AQ856" s="775"/>
      <c r="AR856" s="801"/>
      <c r="AS856" s="801"/>
      <c r="AT856" s="786"/>
      <c r="AU856" s="801"/>
      <c r="AV856" s="801"/>
      <c r="AW856" s="786"/>
      <c r="AX856" s="786"/>
      <c r="AY856" s="786"/>
      <c r="AZ856" s="775"/>
      <c r="BA856" s="303" t="s">
        <v>2397</v>
      </c>
      <c r="BB856" s="305" t="s">
        <v>2484</v>
      </c>
      <c r="BC856" s="308">
        <v>12</v>
      </c>
      <c r="BD856" s="295">
        <v>3</v>
      </c>
      <c r="BE856" s="295">
        <v>3</v>
      </c>
      <c r="BF856" s="295">
        <v>3</v>
      </c>
      <c r="BG856" s="295">
        <v>3</v>
      </c>
      <c r="BH856" s="305" t="s">
        <v>2426</v>
      </c>
      <c r="BI856" s="305" t="s">
        <v>2408</v>
      </c>
      <c r="BJ856" s="305"/>
      <c r="BK856" s="305"/>
      <c r="BL856" s="306"/>
      <c r="BM856" s="306"/>
      <c r="BN856" s="306"/>
      <c r="BO856" s="306"/>
      <c r="BP856" s="307" t="s">
        <v>974</v>
      </c>
      <c r="BQ856" s="330" t="s">
        <v>974</v>
      </c>
      <c r="BR856" s="748"/>
      <c r="BS856" s="763"/>
      <c r="BT856" s="763"/>
      <c r="BU856" s="766"/>
    </row>
    <row r="857" spans="1:73" ht="114.75" x14ac:dyDescent="0.25">
      <c r="A857" s="819"/>
      <c r="B857" s="822"/>
      <c r="C857" s="825"/>
      <c r="D857" s="999"/>
      <c r="E857" s="831"/>
      <c r="F857" s="834"/>
      <c r="G857" s="763"/>
      <c r="H857" s="775"/>
      <c r="I857" s="775"/>
      <c r="J857" s="801"/>
      <c r="K857" s="775"/>
      <c r="L857" s="763"/>
      <c r="M857" s="786"/>
      <c r="N857" s="763"/>
      <c r="O857" s="763"/>
      <c r="P857" s="813"/>
      <c r="Q857" s="748"/>
      <c r="R857" s="775"/>
      <c r="S857" s="877"/>
      <c r="T857" s="775"/>
      <c r="U857" s="877"/>
      <c r="V857" s="775"/>
      <c r="W857" s="877"/>
      <c r="X857" s="816"/>
      <c r="Y857" s="877"/>
      <c r="Z857" s="877"/>
      <c r="AA857" s="786"/>
      <c r="AB857" s="297">
        <v>4</v>
      </c>
      <c r="AC857" s="480" t="s">
        <v>1431</v>
      </c>
      <c r="AD857" s="481" t="s">
        <v>237</v>
      </c>
      <c r="AE857" s="295" t="s">
        <v>1426</v>
      </c>
      <c r="AF857" s="298" t="s">
        <v>507</v>
      </c>
      <c r="AG857" s="299" t="s">
        <v>335</v>
      </c>
      <c r="AH857" s="296">
        <v>0.15</v>
      </c>
      <c r="AI857" s="299" t="s">
        <v>178</v>
      </c>
      <c r="AJ857" s="296">
        <v>0.15</v>
      </c>
      <c r="AK857" s="300">
        <v>0.3</v>
      </c>
      <c r="AL857" s="301">
        <v>0.16799999999999998</v>
      </c>
      <c r="AM857" s="301">
        <v>0.44999999999999996</v>
      </c>
      <c r="AN857" s="302" t="s">
        <v>179</v>
      </c>
      <c r="AO857" s="302" t="s">
        <v>180</v>
      </c>
      <c r="AP857" s="302" t="s">
        <v>181</v>
      </c>
      <c r="AQ857" s="775"/>
      <c r="AR857" s="801"/>
      <c r="AS857" s="801"/>
      <c r="AT857" s="786"/>
      <c r="AU857" s="801"/>
      <c r="AV857" s="801"/>
      <c r="AW857" s="786"/>
      <c r="AX857" s="786"/>
      <c r="AY857" s="786"/>
      <c r="AZ857" s="775"/>
      <c r="BA857" s="303"/>
      <c r="BB857" s="305"/>
      <c r="BC857" s="308" t="s">
        <v>974</v>
      </c>
      <c r="BD857" s="295"/>
      <c r="BE857" s="295"/>
      <c r="BF857" s="295"/>
      <c r="BG857" s="295"/>
      <c r="BH857" s="305"/>
      <c r="BI857" s="305"/>
      <c r="BJ857" s="305"/>
      <c r="BK857" s="305"/>
      <c r="BL857" s="306"/>
      <c r="BM857" s="306"/>
      <c r="BN857" s="306"/>
      <c r="BO857" s="306"/>
      <c r="BP857" s="307" t="s">
        <v>974</v>
      </c>
      <c r="BQ857" s="330" t="s">
        <v>974</v>
      </c>
      <c r="BR857" s="748"/>
      <c r="BS857" s="763"/>
      <c r="BT857" s="763"/>
      <c r="BU857" s="766"/>
    </row>
    <row r="858" spans="1:73" x14ac:dyDescent="0.25">
      <c r="A858" s="819"/>
      <c r="B858" s="822"/>
      <c r="C858" s="825"/>
      <c r="D858" s="999"/>
      <c r="E858" s="831"/>
      <c r="F858" s="834"/>
      <c r="G858" s="763"/>
      <c r="H858" s="775"/>
      <c r="I858" s="775"/>
      <c r="J858" s="801"/>
      <c r="K858" s="775"/>
      <c r="L858" s="763"/>
      <c r="M858" s="786"/>
      <c r="N858" s="763"/>
      <c r="O858" s="763"/>
      <c r="P858" s="813"/>
      <c r="Q858" s="748"/>
      <c r="R858" s="775"/>
      <c r="S858" s="877"/>
      <c r="T858" s="775"/>
      <c r="U858" s="877"/>
      <c r="V858" s="775"/>
      <c r="W858" s="877"/>
      <c r="X858" s="816"/>
      <c r="Y858" s="877"/>
      <c r="Z858" s="877"/>
      <c r="AA858" s="786"/>
      <c r="AB858" s="297">
        <v>5</v>
      </c>
      <c r="AC858" s="480"/>
      <c r="AD858" s="481"/>
      <c r="AE858" s="295"/>
      <c r="AF858" s="298" t="s">
        <v>974</v>
      </c>
      <c r="AG858" s="299"/>
      <c r="AH858" s="296" t="s">
        <v>974</v>
      </c>
      <c r="AI858" s="299"/>
      <c r="AJ858" s="296" t="s">
        <v>974</v>
      </c>
      <c r="AK858" s="300" t="s">
        <v>974</v>
      </c>
      <c r="AL858" s="301" t="s">
        <v>974</v>
      </c>
      <c r="AM858" s="301" t="s">
        <v>974</v>
      </c>
      <c r="AN858" s="302"/>
      <c r="AO858" s="302"/>
      <c r="AP858" s="302"/>
      <c r="AQ858" s="775"/>
      <c r="AR858" s="801"/>
      <c r="AS858" s="801"/>
      <c r="AT858" s="786"/>
      <c r="AU858" s="801"/>
      <c r="AV858" s="801"/>
      <c r="AW858" s="786"/>
      <c r="AX858" s="786"/>
      <c r="AY858" s="786"/>
      <c r="AZ858" s="775"/>
      <c r="BA858" s="303"/>
      <c r="BB858" s="305"/>
      <c r="BC858" s="308" t="s">
        <v>974</v>
      </c>
      <c r="BD858" s="295"/>
      <c r="BE858" s="295"/>
      <c r="BF858" s="295"/>
      <c r="BG858" s="295"/>
      <c r="BH858" s="305"/>
      <c r="BI858" s="305"/>
      <c r="BJ858" s="305"/>
      <c r="BK858" s="305"/>
      <c r="BL858" s="306"/>
      <c r="BM858" s="306"/>
      <c r="BN858" s="306"/>
      <c r="BO858" s="306"/>
      <c r="BP858" s="307" t="s">
        <v>974</v>
      </c>
      <c r="BQ858" s="330" t="s">
        <v>974</v>
      </c>
      <c r="BR858" s="748"/>
      <c r="BS858" s="763"/>
      <c r="BT858" s="763"/>
      <c r="BU858" s="766"/>
    </row>
    <row r="859" spans="1:73" ht="15.75" thickBot="1" x14ac:dyDescent="0.3">
      <c r="A859" s="819"/>
      <c r="B859" s="822"/>
      <c r="C859" s="825"/>
      <c r="D859" s="1000"/>
      <c r="E859" s="832"/>
      <c r="F859" s="835"/>
      <c r="G859" s="764"/>
      <c r="H859" s="776"/>
      <c r="I859" s="776"/>
      <c r="J859" s="802"/>
      <c r="K859" s="776"/>
      <c r="L859" s="764"/>
      <c r="M859" s="787"/>
      <c r="N859" s="764"/>
      <c r="O859" s="764"/>
      <c r="P859" s="814"/>
      <c r="Q859" s="749"/>
      <c r="R859" s="776"/>
      <c r="S859" s="878"/>
      <c r="T859" s="776"/>
      <c r="U859" s="878"/>
      <c r="V859" s="776"/>
      <c r="W859" s="878"/>
      <c r="X859" s="817"/>
      <c r="Y859" s="878"/>
      <c r="Z859" s="878"/>
      <c r="AA859" s="787"/>
      <c r="AB859" s="315">
        <v>6</v>
      </c>
      <c r="AC859" s="482"/>
      <c r="AD859" s="483"/>
      <c r="AE859" s="313"/>
      <c r="AF859" s="316" t="s">
        <v>974</v>
      </c>
      <c r="AG859" s="317"/>
      <c r="AH859" s="314" t="s">
        <v>974</v>
      </c>
      <c r="AI859" s="317"/>
      <c r="AJ859" s="314" t="s">
        <v>974</v>
      </c>
      <c r="AK859" s="318" t="s">
        <v>974</v>
      </c>
      <c r="AL859" s="319" t="s">
        <v>974</v>
      </c>
      <c r="AM859" s="319" t="s">
        <v>974</v>
      </c>
      <c r="AN859" s="320"/>
      <c r="AO859" s="320"/>
      <c r="AP859" s="320"/>
      <c r="AQ859" s="776"/>
      <c r="AR859" s="802"/>
      <c r="AS859" s="802"/>
      <c r="AT859" s="787"/>
      <c r="AU859" s="802"/>
      <c r="AV859" s="802"/>
      <c r="AW859" s="787"/>
      <c r="AX859" s="787"/>
      <c r="AY859" s="787"/>
      <c r="AZ859" s="776"/>
      <c r="BA859" s="321"/>
      <c r="BB859" s="323"/>
      <c r="BC859" s="326" t="s">
        <v>974</v>
      </c>
      <c r="BD859" s="313"/>
      <c r="BE859" s="313"/>
      <c r="BF859" s="313"/>
      <c r="BG859" s="313"/>
      <c r="BH859" s="323"/>
      <c r="BI859" s="323"/>
      <c r="BJ859" s="323"/>
      <c r="BK859" s="323"/>
      <c r="BL859" s="324"/>
      <c r="BM859" s="324"/>
      <c r="BN859" s="324"/>
      <c r="BO859" s="324"/>
      <c r="BP859" s="325" t="s">
        <v>974</v>
      </c>
      <c r="BQ859" s="333" t="s">
        <v>974</v>
      </c>
      <c r="BR859" s="749"/>
      <c r="BS859" s="764"/>
      <c r="BT859" s="764"/>
      <c r="BU859" s="767"/>
    </row>
    <row r="860" spans="1:73" ht="114.75" x14ac:dyDescent="0.25">
      <c r="A860" s="819"/>
      <c r="B860" s="822"/>
      <c r="C860" s="825"/>
      <c r="D860" s="998" t="s">
        <v>1387</v>
      </c>
      <c r="E860" s="830" t="s">
        <v>1007</v>
      </c>
      <c r="F860" s="833">
        <v>15</v>
      </c>
      <c r="G860" s="762" t="s">
        <v>2499</v>
      </c>
      <c r="H860" s="774" t="s">
        <v>1444</v>
      </c>
      <c r="I860" s="774" t="s">
        <v>1391</v>
      </c>
      <c r="J860" s="800" t="s">
        <v>2500</v>
      </c>
      <c r="K860" s="774" t="s">
        <v>201</v>
      </c>
      <c r="L860" s="762" t="s">
        <v>260</v>
      </c>
      <c r="M860" s="785" t="s">
        <v>1282</v>
      </c>
      <c r="N860" s="762" t="s">
        <v>2501</v>
      </c>
      <c r="O860" s="762" t="s">
        <v>2502</v>
      </c>
      <c r="P860" s="812" t="s">
        <v>1395</v>
      </c>
      <c r="Q860" s="747" t="s">
        <v>1395</v>
      </c>
      <c r="R860" s="774" t="s">
        <v>219</v>
      </c>
      <c r="S860" s="876">
        <v>0.4</v>
      </c>
      <c r="T860" s="774" t="s">
        <v>263</v>
      </c>
      <c r="U860" s="876">
        <v>0.2</v>
      </c>
      <c r="V860" s="774" t="s">
        <v>174</v>
      </c>
      <c r="W860" s="876">
        <v>0.6</v>
      </c>
      <c r="X860" s="815" t="s">
        <v>174</v>
      </c>
      <c r="Y860" s="876">
        <v>0.6</v>
      </c>
      <c r="Z860" s="876" t="s">
        <v>1602</v>
      </c>
      <c r="AA860" s="785" t="s">
        <v>174</v>
      </c>
      <c r="AB860" s="49">
        <v>1</v>
      </c>
      <c r="AC860" s="213" t="s">
        <v>1431</v>
      </c>
      <c r="AD860" s="214" t="s">
        <v>2503</v>
      </c>
      <c r="AE860" s="9" t="s">
        <v>1505</v>
      </c>
      <c r="AF860" s="16" t="s">
        <v>507</v>
      </c>
      <c r="AG860" s="10" t="s">
        <v>335</v>
      </c>
      <c r="AH860" s="18">
        <v>0.15</v>
      </c>
      <c r="AI860" s="10" t="s">
        <v>178</v>
      </c>
      <c r="AJ860" s="18">
        <v>0.15</v>
      </c>
      <c r="AK860" s="19">
        <v>0.3</v>
      </c>
      <c r="AL860" s="20">
        <v>0.28000000000000003</v>
      </c>
      <c r="AM860" s="20">
        <v>0.6</v>
      </c>
      <c r="AN860" s="11" t="s">
        <v>179</v>
      </c>
      <c r="AO860" s="11" t="s">
        <v>180</v>
      </c>
      <c r="AP860" s="11" t="s">
        <v>181</v>
      </c>
      <c r="AQ860" s="774" t="s">
        <v>2504</v>
      </c>
      <c r="AR860" s="768">
        <v>0.4</v>
      </c>
      <c r="AS860" s="768">
        <v>0.28000000000000003</v>
      </c>
      <c r="AT860" s="785" t="s">
        <v>219</v>
      </c>
      <c r="AU860" s="768">
        <v>0.6</v>
      </c>
      <c r="AV860" s="768">
        <v>0.6</v>
      </c>
      <c r="AW860" s="785" t="s">
        <v>174</v>
      </c>
      <c r="AX860" s="785" t="s">
        <v>174</v>
      </c>
      <c r="AY860" s="785" t="s">
        <v>174</v>
      </c>
      <c r="AZ860" s="774" t="s">
        <v>183</v>
      </c>
      <c r="BA860" s="97" t="s">
        <v>2505</v>
      </c>
      <c r="BB860" s="91" t="s">
        <v>2410</v>
      </c>
      <c r="BC860" s="94">
        <v>1</v>
      </c>
      <c r="BD860" s="9"/>
      <c r="BE860" s="9">
        <v>1</v>
      </c>
      <c r="BF860" s="9"/>
      <c r="BG860" s="9"/>
      <c r="BH860" s="91" t="s">
        <v>2426</v>
      </c>
      <c r="BI860" s="91" t="s">
        <v>2408</v>
      </c>
      <c r="BJ860" s="91"/>
      <c r="BK860" s="91"/>
      <c r="BL860" s="93"/>
      <c r="BM860" s="93"/>
      <c r="BN860" s="93"/>
      <c r="BO860" s="93"/>
      <c r="BP860" s="95" t="s">
        <v>974</v>
      </c>
      <c r="BQ860" s="96" t="s">
        <v>974</v>
      </c>
      <c r="BR860" s="747"/>
      <c r="BS860" s="762"/>
      <c r="BT860" s="762"/>
      <c r="BU860" s="765"/>
    </row>
    <row r="861" spans="1:73" x14ac:dyDescent="0.25">
      <c r="A861" s="819"/>
      <c r="B861" s="822"/>
      <c r="C861" s="825"/>
      <c r="D861" s="999"/>
      <c r="E861" s="831"/>
      <c r="F861" s="834"/>
      <c r="G861" s="763"/>
      <c r="H861" s="775"/>
      <c r="I861" s="775"/>
      <c r="J861" s="801"/>
      <c r="K861" s="775"/>
      <c r="L861" s="763"/>
      <c r="M861" s="786"/>
      <c r="N861" s="763"/>
      <c r="O861" s="763"/>
      <c r="P861" s="813"/>
      <c r="Q861" s="748"/>
      <c r="R861" s="775"/>
      <c r="S861" s="877"/>
      <c r="T861" s="775"/>
      <c r="U861" s="877"/>
      <c r="V861" s="775"/>
      <c r="W861" s="877"/>
      <c r="X861" s="816"/>
      <c r="Y861" s="877"/>
      <c r="Z861" s="877"/>
      <c r="AA861" s="786"/>
      <c r="AB861" s="297">
        <v>2</v>
      </c>
      <c r="AC861" s="480"/>
      <c r="AD861" s="481"/>
      <c r="AE861" s="295"/>
      <c r="AF861" s="298" t="s">
        <v>974</v>
      </c>
      <c r="AG861" s="299"/>
      <c r="AH861" s="296" t="s">
        <v>974</v>
      </c>
      <c r="AI861" s="299"/>
      <c r="AJ861" s="296" t="s">
        <v>974</v>
      </c>
      <c r="AK861" s="300" t="s">
        <v>974</v>
      </c>
      <c r="AL861" s="301" t="s">
        <v>974</v>
      </c>
      <c r="AM861" s="301" t="s">
        <v>974</v>
      </c>
      <c r="AN861" s="302"/>
      <c r="AO861" s="302"/>
      <c r="AP861" s="302"/>
      <c r="AQ861" s="775"/>
      <c r="AR861" s="801"/>
      <c r="AS861" s="801"/>
      <c r="AT861" s="786"/>
      <c r="AU861" s="801"/>
      <c r="AV861" s="801"/>
      <c r="AW861" s="786"/>
      <c r="AX861" s="786"/>
      <c r="AY861" s="786"/>
      <c r="AZ861" s="775"/>
      <c r="BA861" s="303"/>
      <c r="BB861" s="305"/>
      <c r="BC861" s="308" t="s">
        <v>974</v>
      </c>
      <c r="BD861" s="295"/>
      <c r="BE861" s="295"/>
      <c r="BF861" s="295"/>
      <c r="BG861" s="295"/>
      <c r="BH861" s="305"/>
      <c r="BI861" s="305"/>
      <c r="BJ861" s="305"/>
      <c r="BK861" s="305"/>
      <c r="BL861" s="306"/>
      <c r="BM861" s="306"/>
      <c r="BN861" s="306"/>
      <c r="BO861" s="306"/>
      <c r="BP861" s="307" t="s">
        <v>974</v>
      </c>
      <c r="BQ861" s="330" t="s">
        <v>974</v>
      </c>
      <c r="BR861" s="748"/>
      <c r="BS861" s="763"/>
      <c r="BT861" s="763"/>
      <c r="BU861" s="766"/>
    </row>
    <row r="862" spans="1:73" x14ac:dyDescent="0.25">
      <c r="A862" s="819"/>
      <c r="B862" s="822"/>
      <c r="C862" s="825"/>
      <c r="D862" s="999"/>
      <c r="E862" s="831"/>
      <c r="F862" s="834"/>
      <c r="G862" s="763"/>
      <c r="H862" s="775"/>
      <c r="I862" s="775"/>
      <c r="J862" s="801"/>
      <c r="K862" s="775"/>
      <c r="L862" s="763"/>
      <c r="M862" s="786"/>
      <c r="N862" s="763"/>
      <c r="O862" s="763"/>
      <c r="P862" s="813"/>
      <c r="Q862" s="748"/>
      <c r="R862" s="775"/>
      <c r="S862" s="877"/>
      <c r="T862" s="775"/>
      <c r="U862" s="877"/>
      <c r="V862" s="775"/>
      <c r="W862" s="877"/>
      <c r="X862" s="816"/>
      <c r="Y862" s="877"/>
      <c r="Z862" s="877"/>
      <c r="AA862" s="786"/>
      <c r="AB862" s="297">
        <v>3</v>
      </c>
      <c r="AC862" s="480"/>
      <c r="AD862" s="481"/>
      <c r="AE862" s="295"/>
      <c r="AF862" s="298" t="s">
        <v>974</v>
      </c>
      <c r="AG862" s="299"/>
      <c r="AH862" s="296" t="s">
        <v>974</v>
      </c>
      <c r="AI862" s="299"/>
      <c r="AJ862" s="296" t="s">
        <v>974</v>
      </c>
      <c r="AK862" s="300" t="s">
        <v>974</v>
      </c>
      <c r="AL862" s="301" t="s">
        <v>974</v>
      </c>
      <c r="AM862" s="301" t="s">
        <v>974</v>
      </c>
      <c r="AN862" s="302"/>
      <c r="AO862" s="302"/>
      <c r="AP862" s="302"/>
      <c r="AQ862" s="775"/>
      <c r="AR862" s="801"/>
      <c r="AS862" s="801"/>
      <c r="AT862" s="786"/>
      <c r="AU862" s="801"/>
      <c r="AV862" s="801"/>
      <c r="AW862" s="786"/>
      <c r="AX862" s="786"/>
      <c r="AY862" s="786"/>
      <c r="AZ862" s="775"/>
      <c r="BA862" s="303"/>
      <c r="BB862" s="305"/>
      <c r="BC862" s="308" t="s">
        <v>974</v>
      </c>
      <c r="BD862" s="295"/>
      <c r="BE862" s="295"/>
      <c r="BF862" s="295"/>
      <c r="BG862" s="295"/>
      <c r="BH862" s="305"/>
      <c r="BI862" s="305"/>
      <c r="BJ862" s="305"/>
      <c r="BK862" s="305"/>
      <c r="BL862" s="306"/>
      <c r="BM862" s="306"/>
      <c r="BN862" s="306"/>
      <c r="BO862" s="306"/>
      <c r="BP862" s="307" t="s">
        <v>974</v>
      </c>
      <c r="BQ862" s="330" t="s">
        <v>974</v>
      </c>
      <c r="BR862" s="748"/>
      <c r="BS862" s="763"/>
      <c r="BT862" s="763"/>
      <c r="BU862" s="766"/>
    </row>
    <row r="863" spans="1:73" x14ac:dyDescent="0.25">
      <c r="A863" s="819"/>
      <c r="B863" s="822"/>
      <c r="C863" s="825"/>
      <c r="D863" s="999"/>
      <c r="E863" s="831"/>
      <c r="F863" s="834"/>
      <c r="G863" s="763"/>
      <c r="H863" s="775"/>
      <c r="I863" s="775"/>
      <c r="J863" s="801"/>
      <c r="K863" s="775"/>
      <c r="L863" s="763"/>
      <c r="M863" s="786"/>
      <c r="N863" s="763"/>
      <c r="O863" s="763"/>
      <c r="P863" s="813"/>
      <c r="Q863" s="748"/>
      <c r="R863" s="775"/>
      <c r="S863" s="877"/>
      <c r="T863" s="775"/>
      <c r="U863" s="877"/>
      <c r="V863" s="775"/>
      <c r="W863" s="877"/>
      <c r="X863" s="816"/>
      <c r="Y863" s="877"/>
      <c r="Z863" s="877"/>
      <c r="AA863" s="786"/>
      <c r="AB863" s="297">
        <v>4</v>
      </c>
      <c r="AC863" s="480"/>
      <c r="AD863" s="481"/>
      <c r="AE863" s="295"/>
      <c r="AF863" s="298" t="s">
        <v>974</v>
      </c>
      <c r="AG863" s="299"/>
      <c r="AH863" s="296" t="s">
        <v>974</v>
      </c>
      <c r="AI863" s="299"/>
      <c r="AJ863" s="296" t="s">
        <v>974</v>
      </c>
      <c r="AK863" s="300" t="s">
        <v>974</v>
      </c>
      <c r="AL863" s="301" t="s">
        <v>974</v>
      </c>
      <c r="AM863" s="301" t="s">
        <v>974</v>
      </c>
      <c r="AN863" s="302"/>
      <c r="AO863" s="302"/>
      <c r="AP863" s="302"/>
      <c r="AQ863" s="775"/>
      <c r="AR863" s="801"/>
      <c r="AS863" s="801"/>
      <c r="AT863" s="786"/>
      <c r="AU863" s="801"/>
      <c r="AV863" s="801"/>
      <c r="AW863" s="786"/>
      <c r="AX863" s="786"/>
      <c r="AY863" s="786"/>
      <c r="AZ863" s="775"/>
      <c r="BA863" s="303"/>
      <c r="BB863" s="305"/>
      <c r="BC863" s="308" t="s">
        <v>974</v>
      </c>
      <c r="BD863" s="295"/>
      <c r="BE863" s="295"/>
      <c r="BF863" s="295"/>
      <c r="BG863" s="295"/>
      <c r="BH863" s="305"/>
      <c r="BI863" s="305"/>
      <c r="BJ863" s="305"/>
      <c r="BK863" s="305"/>
      <c r="BL863" s="306"/>
      <c r="BM863" s="306"/>
      <c r="BN863" s="306"/>
      <c r="BO863" s="306"/>
      <c r="BP863" s="307" t="s">
        <v>974</v>
      </c>
      <c r="BQ863" s="330" t="s">
        <v>974</v>
      </c>
      <c r="BR863" s="748"/>
      <c r="BS863" s="763"/>
      <c r="BT863" s="763"/>
      <c r="BU863" s="766"/>
    </row>
    <row r="864" spans="1:73" x14ac:dyDescent="0.25">
      <c r="A864" s="819"/>
      <c r="B864" s="822"/>
      <c r="C864" s="825"/>
      <c r="D864" s="999"/>
      <c r="E864" s="831"/>
      <c r="F864" s="834"/>
      <c r="G864" s="763"/>
      <c r="H864" s="775"/>
      <c r="I864" s="775"/>
      <c r="J864" s="801"/>
      <c r="K864" s="775"/>
      <c r="L864" s="763"/>
      <c r="M864" s="786"/>
      <c r="N864" s="763"/>
      <c r="O864" s="763"/>
      <c r="P864" s="813"/>
      <c r="Q864" s="748"/>
      <c r="R864" s="775"/>
      <c r="S864" s="877"/>
      <c r="T864" s="775"/>
      <c r="U864" s="877"/>
      <c r="V864" s="775"/>
      <c r="W864" s="877"/>
      <c r="X864" s="816"/>
      <c r="Y864" s="877"/>
      <c r="Z864" s="877"/>
      <c r="AA864" s="786"/>
      <c r="AB864" s="297">
        <v>5</v>
      </c>
      <c r="AC864" s="480"/>
      <c r="AD864" s="481"/>
      <c r="AE864" s="295"/>
      <c r="AF864" s="298" t="s">
        <v>974</v>
      </c>
      <c r="AG864" s="299"/>
      <c r="AH864" s="296" t="s">
        <v>974</v>
      </c>
      <c r="AI864" s="299"/>
      <c r="AJ864" s="296" t="s">
        <v>974</v>
      </c>
      <c r="AK864" s="300" t="s">
        <v>974</v>
      </c>
      <c r="AL864" s="301" t="s">
        <v>974</v>
      </c>
      <c r="AM864" s="301" t="s">
        <v>974</v>
      </c>
      <c r="AN864" s="302"/>
      <c r="AO864" s="302"/>
      <c r="AP864" s="302"/>
      <c r="AQ864" s="775"/>
      <c r="AR864" s="801"/>
      <c r="AS864" s="801"/>
      <c r="AT864" s="786"/>
      <c r="AU864" s="801"/>
      <c r="AV864" s="801"/>
      <c r="AW864" s="786"/>
      <c r="AX864" s="786"/>
      <c r="AY864" s="786"/>
      <c r="AZ864" s="775"/>
      <c r="BA864" s="303"/>
      <c r="BB864" s="305"/>
      <c r="BC864" s="308" t="s">
        <v>974</v>
      </c>
      <c r="BD864" s="295"/>
      <c r="BE864" s="295"/>
      <c r="BF864" s="295"/>
      <c r="BG864" s="295"/>
      <c r="BH864" s="305"/>
      <c r="BI864" s="305"/>
      <c r="BJ864" s="305"/>
      <c r="BK864" s="305"/>
      <c r="BL864" s="306"/>
      <c r="BM864" s="306"/>
      <c r="BN864" s="306"/>
      <c r="BO864" s="306"/>
      <c r="BP864" s="307" t="s">
        <v>974</v>
      </c>
      <c r="BQ864" s="330" t="s">
        <v>974</v>
      </c>
      <c r="BR864" s="748"/>
      <c r="BS864" s="763"/>
      <c r="BT864" s="763"/>
      <c r="BU864" s="766"/>
    </row>
    <row r="865" spans="1:73" ht="15.75" thickBot="1" x14ac:dyDescent="0.3">
      <c r="A865" s="819"/>
      <c r="B865" s="822"/>
      <c r="C865" s="825"/>
      <c r="D865" s="1000"/>
      <c r="E865" s="832"/>
      <c r="F865" s="835"/>
      <c r="G865" s="764"/>
      <c r="H865" s="776"/>
      <c r="I865" s="776"/>
      <c r="J865" s="802"/>
      <c r="K865" s="776"/>
      <c r="L865" s="764"/>
      <c r="M865" s="787"/>
      <c r="N865" s="764"/>
      <c r="O865" s="764"/>
      <c r="P865" s="814"/>
      <c r="Q865" s="749"/>
      <c r="R865" s="776"/>
      <c r="S865" s="878"/>
      <c r="T865" s="776"/>
      <c r="U865" s="878"/>
      <c r="V865" s="776"/>
      <c r="W865" s="878"/>
      <c r="X865" s="817"/>
      <c r="Y865" s="878"/>
      <c r="Z865" s="878"/>
      <c r="AA865" s="787"/>
      <c r="AB865" s="315">
        <v>6</v>
      </c>
      <c r="AC865" s="482"/>
      <c r="AD865" s="483"/>
      <c r="AE865" s="313"/>
      <c r="AF865" s="316" t="s">
        <v>974</v>
      </c>
      <c r="AG865" s="317"/>
      <c r="AH865" s="314" t="s">
        <v>974</v>
      </c>
      <c r="AI865" s="317"/>
      <c r="AJ865" s="314" t="s">
        <v>974</v>
      </c>
      <c r="AK865" s="318" t="s">
        <v>974</v>
      </c>
      <c r="AL865" s="319" t="s">
        <v>974</v>
      </c>
      <c r="AM865" s="319" t="s">
        <v>974</v>
      </c>
      <c r="AN865" s="320"/>
      <c r="AO865" s="320"/>
      <c r="AP865" s="320"/>
      <c r="AQ865" s="776"/>
      <c r="AR865" s="802"/>
      <c r="AS865" s="802"/>
      <c r="AT865" s="787"/>
      <c r="AU865" s="802"/>
      <c r="AV865" s="802"/>
      <c r="AW865" s="787"/>
      <c r="AX865" s="787"/>
      <c r="AY865" s="787"/>
      <c r="AZ865" s="776"/>
      <c r="BA865" s="321"/>
      <c r="BB865" s="323"/>
      <c r="BC865" s="326" t="s">
        <v>974</v>
      </c>
      <c r="BD865" s="313"/>
      <c r="BE865" s="313"/>
      <c r="BF865" s="313"/>
      <c r="BG865" s="313"/>
      <c r="BH865" s="323"/>
      <c r="BI865" s="323"/>
      <c r="BJ865" s="323"/>
      <c r="BK865" s="323"/>
      <c r="BL865" s="324"/>
      <c r="BM865" s="324"/>
      <c r="BN865" s="324"/>
      <c r="BO865" s="324"/>
      <c r="BP865" s="325" t="s">
        <v>974</v>
      </c>
      <c r="BQ865" s="333" t="s">
        <v>974</v>
      </c>
      <c r="BR865" s="749"/>
      <c r="BS865" s="764"/>
      <c r="BT865" s="764"/>
      <c r="BU865" s="767"/>
    </row>
    <row r="866" spans="1:73" ht="114.75" x14ac:dyDescent="0.25">
      <c r="A866" s="819"/>
      <c r="B866" s="822"/>
      <c r="C866" s="825"/>
      <c r="D866" s="998" t="s">
        <v>1387</v>
      </c>
      <c r="E866" s="830" t="s">
        <v>1007</v>
      </c>
      <c r="F866" s="833">
        <v>16</v>
      </c>
      <c r="G866" s="762" t="s">
        <v>2499</v>
      </c>
      <c r="H866" s="774" t="s">
        <v>1444</v>
      </c>
      <c r="I866" s="774" t="s">
        <v>1406</v>
      </c>
      <c r="J866" s="800" t="s">
        <v>2506</v>
      </c>
      <c r="K866" s="774" t="s">
        <v>201</v>
      </c>
      <c r="L866" s="762" t="s">
        <v>260</v>
      </c>
      <c r="M866" s="785" t="s">
        <v>1282</v>
      </c>
      <c r="N866" s="762" t="s">
        <v>2507</v>
      </c>
      <c r="O866" s="762" t="s">
        <v>2508</v>
      </c>
      <c r="P866" s="812" t="s">
        <v>1395</v>
      </c>
      <c r="Q866" s="747" t="s">
        <v>1395</v>
      </c>
      <c r="R866" s="774" t="s">
        <v>535</v>
      </c>
      <c r="S866" s="876">
        <v>0.2</v>
      </c>
      <c r="T866" s="774"/>
      <c r="U866" s="876" t="s">
        <v>974</v>
      </c>
      <c r="V866" s="774" t="s">
        <v>263</v>
      </c>
      <c r="W866" s="876">
        <v>0.2</v>
      </c>
      <c r="X866" s="815" t="s">
        <v>263</v>
      </c>
      <c r="Y866" s="876">
        <v>0.2</v>
      </c>
      <c r="Z866" s="876" t="s">
        <v>1613</v>
      </c>
      <c r="AA866" s="785" t="s">
        <v>1397</v>
      </c>
      <c r="AB866" s="49">
        <v>1</v>
      </c>
      <c r="AC866" s="213" t="s">
        <v>1431</v>
      </c>
      <c r="AD866" s="214" t="s">
        <v>938</v>
      </c>
      <c r="AE866" s="9" t="s">
        <v>1505</v>
      </c>
      <c r="AF866" s="16" t="s">
        <v>507</v>
      </c>
      <c r="AG866" s="10" t="s">
        <v>335</v>
      </c>
      <c r="AH866" s="18">
        <v>0.15</v>
      </c>
      <c r="AI866" s="10" t="s">
        <v>178</v>
      </c>
      <c r="AJ866" s="18">
        <v>0.15</v>
      </c>
      <c r="AK866" s="19">
        <v>0.3</v>
      </c>
      <c r="AL866" s="20">
        <v>0.14000000000000001</v>
      </c>
      <c r="AM866" s="20">
        <v>0.2</v>
      </c>
      <c r="AN866" s="11" t="s">
        <v>179</v>
      </c>
      <c r="AO866" s="11" t="s">
        <v>180</v>
      </c>
      <c r="AP866" s="11" t="s">
        <v>181</v>
      </c>
      <c r="AQ866" s="774" t="s">
        <v>2504</v>
      </c>
      <c r="AR866" s="768">
        <v>0.2</v>
      </c>
      <c r="AS866" s="768">
        <v>8.4000000000000005E-2</v>
      </c>
      <c r="AT866" s="785" t="s">
        <v>535</v>
      </c>
      <c r="AU866" s="768">
        <v>0.2</v>
      </c>
      <c r="AV866" s="768">
        <v>0.2</v>
      </c>
      <c r="AW866" s="785" t="s">
        <v>263</v>
      </c>
      <c r="AX866" s="785" t="s">
        <v>1397</v>
      </c>
      <c r="AY866" s="785" t="s">
        <v>1397</v>
      </c>
      <c r="AZ866" s="774" t="s">
        <v>224</v>
      </c>
      <c r="BA866" s="97" t="s">
        <v>1395</v>
      </c>
      <c r="BB866" s="91" t="s">
        <v>1395</v>
      </c>
      <c r="BC866" s="94" t="s">
        <v>974</v>
      </c>
      <c r="BD866" s="9"/>
      <c r="BE866" s="9"/>
      <c r="BF866" s="9"/>
      <c r="BG866" s="9"/>
      <c r="BH866" s="91"/>
      <c r="BI866" s="91"/>
      <c r="BJ866" s="91"/>
      <c r="BK866" s="91"/>
      <c r="BL866" s="93"/>
      <c r="BM866" s="93"/>
      <c r="BN866" s="93"/>
      <c r="BO866" s="93"/>
      <c r="BP866" s="95" t="s">
        <v>974</v>
      </c>
      <c r="BQ866" s="96" t="s">
        <v>974</v>
      </c>
      <c r="BR866" s="747"/>
      <c r="BS866" s="762"/>
      <c r="BT866" s="762"/>
      <c r="BU866" s="765"/>
    </row>
    <row r="867" spans="1:73" ht="70.5" x14ac:dyDescent="0.25">
      <c r="A867" s="819"/>
      <c r="B867" s="822"/>
      <c r="C867" s="825"/>
      <c r="D867" s="999"/>
      <c r="E867" s="831"/>
      <c r="F867" s="834"/>
      <c r="G867" s="763"/>
      <c r="H867" s="775"/>
      <c r="I867" s="775"/>
      <c r="J867" s="801"/>
      <c r="K867" s="775"/>
      <c r="L867" s="763"/>
      <c r="M867" s="786"/>
      <c r="N867" s="763"/>
      <c r="O867" s="763"/>
      <c r="P867" s="813"/>
      <c r="Q867" s="748"/>
      <c r="R867" s="775"/>
      <c r="S867" s="877"/>
      <c r="T867" s="775"/>
      <c r="U867" s="877"/>
      <c r="V867" s="775"/>
      <c r="W867" s="877"/>
      <c r="X867" s="816"/>
      <c r="Y867" s="877"/>
      <c r="Z867" s="877"/>
      <c r="AA867" s="786"/>
      <c r="AB867" s="297">
        <v>2</v>
      </c>
      <c r="AC867" s="480" t="s">
        <v>1609</v>
      </c>
      <c r="AD867" s="481" t="s">
        <v>237</v>
      </c>
      <c r="AE867" s="295" t="s">
        <v>1983</v>
      </c>
      <c r="AF867" s="298" t="s">
        <v>507</v>
      </c>
      <c r="AG867" s="299" t="s">
        <v>177</v>
      </c>
      <c r="AH867" s="296">
        <v>0.25</v>
      </c>
      <c r="AI867" s="299" t="s">
        <v>178</v>
      </c>
      <c r="AJ867" s="296">
        <v>0.15</v>
      </c>
      <c r="AK867" s="300">
        <v>0.4</v>
      </c>
      <c r="AL867" s="301">
        <v>8.4000000000000005E-2</v>
      </c>
      <c r="AM867" s="301">
        <v>0.2</v>
      </c>
      <c r="AN867" s="302" t="s">
        <v>179</v>
      </c>
      <c r="AO867" s="302" t="s">
        <v>1477</v>
      </c>
      <c r="AP867" s="302" t="s">
        <v>181</v>
      </c>
      <c r="AQ867" s="775"/>
      <c r="AR867" s="801"/>
      <c r="AS867" s="801"/>
      <c r="AT867" s="786"/>
      <c r="AU867" s="801"/>
      <c r="AV867" s="801"/>
      <c r="AW867" s="786"/>
      <c r="AX867" s="786"/>
      <c r="AY867" s="786"/>
      <c r="AZ867" s="775"/>
      <c r="BA867" s="303"/>
      <c r="BB867" s="305"/>
      <c r="BC867" s="308" t="s">
        <v>974</v>
      </c>
      <c r="BD867" s="295"/>
      <c r="BE867" s="295"/>
      <c r="BF867" s="295"/>
      <c r="BG867" s="295"/>
      <c r="BH867" s="305"/>
      <c r="BI867" s="305"/>
      <c r="BJ867" s="305"/>
      <c r="BK867" s="305"/>
      <c r="BL867" s="306"/>
      <c r="BM867" s="306"/>
      <c r="BN867" s="306"/>
      <c r="BO867" s="306"/>
      <c r="BP867" s="307" t="s">
        <v>974</v>
      </c>
      <c r="BQ867" s="330" t="s">
        <v>974</v>
      </c>
      <c r="BR867" s="748"/>
      <c r="BS867" s="763"/>
      <c r="BT867" s="763"/>
      <c r="BU867" s="766"/>
    </row>
    <row r="868" spans="1:73" x14ac:dyDescent="0.25">
      <c r="A868" s="819"/>
      <c r="B868" s="822"/>
      <c r="C868" s="825"/>
      <c r="D868" s="999"/>
      <c r="E868" s="831"/>
      <c r="F868" s="834"/>
      <c r="G868" s="763"/>
      <c r="H868" s="775"/>
      <c r="I868" s="775"/>
      <c r="J868" s="801"/>
      <c r="K868" s="775"/>
      <c r="L868" s="763"/>
      <c r="M868" s="786"/>
      <c r="N868" s="763"/>
      <c r="O868" s="763"/>
      <c r="P868" s="813"/>
      <c r="Q868" s="748"/>
      <c r="R868" s="775"/>
      <c r="S868" s="877"/>
      <c r="T868" s="775"/>
      <c r="U868" s="877"/>
      <c r="V868" s="775"/>
      <c r="W868" s="877"/>
      <c r="X868" s="816"/>
      <c r="Y868" s="877"/>
      <c r="Z868" s="877"/>
      <c r="AA868" s="786"/>
      <c r="AB868" s="297">
        <v>3</v>
      </c>
      <c r="AC868" s="480"/>
      <c r="AD868" s="481"/>
      <c r="AE868" s="295"/>
      <c r="AF868" s="298" t="s">
        <v>974</v>
      </c>
      <c r="AG868" s="299"/>
      <c r="AH868" s="296" t="s">
        <v>974</v>
      </c>
      <c r="AI868" s="299"/>
      <c r="AJ868" s="296" t="s">
        <v>974</v>
      </c>
      <c r="AK868" s="300" t="s">
        <v>974</v>
      </c>
      <c r="AL868" s="301" t="s">
        <v>974</v>
      </c>
      <c r="AM868" s="301" t="s">
        <v>974</v>
      </c>
      <c r="AN868" s="302"/>
      <c r="AO868" s="302"/>
      <c r="AP868" s="302"/>
      <c r="AQ868" s="775"/>
      <c r="AR868" s="801"/>
      <c r="AS868" s="801"/>
      <c r="AT868" s="786"/>
      <c r="AU868" s="801"/>
      <c r="AV868" s="801"/>
      <c r="AW868" s="786"/>
      <c r="AX868" s="786"/>
      <c r="AY868" s="786"/>
      <c r="AZ868" s="775"/>
      <c r="BA868" s="303"/>
      <c r="BB868" s="305"/>
      <c r="BC868" s="308" t="s">
        <v>974</v>
      </c>
      <c r="BD868" s="295"/>
      <c r="BE868" s="295"/>
      <c r="BF868" s="295"/>
      <c r="BG868" s="295"/>
      <c r="BH868" s="305"/>
      <c r="BI868" s="305"/>
      <c r="BJ868" s="305"/>
      <c r="BK868" s="305"/>
      <c r="BL868" s="306"/>
      <c r="BM868" s="306"/>
      <c r="BN868" s="306"/>
      <c r="BO868" s="306"/>
      <c r="BP868" s="307" t="s">
        <v>974</v>
      </c>
      <c r="BQ868" s="330" t="s">
        <v>974</v>
      </c>
      <c r="BR868" s="748"/>
      <c r="BS868" s="763"/>
      <c r="BT868" s="763"/>
      <c r="BU868" s="766"/>
    </row>
    <row r="869" spans="1:73" x14ac:dyDescent="0.25">
      <c r="A869" s="819"/>
      <c r="B869" s="822"/>
      <c r="C869" s="825"/>
      <c r="D869" s="999"/>
      <c r="E869" s="831"/>
      <c r="F869" s="834"/>
      <c r="G869" s="763"/>
      <c r="H869" s="775"/>
      <c r="I869" s="775"/>
      <c r="J869" s="801"/>
      <c r="K869" s="775"/>
      <c r="L869" s="763"/>
      <c r="M869" s="786"/>
      <c r="N869" s="763"/>
      <c r="O869" s="763"/>
      <c r="P869" s="813"/>
      <c r="Q869" s="748"/>
      <c r="R869" s="775"/>
      <c r="S869" s="877"/>
      <c r="T869" s="775"/>
      <c r="U869" s="877"/>
      <c r="V869" s="775"/>
      <c r="W869" s="877"/>
      <c r="X869" s="816"/>
      <c r="Y869" s="877"/>
      <c r="Z869" s="877"/>
      <c r="AA869" s="786"/>
      <c r="AB869" s="297">
        <v>4</v>
      </c>
      <c r="AC869" s="480"/>
      <c r="AD869" s="481"/>
      <c r="AE869" s="295"/>
      <c r="AF869" s="298" t="s">
        <v>974</v>
      </c>
      <c r="AG869" s="299"/>
      <c r="AH869" s="296" t="s">
        <v>974</v>
      </c>
      <c r="AI869" s="299"/>
      <c r="AJ869" s="296" t="s">
        <v>974</v>
      </c>
      <c r="AK869" s="300" t="s">
        <v>974</v>
      </c>
      <c r="AL869" s="301" t="s">
        <v>974</v>
      </c>
      <c r="AM869" s="301" t="s">
        <v>974</v>
      </c>
      <c r="AN869" s="302"/>
      <c r="AO869" s="302"/>
      <c r="AP869" s="302"/>
      <c r="AQ869" s="775"/>
      <c r="AR869" s="801"/>
      <c r="AS869" s="801"/>
      <c r="AT869" s="786"/>
      <c r="AU869" s="801"/>
      <c r="AV869" s="801"/>
      <c r="AW869" s="786"/>
      <c r="AX869" s="786"/>
      <c r="AY869" s="786"/>
      <c r="AZ869" s="775"/>
      <c r="BA869" s="303"/>
      <c r="BB869" s="305"/>
      <c r="BC869" s="308" t="s">
        <v>974</v>
      </c>
      <c r="BD869" s="295"/>
      <c r="BE869" s="295"/>
      <c r="BF869" s="295"/>
      <c r="BG869" s="295"/>
      <c r="BH869" s="305"/>
      <c r="BI869" s="305"/>
      <c r="BJ869" s="305"/>
      <c r="BK869" s="305"/>
      <c r="BL869" s="306"/>
      <c r="BM869" s="306"/>
      <c r="BN869" s="306"/>
      <c r="BO869" s="306"/>
      <c r="BP869" s="307" t="s">
        <v>974</v>
      </c>
      <c r="BQ869" s="330" t="s">
        <v>974</v>
      </c>
      <c r="BR869" s="748"/>
      <c r="BS869" s="763"/>
      <c r="BT869" s="763"/>
      <c r="BU869" s="766"/>
    </row>
    <row r="870" spans="1:73" x14ac:dyDescent="0.25">
      <c r="A870" s="819"/>
      <c r="B870" s="822"/>
      <c r="C870" s="825"/>
      <c r="D870" s="999"/>
      <c r="E870" s="831"/>
      <c r="F870" s="834"/>
      <c r="G870" s="763"/>
      <c r="H870" s="775"/>
      <c r="I870" s="775"/>
      <c r="J870" s="801"/>
      <c r="K870" s="775"/>
      <c r="L870" s="763"/>
      <c r="M870" s="786"/>
      <c r="N870" s="763"/>
      <c r="O870" s="763"/>
      <c r="P870" s="813"/>
      <c r="Q870" s="748"/>
      <c r="R870" s="775"/>
      <c r="S870" s="877"/>
      <c r="T870" s="775"/>
      <c r="U870" s="877"/>
      <c r="V870" s="775"/>
      <c r="W870" s="877"/>
      <c r="X870" s="816"/>
      <c r="Y870" s="877"/>
      <c r="Z870" s="877"/>
      <c r="AA870" s="786"/>
      <c r="AB870" s="297">
        <v>5</v>
      </c>
      <c r="AC870" s="480"/>
      <c r="AD870" s="481"/>
      <c r="AE870" s="295"/>
      <c r="AF870" s="298" t="s">
        <v>974</v>
      </c>
      <c r="AG870" s="299"/>
      <c r="AH870" s="296" t="s">
        <v>974</v>
      </c>
      <c r="AI870" s="299"/>
      <c r="AJ870" s="296" t="s">
        <v>974</v>
      </c>
      <c r="AK870" s="300" t="s">
        <v>974</v>
      </c>
      <c r="AL870" s="301" t="s">
        <v>974</v>
      </c>
      <c r="AM870" s="301" t="s">
        <v>974</v>
      </c>
      <c r="AN870" s="302"/>
      <c r="AO870" s="302"/>
      <c r="AP870" s="302"/>
      <c r="AQ870" s="775"/>
      <c r="AR870" s="801"/>
      <c r="AS870" s="801"/>
      <c r="AT870" s="786"/>
      <c r="AU870" s="801"/>
      <c r="AV870" s="801"/>
      <c r="AW870" s="786"/>
      <c r="AX870" s="786"/>
      <c r="AY870" s="786"/>
      <c r="AZ870" s="775"/>
      <c r="BA870" s="303"/>
      <c r="BB870" s="305"/>
      <c r="BC870" s="308" t="s">
        <v>974</v>
      </c>
      <c r="BD870" s="295"/>
      <c r="BE870" s="295"/>
      <c r="BF870" s="295"/>
      <c r="BG870" s="295"/>
      <c r="BH870" s="305"/>
      <c r="BI870" s="305"/>
      <c r="BJ870" s="305"/>
      <c r="BK870" s="305"/>
      <c r="BL870" s="306"/>
      <c r="BM870" s="306"/>
      <c r="BN870" s="306"/>
      <c r="BO870" s="306"/>
      <c r="BP870" s="307" t="s">
        <v>974</v>
      </c>
      <c r="BQ870" s="330" t="s">
        <v>974</v>
      </c>
      <c r="BR870" s="748"/>
      <c r="BS870" s="763"/>
      <c r="BT870" s="763"/>
      <c r="BU870" s="766"/>
    </row>
    <row r="871" spans="1:73" ht="15.75" thickBot="1" x14ac:dyDescent="0.3">
      <c r="A871" s="820"/>
      <c r="B871" s="823"/>
      <c r="C871" s="826"/>
      <c r="D871" s="1000"/>
      <c r="E871" s="832"/>
      <c r="F871" s="835"/>
      <c r="G871" s="764"/>
      <c r="H871" s="776"/>
      <c r="I871" s="776"/>
      <c r="J871" s="802"/>
      <c r="K871" s="776"/>
      <c r="L871" s="764"/>
      <c r="M871" s="787"/>
      <c r="N871" s="764"/>
      <c r="O871" s="764"/>
      <c r="P871" s="814"/>
      <c r="Q871" s="749"/>
      <c r="R871" s="776"/>
      <c r="S871" s="878"/>
      <c r="T871" s="776"/>
      <c r="U871" s="878"/>
      <c r="V871" s="776"/>
      <c r="W871" s="878"/>
      <c r="X871" s="817"/>
      <c r="Y871" s="878"/>
      <c r="Z871" s="878"/>
      <c r="AA871" s="787"/>
      <c r="AB871" s="315">
        <v>6</v>
      </c>
      <c r="AC871" s="482"/>
      <c r="AD871" s="483"/>
      <c r="AE871" s="313"/>
      <c r="AF871" s="316" t="s">
        <v>974</v>
      </c>
      <c r="AG871" s="317"/>
      <c r="AH871" s="314" t="s">
        <v>974</v>
      </c>
      <c r="AI871" s="317"/>
      <c r="AJ871" s="314" t="s">
        <v>974</v>
      </c>
      <c r="AK871" s="318" t="s">
        <v>974</v>
      </c>
      <c r="AL871" s="319" t="s">
        <v>974</v>
      </c>
      <c r="AM871" s="319" t="s">
        <v>974</v>
      </c>
      <c r="AN871" s="320"/>
      <c r="AO871" s="320"/>
      <c r="AP871" s="320"/>
      <c r="AQ871" s="776"/>
      <c r="AR871" s="802"/>
      <c r="AS871" s="802"/>
      <c r="AT871" s="787"/>
      <c r="AU871" s="802"/>
      <c r="AV871" s="802"/>
      <c r="AW871" s="787"/>
      <c r="AX871" s="787"/>
      <c r="AY871" s="787"/>
      <c r="AZ871" s="776"/>
      <c r="BA871" s="321"/>
      <c r="BB871" s="323"/>
      <c r="BC871" s="326" t="s">
        <v>974</v>
      </c>
      <c r="BD871" s="313"/>
      <c r="BE871" s="313"/>
      <c r="BF871" s="313"/>
      <c r="BG871" s="313"/>
      <c r="BH871" s="323"/>
      <c r="BI871" s="323"/>
      <c r="BJ871" s="323"/>
      <c r="BK871" s="323"/>
      <c r="BL871" s="324"/>
      <c r="BM871" s="324"/>
      <c r="BN871" s="324"/>
      <c r="BO871" s="324"/>
      <c r="BP871" s="325" t="s">
        <v>974</v>
      </c>
      <c r="BQ871" s="333" t="s">
        <v>974</v>
      </c>
      <c r="BR871" s="749"/>
      <c r="BS871" s="764"/>
      <c r="BT871" s="764"/>
      <c r="BU871" s="767"/>
    </row>
    <row r="872" spans="1:73" x14ac:dyDescent="0.25">
      <c r="K872" s="211"/>
    </row>
    <row r="873" spans="1:73" x14ac:dyDescent="0.25">
      <c r="J873" s="3">
        <v>144</v>
      </c>
      <c r="K873" s="211"/>
    </row>
    <row r="874" spans="1:73" x14ac:dyDescent="0.25">
      <c r="K874" s="211"/>
    </row>
    <row r="875" spans="1:73" x14ac:dyDescent="0.25">
      <c r="K875" s="211"/>
    </row>
    <row r="876" spans="1:73" x14ac:dyDescent="0.25">
      <c r="K876" s="211"/>
    </row>
    <row r="877" spans="1:73" x14ac:dyDescent="0.25">
      <c r="K877" s="211"/>
    </row>
    <row r="878" spans="1:73" x14ac:dyDescent="0.25">
      <c r="K878" s="211"/>
    </row>
    <row r="879" spans="1:73" x14ac:dyDescent="0.25">
      <c r="K879" s="211"/>
    </row>
    <row r="880" spans="1:73" x14ac:dyDescent="0.25">
      <c r="K880" s="211"/>
    </row>
    <row r="881" spans="11:11" x14ac:dyDescent="0.25">
      <c r="K881" s="211"/>
    </row>
    <row r="882" spans="11:11" x14ac:dyDescent="0.25">
      <c r="K882" s="211"/>
    </row>
    <row r="883" spans="11:11" x14ac:dyDescent="0.25">
      <c r="K883" s="211"/>
    </row>
    <row r="884" spans="11:11" x14ac:dyDescent="0.25">
      <c r="K884" s="211"/>
    </row>
    <row r="885" spans="11:11" x14ac:dyDescent="0.25">
      <c r="K885" s="211"/>
    </row>
    <row r="886" spans="11:11" x14ac:dyDescent="0.25">
      <c r="K886" s="211"/>
    </row>
    <row r="887" spans="11:11" x14ac:dyDescent="0.25">
      <c r="K887" s="211"/>
    </row>
    <row r="888" spans="11:11" x14ac:dyDescent="0.25">
      <c r="K888" s="211"/>
    </row>
    <row r="889" spans="11:11" x14ac:dyDescent="0.25">
      <c r="K889" s="211"/>
    </row>
    <row r="890" spans="11:11" x14ac:dyDescent="0.25">
      <c r="K890" s="211"/>
    </row>
    <row r="891" spans="11:11" x14ac:dyDescent="0.25">
      <c r="K891" s="211"/>
    </row>
    <row r="892" spans="11:11" x14ac:dyDescent="0.25">
      <c r="K892" s="211"/>
    </row>
    <row r="893" spans="11:11" x14ac:dyDescent="0.25">
      <c r="K893" s="211"/>
    </row>
    <row r="894" spans="11:11" x14ac:dyDescent="0.25">
      <c r="K894" s="211"/>
    </row>
    <row r="895" spans="11:11" x14ac:dyDescent="0.25">
      <c r="K895" s="211"/>
    </row>
    <row r="896" spans="11:11" x14ac:dyDescent="0.25">
      <c r="K896" s="211"/>
    </row>
    <row r="897" spans="11:11" x14ac:dyDescent="0.25">
      <c r="K897" s="211"/>
    </row>
    <row r="898" spans="11:11" x14ac:dyDescent="0.25">
      <c r="K898" s="211"/>
    </row>
    <row r="899" spans="11:11" x14ac:dyDescent="0.25">
      <c r="K899" s="211"/>
    </row>
    <row r="900" spans="11:11" x14ac:dyDescent="0.25">
      <c r="K900" s="211"/>
    </row>
    <row r="901" spans="11:11" x14ac:dyDescent="0.25">
      <c r="K901" s="211"/>
    </row>
    <row r="902" spans="11:11" x14ac:dyDescent="0.25">
      <c r="K902" s="211"/>
    </row>
    <row r="903" spans="11:11" x14ac:dyDescent="0.25">
      <c r="K903" s="211"/>
    </row>
    <row r="904" spans="11:11" x14ac:dyDescent="0.25">
      <c r="K904" s="211"/>
    </row>
    <row r="905" spans="11:11" x14ac:dyDescent="0.25">
      <c r="K905" s="211"/>
    </row>
    <row r="906" spans="11:11" x14ac:dyDescent="0.25">
      <c r="K906" s="211"/>
    </row>
    <row r="907" spans="11:11" x14ac:dyDescent="0.25">
      <c r="K907" s="211"/>
    </row>
    <row r="908" spans="11:11" x14ac:dyDescent="0.25">
      <c r="K908" s="211"/>
    </row>
    <row r="909" spans="11:11" x14ac:dyDescent="0.25">
      <c r="K909" s="211"/>
    </row>
    <row r="910" spans="11:11" x14ac:dyDescent="0.25">
      <c r="K910" s="211"/>
    </row>
    <row r="911" spans="11:11" x14ac:dyDescent="0.25">
      <c r="K911" s="211"/>
    </row>
    <row r="912" spans="11:11" x14ac:dyDescent="0.25">
      <c r="K912" s="211"/>
    </row>
    <row r="913" spans="11:11" x14ac:dyDescent="0.25">
      <c r="K913" s="211"/>
    </row>
    <row r="914" spans="11:11" x14ac:dyDescent="0.25">
      <c r="K914" s="211"/>
    </row>
    <row r="915" spans="11:11" x14ac:dyDescent="0.25">
      <c r="K915" s="211"/>
    </row>
    <row r="916" spans="11:11" x14ac:dyDescent="0.25">
      <c r="K916" s="211"/>
    </row>
    <row r="917" spans="11:11" x14ac:dyDescent="0.25">
      <c r="K917" s="211"/>
    </row>
    <row r="918" spans="11:11" x14ac:dyDescent="0.25">
      <c r="K918" s="211"/>
    </row>
    <row r="919" spans="11:11" x14ac:dyDescent="0.25">
      <c r="K919" s="211"/>
    </row>
    <row r="920" spans="11:11" x14ac:dyDescent="0.25">
      <c r="K920" s="211"/>
    </row>
    <row r="921" spans="11:11" x14ac:dyDescent="0.25">
      <c r="K921" s="211"/>
    </row>
    <row r="922" spans="11:11" x14ac:dyDescent="0.25">
      <c r="K922" s="211"/>
    </row>
    <row r="923" spans="11:11" x14ac:dyDescent="0.25">
      <c r="K923" s="211"/>
    </row>
    <row r="924" spans="11:11" x14ac:dyDescent="0.25">
      <c r="K924" s="211"/>
    </row>
    <row r="925" spans="11:11" x14ac:dyDescent="0.25">
      <c r="K925" s="211"/>
    </row>
  </sheetData>
  <sheetProtection formatCells="0" formatColumns="0" formatRows="0"/>
  <dataConsolidate link="1"/>
  <mergeCells count="5549">
    <mergeCell ref="X866:X871"/>
    <mergeCell ref="Y866:Y871"/>
    <mergeCell ref="Z866:Z871"/>
    <mergeCell ref="R866:R871"/>
    <mergeCell ref="S866:S871"/>
    <mergeCell ref="T866:T871"/>
    <mergeCell ref="I866:I871"/>
    <mergeCell ref="J866:J871"/>
    <mergeCell ref="K866:K871"/>
    <mergeCell ref="L866:L871"/>
    <mergeCell ref="M866:M871"/>
    <mergeCell ref="N866:N871"/>
    <mergeCell ref="AZ860:AZ865"/>
    <mergeCell ref="BR860:BR865"/>
    <mergeCell ref="BS860:BS865"/>
    <mergeCell ref="BT860:BT865"/>
    <mergeCell ref="BU860:BU865"/>
    <mergeCell ref="BS866:BS871"/>
    <mergeCell ref="BT866:BT871"/>
    <mergeCell ref="BU866:BU871"/>
    <mergeCell ref="AV866:AV871"/>
    <mergeCell ref="AW866:AW871"/>
    <mergeCell ref="AX866:AX871"/>
    <mergeCell ref="AY866:AY871"/>
    <mergeCell ref="AZ866:AZ871"/>
    <mergeCell ref="BR866:BR871"/>
    <mergeCell ref="AA866:AA871"/>
    <mergeCell ref="AQ866:AQ871"/>
    <mergeCell ref="AR866:AR871"/>
    <mergeCell ref="AS866:AS871"/>
    <mergeCell ref="AT866:AT871"/>
    <mergeCell ref="AU866:AU871"/>
    <mergeCell ref="U866:U871"/>
    <mergeCell ref="V866:V871"/>
    <mergeCell ref="W866:W871"/>
    <mergeCell ref="D866:D871"/>
    <mergeCell ref="E866:E871"/>
    <mergeCell ref="F866:F871"/>
    <mergeCell ref="G866:G871"/>
    <mergeCell ref="H866:H871"/>
    <mergeCell ref="AT860:AT865"/>
    <mergeCell ref="AU860:AU865"/>
    <mergeCell ref="AV860:AV865"/>
    <mergeCell ref="AW860:AW865"/>
    <mergeCell ref="AX860:AX865"/>
    <mergeCell ref="AY860:AY865"/>
    <mergeCell ref="Y860:Y865"/>
    <mergeCell ref="Z860:Z865"/>
    <mergeCell ref="AA860:AA865"/>
    <mergeCell ref="AQ860:AQ865"/>
    <mergeCell ref="AR860:AR865"/>
    <mergeCell ref="AS860:AS865"/>
    <mergeCell ref="S860:S865"/>
    <mergeCell ref="T860:T865"/>
    <mergeCell ref="U860:U865"/>
    <mergeCell ref="V860:V865"/>
    <mergeCell ref="W860:W865"/>
    <mergeCell ref="X860:X865"/>
    <mergeCell ref="M860:M865"/>
    <mergeCell ref="N860:N865"/>
    <mergeCell ref="O860:O865"/>
    <mergeCell ref="P860:P865"/>
    <mergeCell ref="Q860:Q865"/>
    <mergeCell ref="R860:R865"/>
    <mergeCell ref="O866:O871"/>
    <mergeCell ref="P866:P871"/>
    <mergeCell ref="Q866:Q871"/>
    <mergeCell ref="BU854:BU859"/>
    <mergeCell ref="D860:D865"/>
    <mergeCell ref="E860:E865"/>
    <mergeCell ref="F860:F865"/>
    <mergeCell ref="G860:G865"/>
    <mergeCell ref="H860:H865"/>
    <mergeCell ref="I860:I865"/>
    <mergeCell ref="J860:J865"/>
    <mergeCell ref="K860:K865"/>
    <mergeCell ref="L860:L865"/>
    <mergeCell ref="AX854:AX859"/>
    <mergeCell ref="AY854:AY859"/>
    <mergeCell ref="AZ854:AZ859"/>
    <mergeCell ref="BR854:BR859"/>
    <mergeCell ref="BS854:BS859"/>
    <mergeCell ref="BT854:BT859"/>
    <mergeCell ref="AR854:AR859"/>
    <mergeCell ref="AS854:AS859"/>
    <mergeCell ref="AT854:AT859"/>
    <mergeCell ref="AU854:AU859"/>
    <mergeCell ref="AV854:AV859"/>
    <mergeCell ref="AW854:AW859"/>
    <mergeCell ref="W854:W859"/>
    <mergeCell ref="X854:X859"/>
    <mergeCell ref="Y854:Y859"/>
    <mergeCell ref="Z854:Z859"/>
    <mergeCell ref="AA854:AA859"/>
    <mergeCell ref="AQ854:AQ859"/>
    <mergeCell ref="Q854:Q859"/>
    <mergeCell ref="R854:R859"/>
    <mergeCell ref="S854:S859"/>
    <mergeCell ref="T854:T859"/>
    <mergeCell ref="U854:U859"/>
    <mergeCell ref="V854:V859"/>
    <mergeCell ref="K854:K859"/>
    <mergeCell ref="L854:L859"/>
    <mergeCell ref="M854:M859"/>
    <mergeCell ref="N854:N859"/>
    <mergeCell ref="O854:O859"/>
    <mergeCell ref="P854:P859"/>
    <mergeCell ref="BS848:BS853"/>
    <mergeCell ref="BT848:BT853"/>
    <mergeCell ref="BU848:BU853"/>
    <mergeCell ref="D854:D859"/>
    <mergeCell ref="E854:E859"/>
    <mergeCell ref="F854:F859"/>
    <mergeCell ref="G854:G859"/>
    <mergeCell ref="H854:H859"/>
    <mergeCell ref="I854:I859"/>
    <mergeCell ref="J854:J859"/>
    <mergeCell ref="AV848:AV853"/>
    <mergeCell ref="AW848:AW853"/>
    <mergeCell ref="AX848:AX853"/>
    <mergeCell ref="AY848:AY853"/>
    <mergeCell ref="AZ848:AZ853"/>
    <mergeCell ref="BR848:BR853"/>
    <mergeCell ref="AA848:AA853"/>
    <mergeCell ref="AQ848:AQ853"/>
    <mergeCell ref="AR848:AR853"/>
    <mergeCell ref="AS848:AS853"/>
    <mergeCell ref="AT848:AT853"/>
    <mergeCell ref="AU848:AU853"/>
    <mergeCell ref="U848:U853"/>
    <mergeCell ref="V848:V853"/>
    <mergeCell ref="W848:W853"/>
    <mergeCell ref="X848:X853"/>
    <mergeCell ref="Y848:Y853"/>
    <mergeCell ref="Z848:Z853"/>
    <mergeCell ref="O848:O853"/>
    <mergeCell ref="P848:P853"/>
    <mergeCell ref="Q848:Q853"/>
    <mergeCell ref="R848:R853"/>
    <mergeCell ref="S848:S853"/>
    <mergeCell ref="T848:T853"/>
    <mergeCell ref="I848:I853"/>
    <mergeCell ref="J848:J853"/>
    <mergeCell ref="K848:K853"/>
    <mergeCell ref="L848:L853"/>
    <mergeCell ref="M848:M853"/>
    <mergeCell ref="N848:N853"/>
    <mergeCell ref="AZ842:AZ847"/>
    <mergeCell ref="R842:R847"/>
    <mergeCell ref="BR842:BR847"/>
    <mergeCell ref="BS842:BS847"/>
    <mergeCell ref="BT842:BT847"/>
    <mergeCell ref="BU842:BU847"/>
    <mergeCell ref="D848:D853"/>
    <mergeCell ref="E848:E853"/>
    <mergeCell ref="F848:F853"/>
    <mergeCell ref="G848:G853"/>
    <mergeCell ref="H848:H853"/>
    <mergeCell ref="AT842:AT847"/>
    <mergeCell ref="AU842:AU847"/>
    <mergeCell ref="AV842:AV847"/>
    <mergeCell ref="AW842:AW847"/>
    <mergeCell ref="AX842:AX847"/>
    <mergeCell ref="AY842:AY847"/>
    <mergeCell ref="Y842:Y847"/>
    <mergeCell ref="Z842:Z847"/>
    <mergeCell ref="AA842:AA847"/>
    <mergeCell ref="AQ842:AQ847"/>
    <mergeCell ref="AR842:AR847"/>
    <mergeCell ref="AS842:AS847"/>
    <mergeCell ref="S842:S847"/>
    <mergeCell ref="T842:T847"/>
    <mergeCell ref="U842:U847"/>
    <mergeCell ref="V842:V847"/>
    <mergeCell ref="W842:W847"/>
    <mergeCell ref="X842:X847"/>
    <mergeCell ref="M842:M847"/>
    <mergeCell ref="N842:N847"/>
    <mergeCell ref="O842:O847"/>
    <mergeCell ref="P842:P847"/>
    <mergeCell ref="Q842:Q847"/>
    <mergeCell ref="BU836:BU841"/>
    <mergeCell ref="D842:D847"/>
    <mergeCell ref="E842:E847"/>
    <mergeCell ref="F842:F847"/>
    <mergeCell ref="G842:G847"/>
    <mergeCell ref="H842:H847"/>
    <mergeCell ref="I842:I847"/>
    <mergeCell ref="J842:J847"/>
    <mergeCell ref="K842:K847"/>
    <mergeCell ref="L842:L847"/>
    <mergeCell ref="AX836:AX841"/>
    <mergeCell ref="AY836:AY841"/>
    <mergeCell ref="AZ836:AZ841"/>
    <mergeCell ref="BR836:BR841"/>
    <mergeCell ref="BS836:BS841"/>
    <mergeCell ref="BT836:BT841"/>
    <mergeCell ref="AR836:AR841"/>
    <mergeCell ref="AS836:AS841"/>
    <mergeCell ref="AT836:AT841"/>
    <mergeCell ref="AU836:AU841"/>
    <mergeCell ref="AV836:AV841"/>
    <mergeCell ref="AW836:AW841"/>
    <mergeCell ref="W836:W841"/>
    <mergeCell ref="X836:X841"/>
    <mergeCell ref="Y836:Y841"/>
    <mergeCell ref="Z836:Z841"/>
    <mergeCell ref="AA836:AA841"/>
    <mergeCell ref="AQ836:AQ841"/>
    <mergeCell ref="Q836:Q841"/>
    <mergeCell ref="R836:R841"/>
    <mergeCell ref="S836:S841"/>
    <mergeCell ref="T836:T841"/>
    <mergeCell ref="U836:U841"/>
    <mergeCell ref="V836:V841"/>
    <mergeCell ref="K836:K841"/>
    <mergeCell ref="L836:L841"/>
    <mergeCell ref="M836:M841"/>
    <mergeCell ref="N836:N841"/>
    <mergeCell ref="O836:O841"/>
    <mergeCell ref="P836:P841"/>
    <mergeCell ref="BS830:BS835"/>
    <mergeCell ref="BT830:BT835"/>
    <mergeCell ref="BU830:BU835"/>
    <mergeCell ref="D836:D841"/>
    <mergeCell ref="E836:E841"/>
    <mergeCell ref="F836:F841"/>
    <mergeCell ref="G836:G841"/>
    <mergeCell ref="H836:H841"/>
    <mergeCell ref="I836:I841"/>
    <mergeCell ref="J836:J841"/>
    <mergeCell ref="AV830:AV835"/>
    <mergeCell ref="AW830:AW835"/>
    <mergeCell ref="AX830:AX835"/>
    <mergeCell ref="AY830:AY835"/>
    <mergeCell ref="AZ830:AZ835"/>
    <mergeCell ref="BR830:BR835"/>
    <mergeCell ref="AA830:AA835"/>
    <mergeCell ref="AQ830:AQ835"/>
    <mergeCell ref="AR830:AR835"/>
    <mergeCell ref="AS830:AS835"/>
    <mergeCell ref="AT830:AT835"/>
    <mergeCell ref="AU830:AU835"/>
    <mergeCell ref="U830:U835"/>
    <mergeCell ref="V830:V835"/>
    <mergeCell ref="W830:W835"/>
    <mergeCell ref="X830:X835"/>
    <mergeCell ref="Y830:Y835"/>
    <mergeCell ref="Z830:Z835"/>
    <mergeCell ref="O830:O835"/>
    <mergeCell ref="P830:P835"/>
    <mergeCell ref="Q830:Q835"/>
    <mergeCell ref="R830:R835"/>
    <mergeCell ref="S830:S835"/>
    <mergeCell ref="T830:T835"/>
    <mergeCell ref="I830:I835"/>
    <mergeCell ref="J830:J835"/>
    <mergeCell ref="K830:K835"/>
    <mergeCell ref="L830:L835"/>
    <mergeCell ref="M830:M835"/>
    <mergeCell ref="N830:N835"/>
    <mergeCell ref="AZ824:AZ829"/>
    <mergeCell ref="R824:R829"/>
    <mergeCell ref="BR824:BR829"/>
    <mergeCell ref="BS824:BS829"/>
    <mergeCell ref="BT824:BT829"/>
    <mergeCell ref="BU824:BU829"/>
    <mergeCell ref="D830:D835"/>
    <mergeCell ref="E830:E835"/>
    <mergeCell ref="F830:F835"/>
    <mergeCell ref="G830:G835"/>
    <mergeCell ref="H830:H835"/>
    <mergeCell ref="AT824:AT829"/>
    <mergeCell ref="AU824:AU829"/>
    <mergeCell ref="AV824:AV829"/>
    <mergeCell ref="AW824:AW829"/>
    <mergeCell ref="AX824:AX829"/>
    <mergeCell ref="AY824:AY829"/>
    <mergeCell ref="Y824:Y829"/>
    <mergeCell ref="Z824:Z829"/>
    <mergeCell ref="AA824:AA829"/>
    <mergeCell ref="AQ824:AQ829"/>
    <mergeCell ref="AR824:AR829"/>
    <mergeCell ref="AS824:AS829"/>
    <mergeCell ref="S824:S829"/>
    <mergeCell ref="T824:T829"/>
    <mergeCell ref="U824:U829"/>
    <mergeCell ref="V824:V829"/>
    <mergeCell ref="W824:W829"/>
    <mergeCell ref="X824:X829"/>
    <mergeCell ref="M824:M829"/>
    <mergeCell ref="N824:N829"/>
    <mergeCell ref="O824:O829"/>
    <mergeCell ref="P824:P829"/>
    <mergeCell ref="Q824:Q829"/>
    <mergeCell ref="BU818:BU823"/>
    <mergeCell ref="D824:D829"/>
    <mergeCell ref="E824:E829"/>
    <mergeCell ref="F824:F829"/>
    <mergeCell ref="G824:G829"/>
    <mergeCell ref="H824:H829"/>
    <mergeCell ref="I824:I829"/>
    <mergeCell ref="J824:J829"/>
    <mergeCell ref="K824:K829"/>
    <mergeCell ref="L824:L829"/>
    <mergeCell ref="AX818:AX823"/>
    <mergeCell ref="AY818:AY823"/>
    <mergeCell ref="AZ818:AZ823"/>
    <mergeCell ref="BR818:BR823"/>
    <mergeCell ref="BS818:BS823"/>
    <mergeCell ref="BT818:BT823"/>
    <mergeCell ref="AR818:AR823"/>
    <mergeCell ref="AS818:AS823"/>
    <mergeCell ref="AT818:AT823"/>
    <mergeCell ref="AU818:AU823"/>
    <mergeCell ref="AV818:AV823"/>
    <mergeCell ref="AW818:AW823"/>
    <mergeCell ref="W818:W823"/>
    <mergeCell ref="X818:X823"/>
    <mergeCell ref="Y818:Y823"/>
    <mergeCell ref="Z818:Z823"/>
    <mergeCell ref="AA818:AA823"/>
    <mergeCell ref="AQ818:AQ823"/>
    <mergeCell ref="Q818:Q823"/>
    <mergeCell ref="R818:R823"/>
    <mergeCell ref="S818:S823"/>
    <mergeCell ref="T818:T823"/>
    <mergeCell ref="U818:U823"/>
    <mergeCell ref="V818:V823"/>
    <mergeCell ref="K818:K823"/>
    <mergeCell ref="L818:L823"/>
    <mergeCell ref="M818:M823"/>
    <mergeCell ref="N818:N823"/>
    <mergeCell ref="O818:O823"/>
    <mergeCell ref="P818:P823"/>
    <mergeCell ref="BS812:BS817"/>
    <mergeCell ref="BT812:BT817"/>
    <mergeCell ref="BU812:BU817"/>
    <mergeCell ref="D818:D823"/>
    <mergeCell ref="E818:E823"/>
    <mergeCell ref="F818:F823"/>
    <mergeCell ref="G818:G823"/>
    <mergeCell ref="H818:H823"/>
    <mergeCell ref="I818:I823"/>
    <mergeCell ref="J818:J823"/>
    <mergeCell ref="AV812:AV817"/>
    <mergeCell ref="AW812:AW817"/>
    <mergeCell ref="AX812:AX817"/>
    <mergeCell ref="AY812:AY817"/>
    <mergeCell ref="AZ812:AZ817"/>
    <mergeCell ref="BR812:BR817"/>
    <mergeCell ref="AA812:AA817"/>
    <mergeCell ref="AQ812:AQ817"/>
    <mergeCell ref="AR812:AR817"/>
    <mergeCell ref="AS812:AS817"/>
    <mergeCell ref="AT812:AT817"/>
    <mergeCell ref="AU812:AU817"/>
    <mergeCell ref="U812:U817"/>
    <mergeCell ref="V812:V817"/>
    <mergeCell ref="W812:W817"/>
    <mergeCell ref="X812:X817"/>
    <mergeCell ref="Y812:Y817"/>
    <mergeCell ref="Z812:Z817"/>
    <mergeCell ref="O812:O817"/>
    <mergeCell ref="P812:P817"/>
    <mergeCell ref="Q812:Q817"/>
    <mergeCell ref="R812:R817"/>
    <mergeCell ref="S812:S817"/>
    <mergeCell ref="T812:T817"/>
    <mergeCell ref="I812:I817"/>
    <mergeCell ref="J812:J817"/>
    <mergeCell ref="K812:K817"/>
    <mergeCell ref="L812:L817"/>
    <mergeCell ref="M812:M817"/>
    <mergeCell ref="N812:N817"/>
    <mergeCell ref="AZ806:AZ811"/>
    <mergeCell ref="R806:R811"/>
    <mergeCell ref="BR806:BR811"/>
    <mergeCell ref="BS806:BS811"/>
    <mergeCell ref="BT806:BT811"/>
    <mergeCell ref="BU806:BU811"/>
    <mergeCell ref="D812:D817"/>
    <mergeCell ref="E812:E817"/>
    <mergeCell ref="F812:F817"/>
    <mergeCell ref="G812:G817"/>
    <mergeCell ref="H812:H817"/>
    <mergeCell ref="AT806:AT811"/>
    <mergeCell ref="AU806:AU811"/>
    <mergeCell ref="AV806:AV811"/>
    <mergeCell ref="AW806:AW811"/>
    <mergeCell ref="AX806:AX811"/>
    <mergeCell ref="AY806:AY811"/>
    <mergeCell ref="Y806:Y811"/>
    <mergeCell ref="Z806:Z811"/>
    <mergeCell ref="AA806:AA811"/>
    <mergeCell ref="AQ806:AQ811"/>
    <mergeCell ref="AR806:AR811"/>
    <mergeCell ref="AS806:AS811"/>
    <mergeCell ref="S806:S811"/>
    <mergeCell ref="T806:T811"/>
    <mergeCell ref="U806:U811"/>
    <mergeCell ref="V806:V811"/>
    <mergeCell ref="W806:W811"/>
    <mergeCell ref="X806:X811"/>
    <mergeCell ref="M806:M811"/>
    <mergeCell ref="N806:N811"/>
    <mergeCell ref="O806:O811"/>
    <mergeCell ref="P806:P811"/>
    <mergeCell ref="Q806:Q811"/>
    <mergeCell ref="BU800:BU805"/>
    <mergeCell ref="D806:D811"/>
    <mergeCell ref="E806:E811"/>
    <mergeCell ref="F806:F811"/>
    <mergeCell ref="G806:G811"/>
    <mergeCell ref="H806:H811"/>
    <mergeCell ref="I806:I811"/>
    <mergeCell ref="J806:J811"/>
    <mergeCell ref="K806:K811"/>
    <mergeCell ref="L806:L811"/>
    <mergeCell ref="AX800:AX805"/>
    <mergeCell ref="AY800:AY805"/>
    <mergeCell ref="AZ800:AZ805"/>
    <mergeCell ref="BR800:BR805"/>
    <mergeCell ref="BS800:BS805"/>
    <mergeCell ref="BT800:BT805"/>
    <mergeCell ref="AR800:AR805"/>
    <mergeCell ref="AS800:AS805"/>
    <mergeCell ref="AT800:AT805"/>
    <mergeCell ref="AU800:AU805"/>
    <mergeCell ref="AV800:AV805"/>
    <mergeCell ref="AW800:AW805"/>
    <mergeCell ref="W800:W805"/>
    <mergeCell ref="X800:X805"/>
    <mergeCell ref="Y800:Y805"/>
    <mergeCell ref="Z800:Z805"/>
    <mergeCell ref="AA800:AA805"/>
    <mergeCell ref="AQ800:AQ805"/>
    <mergeCell ref="Q800:Q805"/>
    <mergeCell ref="R800:R805"/>
    <mergeCell ref="S800:S805"/>
    <mergeCell ref="T800:T805"/>
    <mergeCell ref="U800:U805"/>
    <mergeCell ref="V800:V805"/>
    <mergeCell ref="K800:K805"/>
    <mergeCell ref="L800:L805"/>
    <mergeCell ref="M800:M805"/>
    <mergeCell ref="N800:N805"/>
    <mergeCell ref="O800:O805"/>
    <mergeCell ref="P800:P805"/>
    <mergeCell ref="BS794:BS799"/>
    <mergeCell ref="BT794:BT799"/>
    <mergeCell ref="BU794:BU799"/>
    <mergeCell ref="D800:D805"/>
    <mergeCell ref="E800:E805"/>
    <mergeCell ref="F800:F805"/>
    <mergeCell ref="G800:G805"/>
    <mergeCell ref="H800:H805"/>
    <mergeCell ref="I800:I805"/>
    <mergeCell ref="J800:J805"/>
    <mergeCell ref="AV794:AV799"/>
    <mergeCell ref="AW794:AW799"/>
    <mergeCell ref="AX794:AX799"/>
    <mergeCell ref="AY794:AY799"/>
    <mergeCell ref="AZ794:AZ799"/>
    <mergeCell ref="BR794:BR799"/>
    <mergeCell ref="AA794:AA799"/>
    <mergeCell ref="AQ794:AQ799"/>
    <mergeCell ref="AR794:AR799"/>
    <mergeCell ref="AS794:AS799"/>
    <mergeCell ref="AT794:AT799"/>
    <mergeCell ref="AU794:AU799"/>
    <mergeCell ref="U794:U799"/>
    <mergeCell ref="V794:V799"/>
    <mergeCell ref="W794:W799"/>
    <mergeCell ref="X794:X799"/>
    <mergeCell ref="Y794:Y799"/>
    <mergeCell ref="Z794:Z799"/>
    <mergeCell ref="O794:O799"/>
    <mergeCell ref="P794:P799"/>
    <mergeCell ref="Q794:Q799"/>
    <mergeCell ref="R794:R799"/>
    <mergeCell ref="S794:S799"/>
    <mergeCell ref="T794:T799"/>
    <mergeCell ref="I794:I799"/>
    <mergeCell ref="J794:J799"/>
    <mergeCell ref="K794:K799"/>
    <mergeCell ref="L794:L799"/>
    <mergeCell ref="M794:M799"/>
    <mergeCell ref="N794:N799"/>
    <mergeCell ref="AZ788:AZ793"/>
    <mergeCell ref="R788:R793"/>
    <mergeCell ref="BR788:BR793"/>
    <mergeCell ref="BS788:BS793"/>
    <mergeCell ref="BT788:BT793"/>
    <mergeCell ref="BU788:BU793"/>
    <mergeCell ref="D794:D799"/>
    <mergeCell ref="E794:E799"/>
    <mergeCell ref="F794:F799"/>
    <mergeCell ref="G794:G799"/>
    <mergeCell ref="H794:H799"/>
    <mergeCell ref="AT788:AT793"/>
    <mergeCell ref="AU788:AU793"/>
    <mergeCell ref="AV788:AV793"/>
    <mergeCell ref="AW788:AW793"/>
    <mergeCell ref="AX788:AX793"/>
    <mergeCell ref="AY788:AY793"/>
    <mergeCell ref="Y788:Y793"/>
    <mergeCell ref="Z788:Z793"/>
    <mergeCell ref="AA788:AA793"/>
    <mergeCell ref="AQ788:AQ793"/>
    <mergeCell ref="AR788:AR793"/>
    <mergeCell ref="AS788:AS793"/>
    <mergeCell ref="S788:S793"/>
    <mergeCell ref="T788:T793"/>
    <mergeCell ref="U788:U793"/>
    <mergeCell ref="V788:V793"/>
    <mergeCell ref="W788:W793"/>
    <mergeCell ref="X788:X793"/>
    <mergeCell ref="M788:M793"/>
    <mergeCell ref="N788:N793"/>
    <mergeCell ref="O788:O793"/>
    <mergeCell ref="P788:P793"/>
    <mergeCell ref="Q788:Q793"/>
    <mergeCell ref="BU782:BU787"/>
    <mergeCell ref="D788:D793"/>
    <mergeCell ref="E788:E793"/>
    <mergeCell ref="F788:F793"/>
    <mergeCell ref="G788:G793"/>
    <mergeCell ref="H788:H793"/>
    <mergeCell ref="I788:I793"/>
    <mergeCell ref="J788:J793"/>
    <mergeCell ref="K788:K793"/>
    <mergeCell ref="L788:L793"/>
    <mergeCell ref="AX782:AX787"/>
    <mergeCell ref="AY782:AY787"/>
    <mergeCell ref="AZ782:AZ787"/>
    <mergeCell ref="BR782:BR787"/>
    <mergeCell ref="BS782:BS787"/>
    <mergeCell ref="BT782:BT787"/>
    <mergeCell ref="AR782:AR787"/>
    <mergeCell ref="AS782:AS787"/>
    <mergeCell ref="AT782:AT787"/>
    <mergeCell ref="AU782:AU787"/>
    <mergeCell ref="AV782:AV787"/>
    <mergeCell ref="AW782:AW787"/>
    <mergeCell ref="W782:W787"/>
    <mergeCell ref="X782:X787"/>
    <mergeCell ref="Y782:Y787"/>
    <mergeCell ref="Z782:Z787"/>
    <mergeCell ref="AA782:AA787"/>
    <mergeCell ref="AQ782:AQ787"/>
    <mergeCell ref="Q782:Q787"/>
    <mergeCell ref="R782:R787"/>
    <mergeCell ref="S782:S787"/>
    <mergeCell ref="T782:T787"/>
    <mergeCell ref="U782:U787"/>
    <mergeCell ref="V782:V787"/>
    <mergeCell ref="K782:K787"/>
    <mergeCell ref="L782:L787"/>
    <mergeCell ref="M782:M787"/>
    <mergeCell ref="N782:N787"/>
    <mergeCell ref="O782:O787"/>
    <mergeCell ref="P782:P787"/>
    <mergeCell ref="BS776:BS781"/>
    <mergeCell ref="BT776:BT781"/>
    <mergeCell ref="BU776:BU781"/>
    <mergeCell ref="D782:D787"/>
    <mergeCell ref="E782:E787"/>
    <mergeCell ref="F782:F787"/>
    <mergeCell ref="G782:G787"/>
    <mergeCell ref="H782:H787"/>
    <mergeCell ref="I782:I787"/>
    <mergeCell ref="J782:J787"/>
    <mergeCell ref="AV776:AV781"/>
    <mergeCell ref="AW776:AW781"/>
    <mergeCell ref="AX776:AX781"/>
    <mergeCell ref="AY776:AY781"/>
    <mergeCell ref="AZ776:AZ781"/>
    <mergeCell ref="BR776:BR781"/>
    <mergeCell ref="AA776:AA781"/>
    <mergeCell ref="AQ776:AQ781"/>
    <mergeCell ref="AR776:AR781"/>
    <mergeCell ref="AS776:AS781"/>
    <mergeCell ref="AT776:AT781"/>
    <mergeCell ref="AU776:AU781"/>
    <mergeCell ref="U776:U781"/>
    <mergeCell ref="V776:V781"/>
    <mergeCell ref="W776:W781"/>
    <mergeCell ref="X776:X781"/>
    <mergeCell ref="Y776:Y781"/>
    <mergeCell ref="Z776:Z781"/>
    <mergeCell ref="O776:O781"/>
    <mergeCell ref="P776:P781"/>
    <mergeCell ref="Q776:Q781"/>
    <mergeCell ref="R776:R781"/>
    <mergeCell ref="S776:S781"/>
    <mergeCell ref="T776:T781"/>
    <mergeCell ref="I776:I781"/>
    <mergeCell ref="J776:J781"/>
    <mergeCell ref="K776:K781"/>
    <mergeCell ref="L776:L781"/>
    <mergeCell ref="M776:M781"/>
    <mergeCell ref="N776:N781"/>
    <mergeCell ref="BT770:BT775"/>
    <mergeCell ref="U770:U775"/>
    <mergeCell ref="J770:J775"/>
    <mergeCell ref="K770:K775"/>
    <mergeCell ref="L770:L775"/>
    <mergeCell ref="M770:M775"/>
    <mergeCell ref="N770:N775"/>
    <mergeCell ref="O770:O775"/>
    <mergeCell ref="BU770:BU775"/>
    <mergeCell ref="A776:A871"/>
    <mergeCell ref="B776:B871"/>
    <mergeCell ref="C776:C871"/>
    <mergeCell ref="D776:D781"/>
    <mergeCell ref="E776:E781"/>
    <mergeCell ref="F776:F781"/>
    <mergeCell ref="G776:G781"/>
    <mergeCell ref="H776:H781"/>
    <mergeCell ref="AW770:AW775"/>
    <mergeCell ref="AX770:AX775"/>
    <mergeCell ref="AY770:AY775"/>
    <mergeCell ref="AZ770:AZ775"/>
    <mergeCell ref="BR770:BR775"/>
    <mergeCell ref="BS770:BS775"/>
    <mergeCell ref="AQ770:AQ775"/>
    <mergeCell ref="AR770:AR775"/>
    <mergeCell ref="AS770:AS775"/>
    <mergeCell ref="AT770:AT775"/>
    <mergeCell ref="AU770:AU775"/>
    <mergeCell ref="AV770:AV775"/>
    <mergeCell ref="V770:V775"/>
    <mergeCell ref="W770:W775"/>
    <mergeCell ref="X770:X775"/>
    <mergeCell ref="Y770:Y775"/>
    <mergeCell ref="Z770:Z775"/>
    <mergeCell ref="AA770:AA775"/>
    <mergeCell ref="P770:P775"/>
    <mergeCell ref="Q770:Q775"/>
    <mergeCell ref="R770:R775"/>
    <mergeCell ref="S770:S775"/>
    <mergeCell ref="T770:T775"/>
    <mergeCell ref="D770:D775"/>
    <mergeCell ref="E770:E775"/>
    <mergeCell ref="F770:F775"/>
    <mergeCell ref="G770:G775"/>
    <mergeCell ref="H770:H775"/>
    <mergeCell ref="I770:I775"/>
    <mergeCell ref="AY764:AY769"/>
    <mergeCell ref="AZ764:AZ769"/>
    <mergeCell ref="BR764:BR769"/>
    <mergeCell ref="L764:L769"/>
    <mergeCell ref="M764:M769"/>
    <mergeCell ref="N764:N769"/>
    <mergeCell ref="O764:O769"/>
    <mergeCell ref="P764:P769"/>
    <mergeCell ref="Q764:Q769"/>
    <mergeCell ref="BS764:BS769"/>
    <mergeCell ref="BT764:BT769"/>
    <mergeCell ref="BU764:BU769"/>
    <mergeCell ref="AS764:AS769"/>
    <mergeCell ref="AT764:AT769"/>
    <mergeCell ref="AU764:AU769"/>
    <mergeCell ref="AV764:AV769"/>
    <mergeCell ref="AW764:AW769"/>
    <mergeCell ref="AX764:AX769"/>
    <mergeCell ref="X764:X769"/>
    <mergeCell ref="Y764:Y769"/>
    <mergeCell ref="Z764:Z769"/>
    <mergeCell ref="AA764:AA769"/>
    <mergeCell ref="AQ764:AQ769"/>
    <mergeCell ref="AR764:AR769"/>
    <mergeCell ref="R764:R769"/>
    <mergeCell ref="S764:S769"/>
    <mergeCell ref="T764:T769"/>
    <mergeCell ref="U764:U769"/>
    <mergeCell ref="V764:V769"/>
    <mergeCell ref="W764:W769"/>
    <mergeCell ref="BT758:BT763"/>
    <mergeCell ref="BU758:BU763"/>
    <mergeCell ref="D764:D769"/>
    <mergeCell ref="E764:E769"/>
    <mergeCell ref="F764:F769"/>
    <mergeCell ref="G764:G769"/>
    <mergeCell ref="H764:H769"/>
    <mergeCell ref="I764:I769"/>
    <mergeCell ref="J764:J769"/>
    <mergeCell ref="K764:K769"/>
    <mergeCell ref="AW758:AW763"/>
    <mergeCell ref="AX758:AX763"/>
    <mergeCell ref="AY758:AY763"/>
    <mergeCell ref="AZ758:AZ763"/>
    <mergeCell ref="BR758:BR763"/>
    <mergeCell ref="BS758:BS763"/>
    <mergeCell ref="AQ758:AQ763"/>
    <mergeCell ref="AR758:AR763"/>
    <mergeCell ref="AS758:AS763"/>
    <mergeCell ref="AT758:AT763"/>
    <mergeCell ref="AU758:AU763"/>
    <mergeCell ref="AV758:AV763"/>
    <mergeCell ref="V758:V763"/>
    <mergeCell ref="W758:W763"/>
    <mergeCell ref="X758:X763"/>
    <mergeCell ref="Y758:Y763"/>
    <mergeCell ref="Z758:Z763"/>
    <mergeCell ref="AA758:AA763"/>
    <mergeCell ref="P758:P763"/>
    <mergeCell ref="Q758:Q763"/>
    <mergeCell ref="R758:R763"/>
    <mergeCell ref="S758:S763"/>
    <mergeCell ref="T758:T763"/>
    <mergeCell ref="U758:U763"/>
    <mergeCell ref="J758:J763"/>
    <mergeCell ref="K758:K763"/>
    <mergeCell ref="L758:L763"/>
    <mergeCell ref="M758:M763"/>
    <mergeCell ref="N758:N763"/>
    <mergeCell ref="O758:O763"/>
    <mergeCell ref="D758:D763"/>
    <mergeCell ref="E758:E763"/>
    <mergeCell ref="F758:F763"/>
    <mergeCell ref="G758:G763"/>
    <mergeCell ref="H758:H763"/>
    <mergeCell ref="I758:I763"/>
    <mergeCell ref="AY752:AY757"/>
    <mergeCell ref="AZ752:AZ757"/>
    <mergeCell ref="BR752:BR757"/>
    <mergeCell ref="L752:L757"/>
    <mergeCell ref="M752:M757"/>
    <mergeCell ref="N752:N757"/>
    <mergeCell ref="O752:O757"/>
    <mergeCell ref="P752:P757"/>
    <mergeCell ref="Q752:Q757"/>
    <mergeCell ref="BS752:BS757"/>
    <mergeCell ref="BT752:BT757"/>
    <mergeCell ref="BU752:BU757"/>
    <mergeCell ref="AS752:AS757"/>
    <mergeCell ref="AT752:AT757"/>
    <mergeCell ref="AU752:AU757"/>
    <mergeCell ref="AV752:AV757"/>
    <mergeCell ref="AW752:AW757"/>
    <mergeCell ref="AX752:AX757"/>
    <mergeCell ref="X752:X757"/>
    <mergeCell ref="Y752:Y757"/>
    <mergeCell ref="Z752:Z757"/>
    <mergeCell ref="AA752:AA757"/>
    <mergeCell ref="AQ752:AQ757"/>
    <mergeCell ref="AR752:AR757"/>
    <mergeCell ref="R752:R757"/>
    <mergeCell ref="S752:S757"/>
    <mergeCell ref="T752:T757"/>
    <mergeCell ref="U752:U757"/>
    <mergeCell ref="V752:V757"/>
    <mergeCell ref="W752:W757"/>
    <mergeCell ref="BT746:BT751"/>
    <mergeCell ref="BU746:BU751"/>
    <mergeCell ref="D752:D757"/>
    <mergeCell ref="E752:E757"/>
    <mergeCell ref="F752:F757"/>
    <mergeCell ref="G752:G757"/>
    <mergeCell ref="H752:H757"/>
    <mergeCell ref="I752:I757"/>
    <mergeCell ref="J752:J757"/>
    <mergeCell ref="K752:K757"/>
    <mergeCell ref="AW746:AW751"/>
    <mergeCell ref="AX746:AX751"/>
    <mergeCell ref="AY746:AY751"/>
    <mergeCell ref="AZ746:AZ751"/>
    <mergeCell ref="BR746:BR751"/>
    <mergeCell ref="BS746:BS751"/>
    <mergeCell ref="AQ746:AQ751"/>
    <mergeCell ref="AR746:AR751"/>
    <mergeCell ref="AS746:AS751"/>
    <mergeCell ref="AT746:AT751"/>
    <mergeCell ref="AU746:AU751"/>
    <mergeCell ref="AV746:AV751"/>
    <mergeCell ref="V746:V751"/>
    <mergeCell ref="W746:W751"/>
    <mergeCell ref="X746:X751"/>
    <mergeCell ref="Y746:Y751"/>
    <mergeCell ref="Z746:Z751"/>
    <mergeCell ref="AA746:AA751"/>
    <mergeCell ref="P746:P751"/>
    <mergeCell ref="Q746:Q751"/>
    <mergeCell ref="R746:R751"/>
    <mergeCell ref="S746:S751"/>
    <mergeCell ref="T746:T751"/>
    <mergeCell ref="U746:U751"/>
    <mergeCell ref="J746:J751"/>
    <mergeCell ref="K746:K751"/>
    <mergeCell ref="L746:L751"/>
    <mergeCell ref="M746:M751"/>
    <mergeCell ref="N746:N751"/>
    <mergeCell ref="O746:O751"/>
    <mergeCell ref="D746:D751"/>
    <mergeCell ref="E746:E751"/>
    <mergeCell ref="F746:F751"/>
    <mergeCell ref="G746:G751"/>
    <mergeCell ref="H746:H751"/>
    <mergeCell ref="I746:I751"/>
    <mergeCell ref="AY740:AY745"/>
    <mergeCell ref="AZ740:AZ745"/>
    <mergeCell ref="BR740:BR745"/>
    <mergeCell ref="L740:L745"/>
    <mergeCell ref="M740:M745"/>
    <mergeCell ref="N740:N745"/>
    <mergeCell ref="O740:O745"/>
    <mergeCell ref="P740:P745"/>
    <mergeCell ref="Q740:Q745"/>
    <mergeCell ref="F740:F745"/>
    <mergeCell ref="G740:G745"/>
    <mergeCell ref="H740:H745"/>
    <mergeCell ref="I740:I745"/>
    <mergeCell ref="J740:J745"/>
    <mergeCell ref="K740:K745"/>
    <mergeCell ref="BS740:BS745"/>
    <mergeCell ref="BT740:BT745"/>
    <mergeCell ref="BU740:BU745"/>
    <mergeCell ref="AS740:AS745"/>
    <mergeCell ref="AT740:AT745"/>
    <mergeCell ref="AU740:AU745"/>
    <mergeCell ref="AV740:AV745"/>
    <mergeCell ref="AW740:AW745"/>
    <mergeCell ref="AX740:AX745"/>
    <mergeCell ref="X740:X745"/>
    <mergeCell ref="Y740:Y745"/>
    <mergeCell ref="Z740:Z745"/>
    <mergeCell ref="AA740:AA745"/>
    <mergeCell ref="AQ740:AQ745"/>
    <mergeCell ref="AR740:AR745"/>
    <mergeCell ref="R740:R745"/>
    <mergeCell ref="S740:S745"/>
    <mergeCell ref="T740:T745"/>
    <mergeCell ref="U740:U745"/>
    <mergeCell ref="V740:V745"/>
    <mergeCell ref="W740:W745"/>
    <mergeCell ref="AZ734:AZ739"/>
    <mergeCell ref="BR734:BR739"/>
    <mergeCell ref="BS734:BS739"/>
    <mergeCell ref="BT734:BT739"/>
    <mergeCell ref="BU734:BU739"/>
    <mergeCell ref="A740:A775"/>
    <mergeCell ref="B740:B775"/>
    <mergeCell ref="C740:C775"/>
    <mergeCell ref="D740:D745"/>
    <mergeCell ref="E740:E745"/>
    <mergeCell ref="AT734:AT739"/>
    <mergeCell ref="AU734:AU739"/>
    <mergeCell ref="AV734:AV739"/>
    <mergeCell ref="AW734:AW739"/>
    <mergeCell ref="AX734:AX739"/>
    <mergeCell ref="AY734:AY739"/>
    <mergeCell ref="Y734:Y739"/>
    <mergeCell ref="Z734:Z739"/>
    <mergeCell ref="AA734:AA739"/>
    <mergeCell ref="AQ734:AQ739"/>
    <mergeCell ref="AR734:AR739"/>
    <mergeCell ref="AS734:AS739"/>
    <mergeCell ref="S734:S739"/>
    <mergeCell ref="T734:T739"/>
    <mergeCell ref="U734:U739"/>
    <mergeCell ref="V734:V739"/>
    <mergeCell ref="W734:W739"/>
    <mergeCell ref="X734:X739"/>
    <mergeCell ref="M734:M739"/>
    <mergeCell ref="N734:N739"/>
    <mergeCell ref="O734:O739"/>
    <mergeCell ref="P734:P739"/>
    <mergeCell ref="Q734:Q739"/>
    <mergeCell ref="R734:R739"/>
    <mergeCell ref="BU728:BU733"/>
    <mergeCell ref="D734:D739"/>
    <mergeCell ref="E734:E739"/>
    <mergeCell ref="F734:F739"/>
    <mergeCell ref="G734:G739"/>
    <mergeCell ref="H734:H739"/>
    <mergeCell ref="I734:I739"/>
    <mergeCell ref="J734:J739"/>
    <mergeCell ref="K734:K739"/>
    <mergeCell ref="L734:L739"/>
    <mergeCell ref="AX728:AX733"/>
    <mergeCell ref="AY728:AY733"/>
    <mergeCell ref="AZ728:AZ733"/>
    <mergeCell ref="BR728:BR733"/>
    <mergeCell ref="BS728:BS733"/>
    <mergeCell ref="BT728:BT733"/>
    <mergeCell ref="AR728:AR733"/>
    <mergeCell ref="AS728:AS733"/>
    <mergeCell ref="AT728:AT733"/>
    <mergeCell ref="AU728:AU733"/>
    <mergeCell ref="AV728:AV733"/>
    <mergeCell ref="AW728:AW733"/>
    <mergeCell ref="W728:W733"/>
    <mergeCell ref="X728:X733"/>
    <mergeCell ref="Y728:Y733"/>
    <mergeCell ref="Z728:Z733"/>
    <mergeCell ref="AA728:AA733"/>
    <mergeCell ref="AQ728:AQ733"/>
    <mergeCell ref="Q728:Q733"/>
    <mergeCell ref="R728:R733"/>
    <mergeCell ref="S728:S733"/>
    <mergeCell ref="T728:T733"/>
    <mergeCell ref="U728:U733"/>
    <mergeCell ref="V728:V733"/>
    <mergeCell ref="K728:K733"/>
    <mergeCell ref="L728:L733"/>
    <mergeCell ref="M728:M733"/>
    <mergeCell ref="N728:N733"/>
    <mergeCell ref="O728:O733"/>
    <mergeCell ref="P728:P733"/>
    <mergeCell ref="BS722:BS727"/>
    <mergeCell ref="BT722:BT727"/>
    <mergeCell ref="BU722:BU727"/>
    <mergeCell ref="D728:D733"/>
    <mergeCell ref="E728:E733"/>
    <mergeCell ref="F728:F733"/>
    <mergeCell ref="G728:G733"/>
    <mergeCell ref="H728:H733"/>
    <mergeCell ref="I728:I733"/>
    <mergeCell ref="J728:J733"/>
    <mergeCell ref="AV722:AV727"/>
    <mergeCell ref="AW722:AW727"/>
    <mergeCell ref="AX722:AX727"/>
    <mergeCell ref="AY722:AY727"/>
    <mergeCell ref="AZ722:AZ727"/>
    <mergeCell ref="BR722:BR727"/>
    <mergeCell ref="AA722:AA727"/>
    <mergeCell ref="AQ722:AQ727"/>
    <mergeCell ref="AR722:AR727"/>
    <mergeCell ref="AS722:AS727"/>
    <mergeCell ref="AT722:AT727"/>
    <mergeCell ref="AU722:AU727"/>
    <mergeCell ref="U722:U727"/>
    <mergeCell ref="V722:V727"/>
    <mergeCell ref="W722:W727"/>
    <mergeCell ref="X722:X727"/>
    <mergeCell ref="Y722:Y727"/>
    <mergeCell ref="Z722:Z727"/>
    <mergeCell ref="O722:O727"/>
    <mergeCell ref="P722:P727"/>
    <mergeCell ref="Q722:Q727"/>
    <mergeCell ref="R722:R727"/>
    <mergeCell ref="S722:S727"/>
    <mergeCell ref="T722:T727"/>
    <mergeCell ref="I722:I727"/>
    <mergeCell ref="J722:J727"/>
    <mergeCell ref="K722:K727"/>
    <mergeCell ref="L722:L727"/>
    <mergeCell ref="M722:M727"/>
    <mergeCell ref="N722:N727"/>
    <mergeCell ref="AZ716:AZ721"/>
    <mergeCell ref="BR716:BR721"/>
    <mergeCell ref="BS716:BS721"/>
    <mergeCell ref="BT716:BT721"/>
    <mergeCell ref="BU716:BU721"/>
    <mergeCell ref="D722:D727"/>
    <mergeCell ref="E722:E727"/>
    <mergeCell ref="F722:F727"/>
    <mergeCell ref="G722:G727"/>
    <mergeCell ref="H722:H727"/>
    <mergeCell ref="AT716:AT721"/>
    <mergeCell ref="AU716:AU721"/>
    <mergeCell ref="AV716:AV721"/>
    <mergeCell ref="AW716:AW721"/>
    <mergeCell ref="AX716:AX721"/>
    <mergeCell ref="AY716:AY721"/>
    <mergeCell ref="Y716:Y721"/>
    <mergeCell ref="Z716:Z721"/>
    <mergeCell ref="AA716:AA721"/>
    <mergeCell ref="AQ716:AQ721"/>
    <mergeCell ref="AR716:AR721"/>
    <mergeCell ref="AS716:AS721"/>
    <mergeCell ref="S716:S721"/>
    <mergeCell ref="T716:T721"/>
    <mergeCell ref="U716:U721"/>
    <mergeCell ref="V716:V721"/>
    <mergeCell ref="W716:W721"/>
    <mergeCell ref="X716:X721"/>
    <mergeCell ref="M716:M721"/>
    <mergeCell ref="N716:N721"/>
    <mergeCell ref="O716:O721"/>
    <mergeCell ref="P716:P721"/>
    <mergeCell ref="Q716:Q721"/>
    <mergeCell ref="R716:R721"/>
    <mergeCell ref="BU710:BU715"/>
    <mergeCell ref="D716:D721"/>
    <mergeCell ref="E716:E721"/>
    <mergeCell ref="F716:F721"/>
    <mergeCell ref="G716:G721"/>
    <mergeCell ref="H716:H721"/>
    <mergeCell ref="I716:I721"/>
    <mergeCell ref="J716:J721"/>
    <mergeCell ref="K716:K721"/>
    <mergeCell ref="L716:L721"/>
    <mergeCell ref="AX710:AX715"/>
    <mergeCell ref="AY710:AY715"/>
    <mergeCell ref="AZ710:AZ715"/>
    <mergeCell ref="BR710:BR715"/>
    <mergeCell ref="BS710:BS715"/>
    <mergeCell ref="BT710:BT715"/>
    <mergeCell ref="AR710:AR715"/>
    <mergeCell ref="AS710:AS715"/>
    <mergeCell ref="AT710:AT715"/>
    <mergeCell ref="AU710:AU715"/>
    <mergeCell ref="AV710:AV715"/>
    <mergeCell ref="AW710:AW715"/>
    <mergeCell ref="W710:W715"/>
    <mergeCell ref="X710:X715"/>
    <mergeCell ref="Y710:Y715"/>
    <mergeCell ref="Z710:Z715"/>
    <mergeCell ref="AA710:AA715"/>
    <mergeCell ref="AQ710:AQ715"/>
    <mergeCell ref="Q710:Q715"/>
    <mergeCell ref="R710:R715"/>
    <mergeCell ref="S710:S715"/>
    <mergeCell ref="T710:T715"/>
    <mergeCell ref="U710:U715"/>
    <mergeCell ref="V710:V715"/>
    <mergeCell ref="K710:K715"/>
    <mergeCell ref="L710:L715"/>
    <mergeCell ref="M710:M715"/>
    <mergeCell ref="N710:N715"/>
    <mergeCell ref="O710:O715"/>
    <mergeCell ref="P710:P715"/>
    <mergeCell ref="BS704:BS709"/>
    <mergeCell ref="BT704:BT709"/>
    <mergeCell ref="BU704:BU709"/>
    <mergeCell ref="D710:D715"/>
    <mergeCell ref="E710:E715"/>
    <mergeCell ref="F710:F715"/>
    <mergeCell ref="G710:G715"/>
    <mergeCell ref="H710:H715"/>
    <mergeCell ref="I710:I715"/>
    <mergeCell ref="J710:J715"/>
    <mergeCell ref="AV704:AV709"/>
    <mergeCell ref="AW704:AW709"/>
    <mergeCell ref="AX704:AX709"/>
    <mergeCell ref="AY704:AY709"/>
    <mergeCell ref="AZ704:AZ709"/>
    <mergeCell ref="BR704:BR709"/>
    <mergeCell ref="AA704:AA709"/>
    <mergeCell ref="AQ704:AQ709"/>
    <mergeCell ref="AR704:AR709"/>
    <mergeCell ref="AS704:AS709"/>
    <mergeCell ref="AT704:AT709"/>
    <mergeCell ref="AU704:AU709"/>
    <mergeCell ref="U704:U709"/>
    <mergeCell ref="V704:V709"/>
    <mergeCell ref="W704:W709"/>
    <mergeCell ref="X704:X709"/>
    <mergeCell ref="Y704:Y709"/>
    <mergeCell ref="Z704:Z709"/>
    <mergeCell ref="O704:O709"/>
    <mergeCell ref="P704:P709"/>
    <mergeCell ref="Q704:Q709"/>
    <mergeCell ref="R704:R709"/>
    <mergeCell ref="S704:S709"/>
    <mergeCell ref="T704:T709"/>
    <mergeCell ref="I704:I709"/>
    <mergeCell ref="J704:J709"/>
    <mergeCell ref="K704:K709"/>
    <mergeCell ref="L704:L709"/>
    <mergeCell ref="M704:M709"/>
    <mergeCell ref="N704:N709"/>
    <mergeCell ref="AZ698:AZ703"/>
    <mergeCell ref="BR698:BR703"/>
    <mergeCell ref="BS698:BS703"/>
    <mergeCell ref="BT698:BT703"/>
    <mergeCell ref="BU698:BU703"/>
    <mergeCell ref="D704:D709"/>
    <mergeCell ref="E704:E709"/>
    <mergeCell ref="F704:F709"/>
    <mergeCell ref="G704:G709"/>
    <mergeCell ref="H704:H709"/>
    <mergeCell ref="AT698:AT703"/>
    <mergeCell ref="AU698:AU703"/>
    <mergeCell ref="AV698:AV703"/>
    <mergeCell ref="AW698:AW703"/>
    <mergeCell ref="AX698:AX703"/>
    <mergeCell ref="AY698:AY703"/>
    <mergeCell ref="Y698:Y703"/>
    <mergeCell ref="Z698:Z703"/>
    <mergeCell ref="AA698:AA703"/>
    <mergeCell ref="AQ698:AQ703"/>
    <mergeCell ref="AR698:AR703"/>
    <mergeCell ref="AS698:AS703"/>
    <mergeCell ref="S698:S703"/>
    <mergeCell ref="T698:T703"/>
    <mergeCell ref="U698:U703"/>
    <mergeCell ref="V698:V703"/>
    <mergeCell ref="W698:W703"/>
    <mergeCell ref="X698:X703"/>
    <mergeCell ref="M698:M703"/>
    <mergeCell ref="N698:N703"/>
    <mergeCell ref="O698:O703"/>
    <mergeCell ref="P698:P703"/>
    <mergeCell ref="Q698:Q703"/>
    <mergeCell ref="R698:R703"/>
    <mergeCell ref="BU692:BU697"/>
    <mergeCell ref="D698:D703"/>
    <mergeCell ref="E698:E703"/>
    <mergeCell ref="F698:F703"/>
    <mergeCell ref="G698:G703"/>
    <mergeCell ref="H698:H703"/>
    <mergeCell ref="I698:I703"/>
    <mergeCell ref="J698:J703"/>
    <mergeCell ref="K698:K703"/>
    <mergeCell ref="L698:L703"/>
    <mergeCell ref="AX692:AX697"/>
    <mergeCell ref="AY692:AY697"/>
    <mergeCell ref="AZ692:AZ697"/>
    <mergeCell ref="BR692:BR697"/>
    <mergeCell ref="BS692:BS697"/>
    <mergeCell ref="BT692:BT697"/>
    <mergeCell ref="AR692:AR697"/>
    <mergeCell ref="AS692:AS697"/>
    <mergeCell ref="AT692:AT697"/>
    <mergeCell ref="AU692:AU697"/>
    <mergeCell ref="AV692:AV697"/>
    <mergeCell ref="AW692:AW697"/>
    <mergeCell ref="W692:W697"/>
    <mergeCell ref="X692:X697"/>
    <mergeCell ref="Y692:Y697"/>
    <mergeCell ref="Z692:Z697"/>
    <mergeCell ref="AA692:AA697"/>
    <mergeCell ref="AQ692:AQ697"/>
    <mergeCell ref="Q692:Q697"/>
    <mergeCell ref="R692:R697"/>
    <mergeCell ref="S692:S697"/>
    <mergeCell ref="T692:T697"/>
    <mergeCell ref="U692:U697"/>
    <mergeCell ref="V692:V697"/>
    <mergeCell ref="K692:K697"/>
    <mergeCell ref="L692:L697"/>
    <mergeCell ref="M692:M697"/>
    <mergeCell ref="N692:N697"/>
    <mergeCell ref="O692:O697"/>
    <mergeCell ref="P692:P697"/>
    <mergeCell ref="BS686:BS691"/>
    <mergeCell ref="BT686:BT691"/>
    <mergeCell ref="BU686:BU691"/>
    <mergeCell ref="D692:D697"/>
    <mergeCell ref="E692:E697"/>
    <mergeCell ref="F692:F697"/>
    <mergeCell ref="G692:G697"/>
    <mergeCell ref="H692:H697"/>
    <mergeCell ref="I692:I697"/>
    <mergeCell ref="J692:J697"/>
    <mergeCell ref="AV686:AV691"/>
    <mergeCell ref="AW686:AW691"/>
    <mergeCell ref="AX686:AX691"/>
    <mergeCell ref="AY686:AY691"/>
    <mergeCell ref="AZ686:AZ691"/>
    <mergeCell ref="BR686:BR691"/>
    <mergeCell ref="AA686:AA691"/>
    <mergeCell ref="AQ686:AQ691"/>
    <mergeCell ref="AR686:AR691"/>
    <mergeCell ref="AS686:AS691"/>
    <mergeCell ref="AT686:AT691"/>
    <mergeCell ref="AU686:AU691"/>
    <mergeCell ref="U686:U691"/>
    <mergeCell ref="V686:V691"/>
    <mergeCell ref="W686:W691"/>
    <mergeCell ref="X686:X691"/>
    <mergeCell ref="Y686:Y691"/>
    <mergeCell ref="Z686:Z691"/>
    <mergeCell ref="O686:O691"/>
    <mergeCell ref="P686:P691"/>
    <mergeCell ref="Q686:Q691"/>
    <mergeCell ref="R686:R691"/>
    <mergeCell ref="S686:S691"/>
    <mergeCell ref="T686:T691"/>
    <mergeCell ref="I686:I691"/>
    <mergeCell ref="J686:J691"/>
    <mergeCell ref="K686:K691"/>
    <mergeCell ref="L686:L691"/>
    <mergeCell ref="M686:M691"/>
    <mergeCell ref="N686:N691"/>
    <mergeCell ref="AZ680:AZ685"/>
    <mergeCell ref="BR680:BR685"/>
    <mergeCell ref="BS680:BS685"/>
    <mergeCell ref="BT680:BT685"/>
    <mergeCell ref="BU680:BU685"/>
    <mergeCell ref="D686:D691"/>
    <mergeCell ref="E686:E691"/>
    <mergeCell ref="F686:F691"/>
    <mergeCell ref="G686:G691"/>
    <mergeCell ref="H686:H691"/>
    <mergeCell ref="AT680:AT685"/>
    <mergeCell ref="AU680:AU685"/>
    <mergeCell ref="AV680:AV685"/>
    <mergeCell ref="AW680:AW685"/>
    <mergeCell ref="AX680:AX685"/>
    <mergeCell ref="AY680:AY685"/>
    <mergeCell ref="Y680:Y685"/>
    <mergeCell ref="Z680:Z685"/>
    <mergeCell ref="AA680:AA685"/>
    <mergeCell ref="AQ680:AQ685"/>
    <mergeCell ref="AR680:AR685"/>
    <mergeCell ref="AS680:AS685"/>
    <mergeCell ref="S680:S685"/>
    <mergeCell ref="T680:T685"/>
    <mergeCell ref="U680:U685"/>
    <mergeCell ref="V680:V685"/>
    <mergeCell ref="W680:W685"/>
    <mergeCell ref="X680:X685"/>
    <mergeCell ref="M680:M685"/>
    <mergeCell ref="N680:N685"/>
    <mergeCell ref="O680:O685"/>
    <mergeCell ref="P680:P685"/>
    <mergeCell ref="Q680:Q685"/>
    <mergeCell ref="R680:R685"/>
    <mergeCell ref="BU674:BU679"/>
    <mergeCell ref="D680:D685"/>
    <mergeCell ref="E680:E685"/>
    <mergeCell ref="F680:F685"/>
    <mergeCell ref="G680:G685"/>
    <mergeCell ref="H680:H685"/>
    <mergeCell ref="I680:I685"/>
    <mergeCell ref="J680:J685"/>
    <mergeCell ref="K680:K685"/>
    <mergeCell ref="L680:L685"/>
    <mergeCell ref="AX674:AX679"/>
    <mergeCell ref="AY674:AY679"/>
    <mergeCell ref="AZ674:AZ679"/>
    <mergeCell ref="BR674:BR679"/>
    <mergeCell ref="BS674:BS679"/>
    <mergeCell ref="BT674:BT679"/>
    <mergeCell ref="AR674:AR679"/>
    <mergeCell ref="AS674:AS679"/>
    <mergeCell ref="AT674:AT679"/>
    <mergeCell ref="AU674:AU679"/>
    <mergeCell ref="AV674:AV679"/>
    <mergeCell ref="AW674:AW679"/>
    <mergeCell ref="W674:W679"/>
    <mergeCell ref="X674:X679"/>
    <mergeCell ref="Y674:Y679"/>
    <mergeCell ref="Z674:Z679"/>
    <mergeCell ref="AA674:AA679"/>
    <mergeCell ref="AQ674:AQ679"/>
    <mergeCell ref="Q674:Q679"/>
    <mergeCell ref="R674:R679"/>
    <mergeCell ref="S674:S679"/>
    <mergeCell ref="T674:T679"/>
    <mergeCell ref="U674:U679"/>
    <mergeCell ref="V674:V679"/>
    <mergeCell ref="K674:K679"/>
    <mergeCell ref="L674:L679"/>
    <mergeCell ref="M674:M679"/>
    <mergeCell ref="N674:N679"/>
    <mergeCell ref="O674:O679"/>
    <mergeCell ref="P674:P679"/>
    <mergeCell ref="BS668:BS673"/>
    <mergeCell ref="BT668:BT673"/>
    <mergeCell ref="BU668:BU673"/>
    <mergeCell ref="D674:D679"/>
    <mergeCell ref="E674:E679"/>
    <mergeCell ref="F674:F679"/>
    <mergeCell ref="G674:G679"/>
    <mergeCell ref="H674:H679"/>
    <mergeCell ref="I674:I679"/>
    <mergeCell ref="J674:J679"/>
    <mergeCell ref="AV668:AV673"/>
    <mergeCell ref="AW668:AW673"/>
    <mergeCell ref="AX668:AX673"/>
    <mergeCell ref="AY668:AY673"/>
    <mergeCell ref="AZ668:AZ673"/>
    <mergeCell ref="BR668:BR673"/>
    <mergeCell ref="AA668:AA673"/>
    <mergeCell ref="AQ668:AQ673"/>
    <mergeCell ref="AR668:AR673"/>
    <mergeCell ref="AS668:AS673"/>
    <mergeCell ref="AT668:AT673"/>
    <mergeCell ref="AU668:AU673"/>
    <mergeCell ref="U668:U673"/>
    <mergeCell ref="V668:V673"/>
    <mergeCell ref="W668:W673"/>
    <mergeCell ref="X668:X673"/>
    <mergeCell ref="Y668:Y673"/>
    <mergeCell ref="Z668:Z673"/>
    <mergeCell ref="O668:O673"/>
    <mergeCell ref="P668:P673"/>
    <mergeCell ref="Q668:Q673"/>
    <mergeCell ref="R668:R673"/>
    <mergeCell ref="S668:S673"/>
    <mergeCell ref="T668:T673"/>
    <mergeCell ref="I668:I673"/>
    <mergeCell ref="J668:J673"/>
    <mergeCell ref="K668:K673"/>
    <mergeCell ref="L668:L673"/>
    <mergeCell ref="M668:M673"/>
    <mergeCell ref="N668:N673"/>
    <mergeCell ref="AZ662:AZ667"/>
    <mergeCell ref="BR662:BR667"/>
    <mergeCell ref="BS662:BS667"/>
    <mergeCell ref="BT662:BT667"/>
    <mergeCell ref="BU662:BU667"/>
    <mergeCell ref="D668:D673"/>
    <mergeCell ref="E668:E673"/>
    <mergeCell ref="F668:F673"/>
    <mergeCell ref="G668:G673"/>
    <mergeCell ref="H668:H673"/>
    <mergeCell ref="AT662:AT667"/>
    <mergeCell ref="AU662:AU667"/>
    <mergeCell ref="AV662:AV667"/>
    <mergeCell ref="AW662:AW667"/>
    <mergeCell ref="AX662:AX667"/>
    <mergeCell ref="AY662:AY667"/>
    <mergeCell ref="Y662:Y667"/>
    <mergeCell ref="Z662:Z667"/>
    <mergeCell ref="AA662:AA667"/>
    <mergeCell ref="AQ662:AQ667"/>
    <mergeCell ref="AR662:AR667"/>
    <mergeCell ref="AS662:AS667"/>
    <mergeCell ref="S662:S667"/>
    <mergeCell ref="T662:T667"/>
    <mergeCell ref="U662:U667"/>
    <mergeCell ref="V662:V667"/>
    <mergeCell ref="W662:W667"/>
    <mergeCell ref="X662:X667"/>
    <mergeCell ref="M662:M667"/>
    <mergeCell ref="N662:N667"/>
    <mergeCell ref="O662:O667"/>
    <mergeCell ref="P662:P667"/>
    <mergeCell ref="Q662:Q667"/>
    <mergeCell ref="R662:R667"/>
    <mergeCell ref="BU656:BU661"/>
    <mergeCell ref="D662:D667"/>
    <mergeCell ref="E662:E667"/>
    <mergeCell ref="F662:F667"/>
    <mergeCell ref="G662:G667"/>
    <mergeCell ref="H662:H667"/>
    <mergeCell ref="I662:I667"/>
    <mergeCell ref="J662:J667"/>
    <mergeCell ref="K662:K667"/>
    <mergeCell ref="L662:L667"/>
    <mergeCell ref="AX656:AX661"/>
    <mergeCell ref="AY656:AY661"/>
    <mergeCell ref="AZ656:AZ661"/>
    <mergeCell ref="BR656:BR661"/>
    <mergeCell ref="BS656:BS661"/>
    <mergeCell ref="BT656:BT661"/>
    <mergeCell ref="AR656:AR661"/>
    <mergeCell ref="AS656:AS661"/>
    <mergeCell ref="AT656:AT661"/>
    <mergeCell ref="AU656:AU661"/>
    <mergeCell ref="AV656:AV661"/>
    <mergeCell ref="AW656:AW661"/>
    <mergeCell ref="W656:W661"/>
    <mergeCell ref="X656:X661"/>
    <mergeCell ref="Y656:Y661"/>
    <mergeCell ref="Z656:Z661"/>
    <mergeCell ref="AA656:AA661"/>
    <mergeCell ref="AQ656:AQ661"/>
    <mergeCell ref="Q656:Q661"/>
    <mergeCell ref="R656:R661"/>
    <mergeCell ref="S656:S661"/>
    <mergeCell ref="T656:T661"/>
    <mergeCell ref="U656:U661"/>
    <mergeCell ref="V656:V661"/>
    <mergeCell ref="K656:K661"/>
    <mergeCell ref="L656:L661"/>
    <mergeCell ref="M656:M661"/>
    <mergeCell ref="N656:N661"/>
    <mergeCell ref="O656:O661"/>
    <mergeCell ref="P656:P661"/>
    <mergeCell ref="BS650:BS655"/>
    <mergeCell ref="BT650:BT655"/>
    <mergeCell ref="BU650:BU655"/>
    <mergeCell ref="D656:D661"/>
    <mergeCell ref="E656:E661"/>
    <mergeCell ref="F656:F661"/>
    <mergeCell ref="G656:G661"/>
    <mergeCell ref="H656:H661"/>
    <mergeCell ref="I656:I661"/>
    <mergeCell ref="J656:J661"/>
    <mergeCell ref="AV650:AV655"/>
    <mergeCell ref="AW650:AW655"/>
    <mergeCell ref="AX650:AX655"/>
    <mergeCell ref="AY650:AY655"/>
    <mergeCell ref="AZ650:AZ655"/>
    <mergeCell ref="BR650:BR655"/>
    <mergeCell ref="AA650:AA655"/>
    <mergeCell ref="AQ650:AQ655"/>
    <mergeCell ref="AR650:AR655"/>
    <mergeCell ref="AS650:AS655"/>
    <mergeCell ref="AT650:AT655"/>
    <mergeCell ref="AU650:AU655"/>
    <mergeCell ref="U650:U655"/>
    <mergeCell ref="V650:V655"/>
    <mergeCell ref="W650:W655"/>
    <mergeCell ref="X650:X655"/>
    <mergeCell ref="Y650:Y655"/>
    <mergeCell ref="Z650:Z655"/>
    <mergeCell ref="O650:O655"/>
    <mergeCell ref="P650:P655"/>
    <mergeCell ref="Q650:Q655"/>
    <mergeCell ref="R650:R655"/>
    <mergeCell ref="S650:S655"/>
    <mergeCell ref="T650:T655"/>
    <mergeCell ref="I650:I655"/>
    <mergeCell ref="J650:J655"/>
    <mergeCell ref="K650:K655"/>
    <mergeCell ref="L650:L655"/>
    <mergeCell ref="M650:M655"/>
    <mergeCell ref="N650:N655"/>
    <mergeCell ref="AZ644:AZ649"/>
    <mergeCell ref="BR644:BR649"/>
    <mergeCell ref="BS644:BS649"/>
    <mergeCell ref="BT644:BT649"/>
    <mergeCell ref="BU644:BU649"/>
    <mergeCell ref="D650:D655"/>
    <mergeCell ref="E650:E655"/>
    <mergeCell ref="F650:F655"/>
    <mergeCell ref="G650:G655"/>
    <mergeCell ref="H650:H655"/>
    <mergeCell ref="AT644:AT649"/>
    <mergeCell ref="AU644:AU649"/>
    <mergeCell ref="AV644:AV649"/>
    <mergeCell ref="AW644:AW649"/>
    <mergeCell ref="AX644:AX649"/>
    <mergeCell ref="AY644:AY649"/>
    <mergeCell ref="Y644:Y649"/>
    <mergeCell ref="Z644:Z649"/>
    <mergeCell ref="AA644:AA649"/>
    <mergeCell ref="AQ644:AQ649"/>
    <mergeCell ref="AR644:AR649"/>
    <mergeCell ref="AS644:AS649"/>
    <mergeCell ref="S644:S649"/>
    <mergeCell ref="T644:T649"/>
    <mergeCell ref="U644:U649"/>
    <mergeCell ref="V644:V649"/>
    <mergeCell ref="W644:W649"/>
    <mergeCell ref="X644:X649"/>
    <mergeCell ref="M644:M649"/>
    <mergeCell ref="N644:N649"/>
    <mergeCell ref="O644:O649"/>
    <mergeCell ref="P644:P649"/>
    <mergeCell ref="Q644:Q649"/>
    <mergeCell ref="R644:R649"/>
    <mergeCell ref="BU638:BU643"/>
    <mergeCell ref="D644:D649"/>
    <mergeCell ref="E644:E649"/>
    <mergeCell ref="F644:F649"/>
    <mergeCell ref="G644:G649"/>
    <mergeCell ref="H644:H649"/>
    <mergeCell ref="I644:I649"/>
    <mergeCell ref="J644:J649"/>
    <mergeCell ref="K644:K649"/>
    <mergeCell ref="L644:L649"/>
    <mergeCell ref="AX638:AX643"/>
    <mergeCell ref="AY638:AY643"/>
    <mergeCell ref="AZ638:AZ643"/>
    <mergeCell ref="BR638:BR643"/>
    <mergeCell ref="BS638:BS643"/>
    <mergeCell ref="BT638:BT643"/>
    <mergeCell ref="AR638:AR643"/>
    <mergeCell ref="AS638:AS643"/>
    <mergeCell ref="AT638:AT643"/>
    <mergeCell ref="AU638:AU643"/>
    <mergeCell ref="AV638:AV643"/>
    <mergeCell ref="AW638:AW643"/>
    <mergeCell ref="W638:W643"/>
    <mergeCell ref="X638:X643"/>
    <mergeCell ref="Y638:Y643"/>
    <mergeCell ref="Z638:Z643"/>
    <mergeCell ref="AA638:AA643"/>
    <mergeCell ref="AQ638:AQ643"/>
    <mergeCell ref="Q638:Q643"/>
    <mergeCell ref="R638:R643"/>
    <mergeCell ref="S638:S643"/>
    <mergeCell ref="T638:T643"/>
    <mergeCell ref="U638:U643"/>
    <mergeCell ref="V638:V643"/>
    <mergeCell ref="K638:K643"/>
    <mergeCell ref="L638:L643"/>
    <mergeCell ref="M638:M643"/>
    <mergeCell ref="N638:N643"/>
    <mergeCell ref="O638:O643"/>
    <mergeCell ref="P638:P643"/>
    <mergeCell ref="BS632:BS637"/>
    <mergeCell ref="BT632:BT637"/>
    <mergeCell ref="BU632:BU637"/>
    <mergeCell ref="D638:D643"/>
    <mergeCell ref="E638:E643"/>
    <mergeCell ref="F638:F643"/>
    <mergeCell ref="G638:G643"/>
    <mergeCell ref="H638:H643"/>
    <mergeCell ref="I638:I643"/>
    <mergeCell ref="J638:J643"/>
    <mergeCell ref="AV632:AV637"/>
    <mergeCell ref="AW632:AW637"/>
    <mergeCell ref="AX632:AX637"/>
    <mergeCell ref="AY632:AY637"/>
    <mergeCell ref="AZ632:AZ637"/>
    <mergeCell ref="BR632:BR637"/>
    <mergeCell ref="AA632:AA637"/>
    <mergeCell ref="AQ632:AQ637"/>
    <mergeCell ref="AR632:AR637"/>
    <mergeCell ref="AS632:AS637"/>
    <mergeCell ref="AT632:AT637"/>
    <mergeCell ref="AU632:AU637"/>
    <mergeCell ref="U632:U637"/>
    <mergeCell ref="V632:V637"/>
    <mergeCell ref="W632:W637"/>
    <mergeCell ref="X632:X637"/>
    <mergeCell ref="Y632:Y637"/>
    <mergeCell ref="Z632:Z637"/>
    <mergeCell ref="O632:O637"/>
    <mergeCell ref="P632:P637"/>
    <mergeCell ref="Q632:Q637"/>
    <mergeCell ref="R632:R637"/>
    <mergeCell ref="S632:S637"/>
    <mergeCell ref="T632:T637"/>
    <mergeCell ref="I632:I637"/>
    <mergeCell ref="J632:J637"/>
    <mergeCell ref="K632:K637"/>
    <mergeCell ref="L632:L637"/>
    <mergeCell ref="M632:M637"/>
    <mergeCell ref="N632:N637"/>
    <mergeCell ref="AZ626:AZ631"/>
    <mergeCell ref="BR626:BR631"/>
    <mergeCell ref="BS626:BS631"/>
    <mergeCell ref="BT626:BT631"/>
    <mergeCell ref="BU626:BU631"/>
    <mergeCell ref="D632:D637"/>
    <mergeCell ref="E632:E637"/>
    <mergeCell ref="F632:F637"/>
    <mergeCell ref="G632:G637"/>
    <mergeCell ref="H632:H637"/>
    <mergeCell ref="AT626:AT631"/>
    <mergeCell ref="AU626:AU631"/>
    <mergeCell ref="AV626:AV631"/>
    <mergeCell ref="AW626:AW631"/>
    <mergeCell ref="AX626:AX631"/>
    <mergeCell ref="AY626:AY631"/>
    <mergeCell ref="Y626:Y631"/>
    <mergeCell ref="Z626:Z631"/>
    <mergeCell ref="AA626:AA631"/>
    <mergeCell ref="AQ626:AQ631"/>
    <mergeCell ref="AR626:AR631"/>
    <mergeCell ref="AS626:AS631"/>
    <mergeCell ref="S626:S631"/>
    <mergeCell ref="T626:T631"/>
    <mergeCell ref="U626:U631"/>
    <mergeCell ref="V626:V631"/>
    <mergeCell ref="W626:W631"/>
    <mergeCell ref="X626:X631"/>
    <mergeCell ref="M626:M631"/>
    <mergeCell ref="N626:N631"/>
    <mergeCell ref="O626:O631"/>
    <mergeCell ref="P626:P631"/>
    <mergeCell ref="Q626:Q631"/>
    <mergeCell ref="R626:R631"/>
    <mergeCell ref="BU620:BU625"/>
    <mergeCell ref="D626:D631"/>
    <mergeCell ref="E626:E631"/>
    <mergeCell ref="F626:F631"/>
    <mergeCell ref="G626:G631"/>
    <mergeCell ref="H626:H631"/>
    <mergeCell ref="I626:I631"/>
    <mergeCell ref="J626:J631"/>
    <mergeCell ref="K626:K631"/>
    <mergeCell ref="L626:L631"/>
    <mergeCell ref="AX620:AX625"/>
    <mergeCell ref="AY620:AY625"/>
    <mergeCell ref="AZ620:AZ625"/>
    <mergeCell ref="BR620:BR625"/>
    <mergeCell ref="BS620:BS625"/>
    <mergeCell ref="BT620:BT625"/>
    <mergeCell ref="AR620:AR625"/>
    <mergeCell ref="AS620:AS625"/>
    <mergeCell ref="AT620:AT625"/>
    <mergeCell ref="AU620:AU625"/>
    <mergeCell ref="AV620:AV625"/>
    <mergeCell ref="AW620:AW625"/>
    <mergeCell ref="W620:W625"/>
    <mergeCell ref="X620:X625"/>
    <mergeCell ref="Y620:Y625"/>
    <mergeCell ref="Z620:Z625"/>
    <mergeCell ref="AA620:AA625"/>
    <mergeCell ref="AQ620:AQ625"/>
    <mergeCell ref="Q620:Q625"/>
    <mergeCell ref="R620:R625"/>
    <mergeCell ref="S620:S625"/>
    <mergeCell ref="T620:T625"/>
    <mergeCell ref="U620:U625"/>
    <mergeCell ref="V620:V625"/>
    <mergeCell ref="K620:K625"/>
    <mergeCell ref="L620:L625"/>
    <mergeCell ref="M620:M625"/>
    <mergeCell ref="N620:N625"/>
    <mergeCell ref="O620:O625"/>
    <mergeCell ref="P620:P625"/>
    <mergeCell ref="BS614:BS619"/>
    <mergeCell ref="BT614:BT619"/>
    <mergeCell ref="BU614:BU619"/>
    <mergeCell ref="D620:D625"/>
    <mergeCell ref="E620:E625"/>
    <mergeCell ref="F620:F625"/>
    <mergeCell ref="G620:G625"/>
    <mergeCell ref="H620:H625"/>
    <mergeCell ref="I620:I625"/>
    <mergeCell ref="J620:J625"/>
    <mergeCell ref="AV614:AV619"/>
    <mergeCell ref="AW614:AW619"/>
    <mergeCell ref="AX614:AX619"/>
    <mergeCell ref="AY614:AY619"/>
    <mergeCell ref="AZ614:AZ619"/>
    <mergeCell ref="BR614:BR619"/>
    <mergeCell ref="AA614:AA619"/>
    <mergeCell ref="AQ614:AQ619"/>
    <mergeCell ref="AR614:AR619"/>
    <mergeCell ref="AS614:AS619"/>
    <mergeCell ref="AT614:AT619"/>
    <mergeCell ref="AU614:AU619"/>
    <mergeCell ref="U614:U619"/>
    <mergeCell ref="V614:V619"/>
    <mergeCell ref="W614:W619"/>
    <mergeCell ref="X614:X619"/>
    <mergeCell ref="Y614:Y619"/>
    <mergeCell ref="Z614:Z619"/>
    <mergeCell ref="O614:O619"/>
    <mergeCell ref="P614:P619"/>
    <mergeCell ref="Q614:Q619"/>
    <mergeCell ref="R614:R619"/>
    <mergeCell ref="S614:S619"/>
    <mergeCell ref="T614:T619"/>
    <mergeCell ref="I614:I619"/>
    <mergeCell ref="J614:J619"/>
    <mergeCell ref="K614:K619"/>
    <mergeCell ref="L614:L619"/>
    <mergeCell ref="M614:M619"/>
    <mergeCell ref="N614:N619"/>
    <mergeCell ref="AZ608:AZ613"/>
    <mergeCell ref="BR608:BR613"/>
    <mergeCell ref="BS608:BS613"/>
    <mergeCell ref="BT608:BT613"/>
    <mergeCell ref="BU608:BU613"/>
    <mergeCell ref="D614:D619"/>
    <mergeCell ref="E614:E619"/>
    <mergeCell ref="F614:F619"/>
    <mergeCell ref="G614:G619"/>
    <mergeCell ref="H614:H619"/>
    <mergeCell ref="AT608:AT613"/>
    <mergeCell ref="AU608:AU613"/>
    <mergeCell ref="AV608:AV613"/>
    <mergeCell ref="AW608:AW613"/>
    <mergeCell ref="AX608:AX613"/>
    <mergeCell ref="AY608:AY613"/>
    <mergeCell ref="Y608:Y613"/>
    <mergeCell ref="Z608:Z613"/>
    <mergeCell ref="AA608:AA613"/>
    <mergeCell ref="AQ608:AQ613"/>
    <mergeCell ref="AR608:AR613"/>
    <mergeCell ref="AS608:AS613"/>
    <mergeCell ref="S608:S613"/>
    <mergeCell ref="T608:T613"/>
    <mergeCell ref="U608:U613"/>
    <mergeCell ref="V608:V613"/>
    <mergeCell ref="W608:W613"/>
    <mergeCell ref="X608:X613"/>
    <mergeCell ref="M608:M613"/>
    <mergeCell ref="N608:N613"/>
    <mergeCell ref="O608:O613"/>
    <mergeCell ref="P608:P613"/>
    <mergeCell ref="Q608:Q613"/>
    <mergeCell ref="R608:R613"/>
    <mergeCell ref="BU602:BU607"/>
    <mergeCell ref="D608:D613"/>
    <mergeCell ref="E608:E613"/>
    <mergeCell ref="F608:F613"/>
    <mergeCell ref="G608:G613"/>
    <mergeCell ref="H608:H613"/>
    <mergeCell ref="I608:I613"/>
    <mergeCell ref="J608:J613"/>
    <mergeCell ref="K608:K613"/>
    <mergeCell ref="L608:L613"/>
    <mergeCell ref="AX602:AX607"/>
    <mergeCell ref="AY602:AY607"/>
    <mergeCell ref="AZ602:AZ607"/>
    <mergeCell ref="BR602:BR607"/>
    <mergeCell ref="BS602:BS607"/>
    <mergeCell ref="BT602:BT607"/>
    <mergeCell ref="AR602:AR607"/>
    <mergeCell ref="AS602:AS607"/>
    <mergeCell ref="AT602:AT607"/>
    <mergeCell ref="AU602:AU607"/>
    <mergeCell ref="AV602:AV607"/>
    <mergeCell ref="AW602:AW607"/>
    <mergeCell ref="W602:W607"/>
    <mergeCell ref="X602:X607"/>
    <mergeCell ref="Y602:Y607"/>
    <mergeCell ref="Z602:Z607"/>
    <mergeCell ref="AA602:AA607"/>
    <mergeCell ref="AQ602:AQ607"/>
    <mergeCell ref="Q602:Q607"/>
    <mergeCell ref="R602:R607"/>
    <mergeCell ref="S602:S607"/>
    <mergeCell ref="T602:T607"/>
    <mergeCell ref="U602:U607"/>
    <mergeCell ref="V602:V607"/>
    <mergeCell ref="K602:K607"/>
    <mergeCell ref="L602:L607"/>
    <mergeCell ref="M602:M607"/>
    <mergeCell ref="N602:N607"/>
    <mergeCell ref="O602:O607"/>
    <mergeCell ref="P602:P607"/>
    <mergeCell ref="BS596:BS601"/>
    <mergeCell ref="BT596:BT601"/>
    <mergeCell ref="BU596:BU601"/>
    <mergeCell ref="D602:D607"/>
    <mergeCell ref="E602:E607"/>
    <mergeCell ref="F602:F607"/>
    <mergeCell ref="G602:G607"/>
    <mergeCell ref="H602:H607"/>
    <mergeCell ref="I602:I607"/>
    <mergeCell ref="J602:J607"/>
    <mergeCell ref="AV596:AV601"/>
    <mergeCell ref="AW596:AW601"/>
    <mergeCell ref="AX596:AX601"/>
    <mergeCell ref="AY596:AY601"/>
    <mergeCell ref="AZ596:AZ601"/>
    <mergeCell ref="BR596:BR601"/>
    <mergeCell ref="AA596:AA601"/>
    <mergeCell ref="AQ596:AQ601"/>
    <mergeCell ref="AR596:AR601"/>
    <mergeCell ref="AS596:AS601"/>
    <mergeCell ref="AT596:AT601"/>
    <mergeCell ref="AU596:AU601"/>
    <mergeCell ref="U596:U601"/>
    <mergeCell ref="V596:V601"/>
    <mergeCell ref="W596:W601"/>
    <mergeCell ref="X596:X601"/>
    <mergeCell ref="Y596:Y601"/>
    <mergeCell ref="Z596:Z601"/>
    <mergeCell ref="O596:O601"/>
    <mergeCell ref="P596:P601"/>
    <mergeCell ref="Q596:Q601"/>
    <mergeCell ref="R596:R601"/>
    <mergeCell ref="S596:S601"/>
    <mergeCell ref="T596:T601"/>
    <mergeCell ref="I596:I601"/>
    <mergeCell ref="J596:J601"/>
    <mergeCell ref="K596:K601"/>
    <mergeCell ref="L596:L601"/>
    <mergeCell ref="M596:M601"/>
    <mergeCell ref="N596:N601"/>
    <mergeCell ref="BT590:BT595"/>
    <mergeCell ref="BU590:BU595"/>
    <mergeCell ref="A596:A739"/>
    <mergeCell ref="B596:B739"/>
    <mergeCell ref="C596:C739"/>
    <mergeCell ref="D596:D601"/>
    <mergeCell ref="E596:E601"/>
    <mergeCell ref="F596:F601"/>
    <mergeCell ref="G596:G601"/>
    <mergeCell ref="H596:H601"/>
    <mergeCell ref="AW590:AW595"/>
    <mergeCell ref="AX590:AX595"/>
    <mergeCell ref="AY590:AY595"/>
    <mergeCell ref="AZ590:AZ595"/>
    <mergeCell ref="BR590:BR595"/>
    <mergeCell ref="BS590:BS595"/>
    <mergeCell ref="AQ590:AQ595"/>
    <mergeCell ref="AR590:AR595"/>
    <mergeCell ref="AS590:AS595"/>
    <mergeCell ref="AT590:AT595"/>
    <mergeCell ref="AU590:AU595"/>
    <mergeCell ref="AV590:AV595"/>
    <mergeCell ref="V590:V595"/>
    <mergeCell ref="W590:W595"/>
    <mergeCell ref="X590:X595"/>
    <mergeCell ref="Y590:Y595"/>
    <mergeCell ref="Z590:Z595"/>
    <mergeCell ref="AA590:AA595"/>
    <mergeCell ref="P590:P595"/>
    <mergeCell ref="Q590:Q595"/>
    <mergeCell ref="R590:R595"/>
    <mergeCell ref="S590:S595"/>
    <mergeCell ref="T590:T595"/>
    <mergeCell ref="U590:U595"/>
    <mergeCell ref="J590:J595"/>
    <mergeCell ref="K590:K595"/>
    <mergeCell ref="L590:L595"/>
    <mergeCell ref="M590:M595"/>
    <mergeCell ref="N590:N595"/>
    <mergeCell ref="O590:O595"/>
    <mergeCell ref="D590:D595"/>
    <mergeCell ref="E590:E595"/>
    <mergeCell ref="F590:F595"/>
    <mergeCell ref="G590:G595"/>
    <mergeCell ref="H590:H595"/>
    <mergeCell ref="I590:I595"/>
    <mergeCell ref="AY584:AY589"/>
    <mergeCell ref="AZ584:AZ589"/>
    <mergeCell ref="BR584:BR589"/>
    <mergeCell ref="L584:L589"/>
    <mergeCell ref="M584:M589"/>
    <mergeCell ref="N584:N589"/>
    <mergeCell ref="O584:O589"/>
    <mergeCell ref="P584:P589"/>
    <mergeCell ref="Q584:Q589"/>
    <mergeCell ref="BS584:BS589"/>
    <mergeCell ref="BT584:BT589"/>
    <mergeCell ref="BU584:BU589"/>
    <mergeCell ref="AS584:AS589"/>
    <mergeCell ref="AT584:AT589"/>
    <mergeCell ref="AU584:AU589"/>
    <mergeCell ref="AV584:AV589"/>
    <mergeCell ref="AW584:AW589"/>
    <mergeCell ref="AX584:AX589"/>
    <mergeCell ref="X584:X589"/>
    <mergeCell ref="Y584:Y589"/>
    <mergeCell ref="Z584:Z589"/>
    <mergeCell ref="AA584:AA589"/>
    <mergeCell ref="AQ584:AQ589"/>
    <mergeCell ref="AR584:AR589"/>
    <mergeCell ref="R584:R589"/>
    <mergeCell ref="S584:S589"/>
    <mergeCell ref="T584:T589"/>
    <mergeCell ref="U584:U589"/>
    <mergeCell ref="V584:V589"/>
    <mergeCell ref="W584:W589"/>
    <mergeCell ref="BT578:BT583"/>
    <mergeCell ref="BU578:BU583"/>
    <mergeCell ref="D584:D589"/>
    <mergeCell ref="E584:E589"/>
    <mergeCell ref="F584:F589"/>
    <mergeCell ref="G584:G589"/>
    <mergeCell ref="H584:H589"/>
    <mergeCell ref="I584:I589"/>
    <mergeCell ref="J584:J589"/>
    <mergeCell ref="K584:K589"/>
    <mergeCell ref="AW578:AW583"/>
    <mergeCell ref="AX578:AX583"/>
    <mergeCell ref="AY578:AY583"/>
    <mergeCell ref="AZ578:AZ583"/>
    <mergeCell ref="BR578:BR583"/>
    <mergeCell ref="BS578:BS583"/>
    <mergeCell ref="AQ578:AQ583"/>
    <mergeCell ref="AR578:AR583"/>
    <mergeCell ref="AS578:AS583"/>
    <mergeCell ref="AT578:AT583"/>
    <mergeCell ref="AU578:AU583"/>
    <mergeCell ref="AV578:AV583"/>
    <mergeCell ref="V578:V583"/>
    <mergeCell ref="W578:W583"/>
    <mergeCell ref="X578:X583"/>
    <mergeCell ref="Y578:Y583"/>
    <mergeCell ref="Z578:Z583"/>
    <mergeCell ref="AA578:AA583"/>
    <mergeCell ref="P578:P583"/>
    <mergeCell ref="Q578:Q583"/>
    <mergeCell ref="R578:R583"/>
    <mergeCell ref="S578:S583"/>
    <mergeCell ref="T578:T583"/>
    <mergeCell ref="U578:U583"/>
    <mergeCell ref="J578:J583"/>
    <mergeCell ref="K578:K583"/>
    <mergeCell ref="L578:L583"/>
    <mergeCell ref="M578:M583"/>
    <mergeCell ref="N578:N583"/>
    <mergeCell ref="O578:O583"/>
    <mergeCell ref="D578:D583"/>
    <mergeCell ref="E578:E583"/>
    <mergeCell ref="F578:F583"/>
    <mergeCell ref="G578:G583"/>
    <mergeCell ref="H578:H583"/>
    <mergeCell ref="I578:I583"/>
    <mergeCell ref="AY572:AY577"/>
    <mergeCell ref="AZ572:AZ577"/>
    <mergeCell ref="BR572:BR577"/>
    <mergeCell ref="L572:L577"/>
    <mergeCell ref="M572:M577"/>
    <mergeCell ref="N572:N577"/>
    <mergeCell ref="O572:O577"/>
    <mergeCell ref="P572:P577"/>
    <mergeCell ref="Q572:Q577"/>
    <mergeCell ref="BS572:BS577"/>
    <mergeCell ref="BT572:BT577"/>
    <mergeCell ref="BU572:BU577"/>
    <mergeCell ref="AS572:AS577"/>
    <mergeCell ref="AT572:AT577"/>
    <mergeCell ref="AU572:AU577"/>
    <mergeCell ref="AV572:AV577"/>
    <mergeCell ref="AW572:AW577"/>
    <mergeCell ref="AX572:AX577"/>
    <mergeCell ref="X572:X577"/>
    <mergeCell ref="Y572:Y577"/>
    <mergeCell ref="Z572:Z577"/>
    <mergeCell ref="AA572:AA577"/>
    <mergeCell ref="AQ572:AQ577"/>
    <mergeCell ref="AR572:AR577"/>
    <mergeCell ref="R572:R577"/>
    <mergeCell ref="S572:S577"/>
    <mergeCell ref="T572:T577"/>
    <mergeCell ref="U572:U577"/>
    <mergeCell ref="V572:V577"/>
    <mergeCell ref="W572:W577"/>
    <mergeCell ref="BT566:BT571"/>
    <mergeCell ref="BU566:BU571"/>
    <mergeCell ref="D572:D577"/>
    <mergeCell ref="E572:E577"/>
    <mergeCell ref="F572:F577"/>
    <mergeCell ref="G572:G577"/>
    <mergeCell ref="H572:H577"/>
    <mergeCell ref="I572:I577"/>
    <mergeCell ref="J572:J577"/>
    <mergeCell ref="K572:K577"/>
    <mergeCell ref="AW566:AW571"/>
    <mergeCell ref="AX566:AX571"/>
    <mergeCell ref="AY566:AY571"/>
    <mergeCell ref="AZ566:AZ571"/>
    <mergeCell ref="BR566:BR571"/>
    <mergeCell ref="BS566:BS571"/>
    <mergeCell ref="AQ566:AQ571"/>
    <mergeCell ref="AR566:AR571"/>
    <mergeCell ref="AS566:AS571"/>
    <mergeCell ref="AT566:AT571"/>
    <mergeCell ref="AU566:AU571"/>
    <mergeCell ref="AV566:AV571"/>
    <mergeCell ref="V566:V571"/>
    <mergeCell ref="W566:W571"/>
    <mergeCell ref="X566:X571"/>
    <mergeCell ref="Y566:Y571"/>
    <mergeCell ref="Z566:Z571"/>
    <mergeCell ref="AA566:AA571"/>
    <mergeCell ref="P566:P571"/>
    <mergeCell ref="Q566:Q571"/>
    <mergeCell ref="R566:R571"/>
    <mergeCell ref="S566:S571"/>
    <mergeCell ref="T566:T571"/>
    <mergeCell ref="U566:U571"/>
    <mergeCell ref="J566:J571"/>
    <mergeCell ref="K566:K571"/>
    <mergeCell ref="L566:L571"/>
    <mergeCell ref="M566:M571"/>
    <mergeCell ref="N566:N571"/>
    <mergeCell ref="O566:O571"/>
    <mergeCell ref="BR560:BR565"/>
    <mergeCell ref="BS560:BS565"/>
    <mergeCell ref="BT560:BT565"/>
    <mergeCell ref="BU560:BU565"/>
    <mergeCell ref="D566:D571"/>
    <mergeCell ref="E566:E571"/>
    <mergeCell ref="F566:F571"/>
    <mergeCell ref="G566:G571"/>
    <mergeCell ref="H566:H571"/>
    <mergeCell ref="I566:I571"/>
    <mergeCell ref="AU560:AU565"/>
    <mergeCell ref="AV560:AV565"/>
    <mergeCell ref="AW560:AW565"/>
    <mergeCell ref="AX560:AX565"/>
    <mergeCell ref="AY560:AY565"/>
    <mergeCell ref="AZ560:AZ565"/>
    <mergeCell ref="Z560:Z565"/>
    <mergeCell ref="AA560:AA565"/>
    <mergeCell ref="AQ560:AQ565"/>
    <mergeCell ref="AR560:AR565"/>
    <mergeCell ref="AS560:AS565"/>
    <mergeCell ref="AT560:AT565"/>
    <mergeCell ref="T560:T565"/>
    <mergeCell ref="U560:U565"/>
    <mergeCell ref="V560:V565"/>
    <mergeCell ref="W560:W565"/>
    <mergeCell ref="X560:X565"/>
    <mergeCell ref="Y560:Y565"/>
    <mergeCell ref="N560:N565"/>
    <mergeCell ref="O560:O565"/>
    <mergeCell ref="P560:P565"/>
    <mergeCell ref="Q560:Q565"/>
    <mergeCell ref="R560:R565"/>
    <mergeCell ref="S560:S565"/>
    <mergeCell ref="H560:H565"/>
    <mergeCell ref="I560:I565"/>
    <mergeCell ref="J560:J565"/>
    <mergeCell ref="K560:K565"/>
    <mergeCell ref="L560:L565"/>
    <mergeCell ref="M560:M565"/>
    <mergeCell ref="BS554:BS559"/>
    <mergeCell ref="T554:T559"/>
    <mergeCell ref="I554:I559"/>
    <mergeCell ref="J554:J559"/>
    <mergeCell ref="K554:K559"/>
    <mergeCell ref="L554:L559"/>
    <mergeCell ref="M554:M559"/>
    <mergeCell ref="N554:N559"/>
    <mergeCell ref="BT554:BT559"/>
    <mergeCell ref="BU554:BU559"/>
    <mergeCell ref="A560:A595"/>
    <mergeCell ref="B560:B595"/>
    <mergeCell ref="C560:C595"/>
    <mergeCell ref="D560:D565"/>
    <mergeCell ref="E560:E565"/>
    <mergeCell ref="F560:F565"/>
    <mergeCell ref="G560:G565"/>
    <mergeCell ref="AV554:AV559"/>
    <mergeCell ref="AW554:AW559"/>
    <mergeCell ref="AX554:AX559"/>
    <mergeCell ref="AY554:AY559"/>
    <mergeCell ref="AZ554:AZ559"/>
    <mergeCell ref="BR554:BR559"/>
    <mergeCell ref="AA554:AA559"/>
    <mergeCell ref="AQ554:AQ559"/>
    <mergeCell ref="AR554:AR559"/>
    <mergeCell ref="AS554:AS559"/>
    <mergeCell ref="AT554:AT559"/>
    <mergeCell ref="AU554:AU559"/>
    <mergeCell ref="U554:U559"/>
    <mergeCell ref="V554:V559"/>
    <mergeCell ref="W554:W559"/>
    <mergeCell ref="X554:X559"/>
    <mergeCell ref="Y554:Y559"/>
    <mergeCell ref="Z554:Z559"/>
    <mergeCell ref="O554:O559"/>
    <mergeCell ref="P554:P559"/>
    <mergeCell ref="Q554:Q559"/>
    <mergeCell ref="R554:R559"/>
    <mergeCell ref="S554:S559"/>
    <mergeCell ref="AZ548:AZ553"/>
    <mergeCell ref="BR548:BR553"/>
    <mergeCell ref="BS548:BS553"/>
    <mergeCell ref="BT548:BT553"/>
    <mergeCell ref="BU548:BU553"/>
    <mergeCell ref="D554:D559"/>
    <mergeCell ref="E554:E559"/>
    <mergeCell ref="F554:F559"/>
    <mergeCell ref="G554:G559"/>
    <mergeCell ref="H554:H559"/>
    <mergeCell ref="AT548:AT553"/>
    <mergeCell ref="AU548:AU553"/>
    <mergeCell ref="AV548:AV553"/>
    <mergeCell ref="AW548:AW553"/>
    <mergeCell ref="AX548:AX553"/>
    <mergeCell ref="AY548:AY553"/>
    <mergeCell ref="Y548:Y553"/>
    <mergeCell ref="Z548:Z553"/>
    <mergeCell ref="AA548:AA553"/>
    <mergeCell ref="AQ548:AQ553"/>
    <mergeCell ref="AR548:AR553"/>
    <mergeCell ref="AS548:AS553"/>
    <mergeCell ref="S548:S553"/>
    <mergeCell ref="T548:T553"/>
    <mergeCell ref="U548:U553"/>
    <mergeCell ref="V548:V553"/>
    <mergeCell ref="W548:W553"/>
    <mergeCell ref="X548:X553"/>
    <mergeCell ref="M548:M553"/>
    <mergeCell ref="N548:N553"/>
    <mergeCell ref="O548:O553"/>
    <mergeCell ref="P548:P553"/>
    <mergeCell ref="Q548:Q553"/>
    <mergeCell ref="R548:R553"/>
    <mergeCell ref="BU542:BU547"/>
    <mergeCell ref="D548:D553"/>
    <mergeCell ref="E548:E553"/>
    <mergeCell ref="F548:F553"/>
    <mergeCell ref="G548:G553"/>
    <mergeCell ref="H548:H553"/>
    <mergeCell ref="I548:I553"/>
    <mergeCell ref="J548:J553"/>
    <mergeCell ref="K548:K553"/>
    <mergeCell ref="L548:L553"/>
    <mergeCell ref="AX542:AX547"/>
    <mergeCell ref="AY542:AY547"/>
    <mergeCell ref="AZ542:AZ547"/>
    <mergeCell ref="BR542:BR547"/>
    <mergeCell ref="BS542:BS547"/>
    <mergeCell ref="BT542:BT547"/>
    <mergeCell ref="AR542:AR547"/>
    <mergeCell ref="AS542:AS547"/>
    <mergeCell ref="AT542:AT547"/>
    <mergeCell ref="AU542:AU547"/>
    <mergeCell ref="AV542:AV547"/>
    <mergeCell ref="AW542:AW547"/>
    <mergeCell ref="W542:W547"/>
    <mergeCell ref="X542:X547"/>
    <mergeCell ref="Y542:Y547"/>
    <mergeCell ref="Z542:Z547"/>
    <mergeCell ref="AA542:AA547"/>
    <mergeCell ref="AQ542:AQ547"/>
    <mergeCell ref="Q542:Q547"/>
    <mergeCell ref="R542:R547"/>
    <mergeCell ref="S542:S547"/>
    <mergeCell ref="T542:T547"/>
    <mergeCell ref="U542:U547"/>
    <mergeCell ref="V542:V547"/>
    <mergeCell ref="K542:K547"/>
    <mergeCell ref="L542:L547"/>
    <mergeCell ref="M542:M547"/>
    <mergeCell ref="N542:N547"/>
    <mergeCell ref="O542:O547"/>
    <mergeCell ref="P542:P547"/>
    <mergeCell ref="BS536:BS541"/>
    <mergeCell ref="BT536:BT541"/>
    <mergeCell ref="BU536:BU541"/>
    <mergeCell ref="D542:D547"/>
    <mergeCell ref="E542:E547"/>
    <mergeCell ref="F542:F547"/>
    <mergeCell ref="G542:G547"/>
    <mergeCell ref="H542:H547"/>
    <mergeCell ref="I542:I547"/>
    <mergeCell ref="J542:J547"/>
    <mergeCell ref="AV536:AV541"/>
    <mergeCell ref="AW536:AW541"/>
    <mergeCell ref="AX536:AX541"/>
    <mergeCell ref="AY536:AY541"/>
    <mergeCell ref="AZ536:AZ541"/>
    <mergeCell ref="BR536:BR541"/>
    <mergeCell ref="AA536:AA541"/>
    <mergeCell ref="AQ536:AQ541"/>
    <mergeCell ref="AR536:AR541"/>
    <mergeCell ref="AS536:AS541"/>
    <mergeCell ref="AT536:AT541"/>
    <mergeCell ref="AU536:AU541"/>
    <mergeCell ref="U536:U541"/>
    <mergeCell ref="V536:V541"/>
    <mergeCell ref="W536:W541"/>
    <mergeCell ref="X536:X541"/>
    <mergeCell ref="Y536:Y541"/>
    <mergeCell ref="Z536:Z541"/>
    <mergeCell ref="O536:O541"/>
    <mergeCell ref="P536:P541"/>
    <mergeCell ref="Q536:Q541"/>
    <mergeCell ref="R536:R541"/>
    <mergeCell ref="S536:S541"/>
    <mergeCell ref="T536:T541"/>
    <mergeCell ref="I536:I541"/>
    <mergeCell ref="J536:J541"/>
    <mergeCell ref="K536:K541"/>
    <mergeCell ref="L536:L541"/>
    <mergeCell ref="M536:M541"/>
    <mergeCell ref="N536:N541"/>
    <mergeCell ref="AZ530:AZ535"/>
    <mergeCell ref="BR530:BR535"/>
    <mergeCell ref="BS530:BS535"/>
    <mergeCell ref="BT530:BT535"/>
    <mergeCell ref="BU530:BU535"/>
    <mergeCell ref="D536:D541"/>
    <mergeCell ref="E536:E541"/>
    <mergeCell ref="F536:F541"/>
    <mergeCell ref="G536:G541"/>
    <mergeCell ref="H536:H541"/>
    <mergeCell ref="AT530:AT535"/>
    <mergeCell ref="AU530:AU535"/>
    <mergeCell ref="AV530:AV535"/>
    <mergeCell ref="AW530:AW535"/>
    <mergeCell ref="AX530:AX535"/>
    <mergeCell ref="AY530:AY535"/>
    <mergeCell ref="Y530:Y535"/>
    <mergeCell ref="Z530:Z535"/>
    <mergeCell ref="AA530:AA535"/>
    <mergeCell ref="AQ530:AQ535"/>
    <mergeCell ref="AR530:AR535"/>
    <mergeCell ref="AS530:AS535"/>
    <mergeCell ref="S530:S535"/>
    <mergeCell ref="T530:T535"/>
    <mergeCell ref="U530:U535"/>
    <mergeCell ref="V530:V535"/>
    <mergeCell ref="W530:W535"/>
    <mergeCell ref="X530:X535"/>
    <mergeCell ref="M530:M535"/>
    <mergeCell ref="N530:N535"/>
    <mergeCell ref="O530:O535"/>
    <mergeCell ref="P530:P535"/>
    <mergeCell ref="Q530:Q535"/>
    <mergeCell ref="R530:R535"/>
    <mergeCell ref="BU524:BU529"/>
    <mergeCell ref="D530:D535"/>
    <mergeCell ref="E530:E535"/>
    <mergeCell ref="F530:F535"/>
    <mergeCell ref="G530:G535"/>
    <mergeCell ref="H530:H535"/>
    <mergeCell ref="I530:I535"/>
    <mergeCell ref="J530:J535"/>
    <mergeCell ref="K530:K535"/>
    <mergeCell ref="L530:L535"/>
    <mergeCell ref="AX524:AX529"/>
    <mergeCell ref="AY524:AY529"/>
    <mergeCell ref="AZ524:AZ529"/>
    <mergeCell ref="BR524:BR529"/>
    <mergeCell ref="BS524:BS529"/>
    <mergeCell ref="BT524:BT529"/>
    <mergeCell ref="AR524:AR529"/>
    <mergeCell ref="AS524:AS529"/>
    <mergeCell ref="AT524:AT529"/>
    <mergeCell ref="AU524:AU529"/>
    <mergeCell ref="AV524:AV529"/>
    <mergeCell ref="AW524:AW529"/>
    <mergeCell ref="W524:W529"/>
    <mergeCell ref="X524:X529"/>
    <mergeCell ref="Y524:Y529"/>
    <mergeCell ref="Z524:Z529"/>
    <mergeCell ref="AA524:AA529"/>
    <mergeCell ref="AQ524:AQ529"/>
    <mergeCell ref="Q524:Q529"/>
    <mergeCell ref="R524:R529"/>
    <mergeCell ref="S524:S529"/>
    <mergeCell ref="T524:T529"/>
    <mergeCell ref="U524:U529"/>
    <mergeCell ref="V524:V529"/>
    <mergeCell ref="K524:K529"/>
    <mergeCell ref="L524:L529"/>
    <mergeCell ref="M524:M529"/>
    <mergeCell ref="N524:N529"/>
    <mergeCell ref="O524:O529"/>
    <mergeCell ref="P524:P529"/>
    <mergeCell ref="BS518:BS523"/>
    <mergeCell ref="BT518:BT523"/>
    <mergeCell ref="BU518:BU523"/>
    <mergeCell ref="D524:D529"/>
    <mergeCell ref="E524:E529"/>
    <mergeCell ref="F524:F529"/>
    <mergeCell ref="G524:G529"/>
    <mergeCell ref="H524:H529"/>
    <mergeCell ref="I524:I529"/>
    <mergeCell ref="J524:J529"/>
    <mergeCell ref="AV518:AV523"/>
    <mergeCell ref="AW518:AW523"/>
    <mergeCell ref="AX518:AX523"/>
    <mergeCell ref="AY518:AY523"/>
    <mergeCell ref="AZ518:AZ523"/>
    <mergeCell ref="BR518:BR523"/>
    <mergeCell ref="AA518:AA523"/>
    <mergeCell ref="AQ518:AQ523"/>
    <mergeCell ref="AR518:AR523"/>
    <mergeCell ref="AS518:AS523"/>
    <mergeCell ref="AT518:AT523"/>
    <mergeCell ref="AU518:AU523"/>
    <mergeCell ref="U518:U523"/>
    <mergeCell ref="V518:V523"/>
    <mergeCell ref="W518:W523"/>
    <mergeCell ref="X518:X523"/>
    <mergeCell ref="Y518:Y523"/>
    <mergeCell ref="Z518:Z523"/>
    <mergeCell ref="O518:O523"/>
    <mergeCell ref="P518:P523"/>
    <mergeCell ref="Q518:Q523"/>
    <mergeCell ref="R518:R523"/>
    <mergeCell ref="S518:S523"/>
    <mergeCell ref="T518:T523"/>
    <mergeCell ref="I518:I523"/>
    <mergeCell ref="J518:J523"/>
    <mergeCell ref="K518:K523"/>
    <mergeCell ref="L518:L523"/>
    <mergeCell ref="M518:M523"/>
    <mergeCell ref="N518:N523"/>
    <mergeCell ref="AZ512:AZ517"/>
    <mergeCell ref="BR512:BR517"/>
    <mergeCell ref="BS512:BS517"/>
    <mergeCell ref="BT512:BT517"/>
    <mergeCell ref="BU512:BU517"/>
    <mergeCell ref="D518:D523"/>
    <mergeCell ref="E518:E523"/>
    <mergeCell ref="F518:F523"/>
    <mergeCell ref="G518:G523"/>
    <mergeCell ref="H518:H523"/>
    <mergeCell ref="AT512:AT517"/>
    <mergeCell ref="AU512:AU517"/>
    <mergeCell ref="AV512:AV517"/>
    <mergeCell ref="AW512:AW517"/>
    <mergeCell ref="AX512:AX517"/>
    <mergeCell ref="AY512:AY517"/>
    <mergeCell ref="Y512:Y517"/>
    <mergeCell ref="Z512:Z517"/>
    <mergeCell ref="AA512:AA517"/>
    <mergeCell ref="AQ512:AQ517"/>
    <mergeCell ref="AR512:AR517"/>
    <mergeCell ref="AS512:AS517"/>
    <mergeCell ref="S512:S517"/>
    <mergeCell ref="T512:T517"/>
    <mergeCell ref="U512:U517"/>
    <mergeCell ref="V512:V517"/>
    <mergeCell ref="W512:W517"/>
    <mergeCell ref="X512:X517"/>
    <mergeCell ref="M512:M517"/>
    <mergeCell ref="N512:N517"/>
    <mergeCell ref="O512:O517"/>
    <mergeCell ref="P512:P517"/>
    <mergeCell ref="Q512:Q517"/>
    <mergeCell ref="R512:R517"/>
    <mergeCell ref="BU506:BU511"/>
    <mergeCell ref="D512:D517"/>
    <mergeCell ref="E512:E517"/>
    <mergeCell ref="F512:F517"/>
    <mergeCell ref="G512:G517"/>
    <mergeCell ref="H512:H517"/>
    <mergeCell ref="I512:I517"/>
    <mergeCell ref="J512:J517"/>
    <mergeCell ref="K512:K517"/>
    <mergeCell ref="L512:L517"/>
    <mergeCell ref="AX506:AX511"/>
    <mergeCell ref="AY506:AY511"/>
    <mergeCell ref="AZ506:AZ511"/>
    <mergeCell ref="BR506:BR511"/>
    <mergeCell ref="BS506:BS511"/>
    <mergeCell ref="BT506:BT511"/>
    <mergeCell ref="AR506:AR511"/>
    <mergeCell ref="AS506:AS511"/>
    <mergeCell ref="AT506:AT511"/>
    <mergeCell ref="AU506:AU511"/>
    <mergeCell ref="AV506:AV511"/>
    <mergeCell ref="AW506:AW511"/>
    <mergeCell ref="W506:W511"/>
    <mergeCell ref="X506:X511"/>
    <mergeCell ref="Y506:Y511"/>
    <mergeCell ref="Z506:Z511"/>
    <mergeCell ref="AA506:AA511"/>
    <mergeCell ref="AQ506:AQ511"/>
    <mergeCell ref="Q506:Q511"/>
    <mergeCell ref="R506:R511"/>
    <mergeCell ref="BS500:BS505"/>
    <mergeCell ref="BT500:BT505"/>
    <mergeCell ref="BU500:BU505"/>
    <mergeCell ref="D506:D511"/>
    <mergeCell ref="E506:E511"/>
    <mergeCell ref="F506:F511"/>
    <mergeCell ref="G506:G511"/>
    <mergeCell ref="H506:H511"/>
    <mergeCell ref="I506:I511"/>
    <mergeCell ref="J506:J511"/>
    <mergeCell ref="AV500:AV505"/>
    <mergeCell ref="AW500:AW505"/>
    <mergeCell ref="AX500:AX505"/>
    <mergeCell ref="AY500:AY505"/>
    <mergeCell ref="AZ500:AZ505"/>
    <mergeCell ref="BR500:BR505"/>
    <mergeCell ref="AA500:AA505"/>
    <mergeCell ref="AQ500:AQ505"/>
    <mergeCell ref="AR500:AR505"/>
    <mergeCell ref="AS500:AS505"/>
    <mergeCell ref="AT500:AT505"/>
    <mergeCell ref="AU500:AU505"/>
    <mergeCell ref="Z500:Z505"/>
    <mergeCell ref="O500:O505"/>
    <mergeCell ref="P500:P505"/>
    <mergeCell ref="Q500:Q505"/>
    <mergeCell ref="R500:R505"/>
    <mergeCell ref="S500:S505"/>
    <mergeCell ref="T500:T505"/>
    <mergeCell ref="I500:I505"/>
    <mergeCell ref="J500:J505"/>
    <mergeCell ref="K500:K505"/>
    <mergeCell ref="S506:S511"/>
    <mergeCell ref="T506:T511"/>
    <mergeCell ref="U506:U511"/>
    <mergeCell ref="V506:V511"/>
    <mergeCell ref="K506:K511"/>
    <mergeCell ref="L506:L511"/>
    <mergeCell ref="M506:M511"/>
    <mergeCell ref="N506:N511"/>
    <mergeCell ref="O506:O511"/>
    <mergeCell ref="P506:P511"/>
    <mergeCell ref="K488:K493"/>
    <mergeCell ref="L488:L493"/>
    <mergeCell ref="M488:M493"/>
    <mergeCell ref="AZ494:AZ499"/>
    <mergeCell ref="M494:M499"/>
    <mergeCell ref="N494:N499"/>
    <mergeCell ref="O494:O499"/>
    <mergeCell ref="P494:P499"/>
    <mergeCell ref="Q494:Q499"/>
    <mergeCell ref="R494:R499"/>
    <mergeCell ref="D500:D505"/>
    <mergeCell ref="E500:E505"/>
    <mergeCell ref="F500:F505"/>
    <mergeCell ref="G500:G505"/>
    <mergeCell ref="H500:H505"/>
    <mergeCell ref="AT494:AT499"/>
    <mergeCell ref="AU494:AU499"/>
    <mergeCell ref="AV494:AV499"/>
    <mergeCell ref="AW494:AW499"/>
    <mergeCell ref="AX494:AX499"/>
    <mergeCell ref="AY494:AY499"/>
    <mergeCell ref="Y494:Y499"/>
    <mergeCell ref="Z494:Z499"/>
    <mergeCell ref="AA494:AA499"/>
    <mergeCell ref="AQ494:AQ499"/>
    <mergeCell ref="AR494:AR499"/>
    <mergeCell ref="AS494:AS499"/>
    <mergeCell ref="S494:S499"/>
    <mergeCell ref="T494:T499"/>
    <mergeCell ref="U500:U505"/>
    <mergeCell ref="V500:V505"/>
    <mergeCell ref="W500:W505"/>
    <mergeCell ref="X500:X505"/>
    <mergeCell ref="Y500:Y505"/>
    <mergeCell ref="U494:U499"/>
    <mergeCell ref="V494:V499"/>
    <mergeCell ref="W494:W499"/>
    <mergeCell ref="X494:X499"/>
    <mergeCell ref="L500:L505"/>
    <mergeCell ref="M500:M505"/>
    <mergeCell ref="N500:N505"/>
    <mergeCell ref="F488:F493"/>
    <mergeCell ref="G488:G493"/>
    <mergeCell ref="H488:H493"/>
    <mergeCell ref="I488:I493"/>
    <mergeCell ref="J488:J493"/>
    <mergeCell ref="BU488:BU493"/>
    <mergeCell ref="D494:D499"/>
    <mergeCell ref="E494:E499"/>
    <mergeCell ref="F494:F499"/>
    <mergeCell ref="G494:G499"/>
    <mergeCell ref="H494:H499"/>
    <mergeCell ref="I494:I499"/>
    <mergeCell ref="J494:J499"/>
    <mergeCell ref="K494:K499"/>
    <mergeCell ref="L494:L499"/>
    <mergeCell ref="AX488:AX493"/>
    <mergeCell ref="AY488:AY493"/>
    <mergeCell ref="AZ488:AZ493"/>
    <mergeCell ref="BR488:BR493"/>
    <mergeCell ref="BS488:BS493"/>
    <mergeCell ref="BT488:BT493"/>
    <mergeCell ref="AR488:AR493"/>
    <mergeCell ref="W488:W493"/>
    <mergeCell ref="X488:X493"/>
    <mergeCell ref="Y488:Y493"/>
    <mergeCell ref="Z488:Z493"/>
    <mergeCell ref="AA488:AA493"/>
    <mergeCell ref="BR494:BR499"/>
    <mergeCell ref="BS494:BS499"/>
    <mergeCell ref="BT494:BT499"/>
    <mergeCell ref="BU494:BU499"/>
    <mergeCell ref="D482:D487"/>
    <mergeCell ref="E482:E487"/>
    <mergeCell ref="F482:F487"/>
    <mergeCell ref="G482:G487"/>
    <mergeCell ref="H482:H487"/>
    <mergeCell ref="AT476:AT481"/>
    <mergeCell ref="AU476:AU481"/>
    <mergeCell ref="AV476:AV481"/>
    <mergeCell ref="AW476:AW481"/>
    <mergeCell ref="AX476:AX481"/>
    <mergeCell ref="AY476:AY481"/>
    <mergeCell ref="Y476:Y481"/>
    <mergeCell ref="Z476:Z481"/>
    <mergeCell ref="AA476:AA481"/>
    <mergeCell ref="AQ476:AQ481"/>
    <mergeCell ref="AR476:AR481"/>
    <mergeCell ref="AS476:AS481"/>
    <mergeCell ref="S476:S481"/>
    <mergeCell ref="AV482:AV487"/>
    <mergeCell ref="AW482:AW487"/>
    <mergeCell ref="AX482:AX487"/>
    <mergeCell ref="AY482:AY487"/>
    <mergeCell ref="AA482:AA487"/>
    <mergeCell ref="AQ482:AQ487"/>
    <mergeCell ref="AR482:AR487"/>
    <mergeCell ref="AS482:AS487"/>
    <mergeCell ref="AT482:AT487"/>
    <mergeCell ref="AU482:AU487"/>
    <mergeCell ref="U482:U487"/>
    <mergeCell ref="V482:V487"/>
    <mergeCell ref="W482:W487"/>
    <mergeCell ref="X482:X487"/>
    <mergeCell ref="AY470:AY475"/>
    <mergeCell ref="K470:K475"/>
    <mergeCell ref="AZ476:AZ481"/>
    <mergeCell ref="BR476:BR481"/>
    <mergeCell ref="AZ482:AZ487"/>
    <mergeCell ref="BR482:BR487"/>
    <mergeCell ref="Y482:Y487"/>
    <mergeCell ref="Z482:Z487"/>
    <mergeCell ref="N488:N493"/>
    <mergeCell ref="O488:O493"/>
    <mergeCell ref="P488:P493"/>
    <mergeCell ref="AS488:AS493"/>
    <mergeCell ref="AT488:AT493"/>
    <mergeCell ref="AU488:AU493"/>
    <mergeCell ref="AV488:AV493"/>
    <mergeCell ref="AW488:AW493"/>
    <mergeCell ref="AQ488:AQ493"/>
    <mergeCell ref="Q488:Q493"/>
    <mergeCell ref="R488:R493"/>
    <mergeCell ref="S488:S493"/>
    <mergeCell ref="T488:T493"/>
    <mergeCell ref="U488:U493"/>
    <mergeCell ref="V488:V493"/>
    <mergeCell ref="AV470:AV475"/>
    <mergeCell ref="AW470:AW475"/>
    <mergeCell ref="AX470:AX475"/>
    <mergeCell ref="X470:X475"/>
    <mergeCell ref="Y470:Y475"/>
    <mergeCell ref="G476:G481"/>
    <mergeCell ref="H476:H481"/>
    <mergeCell ref="I476:I481"/>
    <mergeCell ref="J476:J481"/>
    <mergeCell ref="K476:K481"/>
    <mergeCell ref="L476:L481"/>
    <mergeCell ref="T476:T481"/>
    <mergeCell ref="Z470:Z475"/>
    <mergeCell ref="AA470:AA475"/>
    <mergeCell ref="AQ470:AQ475"/>
    <mergeCell ref="AR470:AR475"/>
    <mergeCell ref="U470:U475"/>
    <mergeCell ref="V470:V475"/>
    <mergeCell ref="W470:W475"/>
    <mergeCell ref="E470:E475"/>
    <mergeCell ref="F470:F475"/>
    <mergeCell ref="G470:G475"/>
    <mergeCell ref="H470:H475"/>
    <mergeCell ref="I470:I475"/>
    <mergeCell ref="J470:J475"/>
    <mergeCell ref="M470:M475"/>
    <mergeCell ref="N470:N475"/>
    <mergeCell ref="O470:O475"/>
    <mergeCell ref="P470:P475"/>
    <mergeCell ref="Q470:Q475"/>
    <mergeCell ref="BS482:BS487"/>
    <mergeCell ref="BT482:BT487"/>
    <mergeCell ref="BU482:BU487"/>
    <mergeCell ref="U476:U481"/>
    <mergeCell ref="V476:V481"/>
    <mergeCell ref="W476:W481"/>
    <mergeCell ref="X476:X481"/>
    <mergeCell ref="M476:M481"/>
    <mergeCell ref="N476:N481"/>
    <mergeCell ref="O476:O481"/>
    <mergeCell ref="P476:P481"/>
    <mergeCell ref="Q476:Q481"/>
    <mergeCell ref="R476:R481"/>
    <mergeCell ref="BS476:BS481"/>
    <mergeCell ref="BT476:BT481"/>
    <mergeCell ref="BU476:BU481"/>
    <mergeCell ref="O482:O487"/>
    <mergeCell ref="P482:P487"/>
    <mergeCell ref="Q482:Q487"/>
    <mergeCell ref="R482:R487"/>
    <mergeCell ref="BS470:BS475"/>
    <mergeCell ref="BT470:BT475"/>
    <mergeCell ref="BU470:BU475"/>
    <mergeCell ref="AS470:AS475"/>
    <mergeCell ref="AT470:AT475"/>
    <mergeCell ref="AU470:AU475"/>
    <mergeCell ref="V464:V469"/>
    <mergeCell ref="W464:W469"/>
    <mergeCell ref="X464:X469"/>
    <mergeCell ref="Y464:Y469"/>
    <mergeCell ref="Z464:Z469"/>
    <mergeCell ref="AA464:AA469"/>
    <mergeCell ref="A476:A559"/>
    <mergeCell ref="B476:B559"/>
    <mergeCell ref="C476:C559"/>
    <mergeCell ref="D476:D481"/>
    <mergeCell ref="E476:E481"/>
    <mergeCell ref="F476:F481"/>
    <mergeCell ref="S482:S487"/>
    <mergeCell ref="T482:T487"/>
    <mergeCell ref="I482:I487"/>
    <mergeCell ref="J482:J487"/>
    <mergeCell ref="K482:K487"/>
    <mergeCell ref="L482:L487"/>
    <mergeCell ref="M482:M487"/>
    <mergeCell ref="N482:N487"/>
    <mergeCell ref="D488:D493"/>
    <mergeCell ref="E488:E493"/>
    <mergeCell ref="R470:R475"/>
    <mergeCell ref="S470:S475"/>
    <mergeCell ref="T470:T475"/>
    <mergeCell ref="L470:L475"/>
    <mergeCell ref="D470:D475"/>
    <mergeCell ref="AZ470:AZ475"/>
    <mergeCell ref="BR470:BR475"/>
    <mergeCell ref="J464:J469"/>
    <mergeCell ref="K464:K469"/>
    <mergeCell ref="L464:L469"/>
    <mergeCell ref="M464:M469"/>
    <mergeCell ref="N464:N469"/>
    <mergeCell ref="O464:O469"/>
    <mergeCell ref="BU458:BU463"/>
    <mergeCell ref="A464:A475"/>
    <mergeCell ref="B464:B475"/>
    <mergeCell ref="C464:C475"/>
    <mergeCell ref="D464:D469"/>
    <mergeCell ref="E464:E469"/>
    <mergeCell ref="F464:F469"/>
    <mergeCell ref="G464:G469"/>
    <mergeCell ref="H464:H469"/>
    <mergeCell ref="I464:I469"/>
    <mergeCell ref="AX458:AX463"/>
    <mergeCell ref="AY458:AY463"/>
    <mergeCell ref="AZ458:AZ463"/>
    <mergeCell ref="BR458:BR463"/>
    <mergeCell ref="BS458:BS463"/>
    <mergeCell ref="BT458:BT463"/>
    <mergeCell ref="AR458:AR463"/>
    <mergeCell ref="AS458:AS463"/>
    <mergeCell ref="AT458:AT463"/>
    <mergeCell ref="AU458:AU463"/>
    <mergeCell ref="AW464:AW469"/>
    <mergeCell ref="AX464:AX469"/>
    <mergeCell ref="AY464:AY469"/>
    <mergeCell ref="AZ464:AZ469"/>
    <mergeCell ref="AV458:AV463"/>
    <mergeCell ref="AW458:AW463"/>
    <mergeCell ref="W458:W463"/>
    <mergeCell ref="X458:X463"/>
    <mergeCell ref="BT464:BT469"/>
    <mergeCell ref="BU464:BU469"/>
    <mergeCell ref="AA458:AA463"/>
    <mergeCell ref="AQ458:AQ463"/>
    <mergeCell ref="Q458:Q463"/>
    <mergeCell ref="R458:R463"/>
    <mergeCell ref="S458:S463"/>
    <mergeCell ref="T458:T463"/>
    <mergeCell ref="U458:U463"/>
    <mergeCell ref="V458:V463"/>
    <mergeCell ref="K458:K463"/>
    <mergeCell ref="L458:L463"/>
    <mergeCell ref="M458:M463"/>
    <mergeCell ref="N458:N463"/>
    <mergeCell ref="O458:O463"/>
    <mergeCell ref="P458:P463"/>
    <mergeCell ref="P464:P469"/>
    <mergeCell ref="Q464:Q469"/>
    <mergeCell ref="R464:R469"/>
    <mergeCell ref="S464:S469"/>
    <mergeCell ref="BR464:BR469"/>
    <mergeCell ref="BS464:BS469"/>
    <mergeCell ref="AQ464:AQ469"/>
    <mergeCell ref="AR464:AR469"/>
    <mergeCell ref="AS464:AS469"/>
    <mergeCell ref="AT464:AT469"/>
    <mergeCell ref="AU464:AU469"/>
    <mergeCell ref="AV464:AV469"/>
    <mergeCell ref="BS452:BS457"/>
    <mergeCell ref="T464:T469"/>
    <mergeCell ref="U464:U469"/>
    <mergeCell ref="D458:D463"/>
    <mergeCell ref="E458:E463"/>
    <mergeCell ref="F458:F463"/>
    <mergeCell ref="G458:G463"/>
    <mergeCell ref="H458:H463"/>
    <mergeCell ref="I458:I463"/>
    <mergeCell ref="J458:J463"/>
    <mergeCell ref="AV452:AV457"/>
    <mergeCell ref="AW452:AW457"/>
    <mergeCell ref="AX452:AX457"/>
    <mergeCell ref="AY452:AY457"/>
    <mergeCell ref="AZ452:AZ457"/>
    <mergeCell ref="BR452:BR457"/>
    <mergeCell ref="AA452:AA457"/>
    <mergeCell ref="AQ452:AQ457"/>
    <mergeCell ref="AR452:AR457"/>
    <mergeCell ref="AS452:AS457"/>
    <mergeCell ref="AT452:AT457"/>
    <mergeCell ref="AU452:AU457"/>
    <mergeCell ref="U452:U457"/>
    <mergeCell ref="V452:V457"/>
    <mergeCell ref="X452:X457"/>
    <mergeCell ref="Y452:Y457"/>
    <mergeCell ref="Z452:Z457"/>
    <mergeCell ref="O452:O457"/>
    <mergeCell ref="P452:P457"/>
    <mergeCell ref="Q452:Q457"/>
    <mergeCell ref="R452:R457"/>
    <mergeCell ref="S452:S457"/>
    <mergeCell ref="T452:T457"/>
    <mergeCell ref="Y458:Y463"/>
    <mergeCell ref="Z458:Z463"/>
    <mergeCell ref="BU446:BU451"/>
    <mergeCell ref="D452:D457"/>
    <mergeCell ref="E452:E457"/>
    <mergeCell ref="F452:F457"/>
    <mergeCell ref="G452:G457"/>
    <mergeCell ref="H452:H457"/>
    <mergeCell ref="AT446:AT451"/>
    <mergeCell ref="AU446:AU451"/>
    <mergeCell ref="AV446:AV451"/>
    <mergeCell ref="AW446:AW451"/>
    <mergeCell ref="AX446:AX451"/>
    <mergeCell ref="AY446:AY451"/>
    <mergeCell ref="Y446:Y451"/>
    <mergeCell ref="Z446:Z451"/>
    <mergeCell ref="AA446:AA451"/>
    <mergeCell ref="AQ446:AQ451"/>
    <mergeCell ref="AR446:AR451"/>
    <mergeCell ref="AS446:AS451"/>
    <mergeCell ref="S446:S451"/>
    <mergeCell ref="T446:T451"/>
    <mergeCell ref="U446:U451"/>
    <mergeCell ref="V446:V451"/>
    <mergeCell ref="BT452:BT457"/>
    <mergeCell ref="BU452:BU457"/>
    <mergeCell ref="W452:W457"/>
    <mergeCell ref="D446:D451"/>
    <mergeCell ref="E446:E451"/>
    <mergeCell ref="F446:F451"/>
    <mergeCell ref="G446:G451"/>
    <mergeCell ref="H446:H451"/>
    <mergeCell ref="I446:I451"/>
    <mergeCell ref="J446:J451"/>
    <mergeCell ref="K446:K451"/>
    <mergeCell ref="L446:L451"/>
    <mergeCell ref="I452:I457"/>
    <mergeCell ref="J452:J457"/>
    <mergeCell ref="K452:K457"/>
    <mergeCell ref="L452:L457"/>
    <mergeCell ref="M452:M457"/>
    <mergeCell ref="N452:N457"/>
    <mergeCell ref="AZ446:AZ451"/>
    <mergeCell ref="R446:R451"/>
    <mergeCell ref="BT440:BT445"/>
    <mergeCell ref="AR440:AR445"/>
    <mergeCell ref="AS440:AS445"/>
    <mergeCell ref="AT440:AT445"/>
    <mergeCell ref="AU440:AU445"/>
    <mergeCell ref="AV440:AV445"/>
    <mergeCell ref="AW440:AW445"/>
    <mergeCell ref="W440:W445"/>
    <mergeCell ref="X440:X445"/>
    <mergeCell ref="Y440:Y445"/>
    <mergeCell ref="Z440:Z445"/>
    <mergeCell ref="AA440:AA445"/>
    <mergeCell ref="AQ440:AQ445"/>
    <mergeCell ref="W446:W451"/>
    <mergeCell ref="X446:X451"/>
    <mergeCell ref="M446:M451"/>
    <mergeCell ref="N446:N451"/>
    <mergeCell ref="O446:O451"/>
    <mergeCell ref="P446:P451"/>
    <mergeCell ref="Q446:Q451"/>
    <mergeCell ref="BS446:BS451"/>
    <mergeCell ref="BT446:BT451"/>
    <mergeCell ref="BR446:BR451"/>
    <mergeCell ref="BS434:BS439"/>
    <mergeCell ref="BT434:BT439"/>
    <mergeCell ref="BU434:BU439"/>
    <mergeCell ref="D440:D445"/>
    <mergeCell ref="E440:E445"/>
    <mergeCell ref="F440:F445"/>
    <mergeCell ref="G440:G445"/>
    <mergeCell ref="H440:H445"/>
    <mergeCell ref="I440:I445"/>
    <mergeCell ref="J440:J445"/>
    <mergeCell ref="AV434:AV439"/>
    <mergeCell ref="AW434:AW439"/>
    <mergeCell ref="AX434:AX439"/>
    <mergeCell ref="AY434:AY439"/>
    <mergeCell ref="AZ434:AZ439"/>
    <mergeCell ref="BR434:BR439"/>
    <mergeCell ref="AA434:AA439"/>
    <mergeCell ref="AQ434:AQ439"/>
    <mergeCell ref="AR434:AR439"/>
    <mergeCell ref="AS434:AS439"/>
    <mergeCell ref="AT434:AT439"/>
    <mergeCell ref="AU434:AU439"/>
    <mergeCell ref="U434:U439"/>
    <mergeCell ref="V434:V439"/>
    <mergeCell ref="BU440:BU445"/>
    <mergeCell ref="T434:T439"/>
    <mergeCell ref="I434:I439"/>
    <mergeCell ref="AY440:AY445"/>
    <mergeCell ref="AZ440:AZ445"/>
    <mergeCell ref="AX440:AX445"/>
    <mergeCell ref="M440:M445"/>
    <mergeCell ref="N440:N445"/>
    <mergeCell ref="O440:O445"/>
    <mergeCell ref="P440:P445"/>
    <mergeCell ref="BU428:BU433"/>
    <mergeCell ref="D434:D439"/>
    <mergeCell ref="E434:E439"/>
    <mergeCell ref="F434:F439"/>
    <mergeCell ref="G434:G439"/>
    <mergeCell ref="H434:H439"/>
    <mergeCell ref="AT428:AT433"/>
    <mergeCell ref="AU428:AU433"/>
    <mergeCell ref="AV428:AV433"/>
    <mergeCell ref="AW428:AW433"/>
    <mergeCell ref="AX428:AX433"/>
    <mergeCell ref="AY428:AY433"/>
    <mergeCell ref="Y428:Y433"/>
    <mergeCell ref="Z428:Z433"/>
    <mergeCell ref="AA428:AA433"/>
    <mergeCell ref="AQ428:AQ433"/>
    <mergeCell ref="AR428:AR433"/>
    <mergeCell ref="Q440:Q445"/>
    <mergeCell ref="R440:R445"/>
    <mergeCell ref="S440:S445"/>
    <mergeCell ref="T440:T445"/>
    <mergeCell ref="BS440:BS445"/>
    <mergeCell ref="X428:X433"/>
    <mergeCell ref="M428:M433"/>
    <mergeCell ref="N428:N433"/>
    <mergeCell ref="BR440:BR445"/>
    <mergeCell ref="AZ428:AZ433"/>
    <mergeCell ref="R428:R433"/>
    <mergeCell ref="U440:U445"/>
    <mergeCell ref="V440:V445"/>
    <mergeCell ref="K440:K445"/>
    <mergeCell ref="L440:L445"/>
    <mergeCell ref="A428:A463"/>
    <mergeCell ref="B428:B463"/>
    <mergeCell ref="C428:C463"/>
    <mergeCell ref="D428:D433"/>
    <mergeCell ref="E428:E433"/>
    <mergeCell ref="F428:F433"/>
    <mergeCell ref="AY422:AY427"/>
    <mergeCell ref="AZ422:AZ427"/>
    <mergeCell ref="BR422:BR427"/>
    <mergeCell ref="BS422:BS427"/>
    <mergeCell ref="Q428:Q433"/>
    <mergeCell ref="W434:W439"/>
    <mergeCell ref="X434:X439"/>
    <mergeCell ref="Y434:Y439"/>
    <mergeCell ref="G428:G433"/>
    <mergeCell ref="H428:H433"/>
    <mergeCell ref="I428:I433"/>
    <mergeCell ref="J428:J433"/>
    <mergeCell ref="K428:K433"/>
    <mergeCell ref="L428:L433"/>
    <mergeCell ref="J434:J439"/>
    <mergeCell ref="K434:K439"/>
    <mergeCell ref="L434:L439"/>
    <mergeCell ref="M434:M439"/>
    <mergeCell ref="N434:N439"/>
    <mergeCell ref="L422:L427"/>
    <mergeCell ref="M422:M427"/>
    <mergeCell ref="N422:N427"/>
    <mergeCell ref="O422:O427"/>
    <mergeCell ref="P422:P427"/>
    <mergeCell ref="Q422:Q427"/>
    <mergeCell ref="BR428:BR433"/>
    <mergeCell ref="BS428:BS433"/>
    <mergeCell ref="BT428:BT433"/>
    <mergeCell ref="Z434:Z439"/>
    <mergeCell ref="O434:O439"/>
    <mergeCell ref="P434:P439"/>
    <mergeCell ref="Q434:Q439"/>
    <mergeCell ref="R434:R439"/>
    <mergeCell ref="S434:S439"/>
    <mergeCell ref="AS428:AS433"/>
    <mergeCell ref="S428:S433"/>
    <mergeCell ref="T428:T433"/>
    <mergeCell ref="U428:U433"/>
    <mergeCell ref="V428:V433"/>
    <mergeCell ref="W428:W433"/>
    <mergeCell ref="O428:O433"/>
    <mergeCell ref="P428:P433"/>
    <mergeCell ref="BU422:BU427"/>
    <mergeCell ref="AS422:AS427"/>
    <mergeCell ref="AT422:AT427"/>
    <mergeCell ref="AU422:AU427"/>
    <mergeCell ref="AV422:AV427"/>
    <mergeCell ref="AW422:AW427"/>
    <mergeCell ref="AX422:AX427"/>
    <mergeCell ref="X422:X427"/>
    <mergeCell ref="Y422:Y427"/>
    <mergeCell ref="Z422:Z427"/>
    <mergeCell ref="AA422:AA427"/>
    <mergeCell ref="AQ422:AQ427"/>
    <mergeCell ref="AR422:AR427"/>
    <mergeCell ref="R422:R427"/>
    <mergeCell ref="S422:S427"/>
    <mergeCell ref="T422:T427"/>
    <mergeCell ref="U422:U427"/>
    <mergeCell ref="V422:V427"/>
    <mergeCell ref="W422:W427"/>
    <mergeCell ref="BT422:BT427"/>
    <mergeCell ref="BT416:BT421"/>
    <mergeCell ref="BU416:BU421"/>
    <mergeCell ref="D422:D427"/>
    <mergeCell ref="E422:E427"/>
    <mergeCell ref="F422:F427"/>
    <mergeCell ref="G422:G427"/>
    <mergeCell ref="H422:H427"/>
    <mergeCell ref="I422:I427"/>
    <mergeCell ref="J422:J427"/>
    <mergeCell ref="K422:K427"/>
    <mergeCell ref="AW416:AW421"/>
    <mergeCell ref="AX416:AX421"/>
    <mergeCell ref="AY416:AY421"/>
    <mergeCell ref="AZ416:AZ421"/>
    <mergeCell ref="BR416:BR421"/>
    <mergeCell ref="BS416:BS421"/>
    <mergeCell ref="AQ416:AQ421"/>
    <mergeCell ref="AR416:AR421"/>
    <mergeCell ref="AS416:AS421"/>
    <mergeCell ref="AT416:AT421"/>
    <mergeCell ref="AU416:AU421"/>
    <mergeCell ref="AV416:AV421"/>
    <mergeCell ref="V416:V421"/>
    <mergeCell ref="W416:W421"/>
    <mergeCell ref="X416:X421"/>
    <mergeCell ref="Y416:Y421"/>
    <mergeCell ref="Z416:Z421"/>
    <mergeCell ref="AA416:AA421"/>
    <mergeCell ref="P416:P421"/>
    <mergeCell ref="Q416:Q421"/>
    <mergeCell ref="R416:R421"/>
    <mergeCell ref="S416:S421"/>
    <mergeCell ref="T416:T421"/>
    <mergeCell ref="U416:U421"/>
    <mergeCell ref="J416:J421"/>
    <mergeCell ref="K416:K421"/>
    <mergeCell ref="L416:L421"/>
    <mergeCell ref="M416:M421"/>
    <mergeCell ref="N416:N421"/>
    <mergeCell ref="O416:O421"/>
    <mergeCell ref="D416:D421"/>
    <mergeCell ref="E416:E421"/>
    <mergeCell ref="F416:F421"/>
    <mergeCell ref="G416:G421"/>
    <mergeCell ref="H416:H421"/>
    <mergeCell ref="I416:I421"/>
    <mergeCell ref="AY410:AY415"/>
    <mergeCell ref="AZ410:AZ415"/>
    <mergeCell ref="BR410:BR415"/>
    <mergeCell ref="L410:L415"/>
    <mergeCell ref="M410:M415"/>
    <mergeCell ref="N410:N415"/>
    <mergeCell ref="O410:O415"/>
    <mergeCell ref="P410:P415"/>
    <mergeCell ref="Q410:Q415"/>
    <mergeCell ref="BS410:BS415"/>
    <mergeCell ref="BT410:BT415"/>
    <mergeCell ref="BU410:BU415"/>
    <mergeCell ref="AS410:AS415"/>
    <mergeCell ref="AT410:AT415"/>
    <mergeCell ref="AU410:AU415"/>
    <mergeCell ref="AV410:AV415"/>
    <mergeCell ref="AW410:AW415"/>
    <mergeCell ref="AX410:AX415"/>
    <mergeCell ref="X410:X415"/>
    <mergeCell ref="Y410:Y415"/>
    <mergeCell ref="Z410:Z415"/>
    <mergeCell ref="AA410:AA415"/>
    <mergeCell ref="AQ410:AQ415"/>
    <mergeCell ref="AR410:AR415"/>
    <mergeCell ref="R410:R415"/>
    <mergeCell ref="S410:S415"/>
    <mergeCell ref="T410:T415"/>
    <mergeCell ref="U410:U415"/>
    <mergeCell ref="V410:V415"/>
    <mergeCell ref="W410:W415"/>
    <mergeCell ref="BT404:BT409"/>
    <mergeCell ref="BU404:BU409"/>
    <mergeCell ref="D410:D415"/>
    <mergeCell ref="E410:E415"/>
    <mergeCell ref="F410:F415"/>
    <mergeCell ref="G410:G415"/>
    <mergeCell ref="H410:H415"/>
    <mergeCell ref="I410:I415"/>
    <mergeCell ref="J410:J415"/>
    <mergeCell ref="K410:K415"/>
    <mergeCell ref="AW404:AW409"/>
    <mergeCell ref="AX404:AX409"/>
    <mergeCell ref="AY404:AY409"/>
    <mergeCell ref="AZ404:AZ409"/>
    <mergeCell ref="BR404:BR409"/>
    <mergeCell ref="BS404:BS409"/>
    <mergeCell ref="AQ404:AQ409"/>
    <mergeCell ref="AR404:AR409"/>
    <mergeCell ref="AS404:AS409"/>
    <mergeCell ref="AT404:AT409"/>
    <mergeCell ref="AU404:AU409"/>
    <mergeCell ref="AV404:AV409"/>
    <mergeCell ref="V404:V409"/>
    <mergeCell ref="W404:W409"/>
    <mergeCell ref="X404:X409"/>
    <mergeCell ref="Y404:Y409"/>
    <mergeCell ref="Z404:Z409"/>
    <mergeCell ref="AA404:AA409"/>
    <mergeCell ref="P404:P409"/>
    <mergeCell ref="Q404:Q409"/>
    <mergeCell ref="R404:R409"/>
    <mergeCell ref="S404:S409"/>
    <mergeCell ref="T404:T409"/>
    <mergeCell ref="U404:U409"/>
    <mergeCell ref="J404:J409"/>
    <mergeCell ref="K404:K409"/>
    <mergeCell ref="L404:L409"/>
    <mergeCell ref="M404:M409"/>
    <mergeCell ref="N404:N409"/>
    <mergeCell ref="O404:O409"/>
    <mergeCell ref="D404:D409"/>
    <mergeCell ref="E404:E409"/>
    <mergeCell ref="F404:F409"/>
    <mergeCell ref="G404:G409"/>
    <mergeCell ref="H404:H409"/>
    <mergeCell ref="I404:I409"/>
    <mergeCell ref="AY398:AY403"/>
    <mergeCell ref="AZ398:AZ403"/>
    <mergeCell ref="BR398:BR403"/>
    <mergeCell ref="L398:L403"/>
    <mergeCell ref="M398:M403"/>
    <mergeCell ref="N398:N403"/>
    <mergeCell ref="O398:O403"/>
    <mergeCell ref="P398:P403"/>
    <mergeCell ref="Q398:Q403"/>
    <mergeCell ref="BS398:BS403"/>
    <mergeCell ref="BT398:BT403"/>
    <mergeCell ref="BU398:BU403"/>
    <mergeCell ref="AS398:AS403"/>
    <mergeCell ref="AT398:AT403"/>
    <mergeCell ref="AU398:AU403"/>
    <mergeCell ref="AV398:AV403"/>
    <mergeCell ref="AW398:AW403"/>
    <mergeCell ref="AX398:AX403"/>
    <mergeCell ref="X398:X403"/>
    <mergeCell ref="Y398:Y403"/>
    <mergeCell ref="Z398:Z403"/>
    <mergeCell ref="AA398:AA403"/>
    <mergeCell ref="AQ398:AQ403"/>
    <mergeCell ref="AR398:AR403"/>
    <mergeCell ref="R398:R403"/>
    <mergeCell ref="S398:S403"/>
    <mergeCell ref="T398:T403"/>
    <mergeCell ref="U398:U403"/>
    <mergeCell ref="V398:V403"/>
    <mergeCell ref="W398:W403"/>
    <mergeCell ref="BT392:BT397"/>
    <mergeCell ref="BU392:BU397"/>
    <mergeCell ref="D398:D403"/>
    <mergeCell ref="E398:E403"/>
    <mergeCell ref="F398:F403"/>
    <mergeCell ref="G398:G403"/>
    <mergeCell ref="H398:H403"/>
    <mergeCell ref="I398:I403"/>
    <mergeCell ref="J398:J403"/>
    <mergeCell ref="K398:K403"/>
    <mergeCell ref="AW392:AW397"/>
    <mergeCell ref="AX392:AX397"/>
    <mergeCell ref="AY392:AY397"/>
    <mergeCell ref="AZ392:AZ397"/>
    <mergeCell ref="BR392:BR397"/>
    <mergeCell ref="BS392:BS397"/>
    <mergeCell ref="AQ392:AQ397"/>
    <mergeCell ref="AR392:AR397"/>
    <mergeCell ref="AS392:AS397"/>
    <mergeCell ref="AT392:AT397"/>
    <mergeCell ref="AU392:AU397"/>
    <mergeCell ref="AV392:AV397"/>
    <mergeCell ref="V392:V397"/>
    <mergeCell ref="W392:W397"/>
    <mergeCell ref="X392:X397"/>
    <mergeCell ref="Y392:Y397"/>
    <mergeCell ref="Z392:Z397"/>
    <mergeCell ref="AA392:AA397"/>
    <mergeCell ref="P392:P397"/>
    <mergeCell ref="Q392:Q397"/>
    <mergeCell ref="R392:R397"/>
    <mergeCell ref="S392:S397"/>
    <mergeCell ref="T392:T397"/>
    <mergeCell ref="U392:U397"/>
    <mergeCell ref="J392:J397"/>
    <mergeCell ref="K392:K397"/>
    <mergeCell ref="L392:L397"/>
    <mergeCell ref="M392:M397"/>
    <mergeCell ref="N392:N397"/>
    <mergeCell ref="O392:O397"/>
    <mergeCell ref="D392:D397"/>
    <mergeCell ref="E392:E397"/>
    <mergeCell ref="F392:F397"/>
    <mergeCell ref="G392:G397"/>
    <mergeCell ref="H392:H397"/>
    <mergeCell ref="I392:I397"/>
    <mergeCell ref="AY386:AY391"/>
    <mergeCell ref="AZ386:AZ391"/>
    <mergeCell ref="BR386:BR391"/>
    <mergeCell ref="L386:L391"/>
    <mergeCell ref="M386:M391"/>
    <mergeCell ref="N386:N391"/>
    <mergeCell ref="O386:O391"/>
    <mergeCell ref="P386:P391"/>
    <mergeCell ref="Q386:Q391"/>
    <mergeCell ref="BS386:BS391"/>
    <mergeCell ref="BT386:BT391"/>
    <mergeCell ref="BU386:BU391"/>
    <mergeCell ref="AS386:AS391"/>
    <mergeCell ref="AT386:AT391"/>
    <mergeCell ref="AU386:AU391"/>
    <mergeCell ref="AV386:AV391"/>
    <mergeCell ref="AW386:AW391"/>
    <mergeCell ref="AX386:AX391"/>
    <mergeCell ref="X386:X391"/>
    <mergeCell ref="Y386:Y391"/>
    <mergeCell ref="Z386:Z391"/>
    <mergeCell ref="AA386:AA391"/>
    <mergeCell ref="AQ386:AQ391"/>
    <mergeCell ref="AR386:AR391"/>
    <mergeCell ref="R386:R391"/>
    <mergeCell ref="S386:S391"/>
    <mergeCell ref="T386:T391"/>
    <mergeCell ref="U386:U391"/>
    <mergeCell ref="V386:V391"/>
    <mergeCell ref="W386:W391"/>
    <mergeCell ref="BT380:BT385"/>
    <mergeCell ref="BU380:BU385"/>
    <mergeCell ref="D386:D391"/>
    <mergeCell ref="E386:E391"/>
    <mergeCell ref="F386:F391"/>
    <mergeCell ref="G386:G391"/>
    <mergeCell ref="H386:H391"/>
    <mergeCell ref="I386:I391"/>
    <mergeCell ref="J386:J391"/>
    <mergeCell ref="K386:K391"/>
    <mergeCell ref="AW380:AW385"/>
    <mergeCell ref="AX380:AX385"/>
    <mergeCell ref="AY380:AY385"/>
    <mergeCell ref="AZ380:AZ385"/>
    <mergeCell ref="BR380:BR385"/>
    <mergeCell ref="BS380:BS385"/>
    <mergeCell ref="AQ380:AQ385"/>
    <mergeCell ref="AR380:AR385"/>
    <mergeCell ref="AS380:AS385"/>
    <mergeCell ref="AT380:AT385"/>
    <mergeCell ref="AU380:AU385"/>
    <mergeCell ref="AV380:AV385"/>
    <mergeCell ref="V380:V385"/>
    <mergeCell ref="W380:W385"/>
    <mergeCell ref="X380:X385"/>
    <mergeCell ref="Y380:Y385"/>
    <mergeCell ref="Z380:Z385"/>
    <mergeCell ref="AA380:AA385"/>
    <mergeCell ref="P380:P385"/>
    <mergeCell ref="Q380:Q385"/>
    <mergeCell ref="R380:R385"/>
    <mergeCell ref="S380:S385"/>
    <mergeCell ref="T380:T385"/>
    <mergeCell ref="U380:U385"/>
    <mergeCell ref="J380:J385"/>
    <mergeCell ref="K380:K385"/>
    <mergeCell ref="L380:L385"/>
    <mergeCell ref="M380:M385"/>
    <mergeCell ref="N380:N385"/>
    <mergeCell ref="O380:O385"/>
    <mergeCell ref="D380:D385"/>
    <mergeCell ref="E380:E385"/>
    <mergeCell ref="F380:F385"/>
    <mergeCell ref="G380:G385"/>
    <mergeCell ref="H380:H385"/>
    <mergeCell ref="I380:I385"/>
    <mergeCell ref="AY374:AY379"/>
    <mergeCell ref="AZ374:AZ379"/>
    <mergeCell ref="BR374:BR379"/>
    <mergeCell ref="L374:L379"/>
    <mergeCell ref="M374:M379"/>
    <mergeCell ref="N374:N379"/>
    <mergeCell ref="O374:O379"/>
    <mergeCell ref="P374:P379"/>
    <mergeCell ref="Q374:Q379"/>
    <mergeCell ref="BS374:BS379"/>
    <mergeCell ref="BT374:BT379"/>
    <mergeCell ref="BU374:BU379"/>
    <mergeCell ref="AS374:AS379"/>
    <mergeCell ref="AT374:AT379"/>
    <mergeCell ref="AU374:AU379"/>
    <mergeCell ref="AV374:AV379"/>
    <mergeCell ref="AW374:AW379"/>
    <mergeCell ref="AX374:AX379"/>
    <mergeCell ref="X374:X379"/>
    <mergeCell ref="Y374:Y379"/>
    <mergeCell ref="Z374:Z379"/>
    <mergeCell ref="AA374:AA379"/>
    <mergeCell ref="AQ374:AQ379"/>
    <mergeCell ref="AR374:AR379"/>
    <mergeCell ref="R374:R379"/>
    <mergeCell ref="S374:S379"/>
    <mergeCell ref="T374:T379"/>
    <mergeCell ref="U374:U379"/>
    <mergeCell ref="V374:V379"/>
    <mergeCell ref="W374:W379"/>
    <mergeCell ref="BT368:BT373"/>
    <mergeCell ref="BU368:BU373"/>
    <mergeCell ref="D374:D379"/>
    <mergeCell ref="E374:E379"/>
    <mergeCell ref="F374:F379"/>
    <mergeCell ref="G374:G379"/>
    <mergeCell ref="H374:H379"/>
    <mergeCell ref="I374:I379"/>
    <mergeCell ref="J374:J379"/>
    <mergeCell ref="K374:K379"/>
    <mergeCell ref="AW368:AW373"/>
    <mergeCell ref="AX368:AX373"/>
    <mergeCell ref="AY368:AY373"/>
    <mergeCell ref="AZ368:AZ373"/>
    <mergeCell ref="BR368:BR373"/>
    <mergeCell ref="BS368:BS373"/>
    <mergeCell ref="AQ368:AQ373"/>
    <mergeCell ref="AR368:AR373"/>
    <mergeCell ref="AS368:AS373"/>
    <mergeCell ref="AT368:AT373"/>
    <mergeCell ref="AU368:AU373"/>
    <mergeCell ref="AV368:AV373"/>
    <mergeCell ref="V368:V373"/>
    <mergeCell ref="W368:W373"/>
    <mergeCell ref="X368:X373"/>
    <mergeCell ref="Y368:Y373"/>
    <mergeCell ref="Z368:Z373"/>
    <mergeCell ref="AA368:AA373"/>
    <mergeCell ref="P368:P373"/>
    <mergeCell ref="Q368:Q373"/>
    <mergeCell ref="R368:R373"/>
    <mergeCell ref="S368:S373"/>
    <mergeCell ref="T368:T373"/>
    <mergeCell ref="U368:U373"/>
    <mergeCell ref="J368:J373"/>
    <mergeCell ref="K368:K373"/>
    <mergeCell ref="L368:L373"/>
    <mergeCell ref="M368:M373"/>
    <mergeCell ref="N368:N373"/>
    <mergeCell ref="O368:O373"/>
    <mergeCell ref="D368:D373"/>
    <mergeCell ref="E368:E373"/>
    <mergeCell ref="F368:F373"/>
    <mergeCell ref="G368:G373"/>
    <mergeCell ref="H368:H373"/>
    <mergeCell ref="I368:I373"/>
    <mergeCell ref="AY362:AY367"/>
    <mergeCell ref="AZ362:AZ367"/>
    <mergeCell ref="BR362:BR367"/>
    <mergeCell ref="L362:L367"/>
    <mergeCell ref="M362:M367"/>
    <mergeCell ref="N362:N367"/>
    <mergeCell ref="O362:O367"/>
    <mergeCell ref="P362:P367"/>
    <mergeCell ref="Q362:Q367"/>
    <mergeCell ref="BS362:BS367"/>
    <mergeCell ref="BT362:BT367"/>
    <mergeCell ref="BU362:BU367"/>
    <mergeCell ref="AS362:AS367"/>
    <mergeCell ref="AT362:AT367"/>
    <mergeCell ref="AU362:AU367"/>
    <mergeCell ref="AV362:AV367"/>
    <mergeCell ref="AW362:AW367"/>
    <mergeCell ref="AX362:AX367"/>
    <mergeCell ref="X362:X367"/>
    <mergeCell ref="Y362:Y367"/>
    <mergeCell ref="Z362:Z367"/>
    <mergeCell ref="AA362:AA367"/>
    <mergeCell ref="AQ362:AQ367"/>
    <mergeCell ref="AR362:AR367"/>
    <mergeCell ref="R362:R367"/>
    <mergeCell ref="S362:S367"/>
    <mergeCell ref="T362:T367"/>
    <mergeCell ref="U362:U367"/>
    <mergeCell ref="V362:V367"/>
    <mergeCell ref="W362:W367"/>
    <mergeCell ref="BT356:BT361"/>
    <mergeCell ref="BU356:BU361"/>
    <mergeCell ref="D362:D367"/>
    <mergeCell ref="E362:E367"/>
    <mergeCell ref="F362:F367"/>
    <mergeCell ref="G362:G367"/>
    <mergeCell ref="H362:H367"/>
    <mergeCell ref="I362:I367"/>
    <mergeCell ref="J362:J367"/>
    <mergeCell ref="K362:K367"/>
    <mergeCell ref="AW356:AW361"/>
    <mergeCell ref="AX356:AX361"/>
    <mergeCell ref="AY356:AY361"/>
    <mergeCell ref="AZ356:AZ361"/>
    <mergeCell ref="BR356:BR361"/>
    <mergeCell ref="BS356:BS361"/>
    <mergeCell ref="AQ356:AQ361"/>
    <mergeCell ref="AR356:AR361"/>
    <mergeCell ref="AS356:AS361"/>
    <mergeCell ref="AT356:AT361"/>
    <mergeCell ref="AU356:AU361"/>
    <mergeCell ref="AV356:AV361"/>
    <mergeCell ref="V356:V361"/>
    <mergeCell ref="W356:W361"/>
    <mergeCell ref="X356:X361"/>
    <mergeCell ref="Y356:Y361"/>
    <mergeCell ref="Z356:Z361"/>
    <mergeCell ref="AA356:AA361"/>
    <mergeCell ref="P356:P361"/>
    <mergeCell ref="Q356:Q361"/>
    <mergeCell ref="R356:R361"/>
    <mergeCell ref="S356:S361"/>
    <mergeCell ref="T356:T361"/>
    <mergeCell ref="U356:U361"/>
    <mergeCell ref="J356:J361"/>
    <mergeCell ref="K356:K361"/>
    <mergeCell ref="L356:L361"/>
    <mergeCell ref="M356:M361"/>
    <mergeCell ref="N356:N361"/>
    <mergeCell ref="O356:O361"/>
    <mergeCell ref="D356:D361"/>
    <mergeCell ref="E356:E361"/>
    <mergeCell ref="F356:F361"/>
    <mergeCell ref="G356:G361"/>
    <mergeCell ref="H356:H361"/>
    <mergeCell ref="I356:I361"/>
    <mergeCell ref="AY350:AY355"/>
    <mergeCell ref="AZ350:AZ355"/>
    <mergeCell ref="BR350:BR355"/>
    <mergeCell ref="L350:L355"/>
    <mergeCell ref="M350:M355"/>
    <mergeCell ref="N350:N355"/>
    <mergeCell ref="O350:O355"/>
    <mergeCell ref="P350:P355"/>
    <mergeCell ref="Q350:Q355"/>
    <mergeCell ref="BS350:BS355"/>
    <mergeCell ref="BT350:BT355"/>
    <mergeCell ref="BU350:BU355"/>
    <mergeCell ref="AS350:AS355"/>
    <mergeCell ref="AT350:AT355"/>
    <mergeCell ref="AU350:AU355"/>
    <mergeCell ref="AV350:AV355"/>
    <mergeCell ref="AW350:AW355"/>
    <mergeCell ref="AX350:AX355"/>
    <mergeCell ref="X350:X355"/>
    <mergeCell ref="Y350:Y355"/>
    <mergeCell ref="Z350:Z355"/>
    <mergeCell ref="AA350:AA355"/>
    <mergeCell ref="AQ350:AQ355"/>
    <mergeCell ref="AR350:AR355"/>
    <mergeCell ref="R350:R355"/>
    <mergeCell ref="S350:S355"/>
    <mergeCell ref="T350:T355"/>
    <mergeCell ref="U350:U355"/>
    <mergeCell ref="V350:V355"/>
    <mergeCell ref="W350:W355"/>
    <mergeCell ref="BT344:BT349"/>
    <mergeCell ref="BU344:BU349"/>
    <mergeCell ref="D350:D355"/>
    <mergeCell ref="E350:E355"/>
    <mergeCell ref="F350:F355"/>
    <mergeCell ref="G350:G355"/>
    <mergeCell ref="H350:H355"/>
    <mergeCell ref="I350:I355"/>
    <mergeCell ref="J350:J355"/>
    <mergeCell ref="K350:K355"/>
    <mergeCell ref="AW344:AW349"/>
    <mergeCell ref="AX344:AX349"/>
    <mergeCell ref="AY344:AY349"/>
    <mergeCell ref="AZ344:AZ349"/>
    <mergeCell ref="BR344:BR349"/>
    <mergeCell ref="BS344:BS349"/>
    <mergeCell ref="AQ344:AQ349"/>
    <mergeCell ref="AR344:AR349"/>
    <mergeCell ref="AS344:AS349"/>
    <mergeCell ref="AT344:AT349"/>
    <mergeCell ref="AU344:AU349"/>
    <mergeCell ref="AV344:AV349"/>
    <mergeCell ref="V344:V349"/>
    <mergeCell ref="W344:W349"/>
    <mergeCell ref="X344:X349"/>
    <mergeCell ref="Y344:Y349"/>
    <mergeCell ref="Z344:Z349"/>
    <mergeCell ref="AA344:AA349"/>
    <mergeCell ref="P344:P349"/>
    <mergeCell ref="Q344:Q349"/>
    <mergeCell ref="R344:R349"/>
    <mergeCell ref="S344:S349"/>
    <mergeCell ref="T344:T349"/>
    <mergeCell ref="U344:U349"/>
    <mergeCell ref="J344:J349"/>
    <mergeCell ref="K344:K349"/>
    <mergeCell ref="L344:L349"/>
    <mergeCell ref="M344:M349"/>
    <mergeCell ref="N344:N349"/>
    <mergeCell ref="O344:O349"/>
    <mergeCell ref="BU338:BU343"/>
    <mergeCell ref="A344:A427"/>
    <mergeCell ref="B344:B427"/>
    <mergeCell ref="C344:C427"/>
    <mergeCell ref="D344:D349"/>
    <mergeCell ref="E344:E349"/>
    <mergeCell ref="F344:F349"/>
    <mergeCell ref="G344:G349"/>
    <mergeCell ref="H344:H349"/>
    <mergeCell ref="I344:I349"/>
    <mergeCell ref="AX338:AX343"/>
    <mergeCell ref="AY338:AY343"/>
    <mergeCell ref="AZ338:AZ343"/>
    <mergeCell ref="BR338:BR343"/>
    <mergeCell ref="BS338:BS343"/>
    <mergeCell ref="BT338:BT343"/>
    <mergeCell ref="AR338:AR343"/>
    <mergeCell ref="AS338:AS343"/>
    <mergeCell ref="AT338:AT343"/>
    <mergeCell ref="AU338:AU343"/>
    <mergeCell ref="AV338:AV343"/>
    <mergeCell ref="AW338:AW343"/>
    <mergeCell ref="W338:W343"/>
    <mergeCell ref="X338:X343"/>
    <mergeCell ref="Y338:Y343"/>
    <mergeCell ref="Z338:Z343"/>
    <mergeCell ref="AA338:AA343"/>
    <mergeCell ref="AQ338:AQ343"/>
    <mergeCell ref="Q338:Q343"/>
    <mergeCell ref="R338:R343"/>
    <mergeCell ref="S338:S343"/>
    <mergeCell ref="T338:T343"/>
    <mergeCell ref="U338:U343"/>
    <mergeCell ref="V338:V343"/>
    <mergeCell ref="K338:K343"/>
    <mergeCell ref="L338:L343"/>
    <mergeCell ref="M338:M343"/>
    <mergeCell ref="N338:N343"/>
    <mergeCell ref="O338:O343"/>
    <mergeCell ref="P338:P343"/>
    <mergeCell ref="BS332:BS337"/>
    <mergeCell ref="T332:T337"/>
    <mergeCell ref="AA332:AA337"/>
    <mergeCell ref="AQ332:AQ337"/>
    <mergeCell ref="AR332:AR337"/>
    <mergeCell ref="AS332:AS337"/>
    <mergeCell ref="AT332:AT337"/>
    <mergeCell ref="AU332:AU337"/>
    <mergeCell ref="U332:U337"/>
    <mergeCell ref="V332:V337"/>
    <mergeCell ref="W332:W337"/>
    <mergeCell ref="X332:X337"/>
    <mergeCell ref="Y332:Y337"/>
    <mergeCell ref="Z332:Z337"/>
    <mergeCell ref="O332:O337"/>
    <mergeCell ref="P332:P337"/>
    <mergeCell ref="Q332:Q337"/>
    <mergeCell ref="R332:R337"/>
    <mergeCell ref="S332:S337"/>
    <mergeCell ref="BS326:BS331"/>
    <mergeCell ref="BT326:BT331"/>
    <mergeCell ref="BU326:BU331"/>
    <mergeCell ref="D332:D337"/>
    <mergeCell ref="E332:E337"/>
    <mergeCell ref="F332:F337"/>
    <mergeCell ref="G332:G337"/>
    <mergeCell ref="H332:H337"/>
    <mergeCell ref="AT326:AT331"/>
    <mergeCell ref="AU326:AU331"/>
    <mergeCell ref="AV326:AV331"/>
    <mergeCell ref="AW326:AW331"/>
    <mergeCell ref="AX326:AX331"/>
    <mergeCell ref="AY326:AY331"/>
    <mergeCell ref="Y326:Y331"/>
    <mergeCell ref="Z326:Z331"/>
    <mergeCell ref="AA326:AA331"/>
    <mergeCell ref="AQ326:AQ331"/>
    <mergeCell ref="AR326:AR331"/>
    <mergeCell ref="AS326:AS331"/>
    <mergeCell ref="S326:S331"/>
    <mergeCell ref="T326:T331"/>
    <mergeCell ref="U326:U331"/>
    <mergeCell ref="V326:V331"/>
    <mergeCell ref="BT332:BT337"/>
    <mergeCell ref="BU332:BU337"/>
    <mergeCell ref="AV332:AV337"/>
    <mergeCell ref="AW332:AW337"/>
    <mergeCell ref="AX332:AX337"/>
    <mergeCell ref="AY332:AY337"/>
    <mergeCell ref="AZ332:AZ337"/>
    <mergeCell ref="BR332:BR337"/>
    <mergeCell ref="BU320:BU325"/>
    <mergeCell ref="D326:D331"/>
    <mergeCell ref="E326:E331"/>
    <mergeCell ref="F326:F331"/>
    <mergeCell ref="G326:G331"/>
    <mergeCell ref="H326:H331"/>
    <mergeCell ref="I326:I331"/>
    <mergeCell ref="J326:J331"/>
    <mergeCell ref="K326:K331"/>
    <mergeCell ref="L326:L331"/>
    <mergeCell ref="AX320:AX325"/>
    <mergeCell ref="AY320:AY325"/>
    <mergeCell ref="AZ320:AZ325"/>
    <mergeCell ref="BR320:BR325"/>
    <mergeCell ref="BS320:BS325"/>
    <mergeCell ref="BT320:BT325"/>
    <mergeCell ref="AR320:AR325"/>
    <mergeCell ref="AS320:AS325"/>
    <mergeCell ref="AT320:AT325"/>
    <mergeCell ref="AU320:AU325"/>
    <mergeCell ref="AV320:AV325"/>
    <mergeCell ref="AW320:AW325"/>
    <mergeCell ref="W320:W325"/>
    <mergeCell ref="X320:X325"/>
    <mergeCell ref="U320:U325"/>
    <mergeCell ref="V320:V325"/>
    <mergeCell ref="K320:K325"/>
    <mergeCell ref="L320:L325"/>
    <mergeCell ref="M320:M325"/>
    <mergeCell ref="S314:S319"/>
    <mergeCell ref="O314:O319"/>
    <mergeCell ref="P314:P319"/>
    <mergeCell ref="Q314:Q319"/>
    <mergeCell ref="AZ326:AZ331"/>
    <mergeCell ref="BR326:BR331"/>
    <mergeCell ref="Y320:Y325"/>
    <mergeCell ref="Z320:Z325"/>
    <mergeCell ref="AA320:AA325"/>
    <mergeCell ref="AQ320:AQ325"/>
    <mergeCell ref="Q320:Q325"/>
    <mergeCell ref="R320:R325"/>
    <mergeCell ref="S320:S325"/>
    <mergeCell ref="T320:T325"/>
    <mergeCell ref="O320:O325"/>
    <mergeCell ref="P320:P325"/>
    <mergeCell ref="W326:W331"/>
    <mergeCell ref="X326:X331"/>
    <mergeCell ref="O326:O331"/>
    <mergeCell ref="P326:P331"/>
    <mergeCell ref="AV314:AV319"/>
    <mergeCell ref="AW314:AW319"/>
    <mergeCell ref="AX314:AX319"/>
    <mergeCell ref="AY314:AY319"/>
    <mergeCell ref="AZ314:AZ319"/>
    <mergeCell ref="R326:R331"/>
    <mergeCell ref="Q326:Q331"/>
    <mergeCell ref="BT314:BT319"/>
    <mergeCell ref="BU314:BU319"/>
    <mergeCell ref="W308:W313"/>
    <mergeCell ref="X308:X313"/>
    <mergeCell ref="BR314:BR319"/>
    <mergeCell ref="AA314:AA319"/>
    <mergeCell ref="AQ314:AQ319"/>
    <mergeCell ref="AR314:AR319"/>
    <mergeCell ref="AS314:AS319"/>
    <mergeCell ref="AT314:AT319"/>
    <mergeCell ref="AU314:AU319"/>
    <mergeCell ref="U314:U319"/>
    <mergeCell ref="V314:V319"/>
    <mergeCell ref="W314:W319"/>
    <mergeCell ref="X314:X319"/>
    <mergeCell ref="Y314:Y319"/>
    <mergeCell ref="Z314:Z319"/>
    <mergeCell ref="L332:L337"/>
    <mergeCell ref="M332:M337"/>
    <mergeCell ref="N332:N337"/>
    <mergeCell ref="AZ308:AZ313"/>
    <mergeCell ref="BR308:BR313"/>
    <mergeCell ref="BS308:BS313"/>
    <mergeCell ref="BT308:BT313"/>
    <mergeCell ref="BU308:BU313"/>
    <mergeCell ref="D314:D319"/>
    <mergeCell ref="E314:E319"/>
    <mergeCell ref="F314:F319"/>
    <mergeCell ref="G314:G319"/>
    <mergeCell ref="H314:H319"/>
    <mergeCell ref="AT308:AT313"/>
    <mergeCell ref="AU308:AU313"/>
    <mergeCell ref="AV308:AV313"/>
    <mergeCell ref="AW308:AW313"/>
    <mergeCell ref="AX308:AX313"/>
    <mergeCell ref="AY308:AY313"/>
    <mergeCell ref="Y308:Y313"/>
    <mergeCell ref="Z308:Z313"/>
    <mergeCell ref="AA308:AA313"/>
    <mergeCell ref="AQ308:AQ313"/>
    <mergeCell ref="AR308:AR313"/>
    <mergeCell ref="AS308:AS313"/>
    <mergeCell ref="BS314:BS319"/>
    <mergeCell ref="T314:T319"/>
    <mergeCell ref="R314:R319"/>
    <mergeCell ref="S308:S313"/>
    <mergeCell ref="T308:T313"/>
    <mergeCell ref="U308:U313"/>
    <mergeCell ref="V308:V313"/>
    <mergeCell ref="A308:A343"/>
    <mergeCell ref="B308:B343"/>
    <mergeCell ref="C308:C343"/>
    <mergeCell ref="D308:D313"/>
    <mergeCell ref="E308:E313"/>
    <mergeCell ref="F308:F313"/>
    <mergeCell ref="I314:I319"/>
    <mergeCell ref="J314:J319"/>
    <mergeCell ref="K314:K319"/>
    <mergeCell ref="L314:L319"/>
    <mergeCell ref="M314:M319"/>
    <mergeCell ref="N314:N319"/>
    <mergeCell ref="D320:D325"/>
    <mergeCell ref="E320:E325"/>
    <mergeCell ref="F320:F325"/>
    <mergeCell ref="G320:G325"/>
    <mergeCell ref="H320:H325"/>
    <mergeCell ref="I320:I325"/>
    <mergeCell ref="N320:N325"/>
    <mergeCell ref="M326:M331"/>
    <mergeCell ref="N326:N331"/>
    <mergeCell ref="D338:D343"/>
    <mergeCell ref="E338:E343"/>
    <mergeCell ref="F338:F343"/>
    <mergeCell ref="G338:G343"/>
    <mergeCell ref="H338:H343"/>
    <mergeCell ref="I338:I343"/>
    <mergeCell ref="J338:J343"/>
    <mergeCell ref="J320:J325"/>
    <mergeCell ref="I332:I337"/>
    <mergeCell ref="J332:J337"/>
    <mergeCell ref="K332:K337"/>
    <mergeCell ref="L302:L307"/>
    <mergeCell ref="M302:M307"/>
    <mergeCell ref="N302:N307"/>
    <mergeCell ref="O302:O307"/>
    <mergeCell ref="P302:P307"/>
    <mergeCell ref="Q302:Q307"/>
    <mergeCell ref="M308:M313"/>
    <mergeCell ref="N308:N313"/>
    <mergeCell ref="O308:O313"/>
    <mergeCell ref="P308:P313"/>
    <mergeCell ref="Q308:Q313"/>
    <mergeCell ref="R308:R313"/>
    <mergeCell ref="G308:G313"/>
    <mergeCell ref="H308:H313"/>
    <mergeCell ref="I308:I313"/>
    <mergeCell ref="J308:J313"/>
    <mergeCell ref="K308:K313"/>
    <mergeCell ref="L308:L313"/>
    <mergeCell ref="BT302:BT307"/>
    <mergeCell ref="BU302:BU307"/>
    <mergeCell ref="AS302:AS307"/>
    <mergeCell ref="AT302:AT307"/>
    <mergeCell ref="AU302:AU307"/>
    <mergeCell ref="AV302:AV307"/>
    <mergeCell ref="AW302:AW307"/>
    <mergeCell ref="AX302:AX307"/>
    <mergeCell ref="X302:X307"/>
    <mergeCell ref="Y302:Y307"/>
    <mergeCell ref="Z302:Z307"/>
    <mergeCell ref="AA302:AA307"/>
    <mergeCell ref="AQ302:AQ307"/>
    <mergeCell ref="AR302:AR307"/>
    <mergeCell ref="R302:R307"/>
    <mergeCell ref="S302:S307"/>
    <mergeCell ref="T302:T307"/>
    <mergeCell ref="U302:U307"/>
    <mergeCell ref="V302:V307"/>
    <mergeCell ref="W302:W307"/>
    <mergeCell ref="AY302:AY307"/>
    <mergeCell ref="AZ302:AZ307"/>
    <mergeCell ref="BR302:BR307"/>
    <mergeCell ref="BS302:BS307"/>
    <mergeCell ref="BT296:BT301"/>
    <mergeCell ref="BU296:BU301"/>
    <mergeCell ref="D302:D307"/>
    <mergeCell ref="E302:E307"/>
    <mergeCell ref="F302:F307"/>
    <mergeCell ref="G302:G307"/>
    <mergeCell ref="H302:H307"/>
    <mergeCell ref="I302:I307"/>
    <mergeCell ref="J302:J307"/>
    <mergeCell ref="K302:K307"/>
    <mergeCell ref="AW296:AW301"/>
    <mergeCell ref="AX296:AX301"/>
    <mergeCell ref="AY296:AY301"/>
    <mergeCell ref="AZ296:AZ301"/>
    <mergeCell ref="BR296:BR301"/>
    <mergeCell ref="BS296:BS301"/>
    <mergeCell ref="AQ296:AQ301"/>
    <mergeCell ref="AR296:AR301"/>
    <mergeCell ref="AS296:AS301"/>
    <mergeCell ref="AT296:AT301"/>
    <mergeCell ref="AU296:AU301"/>
    <mergeCell ref="AV296:AV301"/>
    <mergeCell ref="V296:V301"/>
    <mergeCell ref="W296:W301"/>
    <mergeCell ref="X296:X301"/>
    <mergeCell ref="Y296:Y301"/>
    <mergeCell ref="Z296:Z301"/>
    <mergeCell ref="AA296:AA301"/>
    <mergeCell ref="P296:P301"/>
    <mergeCell ref="Q296:Q301"/>
    <mergeCell ref="R296:R301"/>
    <mergeCell ref="S296:S301"/>
    <mergeCell ref="T296:T301"/>
    <mergeCell ref="U296:U301"/>
    <mergeCell ref="J296:J301"/>
    <mergeCell ref="K296:K301"/>
    <mergeCell ref="L296:L301"/>
    <mergeCell ref="M296:M301"/>
    <mergeCell ref="N296:N301"/>
    <mergeCell ref="O296:O301"/>
    <mergeCell ref="D296:D301"/>
    <mergeCell ref="E296:E301"/>
    <mergeCell ref="F296:F301"/>
    <mergeCell ref="G296:G301"/>
    <mergeCell ref="H296:H301"/>
    <mergeCell ref="I296:I301"/>
    <mergeCell ref="AY290:AY295"/>
    <mergeCell ref="AZ290:AZ295"/>
    <mergeCell ref="BR290:BR295"/>
    <mergeCell ref="L290:L295"/>
    <mergeCell ref="M290:M295"/>
    <mergeCell ref="N290:N295"/>
    <mergeCell ref="O290:O295"/>
    <mergeCell ref="P290:P295"/>
    <mergeCell ref="Q290:Q295"/>
    <mergeCell ref="BS290:BS295"/>
    <mergeCell ref="BT290:BT295"/>
    <mergeCell ref="BU290:BU295"/>
    <mergeCell ref="AS290:AS295"/>
    <mergeCell ref="AT290:AT295"/>
    <mergeCell ref="AU290:AU295"/>
    <mergeCell ref="AV290:AV295"/>
    <mergeCell ref="AW290:AW295"/>
    <mergeCell ref="AX290:AX295"/>
    <mergeCell ref="X290:X295"/>
    <mergeCell ref="Y290:Y295"/>
    <mergeCell ref="Z290:Z295"/>
    <mergeCell ref="AA290:AA295"/>
    <mergeCell ref="AQ290:AQ295"/>
    <mergeCell ref="AR290:AR295"/>
    <mergeCell ref="R290:R295"/>
    <mergeCell ref="S290:S295"/>
    <mergeCell ref="T290:T295"/>
    <mergeCell ref="U290:U295"/>
    <mergeCell ref="V290:V295"/>
    <mergeCell ref="W290:W295"/>
    <mergeCell ref="BT284:BT289"/>
    <mergeCell ref="BU284:BU289"/>
    <mergeCell ref="D290:D295"/>
    <mergeCell ref="E290:E295"/>
    <mergeCell ref="F290:F295"/>
    <mergeCell ref="G290:G295"/>
    <mergeCell ref="H290:H295"/>
    <mergeCell ref="I290:I295"/>
    <mergeCell ref="J290:J295"/>
    <mergeCell ref="K290:K295"/>
    <mergeCell ref="AW284:AW289"/>
    <mergeCell ref="AX284:AX289"/>
    <mergeCell ref="AY284:AY289"/>
    <mergeCell ref="AZ284:AZ289"/>
    <mergeCell ref="BR284:BR289"/>
    <mergeCell ref="BS284:BS289"/>
    <mergeCell ref="AQ284:AQ289"/>
    <mergeCell ref="AR284:AR289"/>
    <mergeCell ref="AS284:AS289"/>
    <mergeCell ref="AT284:AT289"/>
    <mergeCell ref="AU284:AU289"/>
    <mergeCell ref="AV284:AV289"/>
    <mergeCell ref="V284:V289"/>
    <mergeCell ref="W284:W289"/>
    <mergeCell ref="X284:X289"/>
    <mergeCell ref="Y284:Y289"/>
    <mergeCell ref="Z284:Z289"/>
    <mergeCell ref="AA284:AA289"/>
    <mergeCell ref="P284:P289"/>
    <mergeCell ref="Q284:Q289"/>
    <mergeCell ref="R284:R289"/>
    <mergeCell ref="S284:S289"/>
    <mergeCell ref="T284:T289"/>
    <mergeCell ref="U284:U289"/>
    <mergeCell ref="J284:J289"/>
    <mergeCell ref="K284:K289"/>
    <mergeCell ref="L284:L289"/>
    <mergeCell ref="M284:M289"/>
    <mergeCell ref="N284:N289"/>
    <mergeCell ref="O284:O289"/>
    <mergeCell ref="D284:D289"/>
    <mergeCell ref="E284:E289"/>
    <mergeCell ref="F284:F289"/>
    <mergeCell ref="G284:G289"/>
    <mergeCell ref="H284:H289"/>
    <mergeCell ref="I284:I289"/>
    <mergeCell ref="AY278:AY283"/>
    <mergeCell ref="AZ278:AZ283"/>
    <mergeCell ref="BR278:BR283"/>
    <mergeCell ref="L278:L283"/>
    <mergeCell ref="M278:M283"/>
    <mergeCell ref="N278:N283"/>
    <mergeCell ref="O278:O283"/>
    <mergeCell ref="P278:P283"/>
    <mergeCell ref="Q278:Q283"/>
    <mergeCell ref="BS278:BS283"/>
    <mergeCell ref="BT278:BT283"/>
    <mergeCell ref="BU278:BU283"/>
    <mergeCell ref="AS278:AS283"/>
    <mergeCell ref="AT278:AT283"/>
    <mergeCell ref="AU278:AU283"/>
    <mergeCell ref="AV278:AV283"/>
    <mergeCell ref="AW278:AW283"/>
    <mergeCell ref="AX278:AX283"/>
    <mergeCell ref="X278:X283"/>
    <mergeCell ref="Y278:Y283"/>
    <mergeCell ref="Z278:Z283"/>
    <mergeCell ref="AA278:AA283"/>
    <mergeCell ref="AQ278:AQ283"/>
    <mergeCell ref="AR278:AR283"/>
    <mergeCell ref="R278:R283"/>
    <mergeCell ref="S278:S283"/>
    <mergeCell ref="T278:T283"/>
    <mergeCell ref="U278:U283"/>
    <mergeCell ref="V278:V283"/>
    <mergeCell ref="W278:W283"/>
    <mergeCell ref="BT272:BT277"/>
    <mergeCell ref="BU272:BU277"/>
    <mergeCell ref="D278:D283"/>
    <mergeCell ref="E278:E283"/>
    <mergeCell ref="F278:F283"/>
    <mergeCell ref="G278:G283"/>
    <mergeCell ref="H278:H283"/>
    <mergeCell ref="I278:I283"/>
    <mergeCell ref="J278:J283"/>
    <mergeCell ref="K278:K283"/>
    <mergeCell ref="AW272:AW277"/>
    <mergeCell ref="AX272:AX277"/>
    <mergeCell ref="AY272:AY277"/>
    <mergeCell ref="AZ272:AZ277"/>
    <mergeCell ref="BR272:BR277"/>
    <mergeCell ref="BS272:BS277"/>
    <mergeCell ref="AQ272:AQ277"/>
    <mergeCell ref="AR272:AR277"/>
    <mergeCell ref="AS272:AS277"/>
    <mergeCell ref="AT272:AT277"/>
    <mergeCell ref="AU272:AU277"/>
    <mergeCell ref="AV272:AV277"/>
    <mergeCell ref="V272:V277"/>
    <mergeCell ref="W272:W277"/>
    <mergeCell ref="X272:X277"/>
    <mergeCell ref="Y272:Y277"/>
    <mergeCell ref="Z272:Z277"/>
    <mergeCell ref="AA272:AA277"/>
    <mergeCell ref="P272:P277"/>
    <mergeCell ref="Q272:Q277"/>
    <mergeCell ref="R272:R277"/>
    <mergeCell ref="S272:S277"/>
    <mergeCell ref="T272:T277"/>
    <mergeCell ref="U272:U277"/>
    <mergeCell ref="J272:J277"/>
    <mergeCell ref="K272:K277"/>
    <mergeCell ref="L272:L277"/>
    <mergeCell ref="M272:M277"/>
    <mergeCell ref="N272:N277"/>
    <mergeCell ref="O272:O277"/>
    <mergeCell ref="BU266:BU271"/>
    <mergeCell ref="A272:A307"/>
    <mergeCell ref="B272:B307"/>
    <mergeCell ref="C272:C307"/>
    <mergeCell ref="D272:D277"/>
    <mergeCell ref="E272:E277"/>
    <mergeCell ref="F272:F277"/>
    <mergeCell ref="G272:G277"/>
    <mergeCell ref="H272:H277"/>
    <mergeCell ref="I272:I277"/>
    <mergeCell ref="AX266:AX271"/>
    <mergeCell ref="AY266:AY271"/>
    <mergeCell ref="AZ266:AZ271"/>
    <mergeCell ref="BR266:BR271"/>
    <mergeCell ref="BS266:BS271"/>
    <mergeCell ref="BT266:BT271"/>
    <mergeCell ref="AR266:AR271"/>
    <mergeCell ref="AS266:AS271"/>
    <mergeCell ref="AT266:AT271"/>
    <mergeCell ref="AU266:AU271"/>
    <mergeCell ref="AV266:AV271"/>
    <mergeCell ref="AW266:AW271"/>
    <mergeCell ref="W266:W271"/>
    <mergeCell ref="X266:X271"/>
    <mergeCell ref="Y266:Y271"/>
    <mergeCell ref="Z266:Z271"/>
    <mergeCell ref="AA266:AA271"/>
    <mergeCell ref="AQ266:AQ271"/>
    <mergeCell ref="Q266:Q271"/>
    <mergeCell ref="R266:R271"/>
    <mergeCell ref="S266:S271"/>
    <mergeCell ref="T266:T271"/>
    <mergeCell ref="U266:U271"/>
    <mergeCell ref="V266:V271"/>
    <mergeCell ref="K266:K271"/>
    <mergeCell ref="L266:L271"/>
    <mergeCell ref="M266:M271"/>
    <mergeCell ref="N266:N271"/>
    <mergeCell ref="O266:O271"/>
    <mergeCell ref="P266:P271"/>
    <mergeCell ref="BS260:BS265"/>
    <mergeCell ref="T260:T265"/>
    <mergeCell ref="BT260:BT265"/>
    <mergeCell ref="BU260:BU265"/>
    <mergeCell ref="D266:D271"/>
    <mergeCell ref="E266:E271"/>
    <mergeCell ref="F266:F271"/>
    <mergeCell ref="G266:G271"/>
    <mergeCell ref="H266:H271"/>
    <mergeCell ref="I266:I271"/>
    <mergeCell ref="J266:J271"/>
    <mergeCell ref="AV260:AV265"/>
    <mergeCell ref="AW260:AW265"/>
    <mergeCell ref="AX260:AX265"/>
    <mergeCell ref="AY260:AY265"/>
    <mergeCell ref="AZ260:AZ265"/>
    <mergeCell ref="BR260:BR265"/>
    <mergeCell ref="AA260:AA265"/>
    <mergeCell ref="AQ260:AQ265"/>
    <mergeCell ref="AR260:AR265"/>
    <mergeCell ref="AS260:AS265"/>
    <mergeCell ref="AT260:AT265"/>
    <mergeCell ref="AU260:AU265"/>
    <mergeCell ref="U260:U265"/>
    <mergeCell ref="V260:V265"/>
    <mergeCell ref="W260:W265"/>
    <mergeCell ref="X260:X265"/>
    <mergeCell ref="Y260:Y265"/>
    <mergeCell ref="Z260:Z265"/>
    <mergeCell ref="O260:O265"/>
    <mergeCell ref="P260:P265"/>
    <mergeCell ref="Q260:Q265"/>
    <mergeCell ref="R260:R265"/>
    <mergeCell ref="S260:S265"/>
    <mergeCell ref="I260:I265"/>
    <mergeCell ref="J260:J265"/>
    <mergeCell ref="K260:K265"/>
    <mergeCell ref="L260:L265"/>
    <mergeCell ref="M260:M265"/>
    <mergeCell ref="N260:N265"/>
    <mergeCell ref="BT254:BT259"/>
    <mergeCell ref="U254:U259"/>
    <mergeCell ref="J254:J259"/>
    <mergeCell ref="K254:K259"/>
    <mergeCell ref="L254:L259"/>
    <mergeCell ref="M254:M259"/>
    <mergeCell ref="N254:N259"/>
    <mergeCell ref="O254:O259"/>
    <mergeCell ref="BU254:BU259"/>
    <mergeCell ref="A260:A271"/>
    <mergeCell ref="B260:B271"/>
    <mergeCell ref="C260:C271"/>
    <mergeCell ref="D260:D265"/>
    <mergeCell ref="E260:E265"/>
    <mergeCell ref="F260:F265"/>
    <mergeCell ref="G260:G265"/>
    <mergeCell ref="H260:H265"/>
    <mergeCell ref="AW254:AW259"/>
    <mergeCell ref="AX254:AX259"/>
    <mergeCell ref="AY254:AY259"/>
    <mergeCell ref="AZ254:AZ259"/>
    <mergeCell ref="BR254:BR259"/>
    <mergeCell ref="BS254:BS259"/>
    <mergeCell ref="AQ254:AQ259"/>
    <mergeCell ref="AR254:AR259"/>
    <mergeCell ref="AS254:AS259"/>
    <mergeCell ref="AT254:AT259"/>
    <mergeCell ref="AU254:AU259"/>
    <mergeCell ref="AV254:AV259"/>
    <mergeCell ref="V254:V259"/>
    <mergeCell ref="W254:W259"/>
    <mergeCell ref="X254:X259"/>
    <mergeCell ref="Y254:Y259"/>
    <mergeCell ref="Z254:Z259"/>
    <mergeCell ref="AA254:AA259"/>
    <mergeCell ref="P254:P259"/>
    <mergeCell ref="Q254:Q259"/>
    <mergeCell ref="R254:R259"/>
    <mergeCell ref="S254:S259"/>
    <mergeCell ref="T254:T259"/>
    <mergeCell ref="D254:D259"/>
    <mergeCell ref="E254:E259"/>
    <mergeCell ref="F254:F259"/>
    <mergeCell ref="G254:G259"/>
    <mergeCell ref="H254:H259"/>
    <mergeCell ref="I254:I259"/>
    <mergeCell ref="AY248:AY253"/>
    <mergeCell ref="AZ248:AZ253"/>
    <mergeCell ref="BR248:BR253"/>
    <mergeCell ref="BS248:BS253"/>
    <mergeCell ref="BT248:BT253"/>
    <mergeCell ref="BU248:BU253"/>
    <mergeCell ref="AS248:AS253"/>
    <mergeCell ref="AT248:AT253"/>
    <mergeCell ref="AU248:AU253"/>
    <mergeCell ref="AV248:AV253"/>
    <mergeCell ref="AW248:AW253"/>
    <mergeCell ref="AX248:AX253"/>
    <mergeCell ref="X248:X253"/>
    <mergeCell ref="Y248:Y253"/>
    <mergeCell ref="Z248:Z253"/>
    <mergeCell ref="AA248:AA253"/>
    <mergeCell ref="AQ248:AQ253"/>
    <mergeCell ref="AR248:AR253"/>
    <mergeCell ref="R248:R253"/>
    <mergeCell ref="S248:S253"/>
    <mergeCell ref="T248:T253"/>
    <mergeCell ref="U248:U253"/>
    <mergeCell ref="V248:V253"/>
    <mergeCell ref="W248:W253"/>
    <mergeCell ref="L248:L253"/>
    <mergeCell ref="M248:M253"/>
    <mergeCell ref="N248:N253"/>
    <mergeCell ref="O248:O253"/>
    <mergeCell ref="P248:P253"/>
    <mergeCell ref="Q248:Q253"/>
    <mergeCell ref="BT242:BT247"/>
    <mergeCell ref="BU242:BU247"/>
    <mergeCell ref="D248:D253"/>
    <mergeCell ref="E248:E253"/>
    <mergeCell ref="F248:F253"/>
    <mergeCell ref="G248:G253"/>
    <mergeCell ref="H248:H253"/>
    <mergeCell ref="I248:I253"/>
    <mergeCell ref="J248:J253"/>
    <mergeCell ref="K248:K253"/>
    <mergeCell ref="AW242:AW247"/>
    <mergeCell ref="AX242:AX247"/>
    <mergeCell ref="AY242:AY247"/>
    <mergeCell ref="AZ242:AZ247"/>
    <mergeCell ref="BR242:BR247"/>
    <mergeCell ref="BS242:BS247"/>
    <mergeCell ref="AQ242:AQ247"/>
    <mergeCell ref="AR242:AR247"/>
    <mergeCell ref="AS242:AS247"/>
    <mergeCell ref="AT242:AT247"/>
    <mergeCell ref="AU242:AU247"/>
    <mergeCell ref="AV242:AV247"/>
    <mergeCell ref="V242:V247"/>
    <mergeCell ref="W242:W247"/>
    <mergeCell ref="X242:X247"/>
    <mergeCell ref="Y242:Y247"/>
    <mergeCell ref="Z242:Z247"/>
    <mergeCell ref="AA242:AA247"/>
    <mergeCell ref="P242:P247"/>
    <mergeCell ref="Q242:Q247"/>
    <mergeCell ref="R242:R247"/>
    <mergeCell ref="S242:S247"/>
    <mergeCell ref="T242:T247"/>
    <mergeCell ref="U242:U247"/>
    <mergeCell ref="J242:J247"/>
    <mergeCell ref="K242:K247"/>
    <mergeCell ref="L242:L247"/>
    <mergeCell ref="M242:M247"/>
    <mergeCell ref="N242:N247"/>
    <mergeCell ref="O242:O247"/>
    <mergeCell ref="D242:D247"/>
    <mergeCell ref="E242:E247"/>
    <mergeCell ref="F242:F247"/>
    <mergeCell ref="G242:G247"/>
    <mergeCell ref="H242:H247"/>
    <mergeCell ref="I242:I247"/>
    <mergeCell ref="AY236:AY241"/>
    <mergeCell ref="AZ236:AZ241"/>
    <mergeCell ref="BR236:BR241"/>
    <mergeCell ref="BS236:BS241"/>
    <mergeCell ref="BT236:BT241"/>
    <mergeCell ref="BU236:BU241"/>
    <mergeCell ref="AS236:AS241"/>
    <mergeCell ref="AT236:AT241"/>
    <mergeCell ref="AU236:AU241"/>
    <mergeCell ref="AV236:AV241"/>
    <mergeCell ref="AW236:AW241"/>
    <mergeCell ref="AX236:AX241"/>
    <mergeCell ref="X236:X241"/>
    <mergeCell ref="Y236:Y241"/>
    <mergeCell ref="Z236:Z241"/>
    <mergeCell ref="AA236:AA241"/>
    <mergeCell ref="AQ236:AQ241"/>
    <mergeCell ref="AR236:AR241"/>
    <mergeCell ref="R236:R241"/>
    <mergeCell ref="S236:S241"/>
    <mergeCell ref="T236:T241"/>
    <mergeCell ref="U236:U241"/>
    <mergeCell ref="V236:V241"/>
    <mergeCell ref="W236:W241"/>
    <mergeCell ref="L236:L241"/>
    <mergeCell ref="M236:M241"/>
    <mergeCell ref="N236:N241"/>
    <mergeCell ref="O236:O241"/>
    <mergeCell ref="P236:P241"/>
    <mergeCell ref="Q236:Q241"/>
    <mergeCell ref="BT230:BT235"/>
    <mergeCell ref="BU230:BU235"/>
    <mergeCell ref="D236:D241"/>
    <mergeCell ref="E236:E241"/>
    <mergeCell ref="F236:F241"/>
    <mergeCell ref="G236:G241"/>
    <mergeCell ref="H236:H241"/>
    <mergeCell ref="I236:I241"/>
    <mergeCell ref="J236:J241"/>
    <mergeCell ref="K236:K241"/>
    <mergeCell ref="AW230:AW235"/>
    <mergeCell ref="AX230:AX235"/>
    <mergeCell ref="AY230:AY235"/>
    <mergeCell ref="AZ230:AZ235"/>
    <mergeCell ref="BR230:BR235"/>
    <mergeCell ref="BS230:BS235"/>
    <mergeCell ref="AQ230:AQ235"/>
    <mergeCell ref="AR230:AR235"/>
    <mergeCell ref="AS230:AS235"/>
    <mergeCell ref="AT230:AT235"/>
    <mergeCell ref="AU230:AU235"/>
    <mergeCell ref="AV230:AV235"/>
    <mergeCell ref="V230:V235"/>
    <mergeCell ref="W230:W235"/>
    <mergeCell ref="X230:X235"/>
    <mergeCell ref="Y230:Y235"/>
    <mergeCell ref="Z230:Z235"/>
    <mergeCell ref="AA230:AA235"/>
    <mergeCell ref="P230:P235"/>
    <mergeCell ref="Q230:Q235"/>
    <mergeCell ref="R230:R235"/>
    <mergeCell ref="S230:S235"/>
    <mergeCell ref="T230:T235"/>
    <mergeCell ref="U230:U235"/>
    <mergeCell ref="J230:J235"/>
    <mergeCell ref="K230:K235"/>
    <mergeCell ref="L230:L235"/>
    <mergeCell ref="M230:M235"/>
    <mergeCell ref="N230:N235"/>
    <mergeCell ref="O230:O235"/>
    <mergeCell ref="D230:D235"/>
    <mergeCell ref="E230:E235"/>
    <mergeCell ref="F230:F235"/>
    <mergeCell ref="G230:G235"/>
    <mergeCell ref="H230:H235"/>
    <mergeCell ref="I230:I235"/>
    <mergeCell ref="AY224:AY229"/>
    <mergeCell ref="AZ224:AZ229"/>
    <mergeCell ref="BR224:BR229"/>
    <mergeCell ref="BS224:BS229"/>
    <mergeCell ref="BT224:BT229"/>
    <mergeCell ref="BU224:BU229"/>
    <mergeCell ref="AS224:AS229"/>
    <mergeCell ref="AT224:AT229"/>
    <mergeCell ref="AU224:AU229"/>
    <mergeCell ref="AV224:AV229"/>
    <mergeCell ref="AW224:AW229"/>
    <mergeCell ref="AX224:AX229"/>
    <mergeCell ref="X224:X229"/>
    <mergeCell ref="Y224:Y229"/>
    <mergeCell ref="Z224:Z229"/>
    <mergeCell ref="AA224:AA229"/>
    <mergeCell ref="AQ224:AQ229"/>
    <mergeCell ref="AR224:AR229"/>
    <mergeCell ref="R224:R229"/>
    <mergeCell ref="S224:S229"/>
    <mergeCell ref="T224:T229"/>
    <mergeCell ref="U224:U229"/>
    <mergeCell ref="V224:V229"/>
    <mergeCell ref="W224:W229"/>
    <mergeCell ref="L224:L229"/>
    <mergeCell ref="M224:M229"/>
    <mergeCell ref="N224:N229"/>
    <mergeCell ref="O224:O229"/>
    <mergeCell ref="P224:P229"/>
    <mergeCell ref="Q224:Q229"/>
    <mergeCell ref="BT218:BT223"/>
    <mergeCell ref="BU218:BU223"/>
    <mergeCell ref="D224:D229"/>
    <mergeCell ref="E224:E229"/>
    <mergeCell ref="F224:F229"/>
    <mergeCell ref="G224:G229"/>
    <mergeCell ref="H224:H229"/>
    <mergeCell ref="I224:I229"/>
    <mergeCell ref="J224:J229"/>
    <mergeCell ref="K224:K229"/>
    <mergeCell ref="AW218:AW223"/>
    <mergeCell ref="AX218:AX223"/>
    <mergeCell ref="AY218:AY223"/>
    <mergeCell ref="AZ218:AZ223"/>
    <mergeCell ref="BR218:BR223"/>
    <mergeCell ref="BS218:BS223"/>
    <mergeCell ref="AQ218:AQ223"/>
    <mergeCell ref="AR218:AR223"/>
    <mergeCell ref="AS218:AS223"/>
    <mergeCell ref="AT218:AT223"/>
    <mergeCell ref="AU218:AU223"/>
    <mergeCell ref="AV218:AV223"/>
    <mergeCell ref="V218:V223"/>
    <mergeCell ref="W218:W223"/>
    <mergeCell ref="X218:X223"/>
    <mergeCell ref="Y218:Y223"/>
    <mergeCell ref="Z218:Z223"/>
    <mergeCell ref="AA218:AA223"/>
    <mergeCell ref="P218:P223"/>
    <mergeCell ref="Q218:Q223"/>
    <mergeCell ref="R218:R223"/>
    <mergeCell ref="S218:S223"/>
    <mergeCell ref="T218:T223"/>
    <mergeCell ref="U218:U223"/>
    <mergeCell ref="J218:J223"/>
    <mergeCell ref="K218:K223"/>
    <mergeCell ref="L218:L223"/>
    <mergeCell ref="M218:M223"/>
    <mergeCell ref="N218:N223"/>
    <mergeCell ref="O218:O223"/>
    <mergeCell ref="D218:D223"/>
    <mergeCell ref="E218:E223"/>
    <mergeCell ref="F218:F223"/>
    <mergeCell ref="G218:G223"/>
    <mergeCell ref="H218:H223"/>
    <mergeCell ref="I218:I223"/>
    <mergeCell ref="AY212:AY217"/>
    <mergeCell ref="AZ212:AZ217"/>
    <mergeCell ref="BR212:BR217"/>
    <mergeCell ref="BS212:BS217"/>
    <mergeCell ref="BT212:BT217"/>
    <mergeCell ref="BU212:BU217"/>
    <mergeCell ref="AS212:AS217"/>
    <mergeCell ref="AT212:AT217"/>
    <mergeCell ref="AU212:AU217"/>
    <mergeCell ref="AV212:AV217"/>
    <mergeCell ref="AW212:AW217"/>
    <mergeCell ref="AX212:AX217"/>
    <mergeCell ref="X212:X217"/>
    <mergeCell ref="Y212:Y217"/>
    <mergeCell ref="Z212:Z217"/>
    <mergeCell ref="AA212:AA217"/>
    <mergeCell ref="AQ212:AQ217"/>
    <mergeCell ref="AR212:AR217"/>
    <mergeCell ref="R212:R217"/>
    <mergeCell ref="S212:S217"/>
    <mergeCell ref="T212:T217"/>
    <mergeCell ref="U212:U217"/>
    <mergeCell ref="V212:V217"/>
    <mergeCell ref="W212:W217"/>
    <mergeCell ref="L212:L217"/>
    <mergeCell ref="M212:M217"/>
    <mergeCell ref="N212:N217"/>
    <mergeCell ref="O212:O217"/>
    <mergeCell ref="P212:P217"/>
    <mergeCell ref="Q212:Q217"/>
    <mergeCell ref="BT206:BT211"/>
    <mergeCell ref="BU206:BU211"/>
    <mergeCell ref="D212:D217"/>
    <mergeCell ref="E212:E217"/>
    <mergeCell ref="F212:F217"/>
    <mergeCell ref="G212:G217"/>
    <mergeCell ref="H212:H217"/>
    <mergeCell ref="I212:I217"/>
    <mergeCell ref="J212:J217"/>
    <mergeCell ref="K212:K217"/>
    <mergeCell ref="AW206:AW211"/>
    <mergeCell ref="AX206:AX211"/>
    <mergeCell ref="AY206:AY211"/>
    <mergeCell ref="AZ206:AZ211"/>
    <mergeCell ref="BR206:BR211"/>
    <mergeCell ref="BS206:BS211"/>
    <mergeCell ref="AQ206:AQ211"/>
    <mergeCell ref="AR206:AR211"/>
    <mergeCell ref="AS206:AS211"/>
    <mergeCell ref="AT206:AT211"/>
    <mergeCell ref="AU206:AU211"/>
    <mergeCell ref="AV206:AV211"/>
    <mergeCell ref="V206:V211"/>
    <mergeCell ref="W206:W211"/>
    <mergeCell ref="X206:X211"/>
    <mergeCell ref="Y206:Y211"/>
    <mergeCell ref="Z206:Z211"/>
    <mergeCell ref="AA206:AA211"/>
    <mergeCell ref="P206:P211"/>
    <mergeCell ref="Q206:Q211"/>
    <mergeCell ref="R206:R211"/>
    <mergeCell ref="S206:S211"/>
    <mergeCell ref="T206:T211"/>
    <mergeCell ref="U206:U211"/>
    <mergeCell ref="J206:J211"/>
    <mergeCell ref="K206:K211"/>
    <mergeCell ref="L206:L211"/>
    <mergeCell ref="M206:M211"/>
    <mergeCell ref="N206:N211"/>
    <mergeCell ref="O206:O211"/>
    <mergeCell ref="D206:D211"/>
    <mergeCell ref="E206:E211"/>
    <mergeCell ref="F206:F211"/>
    <mergeCell ref="G206:G211"/>
    <mergeCell ref="H206:H211"/>
    <mergeCell ref="I206:I211"/>
    <mergeCell ref="AY200:AY205"/>
    <mergeCell ref="AZ200:AZ205"/>
    <mergeCell ref="BR200:BR205"/>
    <mergeCell ref="BS200:BS205"/>
    <mergeCell ref="BT200:BT205"/>
    <mergeCell ref="BU200:BU205"/>
    <mergeCell ref="AS200:AS205"/>
    <mergeCell ref="AT200:AT205"/>
    <mergeCell ref="AU200:AU205"/>
    <mergeCell ref="AV200:AV205"/>
    <mergeCell ref="AW200:AW205"/>
    <mergeCell ref="AX200:AX205"/>
    <mergeCell ref="X200:X205"/>
    <mergeCell ref="Y200:Y205"/>
    <mergeCell ref="Z200:Z205"/>
    <mergeCell ref="AA200:AA205"/>
    <mergeCell ref="AQ200:AQ205"/>
    <mergeCell ref="AR200:AR205"/>
    <mergeCell ref="R200:R205"/>
    <mergeCell ref="S200:S205"/>
    <mergeCell ref="T200:T205"/>
    <mergeCell ref="U200:U205"/>
    <mergeCell ref="V200:V205"/>
    <mergeCell ref="W200:W205"/>
    <mergeCell ref="L200:L205"/>
    <mergeCell ref="M200:M205"/>
    <mergeCell ref="N200:N205"/>
    <mergeCell ref="O200:O205"/>
    <mergeCell ref="P200:P205"/>
    <mergeCell ref="Q200:Q205"/>
    <mergeCell ref="BT194:BT199"/>
    <mergeCell ref="BU194:BU199"/>
    <mergeCell ref="D200:D205"/>
    <mergeCell ref="E200:E205"/>
    <mergeCell ref="F200:F205"/>
    <mergeCell ref="G200:G205"/>
    <mergeCell ref="H200:H205"/>
    <mergeCell ref="I200:I205"/>
    <mergeCell ref="J200:J205"/>
    <mergeCell ref="K200:K205"/>
    <mergeCell ref="AW194:AW199"/>
    <mergeCell ref="AX194:AX199"/>
    <mergeCell ref="AY194:AY199"/>
    <mergeCell ref="AZ194:AZ199"/>
    <mergeCell ref="BR194:BR199"/>
    <mergeCell ref="BS194:BS199"/>
    <mergeCell ref="AQ194:AQ199"/>
    <mergeCell ref="AR194:AR199"/>
    <mergeCell ref="AS194:AS199"/>
    <mergeCell ref="AT194:AT199"/>
    <mergeCell ref="AU194:AU199"/>
    <mergeCell ref="AV194:AV199"/>
    <mergeCell ref="V194:V199"/>
    <mergeCell ref="W194:W199"/>
    <mergeCell ref="X194:X199"/>
    <mergeCell ref="Y194:Y199"/>
    <mergeCell ref="Z194:Z199"/>
    <mergeCell ref="AA194:AA199"/>
    <mergeCell ref="P194:P199"/>
    <mergeCell ref="Q194:Q199"/>
    <mergeCell ref="R194:R199"/>
    <mergeCell ref="S194:S199"/>
    <mergeCell ref="T194:T199"/>
    <mergeCell ref="U194:U199"/>
    <mergeCell ref="J194:J199"/>
    <mergeCell ref="K194:K199"/>
    <mergeCell ref="L194:L199"/>
    <mergeCell ref="M194:M199"/>
    <mergeCell ref="N194:N199"/>
    <mergeCell ref="O194:O199"/>
    <mergeCell ref="D194:D199"/>
    <mergeCell ref="E194:E199"/>
    <mergeCell ref="F194:F199"/>
    <mergeCell ref="G194:G199"/>
    <mergeCell ref="H194:H199"/>
    <mergeCell ref="I194:I199"/>
    <mergeCell ref="AY188:AY193"/>
    <mergeCell ref="AZ188:AZ193"/>
    <mergeCell ref="BR188:BR193"/>
    <mergeCell ref="BS188:BS193"/>
    <mergeCell ref="BT188:BT193"/>
    <mergeCell ref="BU188:BU193"/>
    <mergeCell ref="AS188:AS193"/>
    <mergeCell ref="AT188:AT193"/>
    <mergeCell ref="AU188:AU193"/>
    <mergeCell ref="AV188:AV193"/>
    <mergeCell ref="AW188:AW193"/>
    <mergeCell ref="AX188:AX193"/>
    <mergeCell ref="X188:X193"/>
    <mergeCell ref="Y188:Y193"/>
    <mergeCell ref="Z188:Z193"/>
    <mergeCell ref="AA188:AA193"/>
    <mergeCell ref="AQ188:AQ193"/>
    <mergeCell ref="AR188:AR193"/>
    <mergeCell ref="R188:R193"/>
    <mergeCell ref="S188:S193"/>
    <mergeCell ref="T188:T193"/>
    <mergeCell ref="U188:U193"/>
    <mergeCell ref="V188:V193"/>
    <mergeCell ref="W188:W193"/>
    <mergeCell ref="L188:L193"/>
    <mergeCell ref="M188:M193"/>
    <mergeCell ref="N188:N193"/>
    <mergeCell ref="O188:O193"/>
    <mergeCell ref="P188:P193"/>
    <mergeCell ref="Q188:Q193"/>
    <mergeCell ref="BT182:BT187"/>
    <mergeCell ref="BU182:BU187"/>
    <mergeCell ref="D188:D193"/>
    <mergeCell ref="E188:E193"/>
    <mergeCell ref="F188:F193"/>
    <mergeCell ref="G188:G193"/>
    <mergeCell ref="H188:H193"/>
    <mergeCell ref="I188:I193"/>
    <mergeCell ref="J188:J193"/>
    <mergeCell ref="K188:K193"/>
    <mergeCell ref="AW182:AW187"/>
    <mergeCell ref="AX182:AX187"/>
    <mergeCell ref="AY182:AY187"/>
    <mergeCell ref="AZ182:AZ187"/>
    <mergeCell ref="BR182:BR187"/>
    <mergeCell ref="BS182:BS187"/>
    <mergeCell ref="AQ182:AQ187"/>
    <mergeCell ref="AR182:AR187"/>
    <mergeCell ref="AS182:AS187"/>
    <mergeCell ref="AT182:AT187"/>
    <mergeCell ref="AU182:AU187"/>
    <mergeCell ref="AV182:AV187"/>
    <mergeCell ref="V182:V187"/>
    <mergeCell ref="W182:W187"/>
    <mergeCell ref="X182:X187"/>
    <mergeCell ref="Y182:Y187"/>
    <mergeCell ref="Z182:Z187"/>
    <mergeCell ref="AA182:AA187"/>
    <mergeCell ref="P182:P187"/>
    <mergeCell ref="Q182:Q187"/>
    <mergeCell ref="R182:R187"/>
    <mergeCell ref="S182:S187"/>
    <mergeCell ref="T182:T187"/>
    <mergeCell ref="U182:U187"/>
    <mergeCell ref="J182:J187"/>
    <mergeCell ref="K182:K187"/>
    <mergeCell ref="L182:L187"/>
    <mergeCell ref="M182:M187"/>
    <mergeCell ref="N182:N187"/>
    <mergeCell ref="O182:O187"/>
    <mergeCell ref="D182:D187"/>
    <mergeCell ref="E182:E187"/>
    <mergeCell ref="F182:F187"/>
    <mergeCell ref="G182:G187"/>
    <mergeCell ref="H182:H187"/>
    <mergeCell ref="I182:I187"/>
    <mergeCell ref="AY176:AY181"/>
    <mergeCell ref="AZ176:AZ181"/>
    <mergeCell ref="BR176:BR181"/>
    <mergeCell ref="BS176:BS181"/>
    <mergeCell ref="BT176:BT181"/>
    <mergeCell ref="BU176:BU181"/>
    <mergeCell ref="AS176:AS181"/>
    <mergeCell ref="AT176:AT181"/>
    <mergeCell ref="AU176:AU181"/>
    <mergeCell ref="AV176:AV181"/>
    <mergeCell ref="AW176:AW181"/>
    <mergeCell ref="AX176:AX181"/>
    <mergeCell ref="X176:X181"/>
    <mergeCell ref="Y176:Y181"/>
    <mergeCell ref="Z176:Z181"/>
    <mergeCell ref="AA176:AA181"/>
    <mergeCell ref="AQ176:AQ181"/>
    <mergeCell ref="AR176:AR181"/>
    <mergeCell ref="R176:R181"/>
    <mergeCell ref="S176:S181"/>
    <mergeCell ref="T176:T181"/>
    <mergeCell ref="U176:U181"/>
    <mergeCell ref="V176:V181"/>
    <mergeCell ref="W176:W181"/>
    <mergeCell ref="L176:L181"/>
    <mergeCell ref="M176:M181"/>
    <mergeCell ref="N176:N181"/>
    <mergeCell ref="O176:O181"/>
    <mergeCell ref="P176:P181"/>
    <mergeCell ref="Q176:Q181"/>
    <mergeCell ref="BT170:BT175"/>
    <mergeCell ref="BU170:BU175"/>
    <mergeCell ref="D176:D181"/>
    <mergeCell ref="E176:E181"/>
    <mergeCell ref="F176:F181"/>
    <mergeCell ref="G176:G181"/>
    <mergeCell ref="H176:H181"/>
    <mergeCell ref="I176:I181"/>
    <mergeCell ref="J176:J181"/>
    <mergeCell ref="K176:K181"/>
    <mergeCell ref="AW170:AW175"/>
    <mergeCell ref="AX170:AX175"/>
    <mergeCell ref="AY170:AY175"/>
    <mergeCell ref="AZ170:AZ175"/>
    <mergeCell ref="BR170:BR175"/>
    <mergeCell ref="BS170:BS175"/>
    <mergeCell ref="AQ170:AQ175"/>
    <mergeCell ref="AR170:AR175"/>
    <mergeCell ref="AS170:AS175"/>
    <mergeCell ref="AT170:AT175"/>
    <mergeCell ref="AU170:AU175"/>
    <mergeCell ref="AV170:AV175"/>
    <mergeCell ref="V170:V175"/>
    <mergeCell ref="W170:W175"/>
    <mergeCell ref="X170:X175"/>
    <mergeCell ref="Y170:Y175"/>
    <mergeCell ref="Z170:Z175"/>
    <mergeCell ref="AA170:AA175"/>
    <mergeCell ref="P170:P175"/>
    <mergeCell ref="Q170:Q175"/>
    <mergeCell ref="R170:R175"/>
    <mergeCell ref="S170:S175"/>
    <mergeCell ref="T170:T175"/>
    <mergeCell ref="U170:U175"/>
    <mergeCell ref="J170:J175"/>
    <mergeCell ref="K170:K175"/>
    <mergeCell ref="L170:L175"/>
    <mergeCell ref="M170:M175"/>
    <mergeCell ref="N170:N175"/>
    <mergeCell ref="O170:O175"/>
    <mergeCell ref="D170:D175"/>
    <mergeCell ref="E170:E175"/>
    <mergeCell ref="F170:F175"/>
    <mergeCell ref="G170:G175"/>
    <mergeCell ref="H170:H175"/>
    <mergeCell ref="I170:I175"/>
    <mergeCell ref="AY164:AY169"/>
    <mergeCell ref="AZ164:AZ169"/>
    <mergeCell ref="BR164:BR169"/>
    <mergeCell ref="BS164:BS169"/>
    <mergeCell ref="BT164:BT169"/>
    <mergeCell ref="BU164:BU169"/>
    <mergeCell ref="AS164:AS169"/>
    <mergeCell ref="AT164:AT169"/>
    <mergeCell ref="AU164:AU169"/>
    <mergeCell ref="AV164:AV169"/>
    <mergeCell ref="AW164:AW169"/>
    <mergeCell ref="AX164:AX169"/>
    <mergeCell ref="X164:X169"/>
    <mergeCell ref="Y164:Y169"/>
    <mergeCell ref="Z164:Z169"/>
    <mergeCell ref="AA164:AA169"/>
    <mergeCell ref="AQ164:AQ169"/>
    <mergeCell ref="AR164:AR169"/>
    <mergeCell ref="R164:R169"/>
    <mergeCell ref="S164:S169"/>
    <mergeCell ref="T164:T169"/>
    <mergeCell ref="U164:U169"/>
    <mergeCell ref="V164:V169"/>
    <mergeCell ref="W164:W169"/>
    <mergeCell ref="L164:L169"/>
    <mergeCell ref="M164:M169"/>
    <mergeCell ref="N164:N169"/>
    <mergeCell ref="O164:O169"/>
    <mergeCell ref="P164:P169"/>
    <mergeCell ref="Q164:Q169"/>
    <mergeCell ref="F164:F169"/>
    <mergeCell ref="G164:G169"/>
    <mergeCell ref="H164:H169"/>
    <mergeCell ref="I164:I169"/>
    <mergeCell ref="J164:J169"/>
    <mergeCell ref="K164:K169"/>
    <mergeCell ref="AZ158:AZ163"/>
    <mergeCell ref="BR158:BR163"/>
    <mergeCell ref="BS158:BS163"/>
    <mergeCell ref="BT158:BT163"/>
    <mergeCell ref="BU158:BU163"/>
    <mergeCell ref="A164:A259"/>
    <mergeCell ref="B164:B259"/>
    <mergeCell ref="C164:C259"/>
    <mergeCell ref="D164:D169"/>
    <mergeCell ref="E164:E169"/>
    <mergeCell ref="AT158:AT163"/>
    <mergeCell ref="AU158:AU163"/>
    <mergeCell ref="AV158:AV163"/>
    <mergeCell ref="AW158:AW163"/>
    <mergeCell ref="AX158:AX163"/>
    <mergeCell ref="AY158:AY163"/>
    <mergeCell ref="Y158:Y163"/>
    <mergeCell ref="Z158:Z163"/>
    <mergeCell ref="AA158:AA163"/>
    <mergeCell ref="AQ158:AQ163"/>
    <mergeCell ref="AR158:AR163"/>
    <mergeCell ref="AS158:AS163"/>
    <mergeCell ref="S158:S163"/>
    <mergeCell ref="T158:T163"/>
    <mergeCell ref="U158:U163"/>
    <mergeCell ref="V158:V163"/>
    <mergeCell ref="W158:W163"/>
    <mergeCell ref="X158:X163"/>
    <mergeCell ref="M158:M163"/>
    <mergeCell ref="N158:N163"/>
    <mergeCell ref="O158:O163"/>
    <mergeCell ref="P158:P163"/>
    <mergeCell ref="Q158:Q163"/>
    <mergeCell ref="R158:R163"/>
    <mergeCell ref="BU152:BU157"/>
    <mergeCell ref="D158:D163"/>
    <mergeCell ref="E158:E163"/>
    <mergeCell ref="F158:F163"/>
    <mergeCell ref="G158:G163"/>
    <mergeCell ref="H158:H163"/>
    <mergeCell ref="I158:I163"/>
    <mergeCell ref="J158:J163"/>
    <mergeCell ref="K158:K163"/>
    <mergeCell ref="L158:L163"/>
    <mergeCell ref="AX152:AX157"/>
    <mergeCell ref="AY152:AY157"/>
    <mergeCell ref="AZ152:AZ157"/>
    <mergeCell ref="BR152:BR157"/>
    <mergeCell ref="BS152:BS157"/>
    <mergeCell ref="BT152:BT157"/>
    <mergeCell ref="AR152:AR157"/>
    <mergeCell ref="AS152:AS157"/>
    <mergeCell ref="AT152:AT157"/>
    <mergeCell ref="AU152:AU157"/>
    <mergeCell ref="AV152:AV157"/>
    <mergeCell ref="AW152:AW157"/>
    <mergeCell ref="W152:W157"/>
    <mergeCell ref="X152:X157"/>
    <mergeCell ref="Y152:Y157"/>
    <mergeCell ref="Z152:Z157"/>
    <mergeCell ref="AA152:AA157"/>
    <mergeCell ref="AQ152:AQ157"/>
    <mergeCell ref="Q152:Q157"/>
    <mergeCell ref="R152:R157"/>
    <mergeCell ref="S152:S157"/>
    <mergeCell ref="T152:T157"/>
    <mergeCell ref="U152:U157"/>
    <mergeCell ref="V152:V157"/>
    <mergeCell ref="K152:K157"/>
    <mergeCell ref="L152:L157"/>
    <mergeCell ref="M152:M157"/>
    <mergeCell ref="N152:N157"/>
    <mergeCell ref="O152:O157"/>
    <mergeCell ref="P152:P157"/>
    <mergeCell ref="BS146:BS151"/>
    <mergeCell ref="BT146:BT151"/>
    <mergeCell ref="BU146:BU151"/>
    <mergeCell ref="D152:D157"/>
    <mergeCell ref="E152:E157"/>
    <mergeCell ref="F152:F157"/>
    <mergeCell ref="G152:G157"/>
    <mergeCell ref="H152:H157"/>
    <mergeCell ref="I152:I157"/>
    <mergeCell ref="J152:J157"/>
    <mergeCell ref="AV146:AV151"/>
    <mergeCell ref="AW146:AW151"/>
    <mergeCell ref="AX146:AX151"/>
    <mergeCell ref="AY146:AY151"/>
    <mergeCell ref="AZ146:AZ151"/>
    <mergeCell ref="BR146:BR151"/>
    <mergeCell ref="AA146:AA151"/>
    <mergeCell ref="AQ146:AQ151"/>
    <mergeCell ref="AR146:AR151"/>
    <mergeCell ref="AS146:AS151"/>
    <mergeCell ref="AT146:AT151"/>
    <mergeCell ref="AU146:AU151"/>
    <mergeCell ref="U146:U151"/>
    <mergeCell ref="V146:V151"/>
    <mergeCell ref="W146:W151"/>
    <mergeCell ref="X146:X151"/>
    <mergeCell ref="Y146:Y151"/>
    <mergeCell ref="Z146:Z151"/>
    <mergeCell ref="O146:O151"/>
    <mergeCell ref="P146:P151"/>
    <mergeCell ref="Q146:Q151"/>
    <mergeCell ref="R146:R151"/>
    <mergeCell ref="S146:S151"/>
    <mergeCell ref="T146:T151"/>
    <mergeCell ref="I146:I151"/>
    <mergeCell ref="J146:J151"/>
    <mergeCell ref="K146:K151"/>
    <mergeCell ref="L146:L151"/>
    <mergeCell ref="M146:M151"/>
    <mergeCell ref="N146:N151"/>
    <mergeCell ref="AZ140:AZ145"/>
    <mergeCell ref="BR140:BR145"/>
    <mergeCell ref="BS140:BS145"/>
    <mergeCell ref="BT140:BT145"/>
    <mergeCell ref="BU140:BU145"/>
    <mergeCell ref="D146:D151"/>
    <mergeCell ref="E146:E151"/>
    <mergeCell ref="F146:F151"/>
    <mergeCell ref="G146:G151"/>
    <mergeCell ref="H146:H151"/>
    <mergeCell ref="AT140:AT145"/>
    <mergeCell ref="AU140:AU145"/>
    <mergeCell ref="AV140:AV145"/>
    <mergeCell ref="AW140:AW145"/>
    <mergeCell ref="AX140:AX145"/>
    <mergeCell ref="AY140:AY145"/>
    <mergeCell ref="Y140:Y145"/>
    <mergeCell ref="Z140:Z145"/>
    <mergeCell ref="AA140:AA145"/>
    <mergeCell ref="AQ140:AQ145"/>
    <mergeCell ref="AR140:AR145"/>
    <mergeCell ref="AS140:AS145"/>
    <mergeCell ref="S140:S145"/>
    <mergeCell ref="T140:T145"/>
    <mergeCell ref="U140:U145"/>
    <mergeCell ref="V140:V145"/>
    <mergeCell ref="W140:W145"/>
    <mergeCell ref="X140:X145"/>
    <mergeCell ref="M140:M145"/>
    <mergeCell ref="N140:N145"/>
    <mergeCell ref="O140:O145"/>
    <mergeCell ref="P140:P145"/>
    <mergeCell ref="Q140:Q145"/>
    <mergeCell ref="R140:R145"/>
    <mergeCell ref="BU134:BU139"/>
    <mergeCell ref="D140:D145"/>
    <mergeCell ref="E140:E145"/>
    <mergeCell ref="F140:F145"/>
    <mergeCell ref="G140:G145"/>
    <mergeCell ref="H140:H145"/>
    <mergeCell ref="I140:I145"/>
    <mergeCell ref="J140:J145"/>
    <mergeCell ref="K140:K145"/>
    <mergeCell ref="L140:L145"/>
    <mergeCell ref="AX134:AX139"/>
    <mergeCell ref="AY134:AY139"/>
    <mergeCell ref="AZ134:AZ139"/>
    <mergeCell ref="BR134:BR139"/>
    <mergeCell ref="BS134:BS139"/>
    <mergeCell ref="BT134:BT139"/>
    <mergeCell ref="AR134:AR139"/>
    <mergeCell ref="AS134:AS139"/>
    <mergeCell ref="AT134:AT139"/>
    <mergeCell ref="AU134:AU139"/>
    <mergeCell ref="AV134:AV139"/>
    <mergeCell ref="AW134:AW139"/>
    <mergeCell ref="W134:W139"/>
    <mergeCell ref="X134:X139"/>
    <mergeCell ref="Y134:Y139"/>
    <mergeCell ref="Z134:Z139"/>
    <mergeCell ref="AA134:AA139"/>
    <mergeCell ref="AQ134:AQ139"/>
    <mergeCell ref="Q134:Q139"/>
    <mergeCell ref="R134:R139"/>
    <mergeCell ref="S134:S139"/>
    <mergeCell ref="T134:T139"/>
    <mergeCell ref="U134:U139"/>
    <mergeCell ref="V134:V139"/>
    <mergeCell ref="K134:K139"/>
    <mergeCell ref="L134:L139"/>
    <mergeCell ref="M134:M139"/>
    <mergeCell ref="N134:N139"/>
    <mergeCell ref="O134:O139"/>
    <mergeCell ref="P134:P139"/>
    <mergeCell ref="BS128:BS133"/>
    <mergeCell ref="BT128:BT133"/>
    <mergeCell ref="BU128:BU133"/>
    <mergeCell ref="D134:D139"/>
    <mergeCell ref="E134:E139"/>
    <mergeCell ref="F134:F139"/>
    <mergeCell ref="G134:G139"/>
    <mergeCell ref="H134:H139"/>
    <mergeCell ref="I134:I139"/>
    <mergeCell ref="J134:J139"/>
    <mergeCell ref="AV128:AV133"/>
    <mergeCell ref="AW128:AW133"/>
    <mergeCell ref="AX128:AX133"/>
    <mergeCell ref="AY128:AY133"/>
    <mergeCell ref="AZ128:AZ133"/>
    <mergeCell ref="BR128:BR133"/>
    <mergeCell ref="AA128:AA133"/>
    <mergeCell ref="AQ128:AQ133"/>
    <mergeCell ref="AR128:AR133"/>
    <mergeCell ref="AS128:AS133"/>
    <mergeCell ref="AT128:AT133"/>
    <mergeCell ref="AU128:AU133"/>
    <mergeCell ref="U128:U133"/>
    <mergeCell ref="V128:V133"/>
    <mergeCell ref="W128:W133"/>
    <mergeCell ref="X128:X133"/>
    <mergeCell ref="Y128:Y133"/>
    <mergeCell ref="Z128:Z133"/>
    <mergeCell ref="O128:O133"/>
    <mergeCell ref="P128:P133"/>
    <mergeCell ref="Q128:Q133"/>
    <mergeCell ref="R128:R133"/>
    <mergeCell ref="S128:S133"/>
    <mergeCell ref="T128:T133"/>
    <mergeCell ref="I128:I133"/>
    <mergeCell ref="J128:J133"/>
    <mergeCell ref="K128:K133"/>
    <mergeCell ref="L128:L133"/>
    <mergeCell ref="M128:M133"/>
    <mergeCell ref="N128:N133"/>
    <mergeCell ref="AZ122:AZ127"/>
    <mergeCell ref="BR122:BR127"/>
    <mergeCell ref="BS122:BS127"/>
    <mergeCell ref="BT122:BT127"/>
    <mergeCell ref="BU122:BU127"/>
    <mergeCell ref="D128:D133"/>
    <mergeCell ref="E128:E133"/>
    <mergeCell ref="F128:F133"/>
    <mergeCell ref="G128:G133"/>
    <mergeCell ref="H128:H133"/>
    <mergeCell ref="AT122:AT127"/>
    <mergeCell ref="AU122:AU127"/>
    <mergeCell ref="AV122:AV127"/>
    <mergeCell ref="AW122:AW127"/>
    <mergeCell ref="AX122:AX127"/>
    <mergeCell ref="AY122:AY127"/>
    <mergeCell ref="Y122:Y127"/>
    <mergeCell ref="Z122:Z127"/>
    <mergeCell ref="AA122:AA127"/>
    <mergeCell ref="AQ122:AQ127"/>
    <mergeCell ref="AR122:AR127"/>
    <mergeCell ref="AS122:AS127"/>
    <mergeCell ref="S122:S127"/>
    <mergeCell ref="T122:T127"/>
    <mergeCell ref="BU116:BU121"/>
    <mergeCell ref="D122:D127"/>
    <mergeCell ref="E122:E127"/>
    <mergeCell ref="F122:F127"/>
    <mergeCell ref="G122:G127"/>
    <mergeCell ref="H122:H127"/>
    <mergeCell ref="I122:I127"/>
    <mergeCell ref="J122:J127"/>
    <mergeCell ref="K122:K127"/>
    <mergeCell ref="L122:L127"/>
    <mergeCell ref="AX116:AX121"/>
    <mergeCell ref="AY116:AY121"/>
    <mergeCell ref="AZ116:AZ121"/>
    <mergeCell ref="BR116:BR121"/>
    <mergeCell ref="BS116:BS121"/>
    <mergeCell ref="BT116:BT121"/>
    <mergeCell ref="AR116:AR121"/>
    <mergeCell ref="AS116:AS121"/>
    <mergeCell ref="AT116:AT121"/>
    <mergeCell ref="AU116:AU121"/>
    <mergeCell ref="AV116:AV121"/>
    <mergeCell ref="AW116:AW121"/>
    <mergeCell ref="Z116:Z121"/>
    <mergeCell ref="AA116:AA121"/>
    <mergeCell ref="AQ116:AQ121"/>
    <mergeCell ref="Q116:Q121"/>
    <mergeCell ref="R116:R121"/>
    <mergeCell ref="S116:S121"/>
    <mergeCell ref="T116:T121"/>
    <mergeCell ref="U116:U121"/>
    <mergeCell ref="V116:V121"/>
    <mergeCell ref="K116:K121"/>
    <mergeCell ref="L116:L121"/>
    <mergeCell ref="M116:M121"/>
    <mergeCell ref="N116:N121"/>
    <mergeCell ref="O116:O121"/>
    <mergeCell ref="P116:P121"/>
    <mergeCell ref="U122:U127"/>
    <mergeCell ref="V122:V127"/>
    <mergeCell ref="W122:W127"/>
    <mergeCell ref="X122:X127"/>
    <mergeCell ref="M122:M127"/>
    <mergeCell ref="N122:N127"/>
    <mergeCell ref="O122:O127"/>
    <mergeCell ref="P122:P127"/>
    <mergeCell ref="Q122:Q127"/>
    <mergeCell ref="R122:R127"/>
    <mergeCell ref="D116:D121"/>
    <mergeCell ref="E116:E121"/>
    <mergeCell ref="F116:F121"/>
    <mergeCell ref="G116:G121"/>
    <mergeCell ref="H116:H121"/>
    <mergeCell ref="I116:I121"/>
    <mergeCell ref="J116:J121"/>
    <mergeCell ref="AV110:AV115"/>
    <mergeCell ref="AW110:AW115"/>
    <mergeCell ref="AX110:AX115"/>
    <mergeCell ref="AY110:AY115"/>
    <mergeCell ref="AZ110:AZ115"/>
    <mergeCell ref="BR110:BR115"/>
    <mergeCell ref="AA110:AA115"/>
    <mergeCell ref="AQ110:AQ115"/>
    <mergeCell ref="AR110:AR115"/>
    <mergeCell ref="AS110:AS115"/>
    <mergeCell ref="AT110:AT115"/>
    <mergeCell ref="AU110:AU115"/>
    <mergeCell ref="U110:U115"/>
    <mergeCell ref="V110:V115"/>
    <mergeCell ref="W110:W115"/>
    <mergeCell ref="X110:X115"/>
    <mergeCell ref="Y110:Y115"/>
    <mergeCell ref="Z110:Z115"/>
    <mergeCell ref="O110:O115"/>
    <mergeCell ref="P110:P115"/>
    <mergeCell ref="Q110:Q115"/>
    <mergeCell ref="R110:R115"/>
    <mergeCell ref="W116:W121"/>
    <mergeCell ref="X116:X121"/>
    <mergeCell ref="Y116:Y121"/>
    <mergeCell ref="L110:L115"/>
    <mergeCell ref="M110:M115"/>
    <mergeCell ref="N110:N115"/>
    <mergeCell ref="AZ104:AZ109"/>
    <mergeCell ref="BR104:BR109"/>
    <mergeCell ref="BS104:BS109"/>
    <mergeCell ref="BT104:BT109"/>
    <mergeCell ref="BU104:BU109"/>
    <mergeCell ref="D110:D115"/>
    <mergeCell ref="E110:E115"/>
    <mergeCell ref="F110:F115"/>
    <mergeCell ref="G110:G115"/>
    <mergeCell ref="H110:H115"/>
    <mergeCell ref="AT104:AT109"/>
    <mergeCell ref="AU104:AU109"/>
    <mergeCell ref="AV104:AV109"/>
    <mergeCell ref="AW104:AW109"/>
    <mergeCell ref="AX104:AX109"/>
    <mergeCell ref="AY104:AY109"/>
    <mergeCell ref="Y104:Y109"/>
    <mergeCell ref="Z104:Z109"/>
    <mergeCell ref="AA104:AA109"/>
    <mergeCell ref="AQ104:AQ109"/>
    <mergeCell ref="AR104:AR109"/>
    <mergeCell ref="AS104:AS109"/>
    <mergeCell ref="S104:S109"/>
    <mergeCell ref="T104:T109"/>
    <mergeCell ref="BS110:BS115"/>
    <mergeCell ref="BT110:BT115"/>
    <mergeCell ref="BU110:BU115"/>
    <mergeCell ref="W104:W109"/>
    <mergeCell ref="X104:X109"/>
    <mergeCell ref="M104:M109"/>
    <mergeCell ref="N104:N109"/>
    <mergeCell ref="O104:O109"/>
    <mergeCell ref="P104:P109"/>
    <mergeCell ref="Q104:Q109"/>
    <mergeCell ref="R104:R109"/>
    <mergeCell ref="BU98:BU103"/>
    <mergeCell ref="D104:D109"/>
    <mergeCell ref="E104:E109"/>
    <mergeCell ref="F104:F109"/>
    <mergeCell ref="G104:G109"/>
    <mergeCell ref="H104:H109"/>
    <mergeCell ref="I104:I109"/>
    <mergeCell ref="J104:J109"/>
    <mergeCell ref="K104:K109"/>
    <mergeCell ref="L104:L109"/>
    <mergeCell ref="AX98:AX103"/>
    <mergeCell ref="AY98:AY103"/>
    <mergeCell ref="AZ98:AZ103"/>
    <mergeCell ref="BR98:BR103"/>
    <mergeCell ref="BS98:BS103"/>
    <mergeCell ref="BT98:BT103"/>
    <mergeCell ref="AR98:AR103"/>
    <mergeCell ref="AS98:AS103"/>
    <mergeCell ref="AT98:AT103"/>
    <mergeCell ref="AU98:AU103"/>
    <mergeCell ref="AV98:AV103"/>
    <mergeCell ref="AW98:AW103"/>
    <mergeCell ref="W98:W103"/>
    <mergeCell ref="X98:X103"/>
    <mergeCell ref="Y98:Y103"/>
    <mergeCell ref="Z98:Z103"/>
    <mergeCell ref="AA98:AA103"/>
    <mergeCell ref="AQ98:AQ103"/>
    <mergeCell ref="Q98:Q103"/>
    <mergeCell ref="R98:R103"/>
    <mergeCell ref="S98:S103"/>
    <mergeCell ref="T98:T103"/>
    <mergeCell ref="U98:U103"/>
    <mergeCell ref="V98:V103"/>
    <mergeCell ref="K98:K103"/>
    <mergeCell ref="L98:L103"/>
    <mergeCell ref="M98:M103"/>
    <mergeCell ref="N98:N103"/>
    <mergeCell ref="O98:O103"/>
    <mergeCell ref="P98:P103"/>
    <mergeCell ref="BS92:BS97"/>
    <mergeCell ref="BT92:BT97"/>
    <mergeCell ref="BU92:BU97"/>
    <mergeCell ref="D98:D103"/>
    <mergeCell ref="E98:E103"/>
    <mergeCell ref="F98:F103"/>
    <mergeCell ref="G98:G103"/>
    <mergeCell ref="H98:H103"/>
    <mergeCell ref="I98:I103"/>
    <mergeCell ref="J98:J103"/>
    <mergeCell ref="AV92:AV97"/>
    <mergeCell ref="AW92:AW97"/>
    <mergeCell ref="AX92:AX97"/>
    <mergeCell ref="AY92:AY97"/>
    <mergeCell ref="AZ92:AZ97"/>
    <mergeCell ref="BR92:BR97"/>
    <mergeCell ref="AA92:AA97"/>
    <mergeCell ref="AQ92:AQ97"/>
    <mergeCell ref="AR92:AR97"/>
    <mergeCell ref="AS92:AS97"/>
    <mergeCell ref="AT92:AT97"/>
    <mergeCell ref="AU92:AU97"/>
    <mergeCell ref="U92:U97"/>
    <mergeCell ref="V92:V97"/>
    <mergeCell ref="W92:W97"/>
    <mergeCell ref="X92:X97"/>
    <mergeCell ref="Y92:Y97"/>
    <mergeCell ref="Z92:Z97"/>
    <mergeCell ref="O92:O97"/>
    <mergeCell ref="P92:P97"/>
    <mergeCell ref="Q92:Q97"/>
    <mergeCell ref="R92:R97"/>
    <mergeCell ref="AV80:AV85"/>
    <mergeCell ref="AW80:AW85"/>
    <mergeCell ref="S92:S97"/>
    <mergeCell ref="T92:T97"/>
    <mergeCell ref="I92:I97"/>
    <mergeCell ref="J92:J97"/>
    <mergeCell ref="K92:K97"/>
    <mergeCell ref="L92:L97"/>
    <mergeCell ref="M92:M97"/>
    <mergeCell ref="N92:N97"/>
    <mergeCell ref="AZ86:AZ91"/>
    <mergeCell ref="BR86:BR91"/>
    <mergeCell ref="BS86:BS91"/>
    <mergeCell ref="BT86:BT91"/>
    <mergeCell ref="BU86:BU91"/>
    <mergeCell ref="D92:D97"/>
    <mergeCell ref="E92:E97"/>
    <mergeCell ref="F92:F97"/>
    <mergeCell ref="G92:G97"/>
    <mergeCell ref="H92:H97"/>
    <mergeCell ref="AT86:AT91"/>
    <mergeCell ref="AU86:AU91"/>
    <mergeCell ref="AV86:AV91"/>
    <mergeCell ref="AW86:AW91"/>
    <mergeCell ref="AX86:AX91"/>
    <mergeCell ref="AY86:AY91"/>
    <mergeCell ref="Y86:Y91"/>
    <mergeCell ref="Z86:Z91"/>
    <mergeCell ref="AA86:AA91"/>
    <mergeCell ref="AQ86:AQ91"/>
    <mergeCell ref="AR86:AR91"/>
    <mergeCell ref="AS86:AS91"/>
    <mergeCell ref="AV74:AV79"/>
    <mergeCell ref="AW74:AW79"/>
    <mergeCell ref="S80:S85"/>
    <mergeCell ref="U86:U91"/>
    <mergeCell ref="V86:V91"/>
    <mergeCell ref="W86:W91"/>
    <mergeCell ref="X86:X91"/>
    <mergeCell ref="M86:M91"/>
    <mergeCell ref="N86:N91"/>
    <mergeCell ref="O86:O91"/>
    <mergeCell ref="P86:P91"/>
    <mergeCell ref="Q86:Q91"/>
    <mergeCell ref="R86:R91"/>
    <mergeCell ref="BU80:BU85"/>
    <mergeCell ref="D86:D91"/>
    <mergeCell ref="E86:E91"/>
    <mergeCell ref="F86:F91"/>
    <mergeCell ref="G86:G91"/>
    <mergeCell ref="H86:H91"/>
    <mergeCell ref="I86:I91"/>
    <mergeCell ref="J86:J91"/>
    <mergeCell ref="K86:K91"/>
    <mergeCell ref="L86:L91"/>
    <mergeCell ref="AX80:AX85"/>
    <mergeCell ref="AY80:AY85"/>
    <mergeCell ref="AZ80:AZ85"/>
    <mergeCell ref="BR80:BR85"/>
    <mergeCell ref="BS80:BS85"/>
    <mergeCell ref="BT80:BT85"/>
    <mergeCell ref="AR80:AR85"/>
    <mergeCell ref="AS80:AS85"/>
    <mergeCell ref="AT80:AT85"/>
    <mergeCell ref="AU74:AU79"/>
    <mergeCell ref="R74:R79"/>
    <mergeCell ref="S74:S79"/>
    <mergeCell ref="T74:T79"/>
    <mergeCell ref="I74:I79"/>
    <mergeCell ref="J74:J79"/>
    <mergeCell ref="K74:K79"/>
    <mergeCell ref="L74:L79"/>
    <mergeCell ref="M74:M79"/>
    <mergeCell ref="N74:N79"/>
    <mergeCell ref="W80:W85"/>
    <mergeCell ref="X80:X85"/>
    <mergeCell ref="Y80:Y85"/>
    <mergeCell ref="Z80:Z85"/>
    <mergeCell ref="AA80:AA85"/>
    <mergeCell ref="AQ80:AQ85"/>
    <mergeCell ref="Q80:Q85"/>
    <mergeCell ref="R80:R85"/>
    <mergeCell ref="I80:I85"/>
    <mergeCell ref="J80:J85"/>
    <mergeCell ref="AU80:AU85"/>
    <mergeCell ref="BS68:BS73"/>
    <mergeCell ref="BT68:BT73"/>
    <mergeCell ref="BU68:BU73"/>
    <mergeCell ref="D74:D79"/>
    <mergeCell ref="E74:E79"/>
    <mergeCell ref="F74:F79"/>
    <mergeCell ref="G74:G79"/>
    <mergeCell ref="H74:H79"/>
    <mergeCell ref="AT68:AT73"/>
    <mergeCell ref="AU68:AU73"/>
    <mergeCell ref="AV68:AV73"/>
    <mergeCell ref="AW68:AW73"/>
    <mergeCell ref="AX68:AX73"/>
    <mergeCell ref="AY68:AY73"/>
    <mergeCell ref="Y68:Y73"/>
    <mergeCell ref="Z68:Z73"/>
    <mergeCell ref="AA68:AA73"/>
    <mergeCell ref="AQ68:AQ73"/>
    <mergeCell ref="AR68:AR73"/>
    <mergeCell ref="AS68:AS73"/>
    <mergeCell ref="S68:S73"/>
    <mergeCell ref="T68:T73"/>
    <mergeCell ref="U68:U73"/>
    <mergeCell ref="BS74:BS79"/>
    <mergeCell ref="BT74:BT79"/>
    <mergeCell ref="BU74:BU79"/>
    <mergeCell ref="V74:V79"/>
    <mergeCell ref="Q68:Q73"/>
    <mergeCell ref="R68:R73"/>
    <mergeCell ref="G68:G73"/>
    <mergeCell ref="H68:H73"/>
    <mergeCell ref="I68:I73"/>
    <mergeCell ref="J68:J73"/>
    <mergeCell ref="K68:K73"/>
    <mergeCell ref="L68:L73"/>
    <mergeCell ref="T80:T85"/>
    <mergeCell ref="U80:U85"/>
    <mergeCell ref="V80:V85"/>
    <mergeCell ref="K80:K85"/>
    <mergeCell ref="L80:L85"/>
    <mergeCell ref="M80:M85"/>
    <mergeCell ref="N80:N85"/>
    <mergeCell ref="O80:O85"/>
    <mergeCell ref="P80:P85"/>
    <mergeCell ref="A68:A163"/>
    <mergeCell ref="B68:B163"/>
    <mergeCell ref="C68:C163"/>
    <mergeCell ref="D68:D73"/>
    <mergeCell ref="E68:E73"/>
    <mergeCell ref="F68:F73"/>
    <mergeCell ref="D80:D85"/>
    <mergeCell ref="E80:E85"/>
    <mergeCell ref="F80:F85"/>
    <mergeCell ref="G80:G85"/>
    <mergeCell ref="H80:H85"/>
    <mergeCell ref="S86:S91"/>
    <mergeCell ref="T86:T91"/>
    <mergeCell ref="U104:U109"/>
    <mergeCell ref="V104:V109"/>
    <mergeCell ref="S110:S115"/>
    <mergeCell ref="T110:T115"/>
    <mergeCell ref="I110:I115"/>
    <mergeCell ref="J110:J115"/>
    <mergeCell ref="K110:K115"/>
    <mergeCell ref="L62:L67"/>
    <mergeCell ref="M62:M67"/>
    <mergeCell ref="N62:N67"/>
    <mergeCell ref="O62:O67"/>
    <mergeCell ref="P62:P67"/>
    <mergeCell ref="Q62:Q67"/>
    <mergeCell ref="AZ68:AZ73"/>
    <mergeCell ref="BR68:BR73"/>
    <mergeCell ref="W74:W79"/>
    <mergeCell ref="X74:X79"/>
    <mergeCell ref="Y74:Y79"/>
    <mergeCell ref="Z74:Z79"/>
    <mergeCell ref="O74:O79"/>
    <mergeCell ref="P74:P79"/>
    <mergeCell ref="Q74:Q79"/>
    <mergeCell ref="V68:V73"/>
    <mergeCell ref="W68:W73"/>
    <mergeCell ref="X68:X73"/>
    <mergeCell ref="M68:M73"/>
    <mergeCell ref="N68:N73"/>
    <mergeCell ref="O68:O73"/>
    <mergeCell ref="P68:P73"/>
    <mergeCell ref="U74:U79"/>
    <mergeCell ref="AX74:AX79"/>
    <mergeCell ref="AY74:AY79"/>
    <mergeCell ref="AZ74:AZ79"/>
    <mergeCell ref="BR74:BR79"/>
    <mergeCell ref="AA74:AA79"/>
    <mergeCell ref="AQ74:AQ79"/>
    <mergeCell ref="AR74:AR79"/>
    <mergeCell ref="AS74:AS79"/>
    <mergeCell ref="AT74:AT79"/>
    <mergeCell ref="BS62:BS67"/>
    <mergeCell ref="BT62:BT67"/>
    <mergeCell ref="BU62:BU67"/>
    <mergeCell ref="AS62:AS67"/>
    <mergeCell ref="AT62:AT67"/>
    <mergeCell ref="AU62:AU67"/>
    <mergeCell ref="AV62:AV67"/>
    <mergeCell ref="AW62:AW67"/>
    <mergeCell ref="AX62:AX67"/>
    <mergeCell ref="X62:X67"/>
    <mergeCell ref="Y62:Y67"/>
    <mergeCell ref="Z62:Z67"/>
    <mergeCell ref="AA62:AA67"/>
    <mergeCell ref="AQ62:AQ67"/>
    <mergeCell ref="AR62:AR67"/>
    <mergeCell ref="R62:R67"/>
    <mergeCell ref="S62:S67"/>
    <mergeCell ref="T62:T67"/>
    <mergeCell ref="U62:U67"/>
    <mergeCell ref="V62:V67"/>
    <mergeCell ref="W62:W67"/>
    <mergeCell ref="AY62:AY67"/>
    <mergeCell ref="AZ62:AZ67"/>
    <mergeCell ref="BR62:BR67"/>
    <mergeCell ref="BT56:BT61"/>
    <mergeCell ref="BU56:BU61"/>
    <mergeCell ref="D62:D67"/>
    <mergeCell ref="E62:E67"/>
    <mergeCell ref="F62:F67"/>
    <mergeCell ref="G62:G67"/>
    <mergeCell ref="H62:H67"/>
    <mergeCell ref="I62:I67"/>
    <mergeCell ref="J62:J67"/>
    <mergeCell ref="K62:K67"/>
    <mergeCell ref="AW56:AW61"/>
    <mergeCell ref="AX56:AX61"/>
    <mergeCell ref="AY56:AY61"/>
    <mergeCell ref="AZ56:AZ61"/>
    <mergeCell ref="BR56:BR61"/>
    <mergeCell ref="BS56:BS61"/>
    <mergeCell ref="AQ56:AQ61"/>
    <mergeCell ref="AR56:AR61"/>
    <mergeCell ref="AS56:AS61"/>
    <mergeCell ref="AT56:AT61"/>
    <mergeCell ref="AU56:AU61"/>
    <mergeCell ref="AV56:AV61"/>
    <mergeCell ref="V56:V61"/>
    <mergeCell ref="W56:W61"/>
    <mergeCell ref="X56:X61"/>
    <mergeCell ref="Y56:Y61"/>
    <mergeCell ref="Z56:Z61"/>
    <mergeCell ref="AA56:AA61"/>
    <mergeCell ref="P56:P61"/>
    <mergeCell ref="Q56:Q61"/>
    <mergeCell ref="R56:R61"/>
    <mergeCell ref="S56:S61"/>
    <mergeCell ref="T56:T61"/>
    <mergeCell ref="U56:U61"/>
    <mergeCell ref="J56:J61"/>
    <mergeCell ref="K56:K61"/>
    <mergeCell ref="L56:L61"/>
    <mergeCell ref="M56:M61"/>
    <mergeCell ref="N56:N61"/>
    <mergeCell ref="O56:O61"/>
    <mergeCell ref="D56:D61"/>
    <mergeCell ref="E56:E61"/>
    <mergeCell ref="F56:F61"/>
    <mergeCell ref="G56:G61"/>
    <mergeCell ref="H56:H61"/>
    <mergeCell ref="I56:I61"/>
    <mergeCell ref="AY50:AY55"/>
    <mergeCell ref="AZ50:AZ55"/>
    <mergeCell ref="BR50:BR55"/>
    <mergeCell ref="L50:L55"/>
    <mergeCell ref="M50:M55"/>
    <mergeCell ref="N50:N55"/>
    <mergeCell ref="O50:O55"/>
    <mergeCell ref="P50:P55"/>
    <mergeCell ref="Q50:Q55"/>
    <mergeCell ref="AA44:AA49"/>
    <mergeCell ref="P44:P49"/>
    <mergeCell ref="Q44:Q49"/>
    <mergeCell ref="R44:R49"/>
    <mergeCell ref="S44:S49"/>
    <mergeCell ref="BS50:BS55"/>
    <mergeCell ref="BT50:BT55"/>
    <mergeCell ref="BU50:BU55"/>
    <mergeCell ref="AS50:AS55"/>
    <mergeCell ref="AT50:AT55"/>
    <mergeCell ref="AU50:AU55"/>
    <mergeCell ref="AV50:AV55"/>
    <mergeCell ref="AW50:AW55"/>
    <mergeCell ref="AX50:AX55"/>
    <mergeCell ref="X50:X55"/>
    <mergeCell ref="Y50:Y55"/>
    <mergeCell ref="Z50:Z55"/>
    <mergeCell ref="AA50:AA55"/>
    <mergeCell ref="AQ50:AQ55"/>
    <mergeCell ref="AR50:AR55"/>
    <mergeCell ref="R50:R55"/>
    <mergeCell ref="S50:S55"/>
    <mergeCell ref="T50:T55"/>
    <mergeCell ref="U50:U55"/>
    <mergeCell ref="V50:V55"/>
    <mergeCell ref="W50:W55"/>
    <mergeCell ref="AU38:AU43"/>
    <mergeCell ref="AV38:AV43"/>
    <mergeCell ref="AW38:AW43"/>
    <mergeCell ref="W38:W43"/>
    <mergeCell ref="X38:X43"/>
    <mergeCell ref="BT44:BT49"/>
    <mergeCell ref="BU44:BU49"/>
    <mergeCell ref="D50:D55"/>
    <mergeCell ref="E50:E55"/>
    <mergeCell ref="F50:F55"/>
    <mergeCell ref="G50:G55"/>
    <mergeCell ref="H50:H55"/>
    <mergeCell ref="I50:I55"/>
    <mergeCell ref="J50:J55"/>
    <mergeCell ref="K50:K55"/>
    <mergeCell ref="AW44:AW49"/>
    <mergeCell ref="AX44:AX49"/>
    <mergeCell ref="AY44:AY49"/>
    <mergeCell ref="AZ44:AZ49"/>
    <mergeCell ref="BR44:BR49"/>
    <mergeCell ref="BS44:BS49"/>
    <mergeCell ref="AQ44:AQ49"/>
    <mergeCell ref="AR44:AR49"/>
    <mergeCell ref="AS44:AS49"/>
    <mergeCell ref="AT44:AT49"/>
    <mergeCell ref="AU44:AU49"/>
    <mergeCell ref="AV44:AV49"/>
    <mergeCell ref="V44:V49"/>
    <mergeCell ref="W44:W49"/>
    <mergeCell ref="X44:X49"/>
    <mergeCell ref="Y44:Y49"/>
    <mergeCell ref="Z44:Z49"/>
    <mergeCell ref="X32:X37"/>
    <mergeCell ref="Y32:Y37"/>
    <mergeCell ref="Z32:Z37"/>
    <mergeCell ref="O32:O37"/>
    <mergeCell ref="P32:P37"/>
    <mergeCell ref="T44:T49"/>
    <mergeCell ref="U44:U49"/>
    <mergeCell ref="J44:J49"/>
    <mergeCell ref="K44:K49"/>
    <mergeCell ref="L44:L49"/>
    <mergeCell ref="M44:M49"/>
    <mergeCell ref="N44:N49"/>
    <mergeCell ref="O44:O49"/>
    <mergeCell ref="BU38:BU43"/>
    <mergeCell ref="A44:A67"/>
    <mergeCell ref="B44:B67"/>
    <mergeCell ref="C44:C67"/>
    <mergeCell ref="D44:D49"/>
    <mergeCell ref="E44:E49"/>
    <mergeCell ref="F44:F49"/>
    <mergeCell ref="G44:G49"/>
    <mergeCell ref="H44:H49"/>
    <mergeCell ref="I44:I49"/>
    <mergeCell ref="AX38:AX43"/>
    <mergeCell ref="AY38:AY43"/>
    <mergeCell ref="AZ38:AZ43"/>
    <mergeCell ref="BR38:BR43"/>
    <mergeCell ref="BS38:BS43"/>
    <mergeCell ref="BT38:BT43"/>
    <mergeCell ref="AR38:AR43"/>
    <mergeCell ref="AS38:AS43"/>
    <mergeCell ref="AT38:AT43"/>
    <mergeCell ref="BT32:BT37"/>
    <mergeCell ref="BU32:BU37"/>
    <mergeCell ref="AV32:AV37"/>
    <mergeCell ref="AW32:AW37"/>
    <mergeCell ref="AX32:AX37"/>
    <mergeCell ref="Y38:Y43"/>
    <mergeCell ref="Z38:Z43"/>
    <mergeCell ref="AA38:AA43"/>
    <mergeCell ref="AQ38:AQ43"/>
    <mergeCell ref="Q38:Q43"/>
    <mergeCell ref="R38:R43"/>
    <mergeCell ref="S38:S43"/>
    <mergeCell ref="T38:T43"/>
    <mergeCell ref="U38:U43"/>
    <mergeCell ref="V38:V43"/>
    <mergeCell ref="K38:K43"/>
    <mergeCell ref="L38:L43"/>
    <mergeCell ref="M38:M43"/>
    <mergeCell ref="N38:N43"/>
    <mergeCell ref="O38:O43"/>
    <mergeCell ref="P38:P43"/>
    <mergeCell ref="BS32:BS37"/>
    <mergeCell ref="T32:T37"/>
    <mergeCell ref="AA32:AA37"/>
    <mergeCell ref="AQ32:AQ37"/>
    <mergeCell ref="AR32:AR37"/>
    <mergeCell ref="AS32:AS37"/>
    <mergeCell ref="AT32:AT37"/>
    <mergeCell ref="AU32:AU37"/>
    <mergeCell ref="U32:U37"/>
    <mergeCell ref="V32:V37"/>
    <mergeCell ref="W32:W37"/>
    <mergeCell ref="U20:U25"/>
    <mergeCell ref="V20:V25"/>
    <mergeCell ref="K20:K25"/>
    <mergeCell ref="L20:L25"/>
    <mergeCell ref="M20:M25"/>
    <mergeCell ref="Q32:Q37"/>
    <mergeCell ref="R32:R37"/>
    <mergeCell ref="S32:S37"/>
    <mergeCell ref="BS26:BS31"/>
    <mergeCell ref="BT26:BT31"/>
    <mergeCell ref="BU26:BU31"/>
    <mergeCell ref="D32:D37"/>
    <mergeCell ref="E32:E37"/>
    <mergeCell ref="F32:F37"/>
    <mergeCell ref="G32:G37"/>
    <mergeCell ref="H32:H37"/>
    <mergeCell ref="AT26:AT31"/>
    <mergeCell ref="AU26:AU31"/>
    <mergeCell ref="AV26:AV31"/>
    <mergeCell ref="AW26:AW31"/>
    <mergeCell ref="AX26:AX31"/>
    <mergeCell ref="AY26:AY31"/>
    <mergeCell ref="Y26:Y31"/>
    <mergeCell ref="Z26:Z31"/>
    <mergeCell ref="AA26:AA31"/>
    <mergeCell ref="AQ26:AQ31"/>
    <mergeCell ref="AR26:AR31"/>
    <mergeCell ref="AS26:AS31"/>
    <mergeCell ref="S26:S31"/>
    <mergeCell ref="T26:T31"/>
    <mergeCell ref="U26:U31"/>
    <mergeCell ref="V26:V31"/>
    <mergeCell ref="AV14:AV19"/>
    <mergeCell ref="AW14:AW19"/>
    <mergeCell ref="AX14:AX19"/>
    <mergeCell ref="AY14:AY19"/>
    <mergeCell ref="AZ14:AZ19"/>
    <mergeCell ref="AY32:AY37"/>
    <mergeCell ref="AZ32:AZ37"/>
    <mergeCell ref="BR32:BR37"/>
    <mergeCell ref="BU20:BU25"/>
    <mergeCell ref="D26:D31"/>
    <mergeCell ref="E26:E31"/>
    <mergeCell ref="F26:F31"/>
    <mergeCell ref="G26:G31"/>
    <mergeCell ref="H26:H31"/>
    <mergeCell ref="I26:I31"/>
    <mergeCell ref="J26:J31"/>
    <mergeCell ref="K26:K31"/>
    <mergeCell ref="L26:L31"/>
    <mergeCell ref="AX20:AX25"/>
    <mergeCell ref="AY20:AY25"/>
    <mergeCell ref="AZ20:AZ25"/>
    <mergeCell ref="BR20:BR25"/>
    <mergeCell ref="BS20:BS25"/>
    <mergeCell ref="BT20:BT25"/>
    <mergeCell ref="AR20:AR25"/>
    <mergeCell ref="AS20:AS25"/>
    <mergeCell ref="AT20:AT25"/>
    <mergeCell ref="AU20:AU25"/>
    <mergeCell ref="AV20:AV25"/>
    <mergeCell ref="AW20:AW25"/>
    <mergeCell ref="W20:W25"/>
    <mergeCell ref="X20:X25"/>
    <mergeCell ref="BR14:BR19"/>
    <mergeCell ref="AA14:AA19"/>
    <mergeCell ref="AQ14:AQ19"/>
    <mergeCell ref="AR14:AR19"/>
    <mergeCell ref="AS14:AS19"/>
    <mergeCell ref="AT14:AT19"/>
    <mergeCell ref="AU14:AU19"/>
    <mergeCell ref="U14:U19"/>
    <mergeCell ref="V14:V19"/>
    <mergeCell ref="W14:W19"/>
    <mergeCell ref="X14:X19"/>
    <mergeCell ref="Y14:Y19"/>
    <mergeCell ref="Z14:Z19"/>
    <mergeCell ref="O14:O19"/>
    <mergeCell ref="P14:P19"/>
    <mergeCell ref="Q14:Q19"/>
    <mergeCell ref="AZ26:AZ31"/>
    <mergeCell ref="BR26:BR31"/>
    <mergeCell ref="Y20:Y25"/>
    <mergeCell ref="Z20:Z25"/>
    <mergeCell ref="AA20:AA25"/>
    <mergeCell ref="AQ20:AQ25"/>
    <mergeCell ref="Q20:Q25"/>
    <mergeCell ref="R20:R25"/>
    <mergeCell ref="S20:S25"/>
    <mergeCell ref="T20:T25"/>
    <mergeCell ref="O20:O25"/>
    <mergeCell ref="P20:P25"/>
    <mergeCell ref="W26:W31"/>
    <mergeCell ref="X26:X31"/>
    <mergeCell ref="O26:O31"/>
    <mergeCell ref="P26:P31"/>
    <mergeCell ref="AZ8:AZ13"/>
    <mergeCell ref="BR8:BR13"/>
    <mergeCell ref="BS8:BS13"/>
    <mergeCell ref="BT8:BT13"/>
    <mergeCell ref="BU8:BU13"/>
    <mergeCell ref="D14:D19"/>
    <mergeCell ref="E14:E19"/>
    <mergeCell ref="F14:F19"/>
    <mergeCell ref="G14:G19"/>
    <mergeCell ref="H14:H19"/>
    <mergeCell ref="AT8:AT13"/>
    <mergeCell ref="AU8:AU13"/>
    <mergeCell ref="AV8:AV13"/>
    <mergeCell ref="AW8:AW13"/>
    <mergeCell ref="AX8:AX13"/>
    <mergeCell ref="AY8:AY13"/>
    <mergeCell ref="Y8:Y13"/>
    <mergeCell ref="Z8:Z13"/>
    <mergeCell ref="AA8:AA13"/>
    <mergeCell ref="AQ8:AQ13"/>
    <mergeCell ref="AR8:AR13"/>
    <mergeCell ref="AS8:AS13"/>
    <mergeCell ref="BS14:BS19"/>
    <mergeCell ref="T14:T19"/>
    <mergeCell ref="S8:S13"/>
    <mergeCell ref="T8:T13"/>
    <mergeCell ref="U8:U13"/>
    <mergeCell ref="V8:V13"/>
    <mergeCell ref="BT14:BT19"/>
    <mergeCell ref="BU14:BU19"/>
    <mergeCell ref="W8:W13"/>
    <mergeCell ref="X8:X13"/>
    <mergeCell ref="R8:R13"/>
    <mergeCell ref="G8:G13"/>
    <mergeCell ref="H8:H13"/>
    <mergeCell ref="I8:I13"/>
    <mergeCell ref="J8:J13"/>
    <mergeCell ref="K8:K13"/>
    <mergeCell ref="L8:L13"/>
    <mergeCell ref="R14:R19"/>
    <mergeCell ref="S14:S19"/>
    <mergeCell ref="A8:A43"/>
    <mergeCell ref="B8:B43"/>
    <mergeCell ref="C8:C43"/>
    <mergeCell ref="D8:D13"/>
    <mergeCell ref="E8:E13"/>
    <mergeCell ref="F8:F13"/>
    <mergeCell ref="I14:I19"/>
    <mergeCell ref="J14:J19"/>
    <mergeCell ref="K14:K19"/>
    <mergeCell ref="L14:L19"/>
    <mergeCell ref="M14:M19"/>
    <mergeCell ref="N14:N19"/>
    <mergeCell ref="D20:D25"/>
    <mergeCell ref="E20:E25"/>
    <mergeCell ref="F20:F25"/>
    <mergeCell ref="G20:G25"/>
    <mergeCell ref="H20:H25"/>
    <mergeCell ref="I20:I25"/>
    <mergeCell ref="N20:N25"/>
    <mergeCell ref="M26:M31"/>
    <mergeCell ref="N26:N31"/>
    <mergeCell ref="Q26:Q31"/>
    <mergeCell ref="R26:R31"/>
    <mergeCell ref="I32:I37"/>
    <mergeCell ref="J32:J37"/>
    <mergeCell ref="K32:K37"/>
    <mergeCell ref="L32:L37"/>
    <mergeCell ref="M32:M37"/>
    <mergeCell ref="N32:N37"/>
    <mergeCell ref="D38:D43"/>
    <mergeCell ref="E38:E43"/>
    <mergeCell ref="F38:F43"/>
    <mergeCell ref="G38:G43"/>
    <mergeCell ref="H38:H43"/>
    <mergeCell ref="I38:I43"/>
    <mergeCell ref="J38:J43"/>
    <mergeCell ref="A1:G1"/>
    <mergeCell ref="A3:G3"/>
    <mergeCell ref="A5:A7"/>
    <mergeCell ref="B5:B7"/>
    <mergeCell ref="C5:C7"/>
    <mergeCell ref="D5:Q5"/>
    <mergeCell ref="M8:M13"/>
    <mergeCell ref="N8:N13"/>
    <mergeCell ref="O8:O13"/>
    <mergeCell ref="P8:P13"/>
    <mergeCell ref="Q8:Q13"/>
    <mergeCell ref="J20:J25"/>
    <mergeCell ref="BS6:BU6"/>
    <mergeCell ref="D7:F7"/>
    <mergeCell ref="R7:S7"/>
    <mergeCell ref="T7:U7"/>
    <mergeCell ref="V7:W7"/>
    <mergeCell ref="X7:Y7"/>
    <mergeCell ref="AG7:AH7"/>
    <mergeCell ref="AI7:AJ7"/>
    <mergeCell ref="AS7:AT7"/>
    <mergeCell ref="AV7:AW7"/>
    <mergeCell ref="BR5:BU5"/>
    <mergeCell ref="P6:Q6"/>
    <mergeCell ref="R6:S6"/>
    <mergeCell ref="T6:Y6"/>
    <mergeCell ref="AB6:AE6"/>
    <mergeCell ref="AG6:AP6"/>
    <mergeCell ref="AR6:AT6"/>
    <mergeCell ref="AU6:AW6"/>
    <mergeCell ref="BD6:BG6"/>
    <mergeCell ref="BJ6:BQ6"/>
    <mergeCell ref="R5:AA5"/>
    <mergeCell ref="AB5:AP5"/>
    <mergeCell ref="AQ5:AQ7"/>
    <mergeCell ref="AR5:AZ5"/>
    <mergeCell ref="BA5:BI5"/>
    <mergeCell ref="BJ5:BQ5"/>
  </mergeCells>
  <conditionalFormatting sqref="R8:R871">
    <cfRule type="cellIs" dxfId="36" priority="37" operator="equal">
      <formula>"Muy Baja"</formula>
    </cfRule>
    <cfRule type="cellIs" dxfId="35" priority="36" operator="equal">
      <formula>"Baja"</formula>
    </cfRule>
    <cfRule type="cellIs" dxfId="34" priority="35" operator="equal">
      <formula>"Media"</formula>
    </cfRule>
    <cfRule type="cellIs" dxfId="33" priority="34" operator="equal">
      <formula>"Alta"</formula>
    </cfRule>
    <cfRule type="cellIs" dxfId="32" priority="33" operator="equal">
      <formula>"Muy Alta"</formula>
    </cfRule>
  </conditionalFormatting>
  <conditionalFormatting sqref="T8:T871">
    <cfRule type="cellIs" dxfId="31" priority="32" operator="equal">
      <formula>"Leve"</formula>
    </cfRule>
    <cfRule type="cellIs" dxfId="30" priority="31" operator="equal">
      <formula>"Menor"</formula>
    </cfRule>
    <cfRule type="cellIs" dxfId="29" priority="30" operator="equal">
      <formula>"Moderado"</formula>
    </cfRule>
    <cfRule type="cellIs" dxfId="28" priority="29" operator="equal">
      <formula>"Mayor"</formula>
    </cfRule>
    <cfRule type="cellIs" dxfId="27" priority="28" operator="equal">
      <formula>"Catastrófico"</formula>
    </cfRule>
  </conditionalFormatting>
  <conditionalFormatting sqref="V8:V871">
    <cfRule type="cellIs" dxfId="26" priority="24" operator="equal">
      <formula>"Mayor"</formula>
    </cfRule>
    <cfRule type="cellIs" dxfId="25" priority="23" operator="equal">
      <formula>"Catastrófico"</formula>
    </cfRule>
    <cfRule type="cellIs" dxfId="24" priority="27" operator="equal">
      <formula>"Leve"</formula>
    </cfRule>
    <cfRule type="cellIs" dxfId="23" priority="26" operator="equal">
      <formula>"Menor"</formula>
    </cfRule>
    <cfRule type="cellIs" dxfId="22" priority="25" operator="equal">
      <formula>"Moderado"</formula>
    </cfRule>
  </conditionalFormatting>
  <conditionalFormatting sqref="X8:X871">
    <cfRule type="cellIs" dxfId="21" priority="21" operator="equal">
      <formula>"Menor"</formula>
    </cfRule>
    <cfRule type="cellIs" dxfId="20" priority="22" operator="equal">
      <formula>"Leve"</formula>
    </cfRule>
    <cfRule type="cellIs" dxfId="19" priority="18" operator="equal">
      <formula>"Catastrófico"</formula>
    </cfRule>
    <cfRule type="cellIs" dxfId="18" priority="19" operator="equal">
      <formula>"Mayor"</formula>
    </cfRule>
    <cfRule type="cellIs" dxfId="17" priority="20" operator="equal">
      <formula>"Moderado"</formula>
    </cfRule>
  </conditionalFormatting>
  <conditionalFormatting sqref="AA8:AA871">
    <cfRule type="cellIs" dxfId="16" priority="17" operator="equal">
      <formula>"Bajo"</formula>
    </cfRule>
    <cfRule type="cellIs" dxfId="15" priority="16" operator="equal">
      <formula>"Moderado"</formula>
    </cfRule>
    <cfRule type="cellIs" dxfId="14" priority="15" operator="equal">
      <formula>"Alto"</formula>
    </cfRule>
    <cfRule type="cellIs" dxfId="13" priority="14" operator="equal">
      <formula>"Extremo"</formula>
    </cfRule>
  </conditionalFormatting>
  <conditionalFormatting sqref="AT8:AT871">
    <cfRule type="cellIs" dxfId="12" priority="13" operator="equal">
      <formula>"Muy Alta"</formula>
    </cfRule>
    <cfRule type="cellIs" dxfId="11" priority="12" operator="equal">
      <formula>"Alta"</formula>
    </cfRule>
    <cfRule type="cellIs" dxfId="10" priority="11" operator="equal">
      <formula>"Media"</formula>
    </cfRule>
    <cfRule type="cellIs" dxfId="9" priority="10" operator="equal">
      <formula>"Baja"</formula>
    </cfRule>
    <cfRule type="cellIs" dxfId="8" priority="9" operator="equal">
      <formula>"Muy Baja"</formula>
    </cfRule>
  </conditionalFormatting>
  <conditionalFormatting sqref="AW8:AW871">
    <cfRule type="cellIs" dxfId="7" priority="8" operator="equal">
      <formula>"Catastrófico"</formula>
    </cfRule>
    <cfRule type="cellIs" dxfId="6" priority="7" operator="equal">
      <formula>"Mayor"</formula>
    </cfRule>
    <cfRule type="cellIs" dxfId="5" priority="6" operator="equal">
      <formula>"Menor"</formula>
    </cfRule>
    <cfRule type="cellIs" dxfId="4" priority="5" operator="equal">
      <formula>"Leve"</formula>
    </cfRule>
  </conditionalFormatting>
  <conditionalFormatting sqref="AW8:AY871">
    <cfRule type="cellIs" dxfId="3" priority="3" operator="equal">
      <formula>"Moderado"</formula>
    </cfRule>
  </conditionalFormatting>
  <conditionalFormatting sqref="AX8:AY871">
    <cfRule type="cellIs" dxfId="2" priority="2" operator="equal">
      <formula>"Alto"</formula>
    </cfRule>
    <cfRule type="cellIs" dxfId="1" priority="4" operator="equal">
      <formula>"Bajo"</formula>
    </cfRule>
    <cfRule type="cellIs" dxfId="0" priority="1" operator="equal">
      <formula>"Extremo"</formula>
    </cfRule>
  </conditionalFormatting>
  <dataValidations count="2">
    <dataValidation type="list" allowBlank="1" showInputMessage="1" showErrorMessage="1" sqref="D8:D871" xr:uid="{406B63C5-CBB6-435F-A1F6-8EF60FC01894}">
      <formula1>"RG, RS, RF"</formula1>
    </dataValidation>
    <dataValidation type="list" allowBlank="1" showInputMessage="1" showErrorMessage="1" sqref="K8:K871" xr:uid="{A1B3F6E0-2ED3-44F9-8CB3-AEB5477ACFBF}">
      <formula1>"SI, NO"</formula1>
    </dataValidation>
  </dataValidations>
  <pageMargins left="0.70866141732283472" right="0.70866141732283472" top="0.74803149606299213" bottom="0.74803149606299213" header="0.31496062992125984" footer="0.31496062992125984"/>
  <pageSetup scale="10" orientation="landscape" r:id="rId1"/>
  <headerFooter>
    <oddFooter>&amp;C&amp;G
DIES-05-FR-01
v.1
Hoja 2</oddFooter>
  </headerFooter>
  <legacy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D18"/>
  <sheetViews>
    <sheetView topLeftCell="A9" zoomScale="70" zoomScaleNormal="70" workbookViewId="0">
      <selection activeCell="A2" sqref="A2"/>
    </sheetView>
  </sheetViews>
  <sheetFormatPr baseColWidth="10" defaultColWidth="11.42578125" defaultRowHeight="15" x14ac:dyDescent="0.25"/>
  <cols>
    <col min="1" max="1" width="11.42578125" style="104"/>
    <col min="2" max="2" width="54.85546875" style="104" customWidth="1"/>
    <col min="3" max="3" width="109.7109375" style="104" customWidth="1"/>
    <col min="4" max="4" width="45" style="104" customWidth="1"/>
    <col min="5" max="16384" width="11.42578125" style="104"/>
  </cols>
  <sheetData>
    <row r="1" spans="1:4" ht="9" customHeight="1" x14ac:dyDescent="0.25"/>
    <row r="2" spans="1:4" s="105" customFormat="1" x14ac:dyDescent="0.25">
      <c r="A2" s="1405" t="s">
        <v>2509</v>
      </c>
      <c r="B2" s="1405"/>
      <c r="C2" s="1405"/>
      <c r="D2" s="1405"/>
    </row>
    <row r="3" spans="1:4" ht="7.5" customHeight="1" x14ac:dyDescent="0.25"/>
    <row r="4" spans="1:4" s="105" customFormat="1" x14ac:dyDescent="0.25">
      <c r="A4" s="106" t="s">
        <v>127</v>
      </c>
      <c r="B4" s="99" t="s">
        <v>2510</v>
      </c>
      <c r="C4" s="99" t="s">
        <v>2511</v>
      </c>
      <c r="D4" s="107" t="s">
        <v>91</v>
      </c>
    </row>
    <row r="5" spans="1:4" ht="61.5" customHeight="1" x14ac:dyDescent="0.25">
      <c r="A5" s="575">
        <v>1</v>
      </c>
      <c r="B5" s="490" t="s">
        <v>2512</v>
      </c>
      <c r="C5" s="491" t="s">
        <v>2513</v>
      </c>
      <c r="D5" s="576" t="s">
        <v>2514</v>
      </c>
    </row>
    <row r="6" spans="1:4" ht="61.5" customHeight="1" x14ac:dyDescent="0.25">
      <c r="A6" s="575">
        <v>2</v>
      </c>
      <c r="B6" s="490" t="s">
        <v>2515</v>
      </c>
      <c r="C6" s="491" t="s">
        <v>2513</v>
      </c>
      <c r="D6" s="576" t="s">
        <v>2514</v>
      </c>
    </row>
    <row r="7" spans="1:4" ht="61.5" customHeight="1" x14ac:dyDescent="0.25">
      <c r="A7" s="575">
        <v>3</v>
      </c>
      <c r="B7" s="492" t="s">
        <v>2516</v>
      </c>
      <c r="C7" s="493" t="s">
        <v>2513</v>
      </c>
      <c r="D7" s="576" t="s">
        <v>2514</v>
      </c>
    </row>
    <row r="8" spans="1:4" ht="61.5" customHeight="1" x14ac:dyDescent="0.25">
      <c r="A8" s="575">
        <v>4</v>
      </c>
      <c r="B8" s="492" t="s">
        <v>2517</v>
      </c>
      <c r="C8" s="493" t="s">
        <v>2513</v>
      </c>
      <c r="D8" s="576" t="s">
        <v>2514</v>
      </c>
    </row>
    <row r="9" spans="1:4" ht="61.5" customHeight="1" x14ac:dyDescent="0.25">
      <c r="A9" s="575">
        <v>5</v>
      </c>
      <c r="B9" s="492" t="s">
        <v>2518</v>
      </c>
      <c r="C9" s="493" t="s">
        <v>2513</v>
      </c>
      <c r="D9" s="576" t="s">
        <v>2514</v>
      </c>
    </row>
    <row r="10" spans="1:4" ht="61.5" customHeight="1" x14ac:dyDescent="0.25">
      <c r="A10" s="575">
        <v>6</v>
      </c>
      <c r="B10" s="490" t="s">
        <v>2519</v>
      </c>
      <c r="C10" s="491" t="s">
        <v>2513</v>
      </c>
      <c r="D10" s="576" t="s">
        <v>2514</v>
      </c>
    </row>
    <row r="11" spans="1:4" ht="61.5" customHeight="1" x14ac:dyDescent="0.25">
      <c r="A11" s="575">
        <v>7</v>
      </c>
      <c r="B11" s="490" t="s">
        <v>2520</v>
      </c>
      <c r="C11" s="491" t="s">
        <v>2513</v>
      </c>
      <c r="D11" s="576" t="s">
        <v>2514</v>
      </c>
    </row>
    <row r="12" spans="1:4" ht="61.5" customHeight="1" x14ac:dyDescent="0.25">
      <c r="A12" s="575">
        <v>8</v>
      </c>
      <c r="B12" s="490" t="s">
        <v>2521</v>
      </c>
      <c r="C12" s="491" t="s">
        <v>2513</v>
      </c>
      <c r="D12" s="576" t="s">
        <v>2514</v>
      </c>
    </row>
    <row r="13" spans="1:4" ht="61.5" customHeight="1" x14ac:dyDescent="0.25">
      <c r="A13" s="575">
        <v>9</v>
      </c>
      <c r="B13" s="490" t="s">
        <v>2522</v>
      </c>
      <c r="C13" s="491" t="s">
        <v>2513</v>
      </c>
      <c r="D13" s="576" t="s">
        <v>2514</v>
      </c>
    </row>
    <row r="14" spans="1:4" ht="61.5" customHeight="1" x14ac:dyDescent="0.25">
      <c r="A14" s="575">
        <v>10</v>
      </c>
      <c r="B14" s="490" t="s">
        <v>2523</v>
      </c>
      <c r="C14" s="491" t="s">
        <v>2513</v>
      </c>
      <c r="D14" s="576" t="s">
        <v>2514</v>
      </c>
    </row>
    <row r="15" spans="1:4" ht="61.5" customHeight="1" x14ac:dyDescent="0.25">
      <c r="A15" s="255">
        <v>11</v>
      </c>
      <c r="B15" s="577" t="s">
        <v>2524</v>
      </c>
      <c r="C15" s="578" t="s">
        <v>2513</v>
      </c>
      <c r="D15" s="576" t="s">
        <v>2514</v>
      </c>
    </row>
    <row r="16" spans="1:4" s="105" customFormat="1" x14ac:dyDescent="0.25">
      <c r="A16" s="494" t="s">
        <v>127</v>
      </c>
      <c r="B16" s="494" t="s">
        <v>2525</v>
      </c>
      <c r="C16" s="494" t="s">
        <v>2511</v>
      </c>
      <c r="D16" s="494" t="s">
        <v>91</v>
      </c>
    </row>
    <row r="17" spans="1:4" ht="18.75" customHeight="1" x14ac:dyDescent="0.25">
      <c r="A17" s="255">
        <v>1</v>
      </c>
      <c r="B17" s="577" t="s">
        <v>2526</v>
      </c>
      <c r="C17" s="578" t="s">
        <v>2527</v>
      </c>
      <c r="D17" s="256" t="s">
        <v>355</v>
      </c>
    </row>
    <row r="18" spans="1:4" ht="33" customHeight="1" x14ac:dyDescent="0.25">
      <c r="A18" s="255">
        <v>2</v>
      </c>
      <c r="B18" s="577" t="s">
        <v>2528</v>
      </c>
      <c r="C18" s="578" t="s">
        <v>2527</v>
      </c>
      <c r="D18" s="256" t="s">
        <v>355</v>
      </c>
    </row>
  </sheetData>
  <mergeCells count="1">
    <mergeCell ref="A2:D2"/>
  </mergeCells>
  <pageMargins left="0.7" right="0.7" top="0.75" bottom="0.75" header="0.3" footer="0.3"/>
  <pageSetup scale="55"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6:V36"/>
  <sheetViews>
    <sheetView zoomScale="80" zoomScaleNormal="80" workbookViewId="0">
      <selection activeCell="G6" sqref="G6"/>
    </sheetView>
  </sheetViews>
  <sheetFormatPr baseColWidth="10" defaultColWidth="11.42578125" defaultRowHeight="15.75" x14ac:dyDescent="0.25"/>
  <cols>
    <col min="1" max="1" width="2.7109375" style="22" customWidth="1"/>
    <col min="2" max="2" width="25.28515625" style="22" customWidth="1"/>
    <col min="3" max="3" width="45.5703125" style="22" customWidth="1"/>
    <col min="4" max="4" width="46.28515625" style="22" customWidth="1"/>
    <col min="5" max="5" width="36" style="22" customWidth="1"/>
    <col min="6" max="6" width="14" style="22" customWidth="1"/>
    <col min="7" max="14" width="11.42578125" style="22"/>
    <col min="15" max="15" width="12.85546875" style="22" bestFit="1" customWidth="1"/>
    <col min="16" max="16" width="16.7109375" style="22" customWidth="1"/>
    <col min="17" max="17" width="14.140625" style="22" bestFit="1" customWidth="1"/>
    <col min="18" max="18" width="18.5703125" style="22" customWidth="1"/>
    <col min="19" max="19" width="25.42578125" style="22" customWidth="1"/>
    <col min="20" max="20" width="17.28515625" style="22" customWidth="1"/>
    <col min="21" max="16384" width="11.42578125" style="22"/>
  </cols>
  <sheetData>
    <row r="6" spans="2:7" x14ac:dyDescent="0.25">
      <c r="B6" s="1410" t="s">
        <v>2529</v>
      </c>
      <c r="C6" s="1410"/>
      <c r="D6" s="1410"/>
      <c r="G6" s="23" t="s">
        <v>2530</v>
      </c>
    </row>
    <row r="7" spans="2:7" x14ac:dyDescent="0.25">
      <c r="B7" s="24"/>
      <c r="C7" s="25" t="s">
        <v>2531</v>
      </c>
      <c r="D7" s="25" t="s">
        <v>507</v>
      </c>
    </row>
    <row r="8" spans="2:7" ht="47.25" x14ac:dyDescent="0.25">
      <c r="B8" s="26" t="s">
        <v>535</v>
      </c>
      <c r="C8" s="27" t="s">
        <v>2532</v>
      </c>
      <c r="D8" s="28">
        <v>0.2</v>
      </c>
    </row>
    <row r="9" spans="2:7" ht="47.25" x14ac:dyDescent="0.25">
      <c r="B9" s="29" t="s">
        <v>219</v>
      </c>
      <c r="C9" s="30" t="s">
        <v>2533</v>
      </c>
      <c r="D9" s="31">
        <v>0.4</v>
      </c>
    </row>
    <row r="10" spans="2:7" ht="47.25" x14ac:dyDescent="0.25">
      <c r="B10" s="32" t="s">
        <v>173</v>
      </c>
      <c r="C10" s="30" t="s">
        <v>2534</v>
      </c>
      <c r="D10" s="31">
        <v>0.6</v>
      </c>
    </row>
    <row r="11" spans="2:7" ht="52.5" customHeight="1" x14ac:dyDescent="0.25">
      <c r="B11" s="33" t="s">
        <v>289</v>
      </c>
      <c r="C11" s="30" t="s">
        <v>2535</v>
      </c>
      <c r="D11" s="31">
        <v>0.8</v>
      </c>
    </row>
    <row r="12" spans="2:7" ht="47.25" x14ac:dyDescent="0.25">
      <c r="B12" s="34" t="s">
        <v>392</v>
      </c>
      <c r="C12" s="30" t="s">
        <v>2536</v>
      </c>
      <c r="D12" s="31">
        <v>1</v>
      </c>
    </row>
    <row r="15" spans="2:7" ht="18.75" customHeight="1" x14ac:dyDescent="0.25">
      <c r="B15" s="1410" t="s">
        <v>2537</v>
      </c>
      <c r="C15" s="1410"/>
      <c r="D15" s="1410"/>
      <c r="E15" s="1410"/>
    </row>
    <row r="16" spans="2:7" ht="38.25" customHeight="1" x14ac:dyDescent="0.25">
      <c r="B16" s="35"/>
      <c r="C16" s="25" t="s">
        <v>2538</v>
      </c>
      <c r="D16" s="25" t="s">
        <v>2539</v>
      </c>
      <c r="E16" s="25" t="s">
        <v>830</v>
      </c>
    </row>
    <row r="17" spans="2:22" ht="31.5" x14ac:dyDescent="0.25">
      <c r="B17" s="26" t="s">
        <v>263</v>
      </c>
      <c r="C17" s="54" t="s">
        <v>2540</v>
      </c>
      <c r="D17" s="36" t="s">
        <v>2541</v>
      </c>
      <c r="E17" s="28">
        <v>0.2</v>
      </c>
    </row>
    <row r="18" spans="2:22" ht="63" x14ac:dyDescent="0.25">
      <c r="B18" s="29" t="s">
        <v>220</v>
      </c>
      <c r="C18" s="55" t="s">
        <v>2542</v>
      </c>
      <c r="D18" s="37" t="s">
        <v>2543</v>
      </c>
      <c r="E18" s="31">
        <v>0.4</v>
      </c>
      <c r="H18" s="38"/>
      <c r="I18" s="38"/>
      <c r="J18" s="38"/>
      <c r="K18" s="38"/>
      <c r="L18" s="38"/>
      <c r="M18" s="38"/>
      <c r="N18" s="38"/>
      <c r="O18" s="38"/>
      <c r="Q18" s="38"/>
      <c r="R18" s="38"/>
      <c r="S18" s="50"/>
    </row>
    <row r="19" spans="2:22" ht="47.25" x14ac:dyDescent="0.25">
      <c r="B19" s="32" t="s">
        <v>174</v>
      </c>
      <c r="C19" s="55" t="s">
        <v>2544</v>
      </c>
      <c r="D19" s="37" t="s">
        <v>2545</v>
      </c>
      <c r="E19" s="31">
        <v>0.6</v>
      </c>
      <c r="H19" s="38"/>
      <c r="I19" s="38"/>
      <c r="J19" s="38"/>
      <c r="K19" s="38"/>
      <c r="L19" s="38"/>
      <c r="M19" s="38"/>
      <c r="N19" s="38"/>
      <c r="O19" s="38"/>
      <c r="P19" s="38"/>
      <c r="Q19" s="38"/>
      <c r="R19" s="38"/>
      <c r="S19" s="38"/>
    </row>
    <row r="20" spans="2:22" ht="63" x14ac:dyDescent="0.25">
      <c r="B20" s="33" t="s">
        <v>363</v>
      </c>
      <c r="C20" s="55" t="s">
        <v>2546</v>
      </c>
      <c r="D20" s="37" t="s">
        <v>2547</v>
      </c>
      <c r="E20" s="31">
        <v>0.8</v>
      </c>
      <c r="H20" s="38"/>
      <c r="I20" s="38"/>
      <c r="J20" s="38"/>
      <c r="K20" s="38"/>
      <c r="L20" s="38"/>
      <c r="M20" s="38"/>
      <c r="N20" s="38"/>
      <c r="O20" s="38"/>
      <c r="P20" s="38"/>
      <c r="Q20" s="38"/>
      <c r="R20" s="38"/>
      <c r="S20" s="38"/>
      <c r="U20" s="38"/>
      <c r="V20" s="38"/>
    </row>
    <row r="21" spans="2:22" ht="47.25" x14ac:dyDescent="0.25">
      <c r="B21" s="34" t="s">
        <v>2548</v>
      </c>
      <c r="C21" s="55" t="s">
        <v>2549</v>
      </c>
      <c r="D21" s="37" t="s">
        <v>2550</v>
      </c>
      <c r="E21" s="31">
        <v>1</v>
      </c>
      <c r="H21" s="38"/>
      <c r="I21" s="38"/>
      <c r="J21" s="38"/>
      <c r="K21" s="38"/>
      <c r="L21" s="38"/>
      <c r="M21" s="38"/>
      <c r="N21" s="69"/>
      <c r="O21" s="69"/>
      <c r="P21" s="69"/>
      <c r="Q21" s="69"/>
      <c r="R21" s="69"/>
      <c r="S21" s="69"/>
      <c r="U21" s="38"/>
      <c r="V21" s="38"/>
    </row>
    <row r="22" spans="2:22" ht="16.5" thickBot="1" x14ac:dyDescent="0.3">
      <c r="H22" s="38"/>
      <c r="I22" s="38"/>
      <c r="J22" s="38"/>
      <c r="K22" s="38"/>
      <c r="L22" s="38"/>
      <c r="M22" s="38"/>
      <c r="N22" s="69"/>
      <c r="O22" s="69"/>
      <c r="P22" s="70"/>
      <c r="Q22" s="70"/>
      <c r="R22" s="70"/>
      <c r="S22" s="70"/>
      <c r="T22" s="38"/>
      <c r="U22" s="38"/>
      <c r="V22" s="38"/>
    </row>
    <row r="23" spans="2:22" ht="16.5" thickBot="1" x14ac:dyDescent="0.3">
      <c r="B23" s="1411" t="s">
        <v>2551</v>
      </c>
      <c r="C23" s="1412"/>
      <c r="D23" s="1412"/>
      <c r="E23" s="1412"/>
      <c r="F23" s="1413"/>
      <c r="H23" s="38"/>
      <c r="I23" s="38"/>
      <c r="J23" s="38"/>
      <c r="K23" s="38"/>
      <c r="L23" s="38"/>
      <c r="M23" s="38"/>
      <c r="N23" s="69"/>
      <c r="O23" s="69"/>
      <c r="P23" s="71"/>
      <c r="Q23" s="71"/>
      <c r="R23" s="72"/>
      <c r="S23" s="72"/>
      <c r="T23" s="39"/>
      <c r="U23" s="38"/>
      <c r="V23" s="38"/>
    </row>
    <row r="24" spans="2:22" ht="16.5" thickBot="1" x14ac:dyDescent="0.3">
      <c r="B24" s="40"/>
      <c r="C24" s="40"/>
      <c r="D24" s="40"/>
      <c r="E24" s="40"/>
      <c r="F24" s="40"/>
      <c r="H24" s="38"/>
      <c r="I24" s="38"/>
      <c r="J24" s="38"/>
      <c r="K24" s="38"/>
      <c r="L24" s="38"/>
      <c r="M24" s="38"/>
      <c r="N24" s="75"/>
      <c r="O24" s="75"/>
      <c r="P24" s="76">
        <v>100</v>
      </c>
      <c r="Q24" s="76">
        <v>500</v>
      </c>
      <c r="R24" s="76">
        <v>1000</v>
      </c>
      <c r="S24" s="76">
        <v>5000</v>
      </c>
      <c r="T24" s="39"/>
      <c r="U24" s="38"/>
      <c r="V24" s="38"/>
    </row>
    <row r="25" spans="2:22" ht="16.5" thickBot="1" x14ac:dyDescent="0.3">
      <c r="B25" s="1414" t="s">
        <v>2552</v>
      </c>
      <c r="C25" s="1415"/>
      <c r="D25" s="1415"/>
      <c r="E25" s="57" t="s">
        <v>2553</v>
      </c>
      <c r="F25" s="41" t="s">
        <v>2554</v>
      </c>
      <c r="H25" s="38"/>
      <c r="I25" s="38"/>
      <c r="J25" s="38"/>
      <c r="K25" s="38"/>
      <c r="L25" s="38"/>
      <c r="M25" s="38"/>
      <c r="N25" s="75"/>
      <c r="O25" s="75"/>
      <c r="P25" s="77">
        <f>+P24*O26</f>
        <v>116000000</v>
      </c>
      <c r="Q25" s="77">
        <f>+Q24*O26</f>
        <v>580000000</v>
      </c>
      <c r="R25" s="78">
        <f>+R24*O26</f>
        <v>1160000000</v>
      </c>
      <c r="S25" s="78">
        <f>+S24*O26</f>
        <v>5800000000</v>
      </c>
      <c r="T25" s="42">
        <v>1000</v>
      </c>
      <c r="U25" s="38"/>
      <c r="V25" s="38"/>
    </row>
    <row r="26" spans="2:22" ht="47.25" x14ac:dyDescent="0.25">
      <c r="B26" s="1416" t="s">
        <v>2555</v>
      </c>
      <c r="C26" s="1417" t="s">
        <v>2556</v>
      </c>
      <c r="D26" s="58" t="s">
        <v>177</v>
      </c>
      <c r="E26" s="43" t="s">
        <v>2557</v>
      </c>
      <c r="F26" s="44">
        <v>0.25</v>
      </c>
      <c r="H26" s="38"/>
      <c r="I26" s="38"/>
      <c r="J26" s="38"/>
      <c r="K26" s="38"/>
      <c r="L26" s="38"/>
      <c r="M26" s="38"/>
      <c r="N26" s="79" t="s">
        <v>2558</v>
      </c>
      <c r="O26" s="80">
        <v>1160000</v>
      </c>
      <c r="P26" s="81">
        <f>+P25/S27</f>
        <v>9.500133599723631E-4</v>
      </c>
      <c r="Q26" s="81">
        <f>+Q25/S27</f>
        <v>4.7500667998618155E-3</v>
      </c>
      <c r="R26" s="82">
        <f>+R25/S27</f>
        <v>9.500133599723631E-3</v>
      </c>
      <c r="S26" s="82">
        <f>+S25/S27</f>
        <v>4.7500667998618157E-2</v>
      </c>
      <c r="T26" s="45">
        <f>+O26*T25</f>
        <v>1160000000</v>
      </c>
      <c r="U26" s="38"/>
      <c r="V26" s="38"/>
    </row>
    <row r="27" spans="2:22" ht="63" x14ac:dyDescent="0.25">
      <c r="B27" s="1406"/>
      <c r="C27" s="1408"/>
      <c r="D27" s="495" t="s">
        <v>335</v>
      </c>
      <c r="E27" s="496" t="s">
        <v>2559</v>
      </c>
      <c r="F27" s="497">
        <v>0.15</v>
      </c>
      <c r="H27" s="38"/>
      <c r="I27" s="38"/>
      <c r="J27" s="38"/>
      <c r="K27" s="38"/>
      <c r="L27" s="38"/>
      <c r="M27" s="38"/>
      <c r="N27" s="75"/>
      <c r="O27" s="75"/>
      <c r="P27" s="83"/>
      <c r="Q27" s="83"/>
      <c r="R27" s="60" t="s">
        <v>2560</v>
      </c>
      <c r="S27" s="84">
        <v>122103546000</v>
      </c>
      <c r="T27" s="46"/>
      <c r="U27" s="38"/>
      <c r="V27" s="38"/>
    </row>
    <row r="28" spans="2:22" ht="63" x14ac:dyDescent="0.25">
      <c r="B28" s="1406"/>
      <c r="C28" s="1408"/>
      <c r="D28" s="495" t="s">
        <v>282</v>
      </c>
      <c r="E28" s="496" t="s">
        <v>2561</v>
      </c>
      <c r="F28" s="497">
        <v>0.1</v>
      </c>
      <c r="H28" s="38"/>
      <c r="I28" s="38"/>
      <c r="J28" s="38"/>
      <c r="K28" s="38"/>
      <c r="L28" s="38"/>
      <c r="M28" s="38"/>
      <c r="N28" s="75"/>
      <c r="O28" s="75"/>
      <c r="P28" s="75"/>
      <c r="Q28" s="75"/>
      <c r="R28" s="60" t="s">
        <v>2562</v>
      </c>
      <c r="S28" s="84">
        <v>67004510000</v>
      </c>
      <c r="T28" s="53"/>
      <c r="U28" s="52"/>
      <c r="V28" s="38"/>
    </row>
    <row r="29" spans="2:22" ht="94.5" x14ac:dyDescent="0.25">
      <c r="B29" s="1406"/>
      <c r="C29" s="1408" t="s">
        <v>133</v>
      </c>
      <c r="D29" s="495" t="s">
        <v>806</v>
      </c>
      <c r="E29" s="496" t="s">
        <v>2563</v>
      </c>
      <c r="F29" s="497">
        <v>0.25</v>
      </c>
      <c r="H29" s="38"/>
      <c r="I29" s="38"/>
      <c r="J29" s="38"/>
      <c r="K29" s="38"/>
      <c r="L29" s="38"/>
      <c r="M29" s="38"/>
      <c r="N29" s="75"/>
      <c r="O29" s="75"/>
      <c r="P29" s="75"/>
      <c r="Q29" s="75"/>
      <c r="R29" s="60" t="s">
        <v>2564</v>
      </c>
      <c r="S29" s="84">
        <v>55099036000</v>
      </c>
      <c r="T29" s="38"/>
      <c r="U29" s="38"/>
      <c r="V29" s="38"/>
    </row>
    <row r="30" spans="2:22" ht="47.25" x14ac:dyDescent="0.25">
      <c r="B30" s="1406"/>
      <c r="C30" s="1408"/>
      <c r="D30" s="495" t="s">
        <v>178</v>
      </c>
      <c r="E30" s="496" t="s">
        <v>2565</v>
      </c>
      <c r="F30" s="497">
        <v>0.15</v>
      </c>
      <c r="H30" s="38"/>
      <c r="I30" s="38"/>
      <c r="J30" s="38"/>
      <c r="K30" s="38"/>
      <c r="L30" s="38"/>
      <c r="M30" s="38"/>
      <c r="N30" s="56"/>
      <c r="O30" s="56"/>
      <c r="P30" s="56"/>
      <c r="Q30" s="56"/>
      <c r="T30" s="38"/>
      <c r="U30" s="38"/>
      <c r="V30" s="38"/>
    </row>
    <row r="31" spans="2:22" ht="78.75" x14ac:dyDescent="0.25">
      <c r="B31" s="1406" t="s">
        <v>2566</v>
      </c>
      <c r="C31" s="1408" t="s">
        <v>137</v>
      </c>
      <c r="D31" s="495" t="s">
        <v>179</v>
      </c>
      <c r="E31" s="496" t="s">
        <v>2567</v>
      </c>
      <c r="F31" s="498" t="s">
        <v>2568</v>
      </c>
      <c r="K31" s="38"/>
      <c r="L31" s="38"/>
      <c r="M31" s="38"/>
      <c r="N31" s="38"/>
      <c r="O31" s="38"/>
      <c r="P31" s="38"/>
      <c r="Q31" s="38"/>
      <c r="R31" s="38"/>
      <c r="S31" s="38"/>
    </row>
    <row r="32" spans="2:22" ht="63" x14ac:dyDescent="0.25">
      <c r="B32" s="1406"/>
      <c r="C32" s="1408"/>
      <c r="D32" s="495" t="s">
        <v>1621</v>
      </c>
      <c r="E32" s="496" t="s">
        <v>2569</v>
      </c>
      <c r="F32" s="498" t="s">
        <v>2568</v>
      </c>
    </row>
    <row r="33" spans="2:6" ht="63" x14ac:dyDescent="0.25">
      <c r="B33" s="1406"/>
      <c r="C33" s="1408" t="s">
        <v>138</v>
      </c>
      <c r="D33" s="495" t="s">
        <v>180</v>
      </c>
      <c r="E33" s="496" t="s">
        <v>2570</v>
      </c>
      <c r="F33" s="498" t="s">
        <v>2568</v>
      </c>
    </row>
    <row r="34" spans="2:6" ht="63" x14ac:dyDescent="0.25">
      <c r="B34" s="1406"/>
      <c r="C34" s="1408"/>
      <c r="D34" s="495" t="s">
        <v>1477</v>
      </c>
      <c r="E34" s="496" t="s">
        <v>2571</v>
      </c>
      <c r="F34" s="498" t="s">
        <v>2568</v>
      </c>
    </row>
    <row r="35" spans="2:6" ht="47.25" x14ac:dyDescent="0.25">
      <c r="B35" s="1406"/>
      <c r="C35" s="1408" t="s">
        <v>139</v>
      </c>
      <c r="D35" s="495" t="s">
        <v>181</v>
      </c>
      <c r="E35" s="496" t="s">
        <v>2572</v>
      </c>
      <c r="F35" s="498" t="s">
        <v>2568</v>
      </c>
    </row>
    <row r="36" spans="2:6" ht="32.25" thickBot="1" x14ac:dyDescent="0.3">
      <c r="B36" s="1407"/>
      <c r="C36" s="1409"/>
      <c r="D36" s="499" t="s">
        <v>1427</v>
      </c>
      <c r="E36" s="500" t="s">
        <v>2573</v>
      </c>
      <c r="F36" s="501" t="s">
        <v>2568</v>
      </c>
    </row>
  </sheetData>
  <mergeCells count="11">
    <mergeCell ref="B31:B36"/>
    <mergeCell ref="C31:C32"/>
    <mergeCell ref="C33:C34"/>
    <mergeCell ref="C35:C36"/>
    <mergeCell ref="B6:D6"/>
    <mergeCell ref="B15:E15"/>
    <mergeCell ref="B23:F23"/>
    <mergeCell ref="B25:D25"/>
    <mergeCell ref="B26:B30"/>
    <mergeCell ref="C26:C28"/>
    <mergeCell ref="C29:C30"/>
  </mergeCells>
  <pageMargins left="0.7" right="0.7" top="0.75" bottom="0.75" header="0.3" footer="0.3"/>
  <pageSetup scale="2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111"/>
  <sheetViews>
    <sheetView topLeftCell="A97" zoomScale="85" zoomScaleNormal="85" workbookViewId="0">
      <selection activeCell="B58" sqref="B58"/>
    </sheetView>
  </sheetViews>
  <sheetFormatPr baseColWidth="10" defaultColWidth="11.42578125" defaultRowHeight="15.75" x14ac:dyDescent="0.25"/>
  <cols>
    <col min="1" max="1" width="31.42578125" style="22" customWidth="1"/>
    <col min="2" max="2" width="69.85546875" style="22" customWidth="1"/>
    <col min="3" max="3" width="16.42578125" style="22" customWidth="1"/>
    <col min="4" max="16384" width="11.42578125" style="22"/>
  </cols>
  <sheetData>
    <row r="1" spans="1:3" x14ac:dyDescent="0.25">
      <c r="A1" s="47" t="s">
        <v>2574</v>
      </c>
      <c r="C1" s="47" t="s">
        <v>2575</v>
      </c>
    </row>
    <row r="2" spans="1:3" x14ac:dyDescent="0.25">
      <c r="A2" s="31" t="s">
        <v>2576</v>
      </c>
      <c r="C2" s="31" t="s">
        <v>150</v>
      </c>
    </row>
    <row r="3" spans="1:3" x14ac:dyDescent="0.25">
      <c r="A3" s="31" t="s">
        <v>2577</v>
      </c>
      <c r="C3" s="31" t="s">
        <v>151</v>
      </c>
    </row>
    <row r="4" spans="1:3" ht="31.5" x14ac:dyDescent="0.25">
      <c r="A4" s="31" t="s">
        <v>2578</v>
      </c>
      <c r="C4" s="31" t="s">
        <v>152</v>
      </c>
    </row>
    <row r="5" spans="1:3" x14ac:dyDescent="0.25">
      <c r="A5" s="31" t="s">
        <v>2579</v>
      </c>
      <c r="C5" s="31" t="s">
        <v>153</v>
      </c>
    </row>
    <row r="6" spans="1:3" x14ac:dyDescent="0.25">
      <c r="A6" s="31"/>
      <c r="C6" s="48"/>
    </row>
    <row r="7" spans="1:3" x14ac:dyDescent="0.25">
      <c r="A7" s="47" t="s">
        <v>2580</v>
      </c>
      <c r="B7" s="47" t="s">
        <v>2581</v>
      </c>
    </row>
    <row r="8" spans="1:3" ht="31.5" x14ac:dyDescent="0.25">
      <c r="A8" s="31" t="s">
        <v>2582</v>
      </c>
      <c r="B8" s="31" t="s">
        <v>171</v>
      </c>
    </row>
    <row r="9" spans="1:3" x14ac:dyDescent="0.25">
      <c r="A9" s="31" t="s">
        <v>2583</v>
      </c>
      <c r="B9" s="31" t="s">
        <v>260</v>
      </c>
    </row>
    <row r="10" spans="1:3" x14ac:dyDescent="0.25">
      <c r="A10" s="31" t="s">
        <v>2584</v>
      </c>
      <c r="B10" s="31" t="s">
        <v>675</v>
      </c>
    </row>
    <row r="11" spans="1:3" x14ac:dyDescent="0.25">
      <c r="A11" s="31" t="s">
        <v>2585</v>
      </c>
      <c r="B11" s="31" t="s">
        <v>1321</v>
      </c>
    </row>
    <row r="12" spans="1:3" x14ac:dyDescent="0.25">
      <c r="A12" s="31" t="s">
        <v>2586</v>
      </c>
      <c r="B12" s="31" t="s">
        <v>327</v>
      </c>
    </row>
    <row r="13" spans="1:3" ht="34.5" customHeight="1" x14ac:dyDescent="0.25">
      <c r="A13" s="31" t="s">
        <v>2587</v>
      </c>
    </row>
    <row r="14" spans="1:3" ht="31.5" x14ac:dyDescent="0.25">
      <c r="A14" s="31" t="s">
        <v>2588</v>
      </c>
    </row>
    <row r="15" spans="1:3" x14ac:dyDescent="0.25">
      <c r="A15" s="31"/>
    </row>
    <row r="16" spans="1:3" x14ac:dyDescent="0.25">
      <c r="A16" s="47" t="s">
        <v>2589</v>
      </c>
    </row>
    <row r="17" spans="1:3" x14ac:dyDescent="0.25">
      <c r="A17" s="31" t="s">
        <v>2590</v>
      </c>
    </row>
    <row r="18" spans="1:3" x14ac:dyDescent="0.25">
      <c r="A18" s="31" t="s">
        <v>2591</v>
      </c>
    </row>
    <row r="19" spans="1:3" x14ac:dyDescent="0.25">
      <c r="A19" s="31"/>
    </row>
    <row r="20" spans="1:3" x14ac:dyDescent="0.25">
      <c r="A20" s="31"/>
    </row>
    <row r="22" spans="1:3" x14ac:dyDescent="0.25">
      <c r="A22" s="47" t="s">
        <v>1035</v>
      </c>
    </row>
    <row r="23" spans="1:3" x14ac:dyDescent="0.25">
      <c r="A23" s="47" t="s">
        <v>2592</v>
      </c>
    </row>
    <row r="24" spans="1:3" ht="78.75" x14ac:dyDescent="0.25">
      <c r="A24" s="31" t="s">
        <v>177</v>
      </c>
      <c r="B24" s="31" t="s">
        <v>2593</v>
      </c>
      <c r="C24" s="31">
        <v>0.25</v>
      </c>
    </row>
    <row r="25" spans="1:3" ht="78.75" x14ac:dyDescent="0.25">
      <c r="A25" s="31" t="s">
        <v>335</v>
      </c>
      <c r="B25" s="31" t="s">
        <v>2594</v>
      </c>
      <c r="C25" s="31">
        <v>0.15</v>
      </c>
    </row>
    <row r="26" spans="1:3" ht="47.25" x14ac:dyDescent="0.25">
      <c r="A26" s="31" t="s">
        <v>2595</v>
      </c>
      <c r="B26" s="31" t="s">
        <v>2596</v>
      </c>
      <c r="C26" s="31">
        <v>0.1</v>
      </c>
    </row>
    <row r="27" spans="1:3" x14ac:dyDescent="0.25">
      <c r="A27" s="23"/>
    </row>
    <row r="28" spans="1:3" x14ac:dyDescent="0.25">
      <c r="A28" s="47" t="s">
        <v>2597</v>
      </c>
    </row>
    <row r="29" spans="1:3" x14ac:dyDescent="0.25">
      <c r="A29" s="31" t="s">
        <v>806</v>
      </c>
      <c r="B29" s="48" t="s">
        <v>2598</v>
      </c>
      <c r="C29" s="31">
        <v>0.25</v>
      </c>
    </row>
    <row r="30" spans="1:3" x14ac:dyDescent="0.25">
      <c r="A30" s="31" t="s">
        <v>178</v>
      </c>
      <c r="B30" s="48" t="s">
        <v>2599</v>
      </c>
      <c r="C30" s="31">
        <v>0.15</v>
      </c>
    </row>
    <row r="32" spans="1:3" x14ac:dyDescent="0.25">
      <c r="A32" s="47" t="s">
        <v>2600</v>
      </c>
    </row>
    <row r="33" spans="1:2" ht="47.25" x14ac:dyDescent="0.25">
      <c r="A33" s="31" t="s">
        <v>179</v>
      </c>
      <c r="B33" s="31" t="s">
        <v>2567</v>
      </c>
    </row>
    <row r="34" spans="1:2" ht="31.5" x14ac:dyDescent="0.25">
      <c r="A34" s="31" t="s">
        <v>2601</v>
      </c>
      <c r="B34" s="31" t="s">
        <v>2602</v>
      </c>
    </row>
    <row r="36" spans="1:2" x14ac:dyDescent="0.25">
      <c r="A36" s="47" t="s">
        <v>2603</v>
      </c>
    </row>
    <row r="37" spans="1:2" ht="31.5" x14ac:dyDescent="0.25">
      <c r="A37" s="31" t="s">
        <v>180</v>
      </c>
      <c r="B37" s="31" t="s">
        <v>2604</v>
      </c>
    </row>
    <row r="38" spans="1:2" x14ac:dyDescent="0.25">
      <c r="A38" s="31" t="s">
        <v>1477</v>
      </c>
      <c r="B38" s="31" t="s">
        <v>2605</v>
      </c>
    </row>
    <row r="40" spans="1:2" x14ac:dyDescent="0.25">
      <c r="A40" s="47" t="s">
        <v>2606</v>
      </c>
    </row>
    <row r="41" spans="1:2" x14ac:dyDescent="0.25">
      <c r="A41" s="31" t="s">
        <v>2607</v>
      </c>
      <c r="B41" s="31" t="s">
        <v>2608</v>
      </c>
    </row>
    <row r="42" spans="1:2" x14ac:dyDescent="0.25">
      <c r="A42" s="31" t="s">
        <v>1882</v>
      </c>
      <c r="B42" s="31" t="s">
        <v>2609</v>
      </c>
    </row>
    <row r="45" spans="1:2" x14ac:dyDescent="0.25">
      <c r="A45" s="47" t="s">
        <v>2610</v>
      </c>
    </row>
    <row r="46" spans="1:2" ht="31.5" x14ac:dyDescent="0.25">
      <c r="A46" s="31" t="s">
        <v>183</v>
      </c>
      <c r="B46" s="31" t="s">
        <v>2611</v>
      </c>
    </row>
    <row r="47" spans="1:2" ht="47.25" x14ac:dyDescent="0.25">
      <c r="A47" s="31" t="s">
        <v>2612</v>
      </c>
      <c r="B47" s="31" t="s">
        <v>2613</v>
      </c>
    </row>
    <row r="48" spans="1:2" x14ac:dyDescent="0.25">
      <c r="A48" s="31" t="s">
        <v>224</v>
      </c>
      <c r="B48" s="31" t="s">
        <v>2614</v>
      </c>
    </row>
    <row r="49" spans="1:6" x14ac:dyDescent="0.25">
      <c r="A49" s="31" t="s">
        <v>2615</v>
      </c>
      <c r="B49" s="31" t="s">
        <v>2616</v>
      </c>
    </row>
    <row r="53" spans="1:6" x14ac:dyDescent="0.25">
      <c r="B53" s="22" t="s">
        <v>1406</v>
      </c>
    </row>
    <row r="54" spans="1:6" x14ac:dyDescent="0.25">
      <c r="B54" s="22" t="s">
        <v>1445</v>
      </c>
    </row>
    <row r="55" spans="1:6" x14ac:dyDescent="0.25">
      <c r="B55" s="22" t="s">
        <v>2617</v>
      </c>
    </row>
    <row r="56" spans="1:6" x14ac:dyDescent="0.25">
      <c r="B56" s="22" t="s">
        <v>1391</v>
      </c>
    </row>
    <row r="58" spans="1:6" x14ac:dyDescent="0.25">
      <c r="B58" s="23" t="s">
        <v>2618</v>
      </c>
    </row>
    <row r="59" spans="1:6" x14ac:dyDescent="0.25">
      <c r="B59" s="22" t="s">
        <v>164</v>
      </c>
      <c r="C59" s="22" t="s">
        <v>168</v>
      </c>
    </row>
    <row r="60" spans="1:6" x14ac:dyDescent="0.25">
      <c r="B60" s="22" t="s">
        <v>229</v>
      </c>
      <c r="C60" s="22" t="s">
        <v>231</v>
      </c>
    </row>
    <row r="61" spans="1:6" x14ac:dyDescent="0.25">
      <c r="B61" s="22" t="s">
        <v>311</v>
      </c>
      <c r="C61" s="22" t="s">
        <v>313</v>
      </c>
    </row>
    <row r="62" spans="1:6" x14ac:dyDescent="0.25">
      <c r="B62" s="22" t="s">
        <v>355</v>
      </c>
      <c r="C62" s="22" t="s">
        <v>358</v>
      </c>
    </row>
    <row r="63" spans="1:6" x14ac:dyDescent="0.25">
      <c r="B63" s="22" t="s">
        <v>491</v>
      </c>
      <c r="C63" s="22" t="s">
        <v>493</v>
      </c>
    </row>
    <row r="64" spans="1:6" x14ac:dyDescent="0.25">
      <c r="B64" s="22" t="s">
        <v>527</v>
      </c>
      <c r="C64" s="22" t="s">
        <v>530</v>
      </c>
      <c r="F64" s="22" t="s">
        <v>2619</v>
      </c>
    </row>
    <row r="65" spans="1:3" x14ac:dyDescent="0.25">
      <c r="B65" s="22" t="s">
        <v>625</v>
      </c>
      <c r="C65" s="22" t="s">
        <v>628</v>
      </c>
    </row>
    <row r="66" spans="1:3" x14ac:dyDescent="0.25">
      <c r="B66" s="22" t="s">
        <v>727</v>
      </c>
      <c r="C66" s="22" t="s">
        <v>729</v>
      </c>
    </row>
    <row r="67" spans="1:3" x14ac:dyDescent="0.25">
      <c r="B67" s="22" t="s">
        <v>814</v>
      </c>
      <c r="C67" s="22" t="s">
        <v>816</v>
      </c>
    </row>
    <row r="68" spans="1:3" x14ac:dyDescent="0.25">
      <c r="B68" s="22" t="s">
        <v>852</v>
      </c>
      <c r="C68" s="22" t="s">
        <v>854</v>
      </c>
    </row>
    <row r="69" spans="1:3" x14ac:dyDescent="0.25">
      <c r="B69" s="22" t="s">
        <v>894</v>
      </c>
      <c r="C69" s="22" t="s">
        <v>896</v>
      </c>
    </row>
    <row r="70" spans="1:3" x14ac:dyDescent="0.25">
      <c r="B70" s="22" t="s">
        <v>911</v>
      </c>
      <c r="C70" s="22" t="s">
        <v>913</v>
      </c>
    </row>
    <row r="71" spans="1:3" x14ac:dyDescent="0.25">
      <c r="B71" s="22" t="s">
        <v>940</v>
      </c>
      <c r="C71" s="22" t="s">
        <v>942</v>
      </c>
    </row>
    <row r="72" spans="1:3" x14ac:dyDescent="0.25">
      <c r="B72" s="38" t="s">
        <v>1256</v>
      </c>
      <c r="C72" s="38" t="s">
        <v>969</v>
      </c>
    </row>
    <row r="73" spans="1:3" x14ac:dyDescent="0.25">
      <c r="B73" s="38" t="s">
        <v>1005</v>
      </c>
      <c r="C73" s="38" t="s">
        <v>1007</v>
      </c>
    </row>
    <row r="74" spans="1:3" x14ac:dyDescent="0.25">
      <c r="B74" s="22" t="s">
        <v>1385</v>
      </c>
      <c r="C74" s="22" t="s">
        <v>1388</v>
      </c>
    </row>
    <row r="76" spans="1:3" x14ac:dyDescent="0.25">
      <c r="A76" s="22" t="s">
        <v>2620</v>
      </c>
    </row>
    <row r="77" spans="1:3" x14ac:dyDescent="0.25">
      <c r="A77" s="22" t="s">
        <v>2621</v>
      </c>
    </row>
    <row r="78" spans="1:3" x14ac:dyDescent="0.25">
      <c r="A78" s="22" t="s">
        <v>2622</v>
      </c>
    </row>
    <row r="81" spans="1:9" x14ac:dyDescent="0.25">
      <c r="A81" s="23" t="s">
        <v>2623</v>
      </c>
      <c r="B81" s="22" t="s">
        <v>2518</v>
      </c>
    </row>
    <row r="82" spans="1:9" x14ac:dyDescent="0.25">
      <c r="B82" s="22" t="s">
        <v>2521</v>
      </c>
      <c r="I82" s="23"/>
    </row>
    <row r="83" spans="1:9" x14ac:dyDescent="0.25">
      <c r="B83" s="22" t="s">
        <v>2516</v>
      </c>
      <c r="I83" s="23"/>
    </row>
    <row r="84" spans="1:9" x14ac:dyDescent="0.25">
      <c r="B84" s="22" t="s">
        <v>2517</v>
      </c>
      <c r="I84" s="23"/>
    </row>
    <row r="85" spans="1:9" x14ac:dyDescent="0.25">
      <c r="B85" s="22" t="s">
        <v>2522</v>
      </c>
      <c r="I85" s="23"/>
    </row>
    <row r="86" spans="1:9" x14ac:dyDescent="0.25">
      <c r="B86" s="22" t="s">
        <v>2520</v>
      </c>
    </row>
    <row r="87" spans="1:9" x14ac:dyDescent="0.25">
      <c r="B87" s="22" t="s">
        <v>2515</v>
      </c>
      <c r="C87" s="63"/>
    </row>
    <row r="88" spans="1:9" x14ac:dyDescent="0.25">
      <c r="B88" s="22" t="s">
        <v>2512</v>
      </c>
    </row>
    <row r="89" spans="1:9" x14ac:dyDescent="0.25">
      <c r="B89" s="22" t="s">
        <v>2519</v>
      </c>
    </row>
    <row r="90" spans="1:9" x14ac:dyDescent="0.25">
      <c r="B90" s="22" t="s">
        <v>2523</v>
      </c>
    </row>
    <row r="91" spans="1:9" x14ac:dyDescent="0.25">
      <c r="B91" s="22" t="s">
        <v>2524</v>
      </c>
    </row>
    <row r="92" spans="1:9" x14ac:dyDescent="0.25">
      <c r="B92" s="22" t="s">
        <v>2528</v>
      </c>
    </row>
    <row r="93" spans="1:9" x14ac:dyDescent="0.25">
      <c r="B93" s="22" t="s">
        <v>2526</v>
      </c>
    </row>
    <row r="95" spans="1:9" x14ac:dyDescent="0.25">
      <c r="A95" s="23" t="s">
        <v>2624</v>
      </c>
    </row>
    <row r="96" spans="1:9" x14ac:dyDescent="0.25">
      <c r="A96" s="74" t="s">
        <v>1522</v>
      </c>
    </row>
    <row r="97" spans="1:2" x14ac:dyDescent="0.25">
      <c r="A97" s="74" t="s">
        <v>1499</v>
      </c>
    </row>
    <row r="98" spans="1:2" x14ac:dyDescent="0.25">
      <c r="A98" s="74" t="s">
        <v>1949</v>
      </c>
    </row>
    <row r="99" spans="1:2" x14ac:dyDescent="0.25">
      <c r="A99" s="74" t="s">
        <v>1575</v>
      </c>
    </row>
    <row r="100" spans="1:2" x14ac:dyDescent="0.25">
      <c r="A100" s="74" t="s">
        <v>1444</v>
      </c>
    </row>
    <row r="101" spans="1:2" x14ac:dyDescent="0.25">
      <c r="A101" s="74" t="s">
        <v>1556</v>
      </c>
    </row>
    <row r="102" spans="1:2" x14ac:dyDescent="0.25">
      <c r="A102" s="74" t="s">
        <v>1390</v>
      </c>
    </row>
    <row r="103" spans="1:2" x14ac:dyDescent="0.25">
      <c r="A103" s="74" t="s">
        <v>1540</v>
      </c>
    </row>
    <row r="107" spans="1:2" x14ac:dyDescent="0.25">
      <c r="B107" s="23" t="s">
        <v>2625</v>
      </c>
    </row>
    <row r="108" spans="1:2" ht="31.5" x14ac:dyDescent="0.25">
      <c r="A108" s="22" t="s">
        <v>2626</v>
      </c>
      <c r="B108" s="88" t="s">
        <v>528</v>
      </c>
    </row>
    <row r="109" spans="1:2" ht="47.25" x14ac:dyDescent="0.25">
      <c r="A109" s="22" t="s">
        <v>2627</v>
      </c>
      <c r="B109" s="88" t="s">
        <v>626</v>
      </c>
    </row>
    <row r="110" spans="1:2" ht="47.25" x14ac:dyDescent="0.25">
      <c r="A110" s="22" t="s">
        <v>2628</v>
      </c>
      <c r="B110" s="88" t="s">
        <v>356</v>
      </c>
    </row>
    <row r="111" spans="1:2" ht="78.75" x14ac:dyDescent="0.25">
      <c r="A111" s="22" t="s">
        <v>2629</v>
      </c>
      <c r="B111" s="88" t="s">
        <v>165</v>
      </c>
    </row>
  </sheetData>
  <pageMargins left="0.7" right="0.7" top="0.75" bottom="0.75" header="0.3" footer="0.3"/>
  <pageSetup scale="3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63CA2C8702F1945A77646467F833BFB" ma:contentTypeVersion="12" ma:contentTypeDescription="Create a new document." ma:contentTypeScope="" ma:versionID="045e3ca355a549a30f4dc342f85935d0">
  <xsd:schema xmlns:xsd="http://www.w3.org/2001/XMLSchema" xmlns:xs="http://www.w3.org/2001/XMLSchema" xmlns:p="http://schemas.microsoft.com/office/2006/metadata/properties" xmlns:ns1="http://schemas.microsoft.com/sharepoint/v3" xmlns:ns2="6ab0c25d-58da-4176-91f8-ece4bf43e2d4" xmlns:ns3="2f25a8a8-45b7-41bd-8691-1f4bb16f7423" targetNamespace="http://schemas.microsoft.com/office/2006/metadata/properties" ma:root="true" ma:fieldsID="f1e153b996baa7d10235714884afa20c" ns1:_="" ns2:_="" ns3:_="">
    <xsd:import namespace="http://schemas.microsoft.com/sharepoint/v3"/>
    <xsd:import namespace="6ab0c25d-58da-4176-91f8-ece4bf43e2d4"/>
    <xsd:import namespace="2f25a8a8-45b7-41bd-8691-1f4bb16f74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b0c25d-58da-4176-91f8-ece4bf43e2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25a8a8-45b7-41bd-8691-1f4bb16f742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6AA7709-3EC0-4D95-A9B4-124F006DE7F2}">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ECCCB589-1CBE-406D-859D-BA73DE32620C}">
  <ds:schemaRefs>
    <ds:schemaRef ds:uri="http://schemas.microsoft.com/sharepoint/v3/contenttype/forms"/>
  </ds:schemaRefs>
</ds:datastoreItem>
</file>

<file path=customXml/itemProps3.xml><?xml version="1.0" encoding="utf-8"?>
<ds:datastoreItem xmlns:ds="http://schemas.openxmlformats.org/officeDocument/2006/customXml" ds:itemID="{5ACE9B90-0D38-46B1-BF20-CCB45819C7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ab0c25d-58da-4176-91f8-ece4bf43e2d4"/>
    <ds:schemaRef ds:uri="2f25a8a8-45b7-41bd-8691-1f4bb16f74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5</vt:i4>
      </vt:variant>
    </vt:vector>
  </HeadingPairs>
  <TitlesOfParts>
    <vt:vector size="13" baseType="lpstr">
      <vt:lpstr>Contexto</vt:lpstr>
      <vt:lpstr>Gestión</vt:lpstr>
      <vt:lpstr>Corrupción</vt:lpstr>
      <vt:lpstr>Fiscal</vt:lpstr>
      <vt:lpstr>Seguidad_Inf</vt:lpstr>
      <vt:lpstr>Trámites_Corrupción</vt:lpstr>
      <vt:lpstr>Tablas_GSF</vt:lpstr>
      <vt:lpstr>Listas</vt:lpstr>
      <vt:lpstr>Contexto!Área_de_impresión</vt:lpstr>
      <vt:lpstr>Fiscal!Área_de_impresión</vt:lpstr>
      <vt:lpstr>Seguidad_Inf!Área_de_impresión</vt:lpstr>
      <vt:lpstr>Fiscal!Títulos_a_imprimir</vt:lpstr>
      <vt:lpstr>Seguidad_Inf!Títulos_a_imprimir</vt:lpstr>
    </vt:vector>
  </TitlesOfParts>
  <Manager/>
  <Company>UAECD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dimartinez</dc:creator>
  <cp:keywords/>
  <dc:description/>
  <cp:lastModifiedBy>Sandra Patricia Garcia Caceres</cp:lastModifiedBy>
  <cp:revision/>
  <dcterms:created xsi:type="dcterms:W3CDTF">2016-01-28T19:24:31Z</dcterms:created>
  <dcterms:modified xsi:type="dcterms:W3CDTF">2025-11-25T19:33:07Z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132662</vt:i4>
  </property>
  <property fmtid="{D5CDD505-2E9C-101B-9397-08002B2CF9AE}" pid="3" name="ContentTypeId">
    <vt:lpwstr>0x010100C63CA2C8702F1945A77646467F833BFB</vt:lpwstr>
  </property>
</Properties>
</file>