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Z:\1 ESTRATEGIA\2019\Informes de Empalme\Anexos Octubre UAECD\"/>
    </mc:Choice>
  </mc:AlternateContent>
  <xr:revisionPtr revIDLastSave="0" documentId="13_ncr:1_{36C37FAC-D5DB-4319-BDEF-D98051C0D3B6}" xr6:coauthVersionLast="41" xr6:coauthVersionMax="41" xr10:uidLastSave="{00000000-0000-0000-0000-000000000000}"/>
  <bookViews>
    <workbookView xWindow="-120" yWindow="-120" windowWidth="29040" windowHeight="15840" activeTab="4" xr2:uid="{00000000-000D-0000-FFFF-FFFF00000000}"/>
  </bookViews>
  <sheets>
    <sheet name="Resumen" sheetId="6" r:id="rId1"/>
    <sheet name="IndicadoresArquitectura" sheetId="1" r:id="rId2"/>
    <sheet name="Indicadores Seguridad" sheetId="3" r:id="rId3"/>
    <sheet name="Empoderamiento..." sheetId="4" r:id="rId4"/>
    <sheet name="Provisión de trámites" sheetId="5" r:id="rId5"/>
  </sheets>
  <definedNames>
    <definedName name="_xlnm._FilterDatabase" localSheetId="1" hidden="1">IndicadoresArquitectura!$A$1:$K$19</definedName>
    <definedName name="RESPUESTAS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9" i="5" l="1"/>
  <c r="O5" i="5"/>
  <c r="P2" i="5" s="1"/>
  <c r="C22" i="6" s="1"/>
  <c r="O2" i="5"/>
  <c r="M11" i="5"/>
  <c r="M7" i="5"/>
  <c r="N6" i="4"/>
  <c r="M2" i="4"/>
  <c r="N2" i="4" s="1"/>
  <c r="O2" i="4" s="1"/>
  <c r="C21" i="6" s="1"/>
  <c r="N12" i="3"/>
  <c r="N9" i="3"/>
  <c r="N2" i="3"/>
  <c r="O2" i="3" l="1"/>
  <c r="C20" i="6" s="1"/>
  <c r="N7" i="1"/>
  <c r="N8" i="1"/>
  <c r="N9" i="1"/>
  <c r="N10" i="1"/>
  <c r="O10" i="1" s="1"/>
  <c r="N11" i="1"/>
  <c r="N12" i="1"/>
  <c r="N13" i="1"/>
  <c r="N14" i="1"/>
  <c r="N15" i="1"/>
  <c r="N16" i="1"/>
  <c r="N17" i="1"/>
  <c r="N18" i="1"/>
  <c r="N19" i="1"/>
  <c r="O19" i="1" s="1"/>
  <c r="M3" i="5"/>
  <c r="O12" i="1" l="1"/>
  <c r="O15" i="1"/>
  <c r="O7" i="1"/>
  <c r="O2" i="1"/>
  <c r="P2" i="1" s="1"/>
  <c r="C19" i="6" s="1"/>
  <c r="C23" i="6" s="1"/>
  <c r="N6" i="1"/>
  <c r="N5" i="1"/>
  <c r="N4" i="1"/>
  <c r="N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Carlos Noriega Silva</author>
  </authors>
  <commentList>
    <comment ref="F1" authorId="0" shapeId="0" xr:uid="{00000000-0006-0000-0300-000001000000}">
      <text>
        <r>
          <rPr>
            <b/>
            <sz val="9"/>
            <color indexed="81"/>
            <rFont val="Tahoma"/>
            <family val="2"/>
          </rPr>
          <t>Juan Carlos Noriega Silva:</t>
        </r>
        <r>
          <rPr>
            <sz val="9"/>
            <color indexed="81"/>
            <rFont val="Tahoma"/>
            <family val="2"/>
          </rPr>
          <t xml:space="preserve">
¿Cuántos de esos ejercicios de rendición de cuentas realizados por la entidad, utilizaron medios electrónicos?</t>
        </r>
      </text>
    </comment>
  </commentList>
</comments>
</file>

<file path=xl/sharedStrings.xml><?xml version="1.0" encoding="utf-8"?>
<sst xmlns="http://schemas.openxmlformats.org/spreadsheetml/2006/main" count="410" uniqueCount="276">
  <si>
    <t>TIPO DE INDICADOR</t>
  </si>
  <si>
    <t>NOMBRE DEL INDICADOR</t>
  </si>
  <si>
    <t>FÓRMULA DEL INDICADOR</t>
  </si>
  <si>
    <t>ASPECTO A MEDIR</t>
  </si>
  <si>
    <t>FÓRMULA DEL ASPECTO A MEDIR</t>
  </si>
  <si>
    <t>TEMA</t>
  </si>
  <si>
    <t xml:space="preserve">FÓRMULA DEL TEMA </t>
  </si>
  <si>
    <t>ID PREGUNTA</t>
  </si>
  <si>
    <t>PREGUNTA ASOCIADA AL TEMA</t>
  </si>
  <si>
    <t>OPCIONES DE RESPUESTA</t>
  </si>
  <si>
    <t>Cumplimiento</t>
  </si>
  <si>
    <t>Arquitectura: Fortalecimiento de la gestión de TI a través de la planeación estratégica y gobierno de TI, la gestión de sistemas de información e infraestructura tecnológica y el uso y aprovechamiento de TI</t>
  </si>
  <si>
    <t>(Estrategia de TI+Gobierno de TI+Información+Sistemas de información+Servicios tecnológicos+Uso y apropiación de TI)/6</t>
  </si>
  <si>
    <t>Estrategia de TI</t>
  </si>
  <si>
    <t>ID01=(Planeación Estratégica de TI + Seguimiento + Cumplimiento de la implementación de la Estrategia de TI+Arquitectura Empresarial +Documentación de la Arquitectura Empresarial +Servicios de TI )/6</t>
  </si>
  <si>
    <t>Planeación Estrategia de TI</t>
  </si>
  <si>
    <t>(PR01+PR02)/2</t>
  </si>
  <si>
    <t>PR01</t>
  </si>
  <si>
    <t>¿Cuál es el estado del Plan Estratégico de TI (PETI)?</t>
  </si>
  <si>
    <t>SI A = 0
SI B =  30
SI C = 50
Si D = 80
Si E =90
Si F= 100</t>
  </si>
  <si>
    <t>PR02</t>
  </si>
  <si>
    <t xml:space="preserve"> El Plan Estratégico de TI (PETI) incluye:</t>
  </si>
  <si>
    <t>PR03</t>
  </si>
  <si>
    <t>Cumplimiento de la implementación de la Estrategia de TI</t>
  </si>
  <si>
    <t>PR04</t>
  </si>
  <si>
    <t>Con respecto a lo planeado, indique un valor promedio del avance de las inciativas/proyectos del PETI, para la vigencia evaluada</t>
  </si>
  <si>
    <t>Opción de respuesta abierta con valor porcentual de 0 a 100</t>
  </si>
  <si>
    <t xml:space="preserve">Arquitectura Empresarial </t>
  </si>
  <si>
    <t>PR05</t>
  </si>
  <si>
    <t>Con respecto a la Arquitectura Empresarial la entidad:</t>
  </si>
  <si>
    <t xml:space="preserve">SI A =+ 100/4
SI B =+ 100/4
SI C =+ 100/4
SI D=+100/4
SI E=0
</t>
  </si>
  <si>
    <t>PR06</t>
  </si>
  <si>
    <t>PR07</t>
  </si>
  <si>
    <t>Gobierno de TI</t>
  </si>
  <si>
    <t>(Esquema de gobierno de TI+Inversiones/Compras de TI+Gestión de proyectos +Operación de TI)/4</t>
  </si>
  <si>
    <t>Esquema de gobierno de TI</t>
  </si>
  <si>
    <t>PR08</t>
  </si>
  <si>
    <t>Señale los aspectos incorporados en el esquema de gobierno de TI de la entidad:</t>
  </si>
  <si>
    <t>Inversiones/Compras de TI</t>
  </si>
  <si>
    <t>PR09</t>
  </si>
  <si>
    <t>Con respecto a la optimización de las  compras de TI, la entidad:</t>
  </si>
  <si>
    <t xml:space="preserve">Gestión de proyectos </t>
  </si>
  <si>
    <t>PR10</t>
  </si>
  <si>
    <t>Frente a la gestión integral de proyectos de TI, la entidad:</t>
  </si>
  <si>
    <t>PR11</t>
  </si>
  <si>
    <t>Información</t>
  </si>
  <si>
    <t>(Gobierno de Información+Calidad de la información+Análisis y aprovechamiento de los Componentes de Información)/3</t>
  </si>
  <si>
    <t>Gobierno de Información</t>
  </si>
  <si>
    <t>PR12</t>
  </si>
  <si>
    <t>PR13</t>
  </si>
  <si>
    <t>Frente a la calidad de los componentes de información, la entidad realizó:</t>
  </si>
  <si>
    <t>PR14</t>
  </si>
  <si>
    <t>Sistemas de información</t>
  </si>
  <si>
    <t>(Planeación y gestión de los Sistemas de Información+Soporte de los sistemas de información+Ciclo de vida )/3</t>
  </si>
  <si>
    <t>Planeación y gestión de los Sistemas de Información</t>
  </si>
  <si>
    <t>PR15</t>
  </si>
  <si>
    <t>Frente a la planeación y gestión de los sistemas de información, la entidad:</t>
  </si>
  <si>
    <t>SI A =+ 100/7
SI B =+ 100/7
SI C =+ 100/7
SI D =+ 100/7
SI E =+ 100/7
SI F =+100/7
SI G=+100/7
SI H =0 </t>
  </si>
  <si>
    <t>Soporte de lo sistemas de información</t>
  </si>
  <si>
    <t>PR16</t>
  </si>
  <si>
    <t>Frente al soporte de los Sistemas de Información</t>
  </si>
  <si>
    <t xml:space="preserve">SI A =+ 25 
SI B =+ 25 
SI C =+ 25
SI D =+ 25
SI E= 0
</t>
  </si>
  <si>
    <t xml:space="preserve">Ciclo de vida </t>
  </si>
  <si>
    <t>PR17</t>
  </si>
  <si>
    <t>Frente al Ciclo de vida de los Sistemas de Información</t>
  </si>
  <si>
    <t>A. Definió un proceso de construcción de software que incluya planeación, diseño, desarrollo, pruebas, puesta en producción y mantenimiento.
B. Implementó un plan de aseguramiento de la calidad durante el ciclo de vida de los sistemas de información que incluya criterios funcionales y no funcionales
C. Definió y aplicó una guía de estilo en el desarrollo de sus sistemas de información e incorpora especificaciones y lineamientos de usabilidad definidos por el MinTIC.
D. Tienen las funcionalidades de accesibilidad que indica la Política de gobierno Digital, en los sistemas de información de acuerdo con la caracterización de usuarios.
E. Ninguna de las anteriores</t>
  </si>
  <si>
    <t>Servicios tecnológicos</t>
  </si>
  <si>
    <t>(Soporte a los servicios de TI+Operación de servicios tecnologicos+Calidad de servicios tecnológicos+Avance en la adopción de IPV6)/4</t>
  </si>
  <si>
    <t>Soporte a los servicios de TI</t>
  </si>
  <si>
    <t>PR18</t>
  </si>
  <si>
    <t>Frente al soporte de los servicios tecnológicos</t>
  </si>
  <si>
    <t>Operación de servicios tecnológicos</t>
  </si>
  <si>
    <t>Frente a la operación de servicios tecnológicos</t>
  </si>
  <si>
    <t>Avance en la adopción de IPV6</t>
  </si>
  <si>
    <t>(PR21+PR22)/2</t>
  </si>
  <si>
    <t>La entidad en qué fases de la adopción de IPv6 se encuentra trabajando?</t>
  </si>
  <si>
    <t>¿Que documentación ha adelantado la entidad en la adopción de IPV6?</t>
  </si>
  <si>
    <t>SI A =+ 15
SI B =+ 15
SI C=+ 15
SI D =+15
SI E=+ 10
SI F =+ 10
SI G =+ 10
SI H =+ 5
SI I =+ 5</t>
  </si>
  <si>
    <t>Uso y apropiación de TI</t>
  </si>
  <si>
    <t>Estrategia de uso y apropiación de TI</t>
  </si>
  <si>
    <t>Frente a la Estrategia para el Uso y Apropiación de TI</t>
  </si>
  <si>
    <t>Frente a la documentación de los servicios de TI y la Arquitectura Empresarial en la entidad</t>
  </si>
  <si>
    <t xml:space="preserve">SI A =+ 20 
SI B =+ 20
SI C=+ 20
SI D=+ 20
SI E=+ 20
SI F=0
</t>
  </si>
  <si>
    <t>A. Aplicó una metodología para la Gestión integral de Proyectos de TI.
B. Garantizó que cualquier iniciativa, proyecto o plan de la entidad que incorpora TI, es liderado en conjunto entre las áreas misionales y el área de TI de la entidad 
C Utiliza el principio de incorporar desde la planeación la visión de los usuarios y la atención de las necesidades de los grupos de interés
D. Realiza la documentación y transferencia de conocimiento a proveedores, contratistas y/o responsables de TI, sobre los entregables o resultados de los proyectos ejecutados en la vigencia evaluada
E. Ninguna de las anteriores</t>
  </si>
  <si>
    <t>Promedio de avance de los proyectos del PETI (%) = ([(Avance logrado Proyecto1/Avance Planeado Proyecto1)+(Avance logrado Proyecto2/Avance Planeado Proyecto2)+…+(Avance logrado ProyectoN/Avance Planeado ProyectoN)] / (Número de Proyectos N)) x 100</t>
  </si>
  <si>
    <t>SI A =+ 30
SI B =+ 30
SI C =+ 20
SI D =+ 20
SI E = 0</t>
  </si>
  <si>
    <t>FÓRMULA</t>
  </si>
  <si>
    <t>A. El portafolio o mapa de ruta de los proyectos
B. La proyección del presupuesto 
C. El entendimiento estratégico 
D. El análisis de la situación actual
E. El plan de comunicaciones del PETI
F. Diagnóstico Interoperabilidad
G. Diagnóstico Autenticación Electrónica 
H. Ninguna de las anteriores</t>
  </si>
  <si>
    <t>SI A = +25
SI B = +20
SI C = +10
SI D = +15
SI E = +10
SI F= +10
SI G= +10
SI H= 0</t>
  </si>
  <si>
    <t>A. Documentó la Arquitectura misional o de Negocio 
B. Tiene documentado un catálogo de servicios de TI actualizado
C. Documentó la Arquitectura de Información 
D. Documentó la Arquitectura de Sistemas de Información 
E. Documentó la Arquitectura de Servicios tecnológicos
F: Ninguna de las anteriores</t>
  </si>
  <si>
    <t>Documentación de los Servicios de TI y la Arquitectura Empresarial</t>
  </si>
  <si>
    <t>A. No cuenta con un esquema de gobierno de TI
B. Políticas de TI
C. Proceso de Gestión de TI claramente definido y documentado.
D. Instancias o grupos de decisión de TI definidas
E. Estructura organizacional del área de TI
F. Indicadores para medir el desempeño de la Gestión de TI</t>
  </si>
  <si>
    <t xml:space="preserve">SI A =0
SI B =+ 20
SI C=+ 20
SI D=+ 20
SI E=+ 20 
SI F=+ 20 </t>
  </si>
  <si>
    <t>A. Utilizó Acuerdos Marco de Precios para bienes y servicios de TI  (Aplica a entidades de la rama ejecutiva del poder y del Orden Nacional)
B. Utilizó mecanismos o contratos de agregación de demanda para bienes y servicios de TI
C. Aplicó metodologías, casos de negocio y criterios documentados para la selección y/o evaluación de soluciones de TI
D. Ninguna de las anteriores</t>
  </si>
  <si>
    <t>Si selecciona A o B o C = 50. 
Si selecciona A y B = 75.
Si selecciona (A o B) y C=100. 
Si selecciona D=0</t>
  </si>
  <si>
    <t>SI A =+ 100/4
SI B =+ 100/4
SI C =+ 100/4
SI D =+ 100/4
SI E = 0</t>
  </si>
  <si>
    <t>Con relación a la gestión y planeación de los componentes de información, la entidad:</t>
  </si>
  <si>
    <t>A. Documentó el catálogo de componentes de información
B. Definió un esquema de gobierno de los componentes de información
C. Implementó exitosamente un esquema para el gobierno de los componentes de información
D. Definió un esquema de roles y responsabilidades sobre los componentes de información
E. Ninguna de las anteriores</t>
  </si>
  <si>
    <r>
      <t>SI A =+ 100/4
SI B =+ 100/4
SI C =+ 100/4
SI D = +100/4</t>
    </r>
    <r>
      <rPr>
        <strike/>
        <sz val="11"/>
        <rFont val="Calibri"/>
        <family val="2"/>
        <scheme val="minor"/>
      </rPr>
      <t xml:space="preserve">
</t>
    </r>
    <r>
      <rPr>
        <sz val="11"/>
        <rFont val="Calibri"/>
        <family val="2"/>
        <scheme val="minor"/>
      </rPr>
      <t>SI E =0</t>
    </r>
  </si>
  <si>
    <t>Calidad, uso y aprovechamientos de la información</t>
  </si>
  <si>
    <t>A. Hizo la medición de la calidad de la información. 
B. Definió y documentó un plan de calidad de la información.
C. Implementó exitosamente un plan de calidad de la información.
D. Realizó seguimiento e implementó los controles de calidad o acciones de mejora sobre los componentes de información.
E. Definió mecanismos o canales para el uso y aprovechamiento de la información por parte de los grupos de interés
F. Fomentó el uso y aprovechamiento de los componentes de información por parte de los grupos de interés.
G. Ninguna de las anteriores.</t>
  </si>
  <si>
    <t>SI A =+ 100/6
SI B =+ 100/6
SI C =+ 100/6
SI D =+ 100/6
SI E =+ 100/6
SI F =+ 100/6
SI G =0</t>
  </si>
  <si>
    <r>
      <t xml:space="preserve">A. Tiene actualizado el catálogo de sistemas de información.
B. Definió e implementó una metodología de referencia para el desarrollo de software o sistemas de información.
C.  Incluyó características en sus sistemas de información que permitan la apertura de sus datos de forma automática y segura.
D. Documentó o actualizó la arquitectura de </t>
    </r>
    <r>
      <rPr>
        <strike/>
        <sz val="11"/>
        <rFont val="Calibri"/>
        <family val="2"/>
        <scheme val="minor"/>
      </rPr>
      <t xml:space="preserve">solución para sus </t>
    </r>
    <r>
      <rPr>
        <sz val="11"/>
        <rFont val="Calibri"/>
        <family val="2"/>
        <scheme val="minor"/>
      </rPr>
      <t>sistemas de información o de soluciones de toda la Entidad.
E. Incorporó dentro de los contratos de desarrollo de sus sistemas de información, cláusulas que obliguen a  realizar transferencia de derechos de autor a su favor.
F. Implementó funcionalidades de trazabilidad, auditoría de transacciones o acciones para el registro de eventos de creación, actualización, modificación o borrado de información.
G .Cuenta con la documentación técnica y funcional debidamente actualizada, para cada uno de los sistemas de información.
H. Ninguna de las anteriores</t>
    </r>
  </si>
  <si>
    <t>A. Definió un esquema de mantenimiento/soporte a los sistemas de información incluyendo si estos son mantenidos por terceros.
B. Implementó un esquema de mantenimiento/soporte a los sistemas de información incluyendo si estos son mantenidos por terceros.
C. Estableció criterios de aceptación y definió Acuerdos de Nivel de Servicio (ANS) para el soporte y mantenimiento de los sistemas de información contratado con terceros.
D. Tiene documentado y aplica un procedimiento para el mantenimiento preventivo de los sistemas de información. 
E. Ninguna de las anteriores</t>
  </si>
  <si>
    <t xml:space="preserve">SI A =+ 100/5
SI B =+ 100/5
SI C =+ 100/5
SI D =+ 100/5
SI E =+ 100/5
SI H = 0
</t>
  </si>
  <si>
    <t>SI A =+ 100/6
SI B =+ 100/6
SI C =+ 100/6
SI D =+ 100/6
SI E =+ 100/6
SI F =+ 100/6
SI G = 0</t>
  </si>
  <si>
    <t>A. Posee un catálogo actualizado de la infraestructura tecnológica
B. Documentó e implementó un plan de continuidad de los servicios tecnológicos mediante pruebas y verificaciones acordes a las necesidades de la organización
C. implementó mecanismos de disponibilidad de los servicios tecnológicos de tal forma que se asegure el cumplimiento de los ANS establecidos
D. Realiza monitoreo del consumo de recursos asociados a los Servicios Tecnológicos.
E. Implementó controles de seguridad digital para los servicios tecnológicos
F. Gestionó y documentó los riesgos asociados a su infraestructura tecnológica y servicios tecnológicos
G. Ninguna de las anteriores</t>
  </si>
  <si>
    <t>SI A =+ 100/6
SI B =+ 100/6
SI C =+ 100/6
SI D =+ 100/6
SI E =+ 100/6
SI F =+  100/6
SI G = 0</t>
  </si>
  <si>
    <r>
      <t>A. Ejecutó una estrategia de uso y apropiación  para todos los proyectos de TI que se realizan en la institución, teniendo en cuenta el planteamiento de estrategias de gestión del cambio.
B. Realizó la caracterización de los grupos de interés internos y externos.
C. Ejecutó un plan de formación para  el desarrollo de competencias requeridas para el desarrollo de sus funciones y hacer un uso adecuado de los servicios de TI.
D. Realizó divulgación y comunicación interna de los proyectos de TI
E. Realiza seguimiento mediante indicadores para la medición del impacto del uso y apropiación de TI en la entidad.
F.  Ejecutó acciones de mejora o transformación a partir de los resultados obtenidos en el seguimiento y teniendo en cuenta la estrategia de gestión del cambio..</t>
    </r>
    <r>
      <rPr>
        <strike/>
        <sz val="11"/>
        <rFont val="Calibri"/>
        <family val="2"/>
        <scheme val="minor"/>
      </rPr>
      <t>(si aplica)</t>
    </r>
    <r>
      <rPr>
        <sz val="11"/>
        <rFont val="Calibri"/>
        <family val="2"/>
        <scheme val="minor"/>
      </rPr>
      <t xml:space="preserve">
G. Ninguna de las anteriores</t>
    </r>
  </si>
  <si>
    <t>SI A = 50
SI B = 70
SI C = 90
SI D = 100
SI E = 0</t>
  </si>
  <si>
    <t>A. Fase de Planeación
B. Fase de Implementación
C. Fase de pruebas de funcionalidad
D. Ha adoptado en su totalidad IPV6 en la Entidad
E. No ha iniciado ninguna fase</t>
  </si>
  <si>
    <t xml:space="preserve">A. No lo tiene 
B Está en proceso de construcción
C. Lo formuló, pero no está actualizado
D. Lo formuló y está actualizado
E. Está aprobado por la Entidad
F. Está integrado al Plan de acción institucional y publicado en la pagína web </t>
  </si>
  <si>
    <t>A. Identifica las capacidades (personas, procesos y herramientas) necesarias para realizar ejercicios de Arquitectura Empresarial 
B. Hace uso de una metodología de Arquitectura Empresarial  para el diseño y planeación de las iniciativas de Tecnologías de Información (TI).
C. Desarrolló o se encuentra en ejecución de uno o más ejercicios de Arquitectura Empresarial
D. Cuenta con un Grupo de Arquitectura Empresarial que gobierna y toma decisiones frente al impacto o evolución de la arquitectura empresarial 
E. Ninguna de las anteriores</t>
  </si>
  <si>
    <t>A. Definió un proceso para atender los requerimientos de soporte de los servicios de TI.
B. Definió un esquema de soporte con niveles de atención (primer, segundo y tercer nivel) a través de un punto único de contacto y soportado por una herramienta tecnológica.
C. Implementó un plan de mantenimiento preventivo y evolutivo sobre los Servicios Tecnológicos.
D. Evaluó el cumplimiento de ANS para los servicios tecnológicos que presta la Entidad.
E. Implementó un programa de correcta disposición final de los residuos tecnológicos de acuerdo con la normatividad del gobierno nacional.
F. Ninguna de las anteriores</t>
  </si>
  <si>
    <t>A. Plan de Diagnóstico (Fase planeación)
B. Plan detallado del proceso de transición (Fase planeación)
C. Plan de direccionamiento IPv6 (Fase planeación)
D. Plan de contingencias para IPv6 (Fase planeación)
E. Diseño detallado de la implementación de IPv6 (Fase implementación)
F. Informe de pruebas piloto realizadas (Fase implementación)
G. Informe de activación de políticas de seguridad en IPv6 (Fase implementación)
H. Documento de pruebas de funcionalidad en IPv6 (Pruebas de funcionalidad) 
I. Acta de cumplimiento a satisfacción de la entidad sobre el funcionamiento de los elementos intervenidos en la fase de implementación. (Pruebas de funcionalidad)</t>
  </si>
  <si>
    <t>RESPUESTA</t>
  </si>
  <si>
    <t>F = 100</t>
  </si>
  <si>
    <t>B+C+D+E+F = 100</t>
  </si>
  <si>
    <t xml:space="preserve">A+B+C+D+E = 80 </t>
  </si>
  <si>
    <t>A y B = 75</t>
  </si>
  <si>
    <t>A = 50</t>
  </si>
  <si>
    <t>D = 16.6</t>
  </si>
  <si>
    <t>B+C+D+E=80</t>
  </si>
  <si>
    <t>A+B+C+D = 100</t>
  </si>
  <si>
    <t>B+C+D = 75</t>
  </si>
  <si>
    <t>C+E+F= 50</t>
  </si>
  <si>
    <t>A+C+D+E+F= 71.42</t>
  </si>
  <si>
    <t>A+B+C = 80</t>
  </si>
  <si>
    <t>A+B+C+D+E = 100</t>
  </si>
  <si>
    <t>A+B+C+D+F = 83.33</t>
  </si>
  <si>
    <t>A = 15</t>
  </si>
  <si>
    <t>B. 25</t>
  </si>
  <si>
    <t>FÓRMULA DE LA VARIABLE A MEDIR</t>
  </si>
  <si>
    <t>ID Pregunta</t>
  </si>
  <si>
    <t>PREGUNTA ASOCIADA A LA VARIABLE A MEDIR</t>
  </si>
  <si>
    <t>FORMULA</t>
  </si>
  <si>
    <t xml:space="preserve">% de avance en la implementación de seguridad de la información en la entidad </t>
  </si>
  <si>
    <t>Evaluación y planificación de la seguridad de la información *40% + Implementación de la seguridad de la información *40% + Seguimiento, evaluación y mejora de la seguridad de la información*20%</t>
  </si>
  <si>
    <t>Evaluación y planificación de la seguridad de la información</t>
  </si>
  <si>
    <t>(Diagnostico Seguridad y Privacidad de la Información+Política del MSPI+Roles y responsabilidades del MSPI+Procedimientos del MSPI+Gestión de activos de seguridad de la información+Gestión de riesgos de seguridad y privacidad de la información+ Plan de comunicación, sensibilización y capacitación en seguridad de la información)/7</t>
  </si>
  <si>
    <t>Diagnostico Seguridad y Privacidad de la Información</t>
  </si>
  <si>
    <t>La entidad realiza un diagnostico de seguridad de la información.</t>
  </si>
  <si>
    <t>a En Construcción
b Cuenta con el diagnostico. SI
c No se Tiene</t>
  </si>
  <si>
    <t>SI A =50
SI B =100
SI C=0</t>
  </si>
  <si>
    <t>b. 100</t>
  </si>
  <si>
    <t>Política del MSPI.</t>
  </si>
  <si>
    <t>La entidad adopta una política de seguridad de la información?</t>
  </si>
  <si>
    <t>a En Construcción
b Adoptada. SI
c No se Tiene</t>
  </si>
  <si>
    <t>Roles y responsabilidades del MSPI</t>
  </si>
  <si>
    <t>La entidad define roles y responsabilidades de seguridad de la información en entidad?</t>
  </si>
  <si>
    <t>a En Construcción
b Están definidos. SI
c No se Tiene</t>
  </si>
  <si>
    <t>Procedimientos del MSPI</t>
  </si>
  <si>
    <t>¿La entidad define y apropia procedimientos de seguridad de la información?</t>
  </si>
  <si>
    <t>Gestión de activos de seguridad de la información</t>
  </si>
  <si>
    <t xml:space="preserve">la entidad realiza gestión de activos de seguridad de la información. </t>
  </si>
  <si>
    <t>a En Construcción
b los gestiona.  SI
c No los gestiona</t>
  </si>
  <si>
    <t>Gestión de riesgos de seguridad y privacidad de la información.</t>
  </si>
  <si>
    <t xml:space="preserve">la entidad realiza gestión de riesgos de seguridad de la información. </t>
  </si>
  <si>
    <t>a En Construcción
b Los gestiona y cuenta con un plan de tratamiento de riesgos SI
c No los gestiona</t>
  </si>
  <si>
    <t xml:space="preserve"> Plan de comunicación, sensibilización y capacitación en seguridad de la información</t>
  </si>
  <si>
    <t>la entidad realiza campañas de sensibilización y toma de conciencia en seguridad?</t>
  </si>
  <si>
    <t>a Si las realiza.  SI
b No las realiza</t>
  </si>
  <si>
    <t xml:space="preserve">SI A =100
SI B =0
</t>
  </si>
  <si>
    <t>a. 100</t>
  </si>
  <si>
    <t>Implementación de la seguridad de la información</t>
  </si>
  <si>
    <t>(Implementación del plan de tratamiento de riesgos de seguridad de la información+Plan de control operacional+Indicadores de Gestión de Seguridad de la Información)/3</t>
  </si>
  <si>
    <t>Implementación del plan de tratamiento de riesgos de seguridad de la información</t>
  </si>
  <si>
    <t>La entidad Implementa el plan de tratamiento de riesgos?</t>
  </si>
  <si>
    <t>a. esta en proceso de implementación 
b. lo implementa. SI
C. no lo implementa</t>
  </si>
  <si>
    <t>Plan de control operacional</t>
  </si>
  <si>
    <t>la entidad cuenta con un plan de control operacional de seguridad de la información?</t>
  </si>
  <si>
    <t>a En Construcción
b Lo tiene y realiza seguimiento SI
c No lo tiene</t>
  </si>
  <si>
    <t>Indicadores de Gestión de Seguridad de la Información</t>
  </si>
  <si>
    <t>PR010</t>
  </si>
  <si>
    <t>la entidad define indicadores de gestión de la seguridad de la información?</t>
  </si>
  <si>
    <t>a En Construcción
b Están definidos. SI
c No se tienen</t>
  </si>
  <si>
    <t>Seguimiento, evaluación y mejora de la seguridad de la información</t>
  </si>
  <si>
    <t>(Seguimiento y evaluación del desempeño de la seguridad de la información +Plan de mejoramiento continuo de seguridad de la información)/2</t>
  </si>
  <si>
    <t xml:space="preserve">Seguimiento y evaluación del desempeño de la seguridad de la información </t>
  </si>
  <si>
    <t>(PR11+PR12)/2</t>
  </si>
  <si>
    <t>¿La entidad define un plan de seguimiento y evaluación a la implementación de seguridad de la información?</t>
  </si>
  <si>
    <r>
      <t>a En Construcción
b Definido.</t>
    </r>
    <r>
      <rPr>
        <b/>
        <sz val="11"/>
        <rFont val="Calibri"/>
        <family val="2"/>
        <scheme val="minor"/>
      </rPr>
      <t xml:space="preserve"> SI</t>
    </r>
    <r>
      <rPr>
        <sz val="11"/>
        <rFont val="Calibri"/>
        <family val="2"/>
        <scheme val="minor"/>
      </rPr>
      <t xml:space="preserve">
c No se Tiene</t>
    </r>
  </si>
  <si>
    <t>Respecto al plan de auditoria de seguridad de la información, la entidad</t>
  </si>
  <si>
    <t>a Lo tiene definido
b Lo tiene definido y lo ejecuta
c No se Tiene</t>
  </si>
  <si>
    <t>a. 50</t>
  </si>
  <si>
    <t>Plan de mejoramiento continuo de seguridad de la información</t>
  </si>
  <si>
    <t>¿la entidad define un plan de mejoramiento continuo de seguridad de la información?</t>
  </si>
  <si>
    <r>
      <t>a En Construcción
b Esta definido.</t>
    </r>
    <r>
      <rPr>
        <b/>
        <sz val="11"/>
        <rFont val="Calibri"/>
        <family val="2"/>
        <scheme val="minor"/>
      </rPr>
      <t xml:space="preserve"> SI</t>
    </r>
    <r>
      <rPr>
        <sz val="11"/>
        <rFont val="Calibri"/>
        <family val="2"/>
        <scheme val="minor"/>
      </rPr>
      <t xml:space="preserve">
c No se Tiene</t>
    </r>
  </si>
  <si>
    <t>Empoderamiento de los ciudadanos a partir del acceso a la información pública, la apertura de datos, la rendición de cuentas y la participación de la sociedad en el Gobierno, a través de medios medios electrónicos</t>
  </si>
  <si>
    <t>(Transparencia+Participación)/2</t>
  </si>
  <si>
    <t>Transparencia</t>
  </si>
  <si>
    <t>(PR01+ PR02+PR03 +PR04)/4</t>
  </si>
  <si>
    <t>Información obligatoria, publicada en línea</t>
  </si>
  <si>
    <t>La entidad publica en la sección "transparencia y acceso a la información pública" de su sitio web oficial:</t>
  </si>
  <si>
    <t>a No hay una sección de Transparencia y acceso a la información en la página web de la entidad
b Mecanismos para interponer PQRSD
c Localización física, sucursales o regionales, horarios y días de atención al público
d Funciones y deberes de la entidad
e Organigrama de la entidad 
f Directorio de información de servidores públicos, empleados y contratistas o enlace al SIGEP
g Normatividad general y reglamentaria
h Presupuesto vigente asignado
i Ejecución presupuestal histórica anual
j Plan Estratégico Institucional y Plan de Acción anual
k Políticas y lineamientos o manuales 
l Planes estratégicos, sectoriales e institucionales según sea el caso
m Plan anticorrupción y de atención al ciudadano 
n Plan de gasto público
o Proyectos de inversión en ejecución 
p Mecanismos para la participación de los ciudadanos, grupos de valor o grupos de interés en la formulación de políticas
q Informes de gestión, evaluación y auditoría
r Entes de control que vigilan la entidad 
s Planes de Mejoramiento (de organismos de control, internos y derivados de ejercicios de rendición de cuentas)
t Publicación de la información contractual (o enlace SECOP)
u Plan Anual de Adquisiciones (PAA)
v Oferta de la entidad (Programas, servicios, trámites y otros procedimientos administrativos inscritos en el SUIT) 
w Registro de Activos de Información
x Índice de Información Clasificada y Reservada
y Esquema de Publicación de Información
z Programa de Gestión Documental
aa Tablas de Retención Documental
ab Políticas de seguridad de la información del sitio web y protección de datos personales
ac Información sobre los grupos étnicos en el territorio
ad Respuestas de la entidad a las solicitudes de información 
ae Directorio de agremiaciones, asociaciones, entidades del sector, grupos étnicos y otros grupos de interés
af Calendario de actividades 
ag Informes de Rendición de Cuentas 
ah Ofertas de empleo
ai Informes de empalme
aj Preguntas y respuestas frecuentes</t>
  </si>
  <si>
    <t>SI A = 0
(Número de temáticas de información publicadas en línea  / 35) x 100</t>
  </si>
  <si>
    <t>Conjuntos de datos abiertos publicados, actualizados y difundidos</t>
  </si>
  <si>
    <t>Indique:</t>
  </si>
  <si>
    <t xml:space="preserve">a.¿Cuántos conjuntos de datos abiertos estratégicos fueron identificados?
b ¿Cuántos de los conjuntos de datos abiertos estratégicos identificados fueron publicados en el catálogo de datos del Estado colombiano www.datos.gov.co?
c ¿Cuántos de los conjuntos de datos abiertos publicados, están actualizados y fueron difundidos?
</t>
  </si>
  <si>
    <t>Si c /b &gt;=50% = 100 
Si c /b &gt;=30% y &lt;50% = 50
De lo contrario 0</t>
  </si>
  <si>
    <t>a. 4
b. 4
c. 4
= 100</t>
  </si>
  <si>
    <t>Número de aplicaciones o de publicaciones generadas a partir de datos abiertos</t>
  </si>
  <si>
    <t>a ¿Cuántas aplicaciones se desarrollaron a partir de los conjuntos de datos abiertos?
b ¿Cuántas publicaciones (papers, artículos, noticias, libros, etc.) hicieron uso de los conjuntos de datos abiertos?</t>
  </si>
  <si>
    <t>Si a o b &gt; 0 = 100
De lo contrario = 0</t>
  </si>
  <si>
    <t>a. 1 Learning Machine Learning
b. 2 - Estudios basado en nuestros datos
= 100</t>
  </si>
  <si>
    <t>Ejercicios de rendición de cuentas soportados en medios electrónicos</t>
  </si>
  <si>
    <t>a. ¿Cuántos ejercicios de rendición de cuentas ha realizado la entidad durante lo corrido del año?
b. ¿Cuántos de esos ejercicios de rendición de cuentas realizados por la entidad, utilizaron medios electrónicos?</t>
  </si>
  <si>
    <t>Si el número de Ejercicios de rendicion de cuentas en los que se utilizaron medios electrónicos es &gt;= 50% total de los  Ejercicios de rendicion de cuentas,  tendra 100, así proporcionalmnte</t>
  </si>
  <si>
    <t>a. 1
b. 1
= 100</t>
  </si>
  <si>
    <t>Participación</t>
  </si>
  <si>
    <t>(PR05+PR06)/2</t>
  </si>
  <si>
    <t xml:space="preserve">Uso de medios electrónicos en la formulación participativa de los planes de acción </t>
  </si>
  <si>
    <t>De las actividades formuladas en la estrategia de participación ciudadana, señale cuáles se realizaron por medios electrónicos:</t>
  </si>
  <si>
    <t>a. Elaboración de normatividad
b. Formulación de la planeación
c. Formulación de políticas, programas y proyectos
d. Ejecución de programas, proyectos y servicios
e. Rendición de cuentas
f. Racionalización de trámites
g Ejercicios de innovación abierta para la solución de problemas
h  Promoción del control social y veedurías ciudadanas</t>
  </si>
  <si>
    <t xml:space="preserve">SI A = +100/8
SI B =  +100/8
SI C =  +100/8
SI D = +100/8
SI E =  +100/8
SI F=  +100/8
SI G= +100/8
SI H= +100/8
</t>
  </si>
  <si>
    <t>B+D+E = 37.5</t>
  </si>
  <si>
    <t>Porcentaje de ejercicios de consulta o toma de decisiones  en los que se hizo uso de medios electrónicos</t>
  </si>
  <si>
    <t>Con respecto a los ejercicios, iniciativas o acciones de participación realizados por la entidad con sus grupos de valor para la consulta o toma de decisiones, en lo corrido del año:</t>
  </si>
  <si>
    <t>a. La entidad no ha realizado ejercicios o iniciativas de participación con sus grupos de valor
b. ¿Cuántos ejercicios ha realizado la entidad?
c. ¿Cuántos de los ejercicios se han realizado usando medios electrónicos?</t>
  </si>
  <si>
    <t>SI A = 0
Si el Número de ejercicios de consulta y toma de decisiones realizados con la ciudadanía, usuarios o grupos de interés que utilizaron medios electrónicos &gt;= 30% del  Número de ejercicios de consulta y toma de decisiones realizados con la ciudadanía, usuarios o grupos de interés= 100. 
 Si, 15% &lt; = x &lt; 30%= 50.
 De lo contrario 0.</t>
  </si>
  <si>
    <t>B. 1
C. 1
= 100</t>
  </si>
  <si>
    <t>Provisión de trámites y servicios parcial y totalmente en línea caracterizados, accesibles, usables y promocionados</t>
  </si>
  <si>
    <t>(Porcentaje de trámites y servicios disponibles en línea+Servicios centrados en el usario)/2</t>
  </si>
  <si>
    <t>Trámites y servicios en línea</t>
  </si>
  <si>
    <t>PR02+PR03/2</t>
  </si>
  <si>
    <t>Porcentaje de trámites y servicios disponibles en línea</t>
  </si>
  <si>
    <r>
      <t xml:space="preserve">Si (PR02 b y/o PR02 c)  y  (PR03 b   y/o  PR03 c) </t>
    </r>
    <r>
      <rPr>
        <sz val="10"/>
        <color theme="1"/>
        <rFont val="Calibri"/>
        <family val="2"/>
      </rPr>
      <t>≠</t>
    </r>
    <r>
      <rPr>
        <sz val="8.5"/>
        <color theme="1"/>
        <rFont val="Calibri"/>
        <family val="2"/>
      </rPr>
      <t xml:space="preserve">0
</t>
    </r>
    <r>
      <rPr>
        <sz val="10"/>
        <color theme="1"/>
        <rFont val="Calibri"/>
        <family val="2"/>
        <scheme val="minor"/>
      </rPr>
      <t xml:space="preserve">  Resultado =  (PR02+PR03)/2
Si (PR02b y/o PR02c) ≠ 0  y  (PR03b y/o PR03 c) =0
  Resultado = PR02
Si (PR02b y/o PR02c) = 0  y  (PR03b y/o PR03 c) ≠0
 Resultado =  PR03</t>
    </r>
  </si>
  <si>
    <t>¿Cuántos trámites/otros procedimientos administrativos tiene la entidad?</t>
  </si>
  <si>
    <t>a Trámites
b Otros procedimientos administrativos</t>
  </si>
  <si>
    <t>A. 13
B. 0</t>
  </si>
  <si>
    <t>Del total de trámites que tiene la entidad cuántos pueden realizarse:</t>
  </si>
  <si>
    <t>a. Presencialmente
b. Totalmente en línea
c. Parcialmente en línea</t>
  </si>
  <si>
    <t>SI  (PR01a  ≠ 0 )
Resultado : ((PR02 b+PR02c ) / 
PR01 a)*100</t>
  </si>
  <si>
    <t>A. 13
B. 2
C. 4</t>
  </si>
  <si>
    <t>Del total de otros procedimientos administrativos  que tiene la entidad cuántos pueden realizarse:</t>
  </si>
  <si>
    <t>SI  (PR01b  ≠ 0 )
Resultado: (PR03 b+PR03c)/
 PR01 b)*100</t>
  </si>
  <si>
    <t>Servicios centrados en el usuario</t>
  </si>
  <si>
    <t>( Porcentaje de trámites y servicios en línea que cuentan con caracterización de los usuarios + Porcentaje de trámites y servicios en línea que cumplen los criterios de accesibilidad + Porcentaje de trámites y servicios en línea  que cumplen los criterios de usabilidad+ Porcentaje de trámites y servicios en línea que fueron promocionados)/4</t>
  </si>
  <si>
    <t>Porcentaje de trámites y servicios en línea que cuentan con caracterización de los usuarios</t>
  </si>
  <si>
    <t xml:space="preserve">Si (PR02 b y/o PR02 c)  y  (PR03 b   y/o  PR03 c) ≠0
  Resultado = (PR04+PR05)/2
Si (PR02b y/o PR02c) ≠ 0  y  (PR03b y/o PR03 c) =0
  Resultado = PR04
Si (PR02b y/o PR02c) = 0  y  (PR03b y/o PR03 c) ≠0
 Resultado =  PR05
</t>
  </si>
  <si>
    <t>Del total de trámites parcial y totalmente en línea, ¿cuántos contaron con caracterización de los usuarios?</t>
  </si>
  <si>
    <t>a. Totalmente en línea
b. Parcialmente en línea</t>
  </si>
  <si>
    <t>SI  (PR02b y/o PR02c)  ≠ 0 )
Resultado: ((PR04 a / PR02b)
+ (PR04b/PR02c)) *100</t>
  </si>
  <si>
    <t>Del total de otros procedimientos administrativos parcial y totalmente en línea, ¿cuántos contaron con caracterización de los usuarios?</t>
  </si>
  <si>
    <t>SI  (PR03b y/o PR03c)  ≠ 0 )
Resultado: ((PR05 a / PR03 b)
+ (PR05b/ PR03c)) *100</t>
  </si>
  <si>
    <t>Porcentaje de trámites y servicios en línea que cumplen los criterios de accesibilidad</t>
  </si>
  <si>
    <t xml:space="preserve">Si (PR02 b y/o PR02 c)  y  (PR03 b   y/o  PR03 c) ≠0
  Resultado =  (PR06+PR07)/2
Si (PR02b y/o PR02c) ≠ 0  y  (PR03b y/o PR03 c) =0
  Resultado = PR06
Si (PR02b y/o PR02c) = 0  y  (PR03b y/o PR03 c) ≠0
 Resultado =  PR07
</t>
  </si>
  <si>
    <t>Del total de trámites parcial y totalmente en línea, ¿cuántos cumplieron criterios de accesibilidad web?</t>
  </si>
  <si>
    <t>SI  (PR02b y/o PR02c)  ≠ 0 ) 
Resultado: ((PR06 a / PR02b)
+ (PR06b/PR02c))
*100</t>
  </si>
  <si>
    <t>a. 0
b. 4</t>
  </si>
  <si>
    <t>Del total de otros procedimientos administrativos parcial y totalmente en línea, ¿cuántos cumplieron criterios de accesibilidad web?</t>
  </si>
  <si>
    <t>SI  (PR03b y/o PR03c)  ≠ 0 )
Resultado: ((PR07 a / PR03 b)
+ (PR07b/ PR03c)) *100</t>
  </si>
  <si>
    <t>Porcentaje de trámites y servicios en línea  que cumplen los criterios de usabilidad</t>
  </si>
  <si>
    <t xml:space="preserve">Si (PR02 b y/o PR02 c)  y  (PR03 b   y/o  PR03 c) ≠0
  Resultado =  (PR08+PR09)/2
Si (PR02b y/o PR02c) ≠ 0  y  (PR03b y/o PR03 c) =0
  Resultado = PR08
Si (PR02b y/o PR02c) = 0  y  (PR03b y/o PR03 c) ≠0
 Resultado =  PR03
</t>
  </si>
  <si>
    <t>Del total de trámites parcial y totalmente en línea, ¿cuántos cumplieron criterios de usabilidad?</t>
  </si>
  <si>
    <t>SI  (PR02b y/o PR02c)  ≠ 0 )
Resultado: ((PR08 a / PR02b)
+ (PR08b/PR02c)) *100</t>
  </si>
  <si>
    <t>a. 2
b. 4</t>
  </si>
  <si>
    <t>Del total de otros procedimientos administrativos parcial y totalmente en línea, ¿cuántos cumplieron criterios de usabilidad?</t>
  </si>
  <si>
    <t>SI  (PR03b y/o PR03c)  ≠ 0 )
Resultado: ((PR09 a / PR03 b)
+ (PR09b/ PR03c)) *100</t>
  </si>
  <si>
    <t>Porcentaje de trámites y servicios en línea que fueron promocionados</t>
  </si>
  <si>
    <t xml:space="preserve">Si (PR02 b y/o PR02 c)  y  (PR03 b   y/o  PR03 c) ≠0
  Resultado = (PR10+PR11)/2
Si (PR02b y/o PR02c) ≠ 0  y  (PR03b y/o PR03 c) =0
  Resultado = PR10
Si (PR02b y/o PR02c) = 0  y  (PR03b y/o PR03 c) ≠0
 Resultado =  PR11
</t>
  </si>
  <si>
    <t>Del total de trámites parcial y totalmente en línea, ¿cuántos fueron promocionados para incrementar su uso?</t>
  </si>
  <si>
    <t>SI  (PR02b y/o PR02c)  ≠ 0 )
Resultado: ((PR010 a / PR02b)
+ (PR10 b/PR02c)) *100</t>
  </si>
  <si>
    <t>Del total de otros procedimientos administrativos parcial y totalmente en línea, ¿cuántos fueron promocionados para incrementar su uso?</t>
  </si>
  <si>
    <t>SI  (PR03b y/o PR03c)  ≠ 0 )
Resultado: ((PR11 a / PR03 b)
+ (PR11b/ PR03c)) *100</t>
  </si>
  <si>
    <t>RESULTADO</t>
  </si>
  <si>
    <t>IndicadoresArquitectura</t>
  </si>
  <si>
    <t>Indicadores Seguridad</t>
  </si>
  <si>
    <t>Empoderamiento...</t>
  </si>
  <si>
    <t>Provisión de trámites</t>
  </si>
  <si>
    <t xml:space="preserve">Fecha de Elaboración: </t>
  </si>
  <si>
    <t xml:space="preserve">Fecha de Entrega: </t>
  </si>
  <si>
    <t>FORMATO IMPLEMENTACIÓN DE LA POLÍTICA DE GOBIERNO DIGITAL</t>
  </si>
  <si>
    <t>1. ESTADO GENERAL DE AVANCE EN LA IMPLEMENTACIÓN DE LA POLÍTICA DE GOBIERNO DIGITAL</t>
  </si>
  <si>
    <t xml:space="preserve">Nivel de Avance </t>
  </si>
  <si>
    <t>2019-10-21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</si>
</sst>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0"/>
      <name val="Calibri"/>
      <family val="2"/>
      <scheme val="minor"/>
    </font>
    <font>
      <sz val="11"/>
      <name val="Calibri"/>
      <family val="2"/>
      <scheme val="minor"/>
    </font>
    <font>
      <strike/>
      <sz val="11"/>
      <name val="Calibri"/>
      <family val="2"/>
      <scheme val="minor"/>
    </font>
    <font>
      <sz val="12"/>
      <color theme="1"/>
      <name val="Calibri"/>
      <family val="2"/>
      <scheme val="minor"/>
    </font>
    <font>
      <b/>
      <sz val="11"/>
      <name val="Calibri"/>
      <family val="2"/>
      <scheme val="minor"/>
    </font>
    <font>
      <sz val="10"/>
      <color theme="1"/>
      <name val="Calibri"/>
      <family val="2"/>
      <scheme val="minor"/>
    </font>
    <font>
      <b/>
      <sz val="9"/>
      <color indexed="81"/>
      <name val="Tahoma"/>
      <family val="2"/>
    </font>
    <font>
      <sz val="9"/>
      <color indexed="81"/>
      <name val="Tahoma"/>
      <family val="2"/>
    </font>
    <font>
      <sz val="10"/>
      <color theme="1"/>
      <name val="Calibri"/>
      <family val="2"/>
    </font>
    <font>
      <sz val="8.5"/>
      <color theme="1"/>
      <name val="Calibri"/>
      <family val="2"/>
    </font>
    <font>
      <sz val="16"/>
      <color theme="1"/>
      <name val="Calibri"/>
      <family val="2"/>
      <scheme val="minor"/>
    </font>
    <font>
      <sz val="11"/>
      <color theme="0"/>
      <name val="Calibri"/>
      <family val="2"/>
      <scheme val="minor"/>
    </font>
    <font>
      <b/>
      <sz val="14"/>
      <color theme="0"/>
      <name val="Calibri"/>
      <family val="2"/>
      <scheme val="minor"/>
    </font>
    <font>
      <sz val="8"/>
      <color theme="0"/>
      <name val="Calibri"/>
      <family val="2"/>
      <scheme val="minor"/>
    </font>
    <font>
      <b/>
      <sz val="12"/>
      <color theme="0"/>
      <name val="Calibri"/>
      <family val="2"/>
      <scheme val="minor"/>
    </font>
    <font>
      <b/>
      <sz val="8"/>
      <color theme="1"/>
      <name val="Calibri"/>
      <family val="2"/>
      <scheme val="minor"/>
    </font>
    <font>
      <b/>
      <sz val="9"/>
      <color theme="1"/>
      <name val="Calibri"/>
      <family val="2"/>
      <scheme val="minor"/>
    </font>
    <font>
      <sz val="14"/>
      <color theme="1"/>
      <name val="Calibri"/>
      <family val="2"/>
      <scheme val="minor"/>
    </font>
    <font>
      <sz val="18"/>
      <color theme="1"/>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3"/>
        <bgColor indexed="64"/>
      </patternFill>
    </fill>
    <fill>
      <patternFill patternType="solid">
        <fgColor theme="3" tint="0.39997558519241921"/>
        <bgColor indexed="64"/>
      </patternFill>
    </fill>
    <fill>
      <patternFill patternType="solid">
        <fgColor indexed="6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8">
    <border>
      <left/>
      <right/>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4" fillId="0" borderId="0"/>
  </cellStyleXfs>
  <cellXfs count="89">
    <xf numFmtId="0" fontId="0" fillId="0" borderId="0" xfId="0"/>
    <xf numFmtId="0" fontId="1"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2" fillId="0" borderId="3" xfId="0" applyFont="1" applyBorder="1" applyAlignment="1">
      <alignment horizontal="left" vertical="center"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1" fillId="2" borderId="1" xfId="0" applyFont="1" applyFill="1" applyBorder="1" applyAlignment="1">
      <alignment horizontal="left" vertical="center" wrapText="1"/>
    </xf>
    <xf numFmtId="0" fontId="0" fillId="0" borderId="0" xfId="0" applyAlignment="1">
      <alignment vertical="center"/>
    </xf>
    <xf numFmtId="0" fontId="0" fillId="0" borderId="3" xfId="0" applyBorder="1" applyAlignment="1">
      <alignment horizontal="left" vertical="center" wrapText="1"/>
    </xf>
    <xf numFmtId="0" fontId="2" fillId="0" borderId="3" xfId="0" applyFont="1" applyBorder="1" applyAlignment="1">
      <alignment horizontal="center" vertical="center" textRotation="90" wrapText="1"/>
    </xf>
    <xf numFmtId="0" fontId="0" fillId="0" borderId="3" xfId="0" applyBorder="1" applyAlignment="1">
      <alignment horizontal="center" vertical="center" textRotation="90" wrapText="1"/>
    </xf>
    <xf numFmtId="0" fontId="2" fillId="0" borderId="3" xfId="0" applyFont="1" applyFill="1" applyBorder="1" applyAlignment="1">
      <alignment horizontal="left" vertical="center" wrapText="1"/>
    </xf>
    <xf numFmtId="0" fontId="2" fillId="0" borderId="2" xfId="0" applyFont="1" applyBorder="1" applyAlignment="1">
      <alignment horizontal="left" vertical="center" wrapText="1"/>
    </xf>
    <xf numFmtId="0" fontId="0" fillId="0" borderId="0" xfId="0" applyAlignment="1">
      <alignment horizontal="center" vertical="center"/>
    </xf>
    <xf numFmtId="0" fontId="2" fillId="3" borderId="3" xfId="0" applyFont="1" applyFill="1" applyBorder="1" applyAlignment="1">
      <alignment horizontal="left" vertical="center" wrapText="1"/>
    </xf>
    <xf numFmtId="0" fontId="0" fillId="0" borderId="0" xfId="0" applyAlignment="1">
      <alignment horizontal="center" vertical="center" wrapText="1"/>
    </xf>
    <xf numFmtId="0" fontId="0" fillId="3" borderId="3" xfId="0" applyFill="1" applyBorder="1" applyAlignment="1">
      <alignment horizontal="center" vertical="center" wrapText="1"/>
    </xf>
    <xf numFmtId="0" fontId="2" fillId="3" borderId="3" xfId="0"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xf>
    <xf numFmtId="0" fontId="1" fillId="2" borderId="3" xfId="0" applyFont="1" applyFill="1" applyBorder="1" applyAlignment="1">
      <alignment horizontal="center" vertical="center" wrapText="1"/>
    </xf>
    <xf numFmtId="0" fontId="0" fillId="0" borderId="3" xfId="0" applyFill="1" applyBorder="1" applyAlignment="1">
      <alignment horizontal="center" vertical="center" textRotation="90" wrapText="1"/>
    </xf>
    <xf numFmtId="0" fontId="0" fillId="0" borderId="3" xfId="0" applyFill="1" applyBorder="1" applyAlignment="1">
      <alignment vertical="top" wrapText="1"/>
    </xf>
    <xf numFmtId="0" fontId="0" fillId="3" borderId="3" xfId="0" applyFill="1" applyBorder="1" applyAlignment="1">
      <alignment horizontal="left" vertical="center" wrapText="1"/>
    </xf>
    <xf numFmtId="0" fontId="0" fillId="0" borderId="3" xfId="0" applyFill="1" applyBorder="1" applyAlignment="1">
      <alignment horizontal="left" vertical="center" wrapText="1"/>
    </xf>
    <xf numFmtId="0" fontId="0" fillId="0" borderId="0" xfId="0" applyAlignment="1">
      <alignment vertical="top"/>
    </xf>
    <xf numFmtId="0" fontId="0" fillId="0" borderId="3" xfId="1" applyFont="1" applyFill="1" applyBorder="1" applyAlignment="1">
      <alignment horizontal="center" vertical="center" textRotation="90" wrapText="1"/>
    </xf>
    <xf numFmtId="0" fontId="0" fillId="0" borderId="0" xfId="0" applyAlignment="1">
      <alignment wrapText="1"/>
    </xf>
    <xf numFmtId="0" fontId="1" fillId="2" borderId="3" xfId="0" applyFont="1" applyFill="1" applyBorder="1" applyAlignment="1">
      <alignment horizontal="left" vertical="center" wrapText="1"/>
    </xf>
    <xf numFmtId="0" fontId="0" fillId="0" borderId="0" xfId="0" applyBorder="1"/>
    <xf numFmtId="0" fontId="6" fillId="0" borderId="3" xfId="0" applyFont="1" applyFill="1" applyBorder="1" applyAlignment="1">
      <alignment horizontal="center" vertical="center" textRotation="90" wrapText="1"/>
    </xf>
    <xf numFmtId="0" fontId="0" fillId="0" borderId="3" xfId="0" applyBorder="1" applyAlignment="1">
      <alignment vertical="top"/>
    </xf>
    <xf numFmtId="0" fontId="6" fillId="3"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vertical="center" wrapText="1"/>
    </xf>
    <xf numFmtId="0" fontId="0" fillId="0" borderId="3" xfId="0" applyFill="1" applyBorder="1" applyAlignment="1">
      <alignment horizontal="center" vertical="center" wrapText="1"/>
    </xf>
    <xf numFmtId="0" fontId="2" fillId="0" borderId="3" xfId="0" applyFont="1" applyFill="1" applyBorder="1" applyAlignment="1">
      <alignment horizontal="left" vertical="top" wrapText="1"/>
    </xf>
    <xf numFmtId="0" fontId="0" fillId="0" borderId="0" xfId="0" applyBorder="1" applyAlignment="1">
      <alignment vertical="top" wrapText="1"/>
    </xf>
    <xf numFmtId="0" fontId="6" fillId="0" borderId="0" xfId="0" applyFont="1" applyFill="1" applyBorder="1" applyAlignment="1">
      <alignment vertical="top" wrapText="1"/>
    </xf>
    <xf numFmtId="0" fontId="6" fillId="0"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0" xfId="0" applyBorder="1" applyAlignment="1">
      <alignment horizontal="left"/>
    </xf>
    <xf numFmtId="2" fontId="0" fillId="0" borderId="3" xfId="0" applyNumberFormat="1" applyBorder="1" applyAlignment="1">
      <alignment horizontal="center" vertical="center"/>
    </xf>
    <xf numFmtId="2" fontId="0" fillId="0" borderId="3" xfId="0" applyNumberFormat="1" applyFill="1" applyBorder="1" applyAlignment="1">
      <alignment horizontal="center" vertical="center"/>
    </xf>
    <xf numFmtId="2" fontId="0" fillId="0" borderId="3" xfId="0" applyNumberFormat="1" applyBorder="1" applyAlignment="1">
      <alignment horizontal="center" vertical="center" wrapText="1"/>
    </xf>
    <xf numFmtId="2" fontId="4" fillId="0" borderId="3" xfId="0" applyNumberFormat="1" applyFont="1" applyBorder="1" applyAlignment="1">
      <alignment vertical="center" textRotation="90"/>
    </xf>
    <xf numFmtId="0" fontId="12" fillId="4" borderId="0" xfId="0" applyFont="1" applyFill="1"/>
    <xf numFmtId="0" fontId="14" fillId="4" borderId="0" xfId="0" applyFont="1" applyFill="1"/>
    <xf numFmtId="0" fontId="12" fillId="4" borderId="0" xfId="0" applyFont="1" applyFill="1" applyAlignment="1">
      <alignment horizontal="center" vertical="center"/>
    </xf>
    <xf numFmtId="0" fontId="16" fillId="6" borderId="3" xfId="0" applyFont="1" applyFill="1" applyBorder="1" applyAlignment="1">
      <alignment horizontal="center" vertical="center" wrapText="1"/>
    </xf>
    <xf numFmtId="0" fontId="18" fillId="7" borderId="3" xfId="0" applyFont="1" applyFill="1" applyBorder="1"/>
    <xf numFmtId="2" fontId="18" fillId="7" borderId="3" xfId="0" applyNumberFormat="1" applyFont="1" applyFill="1" applyBorder="1"/>
    <xf numFmtId="0" fontId="18" fillId="8" borderId="3" xfId="0" applyFont="1" applyFill="1" applyBorder="1"/>
    <xf numFmtId="2" fontId="18" fillId="8" borderId="3" xfId="0" applyNumberFormat="1" applyFont="1" applyFill="1" applyBorder="1"/>
    <xf numFmtId="0" fontId="18" fillId="9" borderId="3" xfId="0" applyFont="1" applyFill="1" applyBorder="1"/>
    <xf numFmtId="2" fontId="18" fillId="9" borderId="3" xfId="0" applyNumberFormat="1" applyFont="1" applyFill="1" applyBorder="1"/>
    <xf numFmtId="0" fontId="18" fillId="10" borderId="3" xfId="0" applyFont="1" applyFill="1" applyBorder="1"/>
    <xf numFmtId="2" fontId="18" fillId="10" borderId="3" xfId="0" applyNumberFormat="1" applyFont="1" applyFill="1" applyBorder="1"/>
    <xf numFmtId="0" fontId="18" fillId="0" borderId="0" xfId="0" applyFont="1"/>
    <xf numFmtId="2" fontId="19" fillId="0" borderId="0" xfId="0" applyNumberFormat="1" applyFont="1"/>
    <xf numFmtId="0" fontId="13" fillId="4" borderId="0" xfId="0" applyFont="1" applyFill="1" applyAlignment="1">
      <alignment horizontal="center"/>
    </xf>
    <xf numFmtId="49" fontId="17" fillId="6" borderId="3" xfId="0" applyNumberFormat="1" applyFont="1" applyFill="1" applyBorder="1" applyAlignment="1">
      <alignment horizontal="center" vertical="center" wrapText="1"/>
    </xf>
    <xf numFmtId="49" fontId="15" fillId="5" borderId="3" xfId="0" applyNumberFormat="1" applyFont="1" applyFill="1" applyBorder="1" applyAlignment="1">
      <alignment horizontal="center" vertical="center" wrapText="1"/>
    </xf>
    <xf numFmtId="0" fontId="0" fillId="0" borderId="3" xfId="0" applyFill="1" applyBorder="1" applyAlignment="1">
      <alignment horizontal="center"/>
    </xf>
    <xf numFmtId="2" fontId="11" fillId="0" borderId="3" xfId="0" applyNumberFormat="1" applyFont="1" applyBorder="1" applyAlignment="1">
      <alignment horizontal="center" vertical="center" textRotation="90"/>
    </xf>
    <xf numFmtId="0" fontId="1" fillId="2" borderId="7" xfId="0" applyFont="1" applyFill="1" applyBorder="1" applyAlignment="1">
      <alignment horizontal="center" vertical="center" wrapText="1"/>
    </xf>
    <xf numFmtId="0" fontId="0" fillId="0" borderId="3" xfId="0" applyBorder="1" applyAlignment="1">
      <alignment horizontal="center" vertical="center"/>
    </xf>
    <xf numFmtId="2" fontId="4" fillId="0" borderId="3" xfId="0" applyNumberFormat="1" applyFont="1" applyBorder="1" applyAlignment="1">
      <alignment horizontal="center" vertical="center" textRotation="90"/>
    </xf>
    <xf numFmtId="0" fontId="0" fillId="0" borderId="3" xfId="0" applyBorder="1" applyAlignment="1">
      <alignment horizontal="center" vertical="top" wrapText="1"/>
    </xf>
    <xf numFmtId="0" fontId="2" fillId="0" borderId="3" xfId="0" applyFont="1" applyBorder="1" applyAlignment="1">
      <alignment horizontal="center" vertical="center" textRotation="90" wrapText="1"/>
    </xf>
    <xf numFmtId="0" fontId="0" fillId="0" borderId="3" xfId="0" applyBorder="1" applyAlignment="1">
      <alignment horizontal="center" vertical="center" textRotation="90" wrapText="1"/>
    </xf>
    <xf numFmtId="0" fontId="0" fillId="0" borderId="2" xfId="0" applyBorder="1" applyAlignment="1">
      <alignment horizontal="center" vertical="center" textRotation="90" wrapText="1"/>
    </xf>
    <xf numFmtId="0" fontId="0" fillId="0" borderId="4" xfId="0" applyBorder="1" applyAlignment="1">
      <alignment horizontal="center" vertical="center" textRotation="90" wrapText="1"/>
    </xf>
    <xf numFmtId="0" fontId="0" fillId="0" borderId="5" xfId="0" applyBorder="1" applyAlignment="1">
      <alignment horizontal="center" vertical="center" textRotation="90" wrapText="1"/>
    </xf>
    <xf numFmtId="0" fontId="0" fillId="0" borderId="3" xfId="0" applyBorder="1" applyAlignment="1">
      <alignment horizontal="center" vertical="top" textRotation="90" wrapText="1"/>
    </xf>
    <xf numFmtId="0" fontId="1" fillId="2" borderId="6"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0" fillId="0" borderId="3" xfId="1" applyFont="1" applyFill="1" applyBorder="1" applyAlignment="1">
      <alignment horizontal="center" vertical="center" textRotation="90" wrapText="1"/>
    </xf>
    <xf numFmtId="0" fontId="0" fillId="0" borderId="2" xfId="0" applyFill="1" applyBorder="1" applyAlignment="1">
      <alignment horizontal="center" vertical="top" wrapText="1"/>
    </xf>
    <xf numFmtId="0" fontId="0" fillId="0" borderId="5" xfId="0" applyFill="1" applyBorder="1" applyAlignment="1">
      <alignment horizontal="center" vertical="top" wrapText="1"/>
    </xf>
    <xf numFmtId="2" fontId="4" fillId="0" borderId="3" xfId="0" applyNumberFormat="1" applyFont="1" applyFill="1" applyBorder="1" applyAlignment="1">
      <alignment horizontal="center" vertical="center" textRotation="90" wrapText="1"/>
    </xf>
    <xf numFmtId="2" fontId="11" fillId="0" borderId="3" xfId="0" applyNumberFormat="1" applyFont="1" applyBorder="1" applyAlignment="1">
      <alignment horizontal="center" vertical="center" textRotation="90" wrapText="1"/>
    </xf>
    <xf numFmtId="0" fontId="0" fillId="0" borderId="3" xfId="0" applyBorder="1" applyAlignment="1">
      <alignment horizontal="center" vertical="center" textRotation="90"/>
    </xf>
    <xf numFmtId="0" fontId="0" fillId="0" borderId="3" xfId="0" applyFill="1" applyBorder="1" applyAlignment="1">
      <alignment horizontal="center" vertical="center" textRotation="90" wrapText="1"/>
    </xf>
    <xf numFmtId="2" fontId="11" fillId="0" borderId="3" xfId="0" applyNumberFormat="1" applyFont="1" applyFill="1" applyBorder="1" applyAlignment="1">
      <alignment horizontal="center" vertical="center" textRotation="90" wrapText="1"/>
    </xf>
    <xf numFmtId="0" fontId="6" fillId="0" borderId="3" xfId="0" applyFont="1" applyFill="1" applyBorder="1" applyAlignment="1">
      <alignment horizontal="center" vertical="center" textRotation="90" wrapText="1"/>
    </xf>
    <xf numFmtId="0" fontId="6" fillId="0" borderId="3" xfId="0" applyFont="1" applyFill="1" applyBorder="1" applyAlignment="1">
      <alignment horizontal="left" vertical="top" wrapText="1"/>
    </xf>
    <xf numFmtId="0" fontId="6" fillId="0" borderId="5" xfId="0" applyFont="1" applyFill="1" applyBorder="1" applyAlignment="1">
      <alignment horizontal="center" vertical="center" textRotation="90"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76201</xdr:colOff>
      <xdr:row>14</xdr:row>
      <xdr:rowOff>180975</xdr:rowOff>
    </xdr:from>
    <xdr:to>
      <xdr:col>11</xdr:col>
      <xdr:colOff>171451</xdr:colOff>
      <xdr:row>25</xdr:row>
      <xdr:rowOff>123533</xdr:rowOff>
    </xdr:to>
    <xdr:pic>
      <xdr:nvPicPr>
        <xdr:cNvPr id="2" name="Imagen 1">
          <a:extLst>
            <a:ext uri="{FF2B5EF4-FFF2-40B4-BE49-F238E27FC236}">
              <a16:creationId xmlns:a16="http://schemas.microsoft.com/office/drawing/2014/main" id="{5CC3B35D-0D25-43DC-982F-447469601744}"/>
            </a:ext>
          </a:extLst>
        </xdr:cNvPr>
        <xdr:cNvPicPr>
          <a:picLocks noChangeAspect="1"/>
        </xdr:cNvPicPr>
      </xdr:nvPicPr>
      <xdr:blipFill rotWithShape="1">
        <a:blip xmlns:r="http://schemas.openxmlformats.org/officeDocument/2006/relationships" r:embed="rId1" cstate="print"/>
        <a:srcRect l="114" t="408" r="69586" b="-408"/>
        <a:stretch/>
      </xdr:blipFill>
      <xdr:spPr>
        <a:xfrm>
          <a:off x="5629276" y="3086100"/>
          <a:ext cx="2533650" cy="2333333"/>
        </a:xfrm>
        <a:prstGeom prst="rect">
          <a:avLst/>
        </a:prstGeom>
      </xdr:spPr>
    </xdr:pic>
    <xdr:clientData/>
  </xdr:twoCellAnchor>
  <xdr:twoCellAnchor editAs="oneCell">
    <xdr:from>
      <xdr:col>1</xdr:col>
      <xdr:colOff>133350</xdr:colOff>
      <xdr:row>3</xdr:row>
      <xdr:rowOff>19050</xdr:rowOff>
    </xdr:from>
    <xdr:to>
      <xdr:col>1</xdr:col>
      <xdr:colOff>1257300</xdr:colOff>
      <xdr:row>4</xdr:row>
      <xdr:rowOff>277147</xdr:rowOff>
    </xdr:to>
    <xdr:pic>
      <xdr:nvPicPr>
        <xdr:cNvPr id="3" name="Picture 14">
          <a:extLst>
            <a:ext uri="{FF2B5EF4-FFF2-40B4-BE49-F238E27FC236}">
              <a16:creationId xmlns:a16="http://schemas.microsoft.com/office/drawing/2014/main" id="{C2C87D7F-69C6-4CBE-B8D3-2388EC208BA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 y="638175"/>
          <a:ext cx="1123950" cy="543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5</xdr:row>
      <xdr:rowOff>142875</xdr:rowOff>
    </xdr:from>
    <xdr:to>
      <xdr:col>10</xdr:col>
      <xdr:colOff>351380</xdr:colOff>
      <xdr:row>13</xdr:row>
      <xdr:rowOff>142875</xdr:rowOff>
    </xdr:to>
    <xdr:pic>
      <xdr:nvPicPr>
        <xdr:cNvPr id="4" name="Imagen 3">
          <a:extLst>
            <a:ext uri="{FF2B5EF4-FFF2-40B4-BE49-F238E27FC236}">
              <a16:creationId xmlns:a16="http://schemas.microsoft.com/office/drawing/2014/main" id="{677AA078-5721-4274-84AD-13B43E6E1AB9}"/>
            </a:ext>
          </a:extLst>
        </xdr:cNvPr>
        <xdr:cNvPicPr>
          <a:picLocks noChangeAspect="1"/>
        </xdr:cNvPicPr>
      </xdr:nvPicPr>
      <xdr:blipFill rotWithShape="1">
        <a:blip xmlns:r="http://schemas.openxmlformats.org/officeDocument/2006/relationships" r:embed="rId1" cstate="print"/>
        <a:srcRect l="30300" t="16737" b="17948"/>
        <a:stretch/>
      </xdr:blipFill>
      <xdr:spPr>
        <a:xfrm>
          <a:off x="1905000" y="1333500"/>
          <a:ext cx="5828255" cy="1524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sheetPr>
  <dimension ref="A1:M23"/>
  <sheetViews>
    <sheetView workbookViewId="0">
      <selection activeCell="M13" sqref="M13"/>
    </sheetView>
  </sheetViews>
  <sheetFormatPr baseColWidth="10" defaultColWidth="9.140625" defaultRowHeight="15" x14ac:dyDescent="0.25"/>
  <cols>
    <col min="2" max="2" width="28.5703125" bestFit="1" customWidth="1"/>
    <col min="3" max="3" width="9" bestFit="1" customWidth="1"/>
  </cols>
  <sheetData>
    <row r="1" spans="1:13" x14ac:dyDescent="0.25">
      <c r="A1" s="47"/>
      <c r="B1" s="47"/>
      <c r="C1" s="47"/>
      <c r="D1" s="47"/>
      <c r="E1" s="47"/>
      <c r="F1" s="47"/>
      <c r="G1" s="47"/>
      <c r="H1" s="47"/>
      <c r="I1" s="47"/>
      <c r="J1" s="47"/>
      <c r="K1" s="47"/>
      <c r="L1" s="47"/>
      <c r="M1" s="47"/>
    </row>
    <row r="2" spans="1:13" ht="18.75" x14ac:dyDescent="0.3">
      <c r="A2" s="61" t="s">
        <v>272</v>
      </c>
      <c r="B2" s="61"/>
      <c r="C2" s="61"/>
      <c r="D2" s="61"/>
      <c r="E2" s="61"/>
      <c r="F2" s="61"/>
      <c r="G2" s="61"/>
      <c r="H2" s="61"/>
      <c r="I2" s="61"/>
      <c r="J2" s="61"/>
      <c r="K2" s="61"/>
      <c r="L2" s="61"/>
      <c r="M2" s="61"/>
    </row>
    <row r="3" spans="1:13" x14ac:dyDescent="0.25">
      <c r="A3" s="47"/>
      <c r="B3" s="47"/>
      <c r="C3" s="47"/>
      <c r="D3" s="48"/>
      <c r="E3" s="48"/>
      <c r="F3" s="48"/>
      <c r="G3" s="47"/>
      <c r="H3" s="47"/>
      <c r="I3" s="47"/>
      <c r="J3" s="49"/>
      <c r="K3" s="49"/>
      <c r="L3" s="49"/>
      <c r="M3" s="48"/>
    </row>
    <row r="4" spans="1:13" ht="22.5" customHeight="1" x14ac:dyDescent="0.25">
      <c r="A4" s="64"/>
      <c r="B4" s="64"/>
      <c r="C4" s="63" t="s">
        <v>273</v>
      </c>
      <c r="D4" s="63"/>
      <c r="E4" s="63"/>
      <c r="F4" s="63"/>
      <c r="G4" s="63"/>
      <c r="H4" s="63"/>
      <c r="I4" s="63"/>
      <c r="J4" s="63"/>
      <c r="K4" s="50" t="s">
        <v>270</v>
      </c>
      <c r="L4" s="62" t="s">
        <v>275</v>
      </c>
      <c r="M4" s="62"/>
    </row>
    <row r="5" spans="1:13" ht="22.5" x14ac:dyDescent="0.25">
      <c r="A5" s="64"/>
      <c r="B5" s="64"/>
      <c r="C5" s="63"/>
      <c r="D5" s="63"/>
      <c r="E5" s="63"/>
      <c r="F5" s="63"/>
      <c r="G5" s="63"/>
      <c r="H5" s="63"/>
      <c r="I5" s="63"/>
      <c r="J5" s="63"/>
      <c r="K5" s="50" t="s">
        <v>271</v>
      </c>
      <c r="L5" s="62" t="s">
        <v>275</v>
      </c>
      <c r="M5" s="62"/>
    </row>
    <row r="19" spans="2:3" ht="18.75" x14ac:dyDescent="0.3">
      <c r="B19" s="51" t="s">
        <v>266</v>
      </c>
      <c r="C19" s="52">
        <f>IndicadoresArquitectura!P2</f>
        <v>68.426388888888894</v>
      </c>
    </row>
    <row r="20" spans="2:3" ht="18.75" x14ac:dyDescent="0.3">
      <c r="B20" s="53" t="s">
        <v>267</v>
      </c>
      <c r="C20" s="54">
        <f>'Indicadores Seguridad'!O2</f>
        <v>94.444444444444443</v>
      </c>
    </row>
    <row r="21" spans="2:3" ht="18.75" x14ac:dyDescent="0.3">
      <c r="B21" s="55" t="s">
        <v>268</v>
      </c>
      <c r="C21" s="56">
        <f>'Empoderamiento...'!O2</f>
        <v>84.017499999999998</v>
      </c>
    </row>
    <row r="22" spans="2:3" ht="18.75" x14ac:dyDescent="0.3">
      <c r="B22" s="57" t="s">
        <v>269</v>
      </c>
      <c r="C22" s="58">
        <f>'Provisión de trámites'!P2</f>
        <v>60.575000000000003</v>
      </c>
    </row>
    <row r="23" spans="2:3" ht="23.25" x14ac:dyDescent="0.35">
      <c r="B23" s="59" t="s">
        <v>274</v>
      </c>
      <c r="C23" s="60">
        <f>AVERAGE(C19:C22)</f>
        <v>76.865833333333327</v>
      </c>
    </row>
  </sheetData>
  <mergeCells count="5">
    <mergeCell ref="A2:M2"/>
    <mergeCell ref="L4:M4"/>
    <mergeCell ref="L5:M5"/>
    <mergeCell ref="C4:J5"/>
    <mergeCell ref="A4:B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P19"/>
  <sheetViews>
    <sheetView zoomScale="55" zoomScaleNormal="55" workbookViewId="0">
      <selection activeCell="V4" sqref="V4"/>
    </sheetView>
  </sheetViews>
  <sheetFormatPr baseColWidth="10" defaultColWidth="11.42578125" defaultRowHeight="15" x14ac:dyDescent="0.25"/>
  <cols>
    <col min="1" max="1" width="6.140625" style="5" customWidth="1"/>
    <col min="2" max="2" width="6.7109375" style="5" customWidth="1"/>
    <col min="3" max="3" width="4.85546875" style="5" hidden="1" customWidth="1"/>
    <col min="4" max="4" width="6" style="5" customWidth="1"/>
    <col min="5" max="5" width="18.42578125" style="6" hidden="1" customWidth="1"/>
    <col min="6" max="6" width="9.5703125" style="6" customWidth="1"/>
    <col min="7" max="7" width="20.5703125" style="5" hidden="1" customWidth="1"/>
    <col min="8" max="8" width="7.42578125" style="5" customWidth="1"/>
    <col min="9" max="9" width="54.85546875" style="5" customWidth="1"/>
    <col min="10" max="10" width="90" style="5" customWidth="1"/>
    <col min="11" max="11" width="39.140625" style="5" hidden="1" customWidth="1"/>
    <col min="12" max="12" width="11.42578125" style="16"/>
    <col min="13" max="14" width="11.42578125" style="14"/>
    <col min="15" max="15" width="6.85546875" bestFit="1" customWidth="1"/>
    <col min="16" max="16" width="8.7109375" bestFit="1" customWidth="1"/>
  </cols>
  <sheetData>
    <row r="1" spans="1:16" s="8" customFormat="1" ht="105" x14ac:dyDescent="0.25">
      <c r="A1" s="1" t="s">
        <v>0</v>
      </c>
      <c r="B1" s="1" t="s">
        <v>1</v>
      </c>
      <c r="C1" s="1" t="s">
        <v>2</v>
      </c>
      <c r="D1" s="2" t="s">
        <v>3</v>
      </c>
      <c r="E1" s="1" t="s">
        <v>4</v>
      </c>
      <c r="F1" s="2" t="s">
        <v>5</v>
      </c>
      <c r="G1" s="1" t="s">
        <v>6</v>
      </c>
      <c r="H1" s="7" t="s">
        <v>7</v>
      </c>
      <c r="I1" s="1" t="s">
        <v>8</v>
      </c>
      <c r="J1" s="1" t="s">
        <v>9</v>
      </c>
      <c r="K1" s="1" t="s">
        <v>86</v>
      </c>
      <c r="L1" s="1" t="s">
        <v>115</v>
      </c>
      <c r="M1" s="66" t="s">
        <v>265</v>
      </c>
      <c r="N1" s="66"/>
      <c r="O1" s="66"/>
      <c r="P1" s="66"/>
    </row>
    <row r="2" spans="1:16" ht="90" x14ac:dyDescent="0.25">
      <c r="A2" s="72" t="s">
        <v>10</v>
      </c>
      <c r="B2" s="75" t="s">
        <v>11</v>
      </c>
      <c r="C2" s="72" t="s">
        <v>12</v>
      </c>
      <c r="D2" s="71" t="s">
        <v>13</v>
      </c>
      <c r="E2" s="70" t="s">
        <v>14</v>
      </c>
      <c r="F2" s="70" t="s">
        <v>15</v>
      </c>
      <c r="G2" s="69" t="s">
        <v>16</v>
      </c>
      <c r="H2" s="15" t="s">
        <v>17</v>
      </c>
      <c r="I2" s="3" t="s">
        <v>18</v>
      </c>
      <c r="J2" s="3" t="s">
        <v>111</v>
      </c>
      <c r="K2" s="3" t="s">
        <v>19</v>
      </c>
      <c r="L2" s="18" t="s">
        <v>116</v>
      </c>
      <c r="M2" s="20">
        <v>100</v>
      </c>
      <c r="N2" s="67">
        <f>AVERAGE(M2:M3)</f>
        <v>90</v>
      </c>
      <c r="O2" s="68">
        <f>(SUM(M2:M6)/4)</f>
        <v>93.902500000000003</v>
      </c>
      <c r="P2" s="65">
        <f>SUM(O2:O19)/6</f>
        <v>68.426388888888894</v>
      </c>
    </row>
    <row r="3" spans="1:16" ht="120" x14ac:dyDescent="0.25">
      <c r="A3" s="73"/>
      <c r="B3" s="75"/>
      <c r="C3" s="73"/>
      <c r="D3" s="71"/>
      <c r="E3" s="70"/>
      <c r="F3" s="70"/>
      <c r="G3" s="69"/>
      <c r="H3" s="15" t="s">
        <v>20</v>
      </c>
      <c r="I3" s="3" t="s">
        <v>21</v>
      </c>
      <c r="J3" s="3" t="s">
        <v>87</v>
      </c>
      <c r="K3" s="3" t="s">
        <v>88</v>
      </c>
      <c r="L3" s="18" t="s">
        <v>118</v>
      </c>
      <c r="M3" s="20">
        <v>80</v>
      </c>
      <c r="N3" s="67"/>
      <c r="O3" s="68"/>
      <c r="P3" s="65"/>
    </row>
    <row r="4" spans="1:16" ht="271.5" customHeight="1" x14ac:dyDescent="0.25">
      <c r="A4" s="73"/>
      <c r="B4" s="75"/>
      <c r="C4" s="73"/>
      <c r="D4" s="71"/>
      <c r="E4" s="70"/>
      <c r="F4" s="10" t="s">
        <v>23</v>
      </c>
      <c r="G4" s="4" t="s">
        <v>22</v>
      </c>
      <c r="H4" s="15" t="s">
        <v>22</v>
      </c>
      <c r="I4" s="3" t="s">
        <v>25</v>
      </c>
      <c r="J4" s="3" t="s">
        <v>26</v>
      </c>
      <c r="K4" s="12" t="s">
        <v>84</v>
      </c>
      <c r="L4" s="17">
        <v>90.61</v>
      </c>
      <c r="M4" s="20">
        <v>90.61</v>
      </c>
      <c r="N4" s="19">
        <f>M4</f>
        <v>90.61</v>
      </c>
      <c r="O4" s="68"/>
      <c r="P4" s="65"/>
    </row>
    <row r="5" spans="1:16" ht="120" x14ac:dyDescent="0.25">
      <c r="A5" s="73"/>
      <c r="B5" s="75"/>
      <c r="C5" s="73"/>
      <c r="D5" s="71"/>
      <c r="E5" s="70"/>
      <c r="F5" s="10" t="s">
        <v>27</v>
      </c>
      <c r="G5" s="4" t="s">
        <v>24</v>
      </c>
      <c r="H5" s="15" t="s">
        <v>24</v>
      </c>
      <c r="I5" s="3" t="s">
        <v>29</v>
      </c>
      <c r="J5" s="3" t="s">
        <v>112</v>
      </c>
      <c r="K5" s="3" t="s">
        <v>30</v>
      </c>
      <c r="L5" s="17" t="s">
        <v>131</v>
      </c>
      <c r="M5" s="20">
        <v>25</v>
      </c>
      <c r="N5" s="19">
        <f>M5</f>
        <v>25</v>
      </c>
      <c r="O5" s="68"/>
      <c r="P5" s="65"/>
    </row>
    <row r="6" spans="1:16" ht="201.75" x14ac:dyDescent="0.25">
      <c r="A6" s="73"/>
      <c r="B6" s="75"/>
      <c r="C6" s="73"/>
      <c r="D6" s="71"/>
      <c r="E6" s="70"/>
      <c r="F6" s="10" t="s">
        <v>90</v>
      </c>
      <c r="G6" s="4" t="s">
        <v>28</v>
      </c>
      <c r="H6" s="15" t="s">
        <v>28</v>
      </c>
      <c r="I6" s="3" t="s">
        <v>81</v>
      </c>
      <c r="J6" s="3" t="s">
        <v>89</v>
      </c>
      <c r="K6" s="3" t="s">
        <v>82</v>
      </c>
      <c r="L6" s="17" t="s">
        <v>122</v>
      </c>
      <c r="M6" s="20">
        <v>80</v>
      </c>
      <c r="N6" s="19">
        <f>M6</f>
        <v>80</v>
      </c>
      <c r="O6" s="68"/>
      <c r="P6" s="65"/>
    </row>
    <row r="7" spans="1:16" ht="108" x14ac:dyDescent="0.25">
      <c r="A7" s="73"/>
      <c r="B7" s="75"/>
      <c r="C7" s="73"/>
      <c r="D7" s="71" t="s">
        <v>33</v>
      </c>
      <c r="E7" s="71" t="s">
        <v>34</v>
      </c>
      <c r="F7" s="11" t="s">
        <v>35</v>
      </c>
      <c r="G7" s="4" t="s">
        <v>31</v>
      </c>
      <c r="H7" s="15" t="s">
        <v>31</v>
      </c>
      <c r="I7" s="3" t="s">
        <v>37</v>
      </c>
      <c r="J7" s="3" t="s">
        <v>91</v>
      </c>
      <c r="K7" s="3" t="s">
        <v>92</v>
      </c>
      <c r="L7" s="17" t="s">
        <v>117</v>
      </c>
      <c r="M7" s="20">
        <v>100</v>
      </c>
      <c r="N7" s="20">
        <f t="shared" ref="N7:N19" si="0">M7</f>
        <v>100</v>
      </c>
      <c r="O7" s="68">
        <f>SUM(N7:N9)/3</f>
        <v>91.666666666666671</v>
      </c>
      <c r="P7" s="65"/>
    </row>
    <row r="8" spans="1:16" ht="106.5" x14ac:dyDescent="0.25">
      <c r="A8" s="73"/>
      <c r="B8" s="75"/>
      <c r="C8" s="73"/>
      <c r="D8" s="71"/>
      <c r="E8" s="71"/>
      <c r="F8" s="11" t="s">
        <v>38</v>
      </c>
      <c r="G8" s="4" t="s">
        <v>32</v>
      </c>
      <c r="H8" s="15" t="s">
        <v>32</v>
      </c>
      <c r="I8" s="3" t="s">
        <v>40</v>
      </c>
      <c r="J8" s="3" t="s">
        <v>93</v>
      </c>
      <c r="K8" s="3" t="s">
        <v>94</v>
      </c>
      <c r="L8" s="17" t="s">
        <v>119</v>
      </c>
      <c r="M8" s="20">
        <v>75</v>
      </c>
      <c r="N8" s="20">
        <f t="shared" si="0"/>
        <v>75</v>
      </c>
      <c r="O8" s="68"/>
      <c r="P8" s="65"/>
    </row>
    <row r="9" spans="1:16" ht="128.44999999999999" customHeight="1" x14ac:dyDescent="0.25">
      <c r="A9" s="73"/>
      <c r="B9" s="75"/>
      <c r="C9" s="73"/>
      <c r="D9" s="71"/>
      <c r="E9" s="71"/>
      <c r="F9" s="11" t="s">
        <v>41</v>
      </c>
      <c r="G9" s="4" t="s">
        <v>36</v>
      </c>
      <c r="H9" s="15" t="s">
        <v>36</v>
      </c>
      <c r="I9" s="3" t="s">
        <v>43</v>
      </c>
      <c r="J9" s="3" t="s">
        <v>83</v>
      </c>
      <c r="K9" s="3" t="s">
        <v>95</v>
      </c>
      <c r="L9" s="17" t="s">
        <v>123</v>
      </c>
      <c r="M9" s="20">
        <v>100</v>
      </c>
      <c r="N9" s="20">
        <f t="shared" si="0"/>
        <v>100</v>
      </c>
      <c r="O9" s="68"/>
      <c r="P9" s="65"/>
    </row>
    <row r="10" spans="1:16" ht="88.5" customHeight="1" x14ac:dyDescent="0.25">
      <c r="A10" s="73"/>
      <c r="B10" s="75"/>
      <c r="C10" s="73"/>
      <c r="D10" s="71" t="s">
        <v>45</v>
      </c>
      <c r="E10" s="71" t="s">
        <v>46</v>
      </c>
      <c r="F10" s="11" t="s">
        <v>47</v>
      </c>
      <c r="G10" s="4" t="s">
        <v>39</v>
      </c>
      <c r="H10" s="15" t="s">
        <v>39</v>
      </c>
      <c r="I10" s="3" t="s">
        <v>96</v>
      </c>
      <c r="J10" s="3" t="s">
        <v>97</v>
      </c>
      <c r="K10" s="3" t="s">
        <v>98</v>
      </c>
      <c r="L10" s="17" t="s">
        <v>124</v>
      </c>
      <c r="M10" s="20">
        <v>75</v>
      </c>
      <c r="N10" s="20">
        <f t="shared" si="0"/>
        <v>75</v>
      </c>
      <c r="O10" s="68">
        <f>SUM(N10:N11)/2</f>
        <v>62.5</v>
      </c>
      <c r="P10" s="65"/>
    </row>
    <row r="11" spans="1:16" ht="152.25" customHeight="1" x14ac:dyDescent="0.25">
      <c r="A11" s="73"/>
      <c r="B11" s="75"/>
      <c r="C11" s="73"/>
      <c r="D11" s="71"/>
      <c r="E11" s="71"/>
      <c r="F11" s="10" t="s">
        <v>99</v>
      </c>
      <c r="G11" s="4" t="s">
        <v>42</v>
      </c>
      <c r="H11" s="15" t="s">
        <v>42</v>
      </c>
      <c r="I11" s="3" t="s">
        <v>50</v>
      </c>
      <c r="J11" s="3" t="s">
        <v>100</v>
      </c>
      <c r="K11" s="3" t="s">
        <v>101</v>
      </c>
      <c r="L11" s="17" t="s">
        <v>125</v>
      </c>
      <c r="M11" s="20">
        <v>50</v>
      </c>
      <c r="N11" s="20">
        <f t="shared" si="0"/>
        <v>50</v>
      </c>
      <c r="O11" s="68"/>
      <c r="P11" s="65"/>
    </row>
    <row r="12" spans="1:16" ht="221.25" customHeight="1" x14ac:dyDescent="0.25">
      <c r="A12" s="73"/>
      <c r="B12" s="75"/>
      <c r="C12" s="73"/>
      <c r="D12" s="71" t="s">
        <v>52</v>
      </c>
      <c r="E12" s="71" t="s">
        <v>53</v>
      </c>
      <c r="F12" s="11" t="s">
        <v>54</v>
      </c>
      <c r="G12" s="4" t="s">
        <v>44</v>
      </c>
      <c r="H12" s="15" t="s">
        <v>44</v>
      </c>
      <c r="I12" s="13" t="s">
        <v>56</v>
      </c>
      <c r="J12" s="3" t="s">
        <v>102</v>
      </c>
      <c r="K12" s="3" t="s">
        <v>57</v>
      </c>
      <c r="L12" s="17" t="s">
        <v>126</v>
      </c>
      <c r="M12" s="20">
        <v>71.42</v>
      </c>
      <c r="N12" s="20">
        <f t="shared" si="0"/>
        <v>71.42</v>
      </c>
      <c r="O12" s="68">
        <f>SUM(N12:N14)/3</f>
        <v>83.806666666666672</v>
      </c>
      <c r="P12" s="65"/>
    </row>
    <row r="13" spans="1:16" ht="145.5" customHeight="1" x14ac:dyDescent="0.25">
      <c r="A13" s="73"/>
      <c r="B13" s="75"/>
      <c r="C13" s="73"/>
      <c r="D13" s="71"/>
      <c r="E13" s="71"/>
      <c r="F13" s="11" t="s">
        <v>58</v>
      </c>
      <c r="G13" s="4" t="s">
        <v>48</v>
      </c>
      <c r="H13" s="15" t="s">
        <v>48</v>
      </c>
      <c r="I13" s="3" t="s">
        <v>60</v>
      </c>
      <c r="J13" s="3" t="s">
        <v>103</v>
      </c>
      <c r="K13" s="3" t="s">
        <v>61</v>
      </c>
      <c r="L13" s="17" t="s">
        <v>123</v>
      </c>
      <c r="M13" s="20">
        <v>100</v>
      </c>
      <c r="N13" s="20">
        <f t="shared" si="0"/>
        <v>100</v>
      </c>
      <c r="O13" s="68"/>
      <c r="P13" s="65"/>
    </row>
    <row r="14" spans="1:16" ht="135" x14ac:dyDescent="0.25">
      <c r="A14" s="73"/>
      <c r="B14" s="75"/>
      <c r="C14" s="73"/>
      <c r="D14" s="71"/>
      <c r="E14" s="71"/>
      <c r="F14" s="11" t="s">
        <v>62</v>
      </c>
      <c r="G14" s="4" t="s">
        <v>49</v>
      </c>
      <c r="H14" s="15" t="s">
        <v>49</v>
      </c>
      <c r="I14" s="3" t="s">
        <v>64</v>
      </c>
      <c r="J14" s="3" t="s">
        <v>65</v>
      </c>
      <c r="K14" s="3" t="s">
        <v>85</v>
      </c>
      <c r="L14" s="17" t="s">
        <v>127</v>
      </c>
      <c r="M14" s="20">
        <v>80</v>
      </c>
      <c r="N14" s="20">
        <f t="shared" si="0"/>
        <v>80</v>
      </c>
      <c r="O14" s="68"/>
      <c r="P14" s="65"/>
    </row>
    <row r="15" spans="1:16" ht="126.75" x14ac:dyDescent="0.25">
      <c r="A15" s="73"/>
      <c r="B15" s="75"/>
      <c r="C15" s="73"/>
      <c r="D15" s="71" t="s">
        <v>66</v>
      </c>
      <c r="E15" s="71" t="s">
        <v>67</v>
      </c>
      <c r="F15" s="10" t="s">
        <v>68</v>
      </c>
      <c r="G15" s="4" t="s">
        <v>51</v>
      </c>
      <c r="H15" s="15" t="s">
        <v>51</v>
      </c>
      <c r="I15" s="3" t="s">
        <v>70</v>
      </c>
      <c r="J15" s="12" t="s">
        <v>113</v>
      </c>
      <c r="K15" s="3" t="s">
        <v>104</v>
      </c>
      <c r="L15" s="17" t="s">
        <v>128</v>
      </c>
      <c r="M15" s="20">
        <v>100</v>
      </c>
      <c r="N15" s="20">
        <f t="shared" si="0"/>
        <v>100</v>
      </c>
      <c r="O15" s="68">
        <f>SUM(N15:N18)/4</f>
        <v>62.082499999999996</v>
      </c>
      <c r="P15" s="65"/>
    </row>
    <row r="16" spans="1:16" ht="155.25" customHeight="1" x14ac:dyDescent="0.25">
      <c r="A16" s="73"/>
      <c r="B16" s="75"/>
      <c r="C16" s="73"/>
      <c r="D16" s="71"/>
      <c r="E16" s="71"/>
      <c r="F16" s="11" t="s">
        <v>71</v>
      </c>
      <c r="G16" s="4" t="s">
        <v>55</v>
      </c>
      <c r="H16" s="15" t="s">
        <v>55</v>
      </c>
      <c r="I16" s="3" t="s">
        <v>72</v>
      </c>
      <c r="J16" s="3" t="s">
        <v>106</v>
      </c>
      <c r="K16" s="3" t="s">
        <v>105</v>
      </c>
      <c r="L16" s="17" t="s">
        <v>129</v>
      </c>
      <c r="M16" s="20">
        <v>83.33</v>
      </c>
      <c r="N16" s="20">
        <f t="shared" si="0"/>
        <v>83.33</v>
      </c>
      <c r="O16" s="68"/>
      <c r="P16" s="65"/>
    </row>
    <row r="17" spans="1:16" ht="75" x14ac:dyDescent="0.25">
      <c r="A17" s="73"/>
      <c r="B17" s="75"/>
      <c r="C17" s="73"/>
      <c r="D17" s="71"/>
      <c r="E17" s="71"/>
      <c r="F17" s="71" t="s">
        <v>73</v>
      </c>
      <c r="G17" s="69" t="s">
        <v>74</v>
      </c>
      <c r="H17" s="15" t="s">
        <v>59</v>
      </c>
      <c r="I17" s="9" t="s">
        <v>75</v>
      </c>
      <c r="J17" s="3" t="s">
        <v>110</v>
      </c>
      <c r="K17" s="3" t="s">
        <v>109</v>
      </c>
      <c r="L17" s="17" t="s">
        <v>120</v>
      </c>
      <c r="M17" s="20">
        <v>50</v>
      </c>
      <c r="N17" s="20">
        <f t="shared" si="0"/>
        <v>50</v>
      </c>
      <c r="O17" s="68"/>
      <c r="P17" s="65"/>
    </row>
    <row r="18" spans="1:16" ht="150" x14ac:dyDescent="0.25">
      <c r="A18" s="73"/>
      <c r="B18" s="75"/>
      <c r="C18" s="73"/>
      <c r="D18" s="71"/>
      <c r="E18" s="71"/>
      <c r="F18" s="71"/>
      <c r="G18" s="69"/>
      <c r="H18" s="15" t="s">
        <v>63</v>
      </c>
      <c r="I18" s="9" t="s">
        <v>76</v>
      </c>
      <c r="J18" s="9" t="s">
        <v>114</v>
      </c>
      <c r="K18" s="9" t="s">
        <v>77</v>
      </c>
      <c r="L18" s="17" t="s">
        <v>130</v>
      </c>
      <c r="M18" s="20">
        <v>15</v>
      </c>
      <c r="N18" s="20">
        <f t="shared" si="0"/>
        <v>15</v>
      </c>
      <c r="O18" s="68"/>
      <c r="P18" s="65"/>
    </row>
    <row r="19" spans="1:16" ht="168.75" x14ac:dyDescent="0.25">
      <c r="A19" s="74"/>
      <c r="B19" s="75"/>
      <c r="C19" s="74"/>
      <c r="D19" s="11" t="s">
        <v>78</v>
      </c>
      <c r="E19" s="11" t="s">
        <v>79</v>
      </c>
      <c r="F19" s="11" t="s">
        <v>79</v>
      </c>
      <c r="G19" s="4" t="s">
        <v>69</v>
      </c>
      <c r="H19" s="15" t="s">
        <v>69</v>
      </c>
      <c r="I19" s="3" t="s">
        <v>80</v>
      </c>
      <c r="J19" s="3" t="s">
        <v>108</v>
      </c>
      <c r="K19" s="3" t="s">
        <v>107</v>
      </c>
      <c r="L19" s="17" t="s">
        <v>121</v>
      </c>
      <c r="M19" s="20">
        <v>16.600000000000001</v>
      </c>
      <c r="N19" s="20">
        <f t="shared" si="0"/>
        <v>16.600000000000001</v>
      </c>
      <c r="O19" s="46">
        <f>N19</f>
        <v>16.600000000000001</v>
      </c>
      <c r="P19" s="65"/>
    </row>
  </sheetData>
  <autoFilter ref="A1:K19" xr:uid="{00000000-0009-0000-0000-000001000000}"/>
  <mergeCells count="25">
    <mergeCell ref="F2:F3"/>
    <mergeCell ref="F17:F18"/>
    <mergeCell ref="A2:A19"/>
    <mergeCell ref="B2:B19"/>
    <mergeCell ref="C2:C19"/>
    <mergeCell ref="D2:D6"/>
    <mergeCell ref="E2:E6"/>
    <mergeCell ref="D15:D18"/>
    <mergeCell ref="E15:E18"/>
    <mergeCell ref="D7:D9"/>
    <mergeCell ref="E7:E9"/>
    <mergeCell ref="D10:D11"/>
    <mergeCell ref="E10:E11"/>
    <mergeCell ref="D12:D14"/>
    <mergeCell ref="E12:E14"/>
    <mergeCell ref="G17:G18"/>
    <mergeCell ref="G2:G3"/>
    <mergeCell ref="O10:O11"/>
    <mergeCell ref="O12:O14"/>
    <mergeCell ref="O15:O18"/>
    <mergeCell ref="P2:P19"/>
    <mergeCell ref="M1:P1"/>
    <mergeCell ref="N2:N3"/>
    <mergeCell ref="O2:O6"/>
    <mergeCell ref="O7:O9"/>
  </mergeCells>
  <pageMargins left="0.25" right="0.25" top="0.75" bottom="0.75" header="0.3" footer="0.3"/>
  <pageSetup scale="38" fitToHeight="0" orientation="portrait" r:id="rId1"/>
  <ignoredErrors>
    <ignoredError sqref="N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O14"/>
  <sheetViews>
    <sheetView zoomScale="55" zoomScaleNormal="55" workbookViewId="0">
      <selection activeCell="N15" sqref="N1:O1048576"/>
    </sheetView>
  </sheetViews>
  <sheetFormatPr baseColWidth="10" defaultColWidth="11.42578125" defaultRowHeight="15" x14ac:dyDescent="0.25"/>
  <cols>
    <col min="1" max="4" width="5.140625" customWidth="1"/>
    <col min="5" max="5" width="0" style="28" hidden="1" customWidth="1"/>
    <col min="6" max="6" width="16.28515625" customWidth="1"/>
    <col min="7" max="7" width="0" hidden="1" customWidth="1"/>
    <col min="8" max="8" width="6" customWidth="1"/>
    <col min="9" max="9" width="64.140625" customWidth="1"/>
    <col min="10" max="10" width="31.85546875" customWidth="1"/>
    <col min="11" max="12" width="12.140625" customWidth="1"/>
    <col min="14" max="14" width="6.85546875" bestFit="1" customWidth="1"/>
    <col min="15" max="15" width="8.7109375" bestFit="1" customWidth="1"/>
  </cols>
  <sheetData>
    <row r="1" spans="1:15" ht="105" x14ac:dyDescent="0.25">
      <c r="A1" s="21" t="s">
        <v>0</v>
      </c>
      <c r="B1" s="21" t="s">
        <v>1</v>
      </c>
      <c r="C1" s="21" t="s">
        <v>2</v>
      </c>
      <c r="D1" s="21" t="s">
        <v>3</v>
      </c>
      <c r="E1" s="21" t="s">
        <v>4</v>
      </c>
      <c r="F1" s="21" t="s">
        <v>5</v>
      </c>
      <c r="G1" s="21" t="s">
        <v>132</v>
      </c>
      <c r="H1" s="21" t="s">
        <v>133</v>
      </c>
      <c r="I1" s="21" t="s">
        <v>134</v>
      </c>
      <c r="J1" s="21" t="s">
        <v>9</v>
      </c>
      <c r="K1" s="21" t="s">
        <v>135</v>
      </c>
      <c r="L1" s="21" t="s">
        <v>115</v>
      </c>
      <c r="M1" s="76" t="s">
        <v>265</v>
      </c>
      <c r="N1" s="77"/>
      <c r="O1" s="77"/>
    </row>
    <row r="2" spans="1:15" s="26" customFormat="1" ht="69" x14ac:dyDescent="0.25">
      <c r="A2" s="83" t="s">
        <v>10</v>
      </c>
      <c r="B2" s="71" t="s">
        <v>136</v>
      </c>
      <c r="C2" s="71" t="s">
        <v>137</v>
      </c>
      <c r="D2" s="84" t="s">
        <v>138</v>
      </c>
      <c r="E2" s="72" t="s">
        <v>139</v>
      </c>
      <c r="F2" s="22" t="s">
        <v>140</v>
      </c>
      <c r="G2" s="23" t="s">
        <v>17</v>
      </c>
      <c r="H2" s="17" t="s">
        <v>17</v>
      </c>
      <c r="I2" s="24" t="s">
        <v>141</v>
      </c>
      <c r="J2" s="12" t="s">
        <v>142</v>
      </c>
      <c r="K2" s="25" t="s">
        <v>143</v>
      </c>
      <c r="L2" s="25" t="s">
        <v>144</v>
      </c>
      <c r="M2" s="20">
        <v>100</v>
      </c>
      <c r="N2" s="81">
        <f>SUM(M2:M8)/7</f>
        <v>100</v>
      </c>
      <c r="O2" s="82">
        <f>SUM(N2:N14)/3</f>
        <v>94.444444444444443</v>
      </c>
    </row>
    <row r="3" spans="1:15" s="26" customFormat="1" ht="45" x14ac:dyDescent="0.25">
      <c r="A3" s="83"/>
      <c r="B3" s="71"/>
      <c r="C3" s="71"/>
      <c r="D3" s="84"/>
      <c r="E3" s="73"/>
      <c r="F3" s="27" t="s">
        <v>145</v>
      </c>
      <c r="G3" s="23" t="s">
        <v>20</v>
      </c>
      <c r="H3" s="17" t="s">
        <v>20</v>
      </c>
      <c r="I3" s="24" t="s">
        <v>146</v>
      </c>
      <c r="J3" s="12" t="s">
        <v>147</v>
      </c>
      <c r="K3" s="25" t="s">
        <v>143</v>
      </c>
      <c r="L3" s="25" t="s">
        <v>144</v>
      </c>
      <c r="M3" s="20">
        <v>100</v>
      </c>
      <c r="N3" s="81"/>
      <c r="O3" s="82"/>
    </row>
    <row r="4" spans="1:15" s="26" customFormat="1" ht="75" x14ac:dyDescent="0.25">
      <c r="A4" s="83"/>
      <c r="B4" s="71"/>
      <c r="C4" s="71"/>
      <c r="D4" s="84"/>
      <c r="E4" s="73"/>
      <c r="F4" s="27" t="s">
        <v>148</v>
      </c>
      <c r="G4" s="23" t="s">
        <v>22</v>
      </c>
      <c r="H4" s="17" t="s">
        <v>22</v>
      </c>
      <c r="I4" s="24" t="s">
        <v>149</v>
      </c>
      <c r="J4" s="12" t="s">
        <v>150</v>
      </c>
      <c r="K4" s="25" t="s">
        <v>143</v>
      </c>
      <c r="L4" s="25" t="s">
        <v>144</v>
      </c>
      <c r="M4" s="20">
        <v>100</v>
      </c>
      <c r="N4" s="81"/>
      <c r="O4" s="82"/>
    </row>
    <row r="5" spans="1:15" s="26" customFormat="1" ht="66" x14ac:dyDescent="0.25">
      <c r="A5" s="83"/>
      <c r="B5" s="71"/>
      <c r="C5" s="71"/>
      <c r="D5" s="84"/>
      <c r="E5" s="73"/>
      <c r="F5" s="22" t="s">
        <v>151</v>
      </c>
      <c r="G5" s="23" t="s">
        <v>24</v>
      </c>
      <c r="H5" s="17" t="s">
        <v>24</v>
      </c>
      <c r="I5" s="24" t="s">
        <v>152</v>
      </c>
      <c r="J5" s="12" t="s">
        <v>150</v>
      </c>
      <c r="K5" s="25" t="s">
        <v>143</v>
      </c>
      <c r="L5" s="25" t="s">
        <v>144</v>
      </c>
      <c r="M5" s="20">
        <v>100</v>
      </c>
      <c r="N5" s="81"/>
      <c r="O5" s="82"/>
    </row>
    <row r="6" spans="1:15" s="26" customFormat="1" ht="66.75" x14ac:dyDescent="0.25">
      <c r="A6" s="83"/>
      <c r="B6" s="71"/>
      <c r="C6" s="71"/>
      <c r="D6" s="84"/>
      <c r="E6" s="73"/>
      <c r="F6" s="27" t="s">
        <v>153</v>
      </c>
      <c r="G6" s="23" t="s">
        <v>28</v>
      </c>
      <c r="H6" s="17" t="s">
        <v>28</v>
      </c>
      <c r="I6" s="24" t="s">
        <v>154</v>
      </c>
      <c r="J6" s="12" t="s">
        <v>155</v>
      </c>
      <c r="K6" s="25" t="s">
        <v>143</v>
      </c>
      <c r="L6" s="25" t="s">
        <v>144</v>
      </c>
      <c r="M6" s="20">
        <v>100</v>
      </c>
      <c r="N6" s="81"/>
      <c r="O6" s="82"/>
    </row>
    <row r="7" spans="1:15" s="26" customFormat="1" ht="107.25" x14ac:dyDescent="0.25">
      <c r="A7" s="83"/>
      <c r="B7" s="71"/>
      <c r="C7" s="71"/>
      <c r="D7" s="84"/>
      <c r="E7" s="73"/>
      <c r="F7" s="27" t="s">
        <v>156</v>
      </c>
      <c r="G7" s="23" t="s">
        <v>31</v>
      </c>
      <c r="H7" s="17" t="s">
        <v>31</v>
      </c>
      <c r="I7" s="24" t="s">
        <v>157</v>
      </c>
      <c r="J7" s="12" t="s">
        <v>158</v>
      </c>
      <c r="K7" s="25" t="s">
        <v>143</v>
      </c>
      <c r="L7" s="25" t="s">
        <v>144</v>
      </c>
      <c r="M7" s="20">
        <v>100</v>
      </c>
      <c r="N7" s="81"/>
      <c r="O7" s="82"/>
    </row>
    <row r="8" spans="1:15" s="26" customFormat="1" ht="114" x14ac:dyDescent="0.25">
      <c r="A8" s="83"/>
      <c r="B8" s="71"/>
      <c r="C8" s="71"/>
      <c r="D8" s="84"/>
      <c r="E8" s="74"/>
      <c r="F8" s="27" t="s">
        <v>159</v>
      </c>
      <c r="G8" s="23" t="s">
        <v>32</v>
      </c>
      <c r="H8" s="17" t="s">
        <v>32</v>
      </c>
      <c r="I8" s="24" t="s">
        <v>160</v>
      </c>
      <c r="J8" s="12" t="s">
        <v>161</v>
      </c>
      <c r="K8" s="25" t="s">
        <v>162</v>
      </c>
      <c r="L8" s="25" t="s">
        <v>163</v>
      </c>
      <c r="M8" s="20">
        <v>100</v>
      </c>
      <c r="N8" s="81"/>
      <c r="O8" s="82"/>
    </row>
    <row r="9" spans="1:15" s="26" customFormat="1" ht="101.25" x14ac:dyDescent="0.25">
      <c r="A9" s="83"/>
      <c r="B9" s="71"/>
      <c r="C9" s="71"/>
      <c r="D9" s="84" t="s">
        <v>164</v>
      </c>
      <c r="E9" s="72" t="s">
        <v>165</v>
      </c>
      <c r="F9" s="27" t="s">
        <v>166</v>
      </c>
      <c r="G9" s="23" t="s">
        <v>36</v>
      </c>
      <c r="H9" s="17" t="s">
        <v>36</v>
      </c>
      <c r="I9" s="24" t="s">
        <v>167</v>
      </c>
      <c r="J9" s="12" t="s">
        <v>168</v>
      </c>
      <c r="K9" s="25" t="s">
        <v>143</v>
      </c>
      <c r="L9" s="25" t="s">
        <v>144</v>
      </c>
      <c r="M9" s="20">
        <v>100</v>
      </c>
      <c r="N9" s="81">
        <f>SUM(M9:M11)/3</f>
        <v>100</v>
      </c>
      <c r="O9" s="82"/>
    </row>
    <row r="10" spans="1:15" s="26" customFormat="1" ht="47.25" x14ac:dyDescent="0.25">
      <c r="A10" s="83"/>
      <c r="B10" s="71"/>
      <c r="C10" s="71"/>
      <c r="D10" s="84"/>
      <c r="E10" s="73"/>
      <c r="F10" s="22" t="s">
        <v>169</v>
      </c>
      <c r="G10" s="23" t="s">
        <v>39</v>
      </c>
      <c r="H10" s="17" t="s">
        <v>39</v>
      </c>
      <c r="I10" s="24" t="s">
        <v>170</v>
      </c>
      <c r="J10" s="12" t="s">
        <v>171</v>
      </c>
      <c r="K10" s="25" t="s">
        <v>143</v>
      </c>
      <c r="L10" s="25" t="s">
        <v>144</v>
      </c>
      <c r="M10" s="20">
        <v>100</v>
      </c>
      <c r="N10" s="81"/>
      <c r="O10" s="82"/>
    </row>
    <row r="11" spans="1:15" s="26" customFormat="1" ht="73.5" x14ac:dyDescent="0.25">
      <c r="A11" s="83"/>
      <c r="B11" s="71"/>
      <c r="C11" s="71"/>
      <c r="D11" s="84"/>
      <c r="E11" s="74"/>
      <c r="F11" s="22" t="s">
        <v>172</v>
      </c>
      <c r="G11" s="23" t="s">
        <v>173</v>
      </c>
      <c r="H11" s="17" t="s">
        <v>173</v>
      </c>
      <c r="I11" s="24" t="s">
        <v>174</v>
      </c>
      <c r="J11" s="12" t="s">
        <v>175</v>
      </c>
      <c r="K11" s="25" t="s">
        <v>143</v>
      </c>
      <c r="L11" s="25" t="s">
        <v>144</v>
      </c>
      <c r="M11" s="20">
        <v>100</v>
      </c>
      <c r="N11" s="81"/>
      <c r="O11" s="82"/>
    </row>
    <row r="12" spans="1:15" s="26" customFormat="1" ht="45" x14ac:dyDescent="0.25">
      <c r="A12" s="83"/>
      <c r="B12" s="71"/>
      <c r="C12" s="71"/>
      <c r="D12" s="84" t="s">
        <v>176</v>
      </c>
      <c r="E12" s="72" t="s">
        <v>177</v>
      </c>
      <c r="F12" s="78" t="s">
        <v>178</v>
      </c>
      <c r="G12" s="79" t="s">
        <v>179</v>
      </c>
      <c r="H12" s="17" t="s">
        <v>44</v>
      </c>
      <c r="I12" s="24" t="s">
        <v>180</v>
      </c>
      <c r="J12" s="12" t="s">
        <v>181</v>
      </c>
      <c r="K12" s="25" t="s">
        <v>143</v>
      </c>
      <c r="L12" s="25" t="s">
        <v>144</v>
      </c>
      <c r="M12" s="20">
        <v>100</v>
      </c>
      <c r="N12" s="81">
        <f>SUM(M12:M14)/3</f>
        <v>83.333333333333329</v>
      </c>
      <c r="O12" s="82"/>
    </row>
    <row r="13" spans="1:15" s="26" customFormat="1" ht="45" x14ac:dyDescent="0.25">
      <c r="A13" s="83"/>
      <c r="B13" s="71"/>
      <c r="C13" s="71"/>
      <c r="D13" s="84"/>
      <c r="E13" s="73"/>
      <c r="F13" s="78"/>
      <c r="G13" s="80"/>
      <c r="H13" s="17" t="s">
        <v>48</v>
      </c>
      <c r="I13" s="24" t="s">
        <v>182</v>
      </c>
      <c r="J13" s="12" t="s">
        <v>183</v>
      </c>
      <c r="K13" s="25" t="s">
        <v>143</v>
      </c>
      <c r="L13" s="25" t="s">
        <v>184</v>
      </c>
      <c r="M13" s="20">
        <v>50</v>
      </c>
      <c r="N13" s="81"/>
      <c r="O13" s="82"/>
    </row>
    <row r="14" spans="1:15" s="26" customFormat="1" ht="73.5" x14ac:dyDescent="0.25">
      <c r="A14" s="83"/>
      <c r="B14" s="71"/>
      <c r="C14" s="71"/>
      <c r="D14" s="84"/>
      <c r="E14" s="74"/>
      <c r="F14" s="27" t="s">
        <v>185</v>
      </c>
      <c r="G14" s="23" t="s">
        <v>49</v>
      </c>
      <c r="H14" s="17" t="s">
        <v>49</v>
      </c>
      <c r="I14" s="24" t="s">
        <v>186</v>
      </c>
      <c r="J14" s="12" t="s">
        <v>187</v>
      </c>
      <c r="K14" s="25" t="s">
        <v>143</v>
      </c>
      <c r="L14" s="25" t="s">
        <v>144</v>
      </c>
      <c r="M14" s="20">
        <v>100</v>
      </c>
      <c r="N14" s="81"/>
      <c r="O14" s="82"/>
    </row>
  </sheetData>
  <mergeCells count="16">
    <mergeCell ref="A2:A14"/>
    <mergeCell ref="B2:B14"/>
    <mergeCell ref="C2:C14"/>
    <mergeCell ref="D2:D8"/>
    <mergeCell ref="E2:E8"/>
    <mergeCell ref="D9:D11"/>
    <mergeCell ref="E9:E11"/>
    <mergeCell ref="D12:D14"/>
    <mergeCell ref="E12:E14"/>
    <mergeCell ref="M1:O1"/>
    <mergeCell ref="F12:F13"/>
    <mergeCell ref="G12:G13"/>
    <mergeCell ref="N2:N8"/>
    <mergeCell ref="N9:N11"/>
    <mergeCell ref="N12:N14"/>
    <mergeCell ref="O2:O14"/>
  </mergeCells>
  <pageMargins left="0.25" right="0.25" top="0.75" bottom="0.75" header="0.3" footer="0.3"/>
  <pageSetup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O15"/>
  <sheetViews>
    <sheetView topLeftCell="A3" zoomScale="70" zoomScaleNormal="70" zoomScaleSheetLayoutView="70" workbookViewId="0">
      <selection activeCell="J7" sqref="J7"/>
    </sheetView>
  </sheetViews>
  <sheetFormatPr baseColWidth="10" defaultColWidth="11.42578125" defaultRowHeight="15" x14ac:dyDescent="0.25"/>
  <cols>
    <col min="1" max="4" width="4.5703125" style="30" customWidth="1"/>
    <col min="5" max="5" width="13.5703125" style="30" hidden="1" customWidth="1"/>
    <col min="6" max="6" width="13.140625" style="30" customWidth="1"/>
    <col min="7" max="7" width="11.42578125" style="30" hidden="1" customWidth="1"/>
    <col min="8" max="8" width="7.140625" style="30" customWidth="1"/>
    <col min="9" max="9" width="16.28515625" style="30" customWidth="1"/>
    <col min="10" max="10" width="72.7109375" style="30" customWidth="1"/>
    <col min="11" max="11" width="28.42578125" style="30" hidden="1" customWidth="1"/>
    <col min="12" max="13" width="11.42578125" style="30"/>
    <col min="14" max="14" width="5.42578125" style="30" bestFit="1" customWidth="1"/>
    <col min="15" max="16384" width="11.42578125" style="30"/>
  </cols>
  <sheetData>
    <row r="1" spans="1:15" ht="120" x14ac:dyDescent="0.25">
      <c r="A1" s="21" t="s">
        <v>0</v>
      </c>
      <c r="B1" s="21" t="s">
        <v>1</v>
      </c>
      <c r="C1" s="21" t="s">
        <v>2</v>
      </c>
      <c r="D1" s="21" t="s">
        <v>3</v>
      </c>
      <c r="E1" s="21" t="s">
        <v>4</v>
      </c>
      <c r="F1" s="21" t="s">
        <v>5</v>
      </c>
      <c r="G1" s="21" t="s">
        <v>6</v>
      </c>
      <c r="H1" s="29" t="s">
        <v>7</v>
      </c>
      <c r="I1" s="21" t="s">
        <v>8</v>
      </c>
      <c r="J1" s="21" t="s">
        <v>9</v>
      </c>
      <c r="K1" s="21" t="s">
        <v>135</v>
      </c>
      <c r="L1" s="1" t="s">
        <v>115</v>
      </c>
      <c r="M1" s="66" t="s">
        <v>265</v>
      </c>
      <c r="N1" s="66"/>
      <c r="O1" s="66"/>
    </row>
    <row r="2" spans="1:15" ht="409.5" x14ac:dyDescent="0.25">
      <c r="A2" s="86" t="s">
        <v>10</v>
      </c>
      <c r="B2" s="86" t="s">
        <v>188</v>
      </c>
      <c r="C2" s="71" t="s">
        <v>189</v>
      </c>
      <c r="D2" s="86" t="s">
        <v>190</v>
      </c>
      <c r="E2" s="86" t="s">
        <v>191</v>
      </c>
      <c r="F2" s="31" t="s">
        <v>192</v>
      </c>
      <c r="G2" s="32" t="s">
        <v>17</v>
      </c>
      <c r="H2" s="12" t="s">
        <v>17</v>
      </c>
      <c r="I2" s="33" t="s">
        <v>193</v>
      </c>
      <c r="J2" s="34" t="s">
        <v>194</v>
      </c>
      <c r="K2" s="34" t="s">
        <v>195</v>
      </c>
      <c r="L2" s="36">
        <v>97.14</v>
      </c>
      <c r="M2" s="43">
        <f>L2</f>
        <v>97.14</v>
      </c>
      <c r="N2" s="81">
        <f>SUM(M2:M5)/4</f>
        <v>99.284999999999997</v>
      </c>
      <c r="O2" s="85">
        <f>SUM(N2:N7)/2</f>
        <v>84.017499999999998</v>
      </c>
    </row>
    <row r="3" spans="1:15" ht="131.1" customHeight="1" x14ac:dyDescent="0.25">
      <c r="A3" s="86"/>
      <c r="B3" s="86"/>
      <c r="C3" s="71"/>
      <c r="D3" s="86"/>
      <c r="E3" s="86"/>
      <c r="F3" s="31" t="s">
        <v>196</v>
      </c>
      <c r="G3" s="32" t="s">
        <v>20</v>
      </c>
      <c r="H3" s="12" t="s">
        <v>20</v>
      </c>
      <c r="I3" s="34" t="s">
        <v>197</v>
      </c>
      <c r="J3" s="35" t="s">
        <v>198</v>
      </c>
      <c r="K3" s="34" t="s">
        <v>199</v>
      </c>
      <c r="L3" s="36" t="s">
        <v>200</v>
      </c>
      <c r="M3" s="43">
        <v>100</v>
      </c>
      <c r="N3" s="81"/>
      <c r="O3" s="85"/>
    </row>
    <row r="4" spans="1:15" ht="103.5" customHeight="1" x14ac:dyDescent="0.25">
      <c r="A4" s="86"/>
      <c r="B4" s="86"/>
      <c r="C4" s="71"/>
      <c r="D4" s="86"/>
      <c r="E4" s="86"/>
      <c r="F4" s="31" t="s">
        <v>201</v>
      </c>
      <c r="G4" s="37" t="s">
        <v>22</v>
      </c>
      <c r="H4" s="12" t="s">
        <v>22</v>
      </c>
      <c r="I4" s="34" t="s">
        <v>197</v>
      </c>
      <c r="J4" s="35" t="s">
        <v>202</v>
      </c>
      <c r="K4" s="35" t="s">
        <v>203</v>
      </c>
      <c r="L4" s="36" t="s">
        <v>204</v>
      </c>
      <c r="M4" s="43">
        <v>100</v>
      </c>
      <c r="N4" s="81"/>
      <c r="O4" s="85"/>
    </row>
    <row r="5" spans="1:15" ht="99" customHeight="1" x14ac:dyDescent="0.25">
      <c r="A5" s="86"/>
      <c r="B5" s="86"/>
      <c r="C5" s="71"/>
      <c r="D5" s="86"/>
      <c r="E5" s="86"/>
      <c r="F5" s="31" t="s">
        <v>205</v>
      </c>
      <c r="G5" s="37" t="s">
        <v>24</v>
      </c>
      <c r="H5" s="12" t="s">
        <v>24</v>
      </c>
      <c r="I5" s="34" t="s">
        <v>197</v>
      </c>
      <c r="J5" s="34" t="s">
        <v>206</v>
      </c>
      <c r="K5" s="34" t="s">
        <v>207</v>
      </c>
      <c r="L5" s="36" t="s">
        <v>208</v>
      </c>
      <c r="M5" s="43">
        <v>100</v>
      </c>
      <c r="N5" s="81"/>
      <c r="O5" s="85"/>
    </row>
    <row r="6" spans="1:15" ht="165.75" customHeight="1" x14ac:dyDescent="0.25">
      <c r="A6" s="86"/>
      <c r="B6" s="86"/>
      <c r="C6" s="71"/>
      <c r="D6" s="86" t="s">
        <v>209</v>
      </c>
      <c r="E6" s="86" t="s">
        <v>210</v>
      </c>
      <c r="F6" s="31" t="s">
        <v>211</v>
      </c>
      <c r="G6" s="37" t="s">
        <v>28</v>
      </c>
      <c r="H6" s="12" t="s">
        <v>28</v>
      </c>
      <c r="I6" s="34" t="s">
        <v>212</v>
      </c>
      <c r="J6" s="35" t="s">
        <v>213</v>
      </c>
      <c r="K6" s="35" t="s">
        <v>214</v>
      </c>
      <c r="L6" s="36" t="s">
        <v>215</v>
      </c>
      <c r="M6" s="44">
        <v>37.5</v>
      </c>
      <c r="N6" s="81">
        <f>SUM(M6:M7)/2</f>
        <v>68.75</v>
      </c>
      <c r="O6" s="85"/>
    </row>
    <row r="7" spans="1:15" ht="193.5" customHeight="1" x14ac:dyDescent="0.25">
      <c r="A7" s="86"/>
      <c r="B7" s="86"/>
      <c r="C7" s="71"/>
      <c r="D7" s="86"/>
      <c r="E7" s="86"/>
      <c r="F7" s="31" t="s">
        <v>216</v>
      </c>
      <c r="G7" s="37" t="s">
        <v>31</v>
      </c>
      <c r="H7" s="12" t="s">
        <v>31</v>
      </c>
      <c r="I7" s="34" t="s">
        <v>217</v>
      </c>
      <c r="J7" s="35" t="s">
        <v>218</v>
      </c>
      <c r="K7" s="35" t="s">
        <v>219</v>
      </c>
      <c r="L7" s="36" t="s">
        <v>220</v>
      </c>
      <c r="M7" s="44">
        <v>100</v>
      </c>
      <c r="N7" s="81"/>
      <c r="O7" s="85"/>
    </row>
    <row r="8" spans="1:15" ht="16.5" customHeight="1" x14ac:dyDescent="0.25">
      <c r="A8" s="38"/>
      <c r="F8" s="39"/>
    </row>
    <row r="9" spans="1:15" ht="16.5" customHeight="1" x14ac:dyDescent="0.25">
      <c r="A9" s="38"/>
    </row>
    <row r="10" spans="1:15" x14ac:dyDescent="0.25">
      <c r="A10" s="38"/>
    </row>
    <row r="11" spans="1:15" x14ac:dyDescent="0.25">
      <c r="A11" s="38"/>
    </row>
    <row r="12" spans="1:15" x14ac:dyDescent="0.25">
      <c r="A12" s="38"/>
    </row>
    <row r="13" spans="1:15" x14ac:dyDescent="0.25">
      <c r="A13" s="38"/>
    </row>
    <row r="14" spans="1:15" x14ac:dyDescent="0.25">
      <c r="A14" s="38"/>
    </row>
    <row r="15" spans="1:15" x14ac:dyDescent="0.25">
      <c r="A15" s="38"/>
    </row>
  </sheetData>
  <mergeCells count="11">
    <mergeCell ref="N2:N5"/>
    <mergeCell ref="N6:N7"/>
    <mergeCell ref="O2:O7"/>
    <mergeCell ref="M1:O1"/>
    <mergeCell ref="A2:A7"/>
    <mergeCell ref="B2:B7"/>
    <mergeCell ref="C2:C7"/>
    <mergeCell ref="D2:D5"/>
    <mergeCell ref="E2:E5"/>
    <mergeCell ref="D6:D7"/>
    <mergeCell ref="E6:E7"/>
  </mergeCells>
  <pageMargins left="0.25" right="0.25" top="0.75" bottom="0.75" header="0.3" footer="0.3"/>
  <pageSetup paperSize="9" scale="54"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P24"/>
  <sheetViews>
    <sheetView tabSelected="1" zoomScale="70" zoomScaleNormal="70" workbookViewId="0">
      <selection activeCell="I3" sqref="I2:P12"/>
    </sheetView>
  </sheetViews>
  <sheetFormatPr baseColWidth="10" defaultColWidth="11.42578125" defaultRowHeight="15" x14ac:dyDescent="0.25"/>
  <cols>
    <col min="1" max="1" width="7" style="30" customWidth="1"/>
    <col min="2" max="2" width="3.85546875" style="30" customWidth="1"/>
    <col min="3" max="3" width="19.7109375" style="30" hidden="1" customWidth="1"/>
    <col min="4" max="4" width="6.140625" style="42" customWidth="1"/>
    <col min="5" max="5" width="17.85546875" style="30" hidden="1" customWidth="1"/>
    <col min="6" max="6" width="11.5703125" style="30" customWidth="1"/>
    <col min="7" max="7" width="46" style="30" hidden="1" customWidth="1"/>
    <col min="8" max="8" width="5.5703125" style="30" customWidth="1"/>
    <col min="9" max="9" width="74.28515625" style="30" customWidth="1"/>
    <col min="10" max="10" width="36.5703125" style="30" customWidth="1"/>
    <col min="11" max="11" width="24.85546875" style="30" hidden="1" customWidth="1"/>
    <col min="12" max="13" width="11.42578125" style="30"/>
    <col min="14" max="15" width="5.42578125" style="30" bestFit="1" customWidth="1"/>
    <col min="16" max="16" width="6.85546875" style="30" bestFit="1" customWidth="1"/>
    <col min="17" max="16384" width="11.42578125" style="30"/>
  </cols>
  <sheetData>
    <row r="1" spans="1:16" ht="46.5" customHeight="1" x14ac:dyDescent="0.25">
      <c r="A1" s="21" t="s">
        <v>0</v>
      </c>
      <c r="B1" s="21" t="s">
        <v>1</v>
      </c>
      <c r="C1" s="21" t="s">
        <v>2</v>
      </c>
      <c r="D1" s="29" t="s">
        <v>3</v>
      </c>
      <c r="E1" s="21" t="s">
        <v>4</v>
      </c>
      <c r="F1" s="21" t="s">
        <v>5</v>
      </c>
      <c r="G1" s="21" t="s">
        <v>6</v>
      </c>
      <c r="H1" s="29" t="s">
        <v>7</v>
      </c>
      <c r="I1" s="21" t="s">
        <v>8</v>
      </c>
      <c r="J1" s="21" t="s">
        <v>9</v>
      </c>
      <c r="K1" s="21" t="s">
        <v>135</v>
      </c>
      <c r="L1" s="1" t="s">
        <v>115</v>
      </c>
      <c r="M1" s="66" t="s">
        <v>265</v>
      </c>
      <c r="N1" s="66"/>
      <c r="O1" s="66"/>
      <c r="P1" s="66"/>
    </row>
    <row r="2" spans="1:16" ht="38.25" customHeight="1" x14ac:dyDescent="0.25">
      <c r="A2" s="86" t="s">
        <v>10</v>
      </c>
      <c r="B2" s="86" t="s">
        <v>221</v>
      </c>
      <c r="C2" s="86" t="s">
        <v>222</v>
      </c>
      <c r="D2" s="86" t="s">
        <v>223</v>
      </c>
      <c r="E2" s="86" t="s">
        <v>224</v>
      </c>
      <c r="F2" s="86" t="s">
        <v>225</v>
      </c>
      <c r="G2" s="87" t="s">
        <v>226</v>
      </c>
      <c r="H2" s="40" t="s">
        <v>17</v>
      </c>
      <c r="I2" s="34" t="s">
        <v>227</v>
      </c>
      <c r="J2" s="34" t="s">
        <v>228</v>
      </c>
      <c r="K2" s="34"/>
      <c r="L2" s="41" t="s">
        <v>229</v>
      </c>
      <c r="M2" s="41">
        <v>0</v>
      </c>
      <c r="N2" s="81">
        <v>46.15</v>
      </c>
      <c r="O2" s="81">
        <f>N2</f>
        <v>46.15</v>
      </c>
      <c r="P2" s="85">
        <f>(O2+O5)/2</f>
        <v>60.575000000000003</v>
      </c>
    </row>
    <row r="3" spans="1:16" ht="42.75" customHeight="1" x14ac:dyDescent="0.25">
      <c r="A3" s="86"/>
      <c r="B3" s="86"/>
      <c r="C3" s="86"/>
      <c r="D3" s="86"/>
      <c r="E3" s="88"/>
      <c r="F3" s="86"/>
      <c r="G3" s="87"/>
      <c r="H3" s="40" t="s">
        <v>20</v>
      </c>
      <c r="I3" s="34" t="s">
        <v>230</v>
      </c>
      <c r="J3" s="34" t="s">
        <v>231</v>
      </c>
      <c r="K3" s="34" t="s">
        <v>232</v>
      </c>
      <c r="L3" s="41" t="s">
        <v>233</v>
      </c>
      <c r="M3" s="45">
        <f>(6/13)*100</f>
        <v>46.153846153846153</v>
      </c>
      <c r="N3" s="81"/>
      <c r="O3" s="81"/>
      <c r="P3" s="85"/>
    </row>
    <row r="4" spans="1:16" ht="59.25" customHeight="1" x14ac:dyDescent="0.25">
      <c r="A4" s="86"/>
      <c r="B4" s="86"/>
      <c r="C4" s="86"/>
      <c r="D4" s="86"/>
      <c r="E4" s="86"/>
      <c r="F4" s="86"/>
      <c r="G4" s="87"/>
      <c r="H4" s="40" t="s">
        <v>22</v>
      </c>
      <c r="I4" s="34" t="s">
        <v>234</v>
      </c>
      <c r="J4" s="34" t="s">
        <v>231</v>
      </c>
      <c r="K4" s="34" t="s">
        <v>235</v>
      </c>
      <c r="L4" s="20">
        <v>0</v>
      </c>
      <c r="M4" s="20">
        <v>0</v>
      </c>
      <c r="N4" s="81"/>
      <c r="O4" s="81"/>
      <c r="P4" s="85"/>
    </row>
    <row r="5" spans="1:16" ht="58.5" customHeight="1" x14ac:dyDescent="0.25">
      <c r="A5" s="86"/>
      <c r="B5" s="86"/>
      <c r="C5" s="86"/>
      <c r="D5" s="86" t="s">
        <v>236</v>
      </c>
      <c r="E5" s="86" t="s">
        <v>237</v>
      </c>
      <c r="F5" s="86" t="s">
        <v>238</v>
      </c>
      <c r="G5" s="87" t="s">
        <v>239</v>
      </c>
      <c r="H5" s="40" t="s">
        <v>24</v>
      </c>
      <c r="I5" s="34" t="s">
        <v>240</v>
      </c>
      <c r="J5" s="34" t="s">
        <v>241</v>
      </c>
      <c r="K5" s="34" t="s">
        <v>242</v>
      </c>
      <c r="L5" s="20">
        <v>0</v>
      </c>
      <c r="M5" s="20">
        <v>0</v>
      </c>
      <c r="N5" s="81">
        <v>0</v>
      </c>
      <c r="O5" s="81">
        <f>SUM(N5:N12)/4</f>
        <v>75</v>
      </c>
      <c r="P5" s="85"/>
    </row>
    <row r="6" spans="1:16" ht="76.5" customHeight="1" x14ac:dyDescent="0.25">
      <c r="A6" s="86"/>
      <c r="B6" s="86"/>
      <c r="C6" s="86"/>
      <c r="D6" s="86"/>
      <c r="E6" s="86"/>
      <c r="F6" s="86"/>
      <c r="G6" s="87"/>
      <c r="H6" s="40" t="s">
        <v>28</v>
      </c>
      <c r="I6" s="34" t="s">
        <v>243</v>
      </c>
      <c r="J6" s="34" t="s">
        <v>241</v>
      </c>
      <c r="K6" s="34" t="s">
        <v>244</v>
      </c>
      <c r="L6" s="20">
        <v>0</v>
      </c>
      <c r="M6" s="20">
        <v>0</v>
      </c>
      <c r="N6" s="81"/>
      <c r="O6" s="81"/>
      <c r="P6" s="85"/>
    </row>
    <row r="7" spans="1:16" ht="57.75" customHeight="1" x14ac:dyDescent="0.25">
      <c r="A7" s="86"/>
      <c r="B7" s="86"/>
      <c r="C7" s="86"/>
      <c r="D7" s="86"/>
      <c r="E7" s="86"/>
      <c r="F7" s="86" t="s">
        <v>245</v>
      </c>
      <c r="G7" s="87" t="s">
        <v>246</v>
      </c>
      <c r="H7" s="40" t="s">
        <v>31</v>
      </c>
      <c r="I7" s="34" t="s">
        <v>247</v>
      </c>
      <c r="J7" s="34" t="s">
        <v>241</v>
      </c>
      <c r="K7" s="34" t="s">
        <v>248</v>
      </c>
      <c r="L7" s="40" t="s">
        <v>249</v>
      </c>
      <c r="M7" s="40">
        <f>((0/2)+(4/4))*100</f>
        <v>100</v>
      </c>
      <c r="N7" s="81">
        <v>100</v>
      </c>
      <c r="O7" s="81"/>
      <c r="P7" s="85"/>
    </row>
    <row r="8" spans="1:16" ht="78" customHeight="1" x14ac:dyDescent="0.25">
      <c r="A8" s="86"/>
      <c r="B8" s="86"/>
      <c r="C8" s="86"/>
      <c r="D8" s="86"/>
      <c r="E8" s="86"/>
      <c r="F8" s="86"/>
      <c r="G8" s="87"/>
      <c r="H8" s="40" t="s">
        <v>32</v>
      </c>
      <c r="I8" s="34" t="s">
        <v>250</v>
      </c>
      <c r="J8" s="34" t="s">
        <v>241</v>
      </c>
      <c r="K8" s="34" t="s">
        <v>251</v>
      </c>
      <c r="L8" s="40">
        <v>0</v>
      </c>
      <c r="M8" s="40">
        <v>0</v>
      </c>
      <c r="N8" s="81"/>
      <c r="O8" s="81"/>
      <c r="P8" s="85"/>
    </row>
    <row r="9" spans="1:16" ht="58.5" customHeight="1" x14ac:dyDescent="0.25">
      <c r="A9" s="86"/>
      <c r="B9" s="86"/>
      <c r="C9" s="86"/>
      <c r="D9" s="86"/>
      <c r="E9" s="86"/>
      <c r="F9" s="86" t="s">
        <v>252</v>
      </c>
      <c r="G9" s="87" t="s">
        <v>253</v>
      </c>
      <c r="H9" s="40" t="s">
        <v>36</v>
      </c>
      <c r="I9" s="34" t="s">
        <v>254</v>
      </c>
      <c r="J9" s="34" t="s">
        <v>241</v>
      </c>
      <c r="K9" s="34" t="s">
        <v>255</v>
      </c>
      <c r="L9" s="41" t="s">
        <v>256</v>
      </c>
      <c r="M9" s="41">
        <f>((2/2)+(4/4))*100</f>
        <v>200</v>
      </c>
      <c r="N9" s="81">
        <v>100</v>
      </c>
      <c r="O9" s="81"/>
      <c r="P9" s="85"/>
    </row>
    <row r="10" spans="1:16" ht="79.5" customHeight="1" x14ac:dyDescent="0.25">
      <c r="A10" s="86"/>
      <c r="B10" s="86"/>
      <c r="C10" s="86"/>
      <c r="D10" s="86"/>
      <c r="E10" s="86"/>
      <c r="F10" s="86"/>
      <c r="G10" s="87"/>
      <c r="H10" s="40" t="s">
        <v>39</v>
      </c>
      <c r="I10" s="34" t="s">
        <v>257</v>
      </c>
      <c r="J10" s="34" t="s">
        <v>241</v>
      </c>
      <c r="K10" s="34" t="s">
        <v>258</v>
      </c>
      <c r="L10" s="20">
        <v>0</v>
      </c>
      <c r="M10" s="20">
        <v>0</v>
      </c>
      <c r="N10" s="81"/>
      <c r="O10" s="81"/>
      <c r="P10" s="85"/>
    </row>
    <row r="11" spans="1:16" ht="53.25" customHeight="1" x14ac:dyDescent="0.25">
      <c r="A11" s="86"/>
      <c r="B11" s="86"/>
      <c r="C11" s="86"/>
      <c r="D11" s="86"/>
      <c r="E11" s="86"/>
      <c r="F11" s="86" t="s">
        <v>259</v>
      </c>
      <c r="G11" s="87" t="s">
        <v>260</v>
      </c>
      <c r="H11" s="40" t="s">
        <v>42</v>
      </c>
      <c r="I11" s="34" t="s">
        <v>261</v>
      </c>
      <c r="J11" s="34" t="s">
        <v>241</v>
      </c>
      <c r="K11" s="34" t="s">
        <v>262</v>
      </c>
      <c r="L11" s="41" t="s">
        <v>256</v>
      </c>
      <c r="M11" s="41">
        <f>((2/2)+(4/4))*100</f>
        <v>200</v>
      </c>
      <c r="N11" s="81">
        <v>100</v>
      </c>
      <c r="O11" s="81"/>
      <c r="P11" s="85"/>
    </row>
    <row r="12" spans="1:16" ht="80.25" customHeight="1" x14ac:dyDescent="0.25">
      <c r="A12" s="86"/>
      <c r="B12" s="86"/>
      <c r="C12" s="86"/>
      <c r="D12" s="86"/>
      <c r="E12" s="86"/>
      <c r="F12" s="86"/>
      <c r="G12" s="87"/>
      <c r="H12" s="40" t="s">
        <v>44</v>
      </c>
      <c r="I12" s="34" t="s">
        <v>263</v>
      </c>
      <c r="J12" s="34" t="s">
        <v>241</v>
      </c>
      <c r="K12" s="34" t="s">
        <v>264</v>
      </c>
      <c r="L12" s="20">
        <v>0</v>
      </c>
      <c r="M12" s="20">
        <v>0</v>
      </c>
      <c r="N12" s="81"/>
      <c r="O12" s="81"/>
      <c r="P12" s="85"/>
    </row>
    <row r="13" spans="1:16" x14ac:dyDescent="0.25">
      <c r="A13" s="38"/>
    </row>
    <row r="14" spans="1:16" x14ac:dyDescent="0.25">
      <c r="A14" s="38"/>
    </row>
    <row r="15" spans="1:16" x14ac:dyDescent="0.25">
      <c r="A15" s="38"/>
    </row>
    <row r="16" spans="1:16" x14ac:dyDescent="0.25">
      <c r="A16" s="38"/>
    </row>
    <row r="17" spans="1:1" x14ac:dyDescent="0.25">
      <c r="A17" s="38"/>
    </row>
    <row r="18" spans="1:1" x14ac:dyDescent="0.25">
      <c r="A18" s="38"/>
    </row>
    <row r="19" spans="1:1" x14ac:dyDescent="0.25">
      <c r="A19" s="38"/>
    </row>
    <row r="20" spans="1:1" x14ac:dyDescent="0.25">
      <c r="A20" s="38"/>
    </row>
    <row r="21" spans="1:1" x14ac:dyDescent="0.25">
      <c r="A21" s="38"/>
    </row>
    <row r="22" spans="1:1" x14ac:dyDescent="0.25">
      <c r="A22" s="38"/>
    </row>
    <row r="23" spans="1:1" x14ac:dyDescent="0.25">
      <c r="A23" s="38"/>
    </row>
    <row r="24" spans="1:1" x14ac:dyDescent="0.25">
      <c r="A24" s="38"/>
    </row>
  </sheetData>
  <mergeCells count="26">
    <mergeCell ref="A2:A12"/>
    <mergeCell ref="B2:B12"/>
    <mergeCell ref="C2:C12"/>
    <mergeCell ref="D2:D4"/>
    <mergeCell ref="E2:E4"/>
    <mergeCell ref="D5:D12"/>
    <mergeCell ref="E5:E12"/>
    <mergeCell ref="F9:F10"/>
    <mergeCell ref="G9:G10"/>
    <mergeCell ref="F2:F4"/>
    <mergeCell ref="F5:F6"/>
    <mergeCell ref="F11:F12"/>
    <mergeCell ref="F7:F8"/>
    <mergeCell ref="P2:P12"/>
    <mergeCell ref="O2:O4"/>
    <mergeCell ref="O5:O12"/>
    <mergeCell ref="M1:P1"/>
    <mergeCell ref="G11:G12"/>
    <mergeCell ref="N2:N4"/>
    <mergeCell ref="N5:N6"/>
    <mergeCell ref="N7:N8"/>
    <mergeCell ref="N9:N10"/>
    <mergeCell ref="N11:N12"/>
    <mergeCell ref="G2:G4"/>
    <mergeCell ref="G5:G6"/>
    <mergeCell ref="G7:G8"/>
  </mergeCells>
  <pageMargins left="0.25" right="0.25" top="0.75" bottom="0.7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Resumen</vt:lpstr>
      <vt:lpstr>IndicadoresArquitectura</vt:lpstr>
      <vt:lpstr>Indicadores Seguridad</vt:lpstr>
      <vt:lpstr>Empoderamiento...</vt:lpstr>
      <vt:lpstr>Provisión de trámites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Thiriat Tovar</dc:creator>
  <cp:lastModifiedBy>Natalia Irina Vanegas Pinzón</cp:lastModifiedBy>
  <cp:revision/>
  <cp:lastPrinted>2019-05-10T12:37:21Z</cp:lastPrinted>
  <dcterms:created xsi:type="dcterms:W3CDTF">2018-08-06T15:45:14Z</dcterms:created>
  <dcterms:modified xsi:type="dcterms:W3CDTF">2019-10-23T17:00:43Z</dcterms:modified>
</cp:coreProperties>
</file>