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9FD9465E-D708-47BC-A0D2-60C0C2797874}" xr6:coauthVersionLast="36" xr6:coauthVersionMax="36" xr10:uidLastSave="{00000000-0000-0000-0000-000000000000}"/>
  <bookViews>
    <workbookView xWindow="0" yWindow="0" windowWidth="20490" windowHeight="7545" tabRatio="693" xr2:uid="{00000000-000D-0000-FFFF-FFFF00000000}"/>
  </bookViews>
  <sheets>
    <sheet name="PLAN SGSI 2024" sheetId="52" r:id="rId1"/>
    <sheet name="Plan SGSI Detallado 2024" sheetId="53" state="hidden" r:id="rId2"/>
  </sheets>
  <definedNames>
    <definedName name="_xlnm._FilterDatabase" localSheetId="0" hidden="1">'PLAN SGSI 2024'!$A$7:$AI$43</definedName>
    <definedName name="_xlnm._FilterDatabase" localSheetId="1" hidden="1">'Plan SGSI Detallado 2024'!$A$7:$AI$80</definedName>
    <definedName name="_xlnm.Print_Area" localSheetId="1">'Plan SGSI Detallado 2024'!$A$1:$I$75</definedName>
    <definedName name="NOMBRE">#N/A</definedName>
    <definedName name="SECCIONAL" localSheetId="0">#REF!</definedName>
    <definedName name="SECCIONAL" localSheetId="1">#REF!</definedName>
    <definedName name="SECCIONAL">#REF!</definedName>
    <definedName name="_xlnm.Print_Titles" localSheetId="1">'Plan SGSI Detallado 2024'!$7:$7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2" l="1"/>
  <c r="D11" i="52"/>
  <c r="D18" i="52"/>
  <c r="H9" i="52" l="1"/>
  <c r="AB78" i="53"/>
  <c r="V78" i="53"/>
  <c r="P78" i="53"/>
  <c r="J78" i="53"/>
  <c r="AK43" i="53"/>
  <c r="D9" i="52"/>
  <c r="F9" i="52" l="1"/>
  <c r="V23" i="53" l="1"/>
  <c r="X23" i="53"/>
  <c r="Z23" i="53"/>
  <c r="AB23" i="53"/>
  <c r="AI19" i="53"/>
  <c r="AH19" i="53"/>
  <c r="P18" i="53"/>
  <c r="AI54" i="53" l="1"/>
  <c r="AH54" i="53"/>
  <c r="Q56" i="53"/>
  <c r="W56" i="53"/>
  <c r="W48" i="53"/>
  <c r="AC48" i="53"/>
  <c r="AI44" i="53"/>
  <c r="AI45" i="53"/>
  <c r="AI46" i="53"/>
  <c r="AI47" i="53"/>
  <c r="AH44" i="53"/>
  <c r="AH45" i="53"/>
  <c r="AH46" i="53"/>
  <c r="AH47" i="53"/>
  <c r="AI40" i="53"/>
  <c r="AI41" i="53"/>
  <c r="AH40" i="53"/>
  <c r="AH41" i="53"/>
  <c r="AH37" i="53"/>
  <c r="AI32" i="53"/>
  <c r="AI33" i="53"/>
  <c r="AI34" i="53"/>
  <c r="AI35" i="53"/>
  <c r="AI36" i="53"/>
  <c r="AI37" i="53"/>
  <c r="Q25" i="53"/>
  <c r="Y23" i="53"/>
  <c r="W18" i="53"/>
  <c r="O18" i="53"/>
  <c r="Q18" i="53"/>
  <c r="Q15" i="53"/>
  <c r="K25" i="53"/>
  <c r="L25" i="53"/>
  <c r="M25" i="53"/>
  <c r="N25" i="53"/>
  <c r="O25" i="53"/>
  <c r="P25" i="53"/>
  <c r="R25" i="53"/>
  <c r="S25" i="53"/>
  <c r="U25" i="53"/>
  <c r="W25" i="53"/>
  <c r="X25" i="53"/>
  <c r="Y25" i="53"/>
  <c r="Z25" i="53"/>
  <c r="AA25" i="53"/>
  <c r="AB25" i="53"/>
  <c r="AC25" i="53"/>
  <c r="AD25" i="53"/>
  <c r="AE25" i="53"/>
  <c r="AG25" i="53"/>
  <c r="J25" i="53"/>
  <c r="J75" i="53" s="1"/>
  <c r="R18" i="53"/>
  <c r="S18" i="53"/>
  <c r="T18" i="53"/>
  <c r="U18" i="53"/>
  <c r="V18" i="53"/>
  <c r="X18" i="53"/>
  <c r="Y18" i="53"/>
  <c r="Z18" i="53"/>
  <c r="AA18" i="53"/>
  <c r="AB18" i="53"/>
  <c r="AC18" i="53"/>
  <c r="AD18" i="53"/>
  <c r="AE18" i="53"/>
  <c r="AF18" i="53"/>
  <c r="AG18" i="53"/>
  <c r="K23" i="53"/>
  <c r="L23" i="53"/>
  <c r="M23" i="53"/>
  <c r="N23" i="53"/>
  <c r="O23" i="53"/>
  <c r="Q23" i="53"/>
  <c r="S23" i="53"/>
  <c r="U23" i="53"/>
  <c r="W23" i="53"/>
  <c r="AA23" i="53"/>
  <c r="AC23" i="53"/>
  <c r="AD23" i="53"/>
  <c r="AE23" i="53"/>
  <c r="AG23" i="53"/>
  <c r="J23" i="53"/>
  <c r="N18" i="53"/>
  <c r="M18" i="53"/>
  <c r="L18" i="53"/>
  <c r="K18" i="53"/>
  <c r="K9" i="52"/>
  <c r="L9" i="52"/>
  <c r="M9" i="52"/>
  <c r="N9" i="52"/>
  <c r="O9" i="52"/>
  <c r="P9" i="52"/>
  <c r="Q9" i="52"/>
  <c r="R9" i="52"/>
  <c r="S9" i="52"/>
  <c r="T9" i="52"/>
  <c r="U9" i="52"/>
  <c r="V9" i="52"/>
  <c r="W9" i="52"/>
  <c r="X9" i="52"/>
  <c r="Y9" i="52"/>
  <c r="Z9" i="52"/>
  <c r="AA9" i="52"/>
  <c r="AB9" i="52"/>
  <c r="AC9" i="52"/>
  <c r="AD9" i="52"/>
  <c r="AE9" i="52"/>
  <c r="AF9" i="52"/>
  <c r="AG9" i="52"/>
  <c r="J9" i="52"/>
  <c r="I10" i="52"/>
  <c r="I11" i="52"/>
  <c r="I12" i="52"/>
  <c r="I13" i="52"/>
  <c r="H10" i="52"/>
  <c r="H11" i="52"/>
  <c r="H12" i="52"/>
  <c r="H13" i="52"/>
  <c r="G10" i="52"/>
  <c r="G11" i="52"/>
  <c r="G12" i="52"/>
  <c r="G13" i="52"/>
  <c r="F10" i="52"/>
  <c r="F11" i="52"/>
  <c r="F12" i="52"/>
  <c r="F13" i="52"/>
  <c r="E10" i="52"/>
  <c r="E11" i="52"/>
  <c r="E12" i="52"/>
  <c r="E13" i="52"/>
  <c r="I9" i="52"/>
  <c r="G9" i="52"/>
  <c r="E9" i="52"/>
  <c r="D10" i="52"/>
  <c r="D13" i="52"/>
  <c r="AG10" i="52"/>
  <c r="AF10" i="52"/>
  <c r="AE10" i="52"/>
  <c r="AD10" i="52"/>
  <c r="AC10" i="52"/>
  <c r="AB10" i="52"/>
  <c r="AA10" i="52"/>
  <c r="Z10" i="52"/>
  <c r="Y10" i="52"/>
  <c r="X10" i="52"/>
  <c r="W10" i="52"/>
  <c r="V10" i="52"/>
  <c r="U10" i="52"/>
  <c r="T10" i="52"/>
  <c r="S10" i="52"/>
  <c r="R10" i="52"/>
  <c r="Q10" i="52"/>
  <c r="P10" i="52"/>
  <c r="O10" i="52"/>
  <c r="N10" i="52"/>
  <c r="M10" i="52"/>
  <c r="L10" i="52"/>
  <c r="K10" i="52"/>
  <c r="J10" i="52"/>
  <c r="AI9" i="53"/>
  <c r="AH9" i="53"/>
  <c r="AH10" i="52" l="1"/>
  <c r="AI9" i="52"/>
  <c r="AH9" i="52"/>
  <c r="AI10" i="52"/>
  <c r="AH33" i="53" l="1"/>
  <c r="AH34" i="53"/>
  <c r="AH35" i="53"/>
  <c r="AH36" i="53"/>
  <c r="AI73" i="53"/>
  <c r="AH73" i="53"/>
  <c r="AI72" i="53"/>
  <c r="AH72" i="53"/>
  <c r="AI74" i="53"/>
  <c r="AH74" i="53"/>
  <c r="AI67" i="53"/>
  <c r="AH67" i="53"/>
  <c r="AI70" i="53"/>
  <c r="AH70" i="53"/>
  <c r="AI69" i="53"/>
  <c r="AH69" i="53"/>
  <c r="AI68" i="53"/>
  <c r="AH68" i="53"/>
  <c r="K28" i="52" l="1"/>
  <c r="L28" i="52"/>
  <c r="M28" i="52"/>
  <c r="N28" i="52"/>
  <c r="O28" i="52"/>
  <c r="P28" i="52"/>
  <c r="Q28" i="52"/>
  <c r="R28" i="52"/>
  <c r="S28" i="52"/>
  <c r="T28" i="52"/>
  <c r="U28" i="52"/>
  <c r="V28" i="52"/>
  <c r="W28" i="52"/>
  <c r="X28" i="52"/>
  <c r="Y28" i="52"/>
  <c r="Z28" i="52"/>
  <c r="AA28" i="52"/>
  <c r="AB28" i="52"/>
  <c r="AC28" i="52"/>
  <c r="AD28" i="52"/>
  <c r="AE28" i="52"/>
  <c r="AF28" i="52"/>
  <c r="AG28" i="52"/>
  <c r="J28" i="52"/>
  <c r="K27" i="52"/>
  <c r="L27" i="52"/>
  <c r="M27" i="52"/>
  <c r="N27" i="52"/>
  <c r="O27" i="52"/>
  <c r="P27" i="52"/>
  <c r="Q27" i="52"/>
  <c r="R27" i="52"/>
  <c r="S27" i="52"/>
  <c r="T27" i="52"/>
  <c r="U27" i="52"/>
  <c r="V27" i="52"/>
  <c r="W27" i="52"/>
  <c r="X27" i="52"/>
  <c r="Y27" i="52"/>
  <c r="Z27" i="52"/>
  <c r="AA27" i="52"/>
  <c r="AB27" i="52"/>
  <c r="AC27" i="52"/>
  <c r="AD27" i="52"/>
  <c r="AE27" i="52"/>
  <c r="AF27" i="52"/>
  <c r="AG27" i="52"/>
  <c r="J27" i="52"/>
  <c r="K26" i="52"/>
  <c r="L26" i="52"/>
  <c r="M26" i="52"/>
  <c r="N26" i="52"/>
  <c r="O26" i="52"/>
  <c r="P26" i="52"/>
  <c r="Q26" i="52"/>
  <c r="R26" i="52"/>
  <c r="S26" i="52"/>
  <c r="T26" i="52"/>
  <c r="U26" i="52"/>
  <c r="V26" i="52"/>
  <c r="W26" i="52"/>
  <c r="X26" i="52"/>
  <c r="Y26" i="52"/>
  <c r="Z26" i="52"/>
  <c r="AA26" i="52"/>
  <c r="AB26" i="52"/>
  <c r="AC26" i="52"/>
  <c r="AD26" i="52"/>
  <c r="AE26" i="52"/>
  <c r="AF26" i="52"/>
  <c r="AG26" i="52"/>
  <c r="J26" i="52"/>
  <c r="Q24" i="52"/>
  <c r="W24" i="52"/>
  <c r="K23" i="52"/>
  <c r="L23" i="52"/>
  <c r="M23" i="52"/>
  <c r="N23" i="52"/>
  <c r="O23" i="52"/>
  <c r="P23" i="52"/>
  <c r="Q23" i="52"/>
  <c r="R23" i="52"/>
  <c r="S23" i="52"/>
  <c r="T23" i="52"/>
  <c r="U23" i="52"/>
  <c r="V23" i="52"/>
  <c r="W23" i="52"/>
  <c r="X23" i="52"/>
  <c r="Y23" i="52"/>
  <c r="Z23" i="52"/>
  <c r="AA23" i="52"/>
  <c r="AB23" i="52"/>
  <c r="AC23" i="52"/>
  <c r="AD23" i="52"/>
  <c r="AE23" i="52"/>
  <c r="AF23" i="52"/>
  <c r="AG23" i="52"/>
  <c r="J23" i="52"/>
  <c r="W22" i="52"/>
  <c r="K21" i="52"/>
  <c r="V21" i="52"/>
  <c r="W21" i="52"/>
  <c r="X21" i="52"/>
  <c r="Y21" i="52"/>
  <c r="Z21" i="52"/>
  <c r="AA21" i="52"/>
  <c r="AB21" i="52"/>
  <c r="AC21" i="52"/>
  <c r="AD21" i="52"/>
  <c r="AE21" i="52"/>
  <c r="AF21" i="52"/>
  <c r="AG21" i="52"/>
  <c r="J21" i="52"/>
  <c r="K20" i="52"/>
  <c r="L20" i="52"/>
  <c r="M20" i="52"/>
  <c r="N20" i="52"/>
  <c r="O20" i="52"/>
  <c r="P20" i="52"/>
  <c r="Q20" i="52"/>
  <c r="R20" i="52"/>
  <c r="S20" i="52"/>
  <c r="T20" i="52"/>
  <c r="U20" i="52"/>
  <c r="V20" i="52"/>
  <c r="W20" i="52"/>
  <c r="X20" i="52"/>
  <c r="Y20" i="52"/>
  <c r="Z20" i="52"/>
  <c r="AA20" i="52"/>
  <c r="AB20" i="52"/>
  <c r="AC20" i="52"/>
  <c r="AD20" i="52"/>
  <c r="AE20" i="52"/>
  <c r="AF20" i="52"/>
  <c r="AG20" i="52"/>
  <c r="J20" i="52"/>
  <c r="K19" i="52"/>
  <c r="L19" i="52"/>
  <c r="M19" i="52"/>
  <c r="N19" i="52"/>
  <c r="O19" i="52"/>
  <c r="P19" i="52"/>
  <c r="Q19" i="52"/>
  <c r="R19" i="52"/>
  <c r="S19" i="52"/>
  <c r="T19" i="52"/>
  <c r="U19" i="52"/>
  <c r="V19" i="52"/>
  <c r="W19" i="52"/>
  <c r="X19" i="52"/>
  <c r="Y19" i="52"/>
  <c r="Z19" i="52"/>
  <c r="AA19" i="52"/>
  <c r="AB19" i="52"/>
  <c r="AC19" i="52"/>
  <c r="AD19" i="52"/>
  <c r="AE19" i="52"/>
  <c r="AF19" i="52"/>
  <c r="AG19" i="52"/>
  <c r="J19" i="52"/>
  <c r="AF18" i="52"/>
  <c r="AG18" i="52"/>
  <c r="R17" i="52"/>
  <c r="S17" i="52"/>
  <c r="AF17" i="52"/>
  <c r="AG17" i="52"/>
  <c r="R15" i="52"/>
  <c r="T15" i="52"/>
  <c r="V15" i="52"/>
  <c r="AG15" i="52"/>
  <c r="O14" i="52"/>
  <c r="K13" i="52"/>
  <c r="L13" i="52"/>
  <c r="M13" i="52"/>
  <c r="N13" i="52"/>
  <c r="O13" i="52"/>
  <c r="P13" i="52"/>
  <c r="Q13" i="52"/>
  <c r="R13" i="52"/>
  <c r="S13" i="52"/>
  <c r="T13" i="52"/>
  <c r="U13" i="52"/>
  <c r="V13" i="52"/>
  <c r="W13" i="52"/>
  <c r="X13" i="52"/>
  <c r="Y13" i="52"/>
  <c r="Z13" i="52"/>
  <c r="AA13" i="52"/>
  <c r="AB13" i="52"/>
  <c r="AC13" i="52"/>
  <c r="AD13" i="52"/>
  <c r="AE13" i="52"/>
  <c r="AF13" i="52"/>
  <c r="AG13" i="52"/>
  <c r="J13" i="52"/>
  <c r="K12" i="52"/>
  <c r="L12" i="52"/>
  <c r="M12" i="52"/>
  <c r="N12" i="52"/>
  <c r="O12" i="52"/>
  <c r="P12" i="52"/>
  <c r="Q12" i="52"/>
  <c r="R12" i="52"/>
  <c r="S12" i="52"/>
  <c r="T12" i="52"/>
  <c r="U12" i="52"/>
  <c r="V12" i="52"/>
  <c r="W12" i="52"/>
  <c r="X12" i="52"/>
  <c r="Y12" i="52"/>
  <c r="Z12" i="52"/>
  <c r="AA12" i="52"/>
  <c r="AB12" i="52"/>
  <c r="AC12" i="52"/>
  <c r="AD12" i="52"/>
  <c r="AE12" i="52"/>
  <c r="AF12" i="52"/>
  <c r="AG12" i="52"/>
  <c r="J12" i="52"/>
  <c r="K11" i="52"/>
  <c r="L11" i="52"/>
  <c r="M11" i="52"/>
  <c r="N11" i="52"/>
  <c r="O11" i="52"/>
  <c r="P11" i="52"/>
  <c r="Q11" i="52"/>
  <c r="R11" i="52"/>
  <c r="S11" i="52"/>
  <c r="T11" i="52"/>
  <c r="U11" i="52"/>
  <c r="V11" i="52"/>
  <c r="W11" i="52"/>
  <c r="X11" i="52"/>
  <c r="Y11" i="52"/>
  <c r="Z11" i="52"/>
  <c r="AA11" i="52"/>
  <c r="AB11" i="52"/>
  <c r="AC11" i="52"/>
  <c r="AD11" i="52"/>
  <c r="AE11" i="52"/>
  <c r="AF11" i="52"/>
  <c r="AG11" i="52"/>
  <c r="J11" i="52"/>
  <c r="I28" i="52"/>
  <c r="H28" i="52"/>
  <c r="I27" i="52"/>
  <c r="H27" i="52"/>
  <c r="I26" i="52"/>
  <c r="H26" i="52"/>
  <c r="I25" i="52"/>
  <c r="H25" i="52"/>
  <c r="I24" i="52"/>
  <c r="H24" i="52"/>
  <c r="I23" i="52"/>
  <c r="H23" i="52"/>
  <c r="I22" i="52"/>
  <c r="H22" i="52"/>
  <c r="I21" i="52"/>
  <c r="H21" i="52"/>
  <c r="I20" i="52"/>
  <c r="H20" i="52"/>
  <c r="I19" i="52"/>
  <c r="H19" i="52"/>
  <c r="I18" i="52"/>
  <c r="H18" i="52"/>
  <c r="I17" i="52"/>
  <c r="H17" i="52"/>
  <c r="I16" i="52"/>
  <c r="H16" i="52"/>
  <c r="I15" i="52"/>
  <c r="H15" i="52"/>
  <c r="I14" i="52"/>
  <c r="H14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E28" i="52"/>
  <c r="E27" i="52"/>
  <c r="E26" i="52"/>
  <c r="E25" i="52"/>
  <c r="E24" i="52"/>
  <c r="E23" i="52"/>
  <c r="E22" i="52"/>
  <c r="E21" i="52"/>
  <c r="E20" i="52"/>
  <c r="E19" i="52"/>
  <c r="E18" i="52"/>
  <c r="E17" i="52"/>
  <c r="E16" i="52"/>
  <c r="E15" i="52"/>
  <c r="E14" i="52"/>
  <c r="D28" i="52"/>
  <c r="D27" i="52"/>
  <c r="D26" i="52"/>
  <c r="D25" i="52"/>
  <c r="D24" i="52"/>
  <c r="D23" i="52"/>
  <c r="D22" i="52"/>
  <c r="D21" i="52"/>
  <c r="D20" i="52"/>
  <c r="D19" i="52"/>
  <c r="D17" i="52"/>
  <c r="D16" i="52"/>
  <c r="D15" i="52"/>
  <c r="D14" i="52"/>
  <c r="AI71" i="53"/>
  <c r="AH71" i="53"/>
  <c r="AI66" i="53"/>
  <c r="AH66" i="53"/>
  <c r="AI65" i="53"/>
  <c r="AH65" i="53"/>
  <c r="AI64" i="53"/>
  <c r="AH64" i="53"/>
  <c r="AI63" i="53"/>
  <c r="AH63" i="53"/>
  <c r="AI62" i="53"/>
  <c r="AH62" i="53"/>
  <c r="AG61" i="53"/>
  <c r="AG25" i="52" s="1"/>
  <c r="AF61" i="53"/>
  <c r="AF25" i="52" s="1"/>
  <c r="AE61" i="53"/>
  <c r="AE25" i="52" s="1"/>
  <c r="AD61" i="53"/>
  <c r="AD25" i="52" s="1"/>
  <c r="AC61" i="53"/>
  <c r="AC25" i="52" s="1"/>
  <c r="AB61" i="53"/>
  <c r="AB25" i="52" s="1"/>
  <c r="AA61" i="53"/>
  <c r="AA25" i="52" s="1"/>
  <c r="Z61" i="53"/>
  <c r="Z25" i="52" s="1"/>
  <c r="Y61" i="53"/>
  <c r="Y25" i="52" s="1"/>
  <c r="X61" i="53"/>
  <c r="X25" i="52" s="1"/>
  <c r="W61" i="53"/>
  <c r="W25" i="52" s="1"/>
  <c r="V61" i="53"/>
  <c r="V25" i="52" s="1"/>
  <c r="U61" i="53"/>
  <c r="U25" i="52" s="1"/>
  <c r="T61" i="53"/>
  <c r="T25" i="52" s="1"/>
  <c r="S61" i="53"/>
  <c r="S25" i="52" s="1"/>
  <c r="R61" i="53"/>
  <c r="R25" i="52" s="1"/>
  <c r="Q61" i="53"/>
  <c r="Q25" i="52" s="1"/>
  <c r="P61" i="53"/>
  <c r="P25" i="52" s="1"/>
  <c r="O61" i="53"/>
  <c r="O25" i="52" s="1"/>
  <c r="N61" i="53"/>
  <c r="N25" i="52" s="1"/>
  <c r="M61" i="53"/>
  <c r="M25" i="52" s="1"/>
  <c r="L61" i="53"/>
  <c r="L25" i="52" s="1"/>
  <c r="K61" i="53"/>
  <c r="K25" i="52" s="1"/>
  <c r="J61" i="53"/>
  <c r="J25" i="52" s="1"/>
  <c r="AI60" i="53"/>
  <c r="AH60" i="53"/>
  <c r="AI59" i="53"/>
  <c r="AH59" i="53"/>
  <c r="AI58" i="53"/>
  <c r="AH58" i="53"/>
  <c r="AI57" i="53"/>
  <c r="AH57" i="53"/>
  <c r="AG56" i="53"/>
  <c r="AG24" i="52" s="1"/>
  <c r="AF56" i="53"/>
  <c r="AF24" i="52" s="1"/>
  <c r="AE56" i="53"/>
  <c r="AE24" i="52" s="1"/>
  <c r="AD56" i="53"/>
  <c r="AC56" i="53"/>
  <c r="AC24" i="52" s="1"/>
  <c r="AB56" i="53"/>
  <c r="AB24" i="52" s="1"/>
  <c r="AA56" i="53"/>
  <c r="Z56" i="53"/>
  <c r="Z24" i="52" s="1"/>
  <c r="Y56" i="53"/>
  <c r="Y24" i="52" s="1"/>
  <c r="X56" i="53"/>
  <c r="X24" i="52" s="1"/>
  <c r="V56" i="53"/>
  <c r="V24" i="52" s="1"/>
  <c r="U56" i="53"/>
  <c r="U24" i="52" s="1"/>
  <c r="T56" i="53"/>
  <c r="T24" i="52" s="1"/>
  <c r="S56" i="53"/>
  <c r="S24" i="52" s="1"/>
  <c r="R56" i="53"/>
  <c r="R24" i="52" s="1"/>
  <c r="P56" i="53"/>
  <c r="P24" i="52" s="1"/>
  <c r="O56" i="53"/>
  <c r="O24" i="52" s="1"/>
  <c r="N56" i="53"/>
  <c r="N24" i="52" s="1"/>
  <c r="M56" i="53"/>
  <c r="M24" i="52" s="1"/>
  <c r="L56" i="53"/>
  <c r="L24" i="52" s="1"/>
  <c r="K56" i="53"/>
  <c r="K24" i="52" s="1"/>
  <c r="J56" i="53"/>
  <c r="J24" i="52" s="1"/>
  <c r="AI55" i="53"/>
  <c r="AH55" i="53"/>
  <c r="AI53" i="53"/>
  <c r="AH53" i="53"/>
  <c r="AI52" i="53"/>
  <c r="AH52" i="53"/>
  <c r="AI51" i="53"/>
  <c r="AH51" i="53"/>
  <c r="AI50" i="53"/>
  <c r="AH50" i="53"/>
  <c r="AI49" i="53"/>
  <c r="AH49" i="53"/>
  <c r="AG48" i="53"/>
  <c r="AG22" i="52" s="1"/>
  <c r="AF48" i="53"/>
  <c r="AE48" i="53"/>
  <c r="AE22" i="52" s="1"/>
  <c r="AD48" i="53"/>
  <c r="AD22" i="52" s="1"/>
  <c r="AC22" i="52"/>
  <c r="AB48" i="53"/>
  <c r="AB22" i="52" s="1"/>
  <c r="AA48" i="53"/>
  <c r="AA22" i="52" s="1"/>
  <c r="Z48" i="53"/>
  <c r="Z22" i="52" s="1"/>
  <c r="Y48" i="53"/>
  <c r="Y22" i="52" s="1"/>
  <c r="X48" i="53"/>
  <c r="X22" i="52" s="1"/>
  <c r="V48" i="53"/>
  <c r="V22" i="52" s="1"/>
  <c r="U48" i="53"/>
  <c r="U22" i="52" s="1"/>
  <c r="T48" i="53"/>
  <c r="T22" i="52" s="1"/>
  <c r="S48" i="53"/>
  <c r="S22" i="52" s="1"/>
  <c r="R48" i="53"/>
  <c r="R22" i="52" s="1"/>
  <c r="Q48" i="53"/>
  <c r="Q22" i="52" s="1"/>
  <c r="P48" i="53"/>
  <c r="P22" i="52" s="1"/>
  <c r="O48" i="53"/>
  <c r="O22" i="52" s="1"/>
  <c r="N48" i="53"/>
  <c r="N22" i="52" s="1"/>
  <c r="M48" i="53"/>
  <c r="M22" i="52" s="1"/>
  <c r="L48" i="53"/>
  <c r="L22" i="52" s="1"/>
  <c r="K48" i="53"/>
  <c r="J48" i="53"/>
  <c r="J22" i="52" s="1"/>
  <c r="U43" i="53"/>
  <c r="T21" i="52"/>
  <c r="S43" i="53"/>
  <c r="S21" i="52" s="1"/>
  <c r="R21" i="52"/>
  <c r="Q43" i="53"/>
  <c r="Q21" i="52" s="1"/>
  <c r="P21" i="52"/>
  <c r="O43" i="53"/>
  <c r="M43" i="53"/>
  <c r="L43" i="53"/>
  <c r="L21" i="52" s="1"/>
  <c r="AI42" i="53"/>
  <c r="AH42" i="53"/>
  <c r="AI39" i="53"/>
  <c r="AH39" i="53"/>
  <c r="AI38" i="53"/>
  <c r="AH38" i="53"/>
  <c r="AH32" i="53"/>
  <c r="AE31" i="53"/>
  <c r="AD31" i="53"/>
  <c r="AC31" i="53"/>
  <c r="AC18" i="52" s="1"/>
  <c r="AB31" i="53"/>
  <c r="AA31" i="53"/>
  <c r="AA18" i="52" s="1"/>
  <c r="Y31" i="53"/>
  <c r="Y18" i="52" s="1"/>
  <c r="X31" i="53"/>
  <c r="W31" i="53"/>
  <c r="W18" i="52" s="1"/>
  <c r="V31" i="53"/>
  <c r="U31" i="53"/>
  <c r="U18" i="52" s="1"/>
  <c r="S31" i="53"/>
  <c r="S18" i="52" s="1"/>
  <c r="R31" i="53"/>
  <c r="Q31" i="53"/>
  <c r="P31" i="53"/>
  <c r="O31" i="53"/>
  <c r="O18" i="52" s="1"/>
  <c r="M31" i="53"/>
  <c r="M18" i="52" s="1"/>
  <c r="L31" i="53"/>
  <c r="K31" i="53"/>
  <c r="K18" i="52" s="1"/>
  <c r="J31" i="53"/>
  <c r="AI30" i="53"/>
  <c r="AH30" i="53"/>
  <c r="AI29" i="53"/>
  <c r="AH29" i="53"/>
  <c r="AI28" i="53"/>
  <c r="AH28" i="53"/>
  <c r="AI27" i="53"/>
  <c r="AH27" i="53"/>
  <c r="AI26" i="53"/>
  <c r="AH26" i="53"/>
  <c r="AE17" i="52"/>
  <c r="AD17" i="52"/>
  <c r="AC17" i="52"/>
  <c r="AB17" i="52"/>
  <c r="Z17" i="52"/>
  <c r="Y17" i="52"/>
  <c r="X17" i="52"/>
  <c r="W17" i="52"/>
  <c r="V17" i="52"/>
  <c r="U17" i="52"/>
  <c r="T17" i="52"/>
  <c r="Q17" i="52"/>
  <c r="P17" i="52"/>
  <c r="O17" i="52"/>
  <c r="N17" i="52"/>
  <c r="M17" i="52"/>
  <c r="L17" i="52"/>
  <c r="K17" i="52"/>
  <c r="J17" i="52"/>
  <c r="AG16" i="52"/>
  <c r="AE16" i="52"/>
  <c r="AD16" i="52"/>
  <c r="AC16" i="52"/>
  <c r="AB16" i="52"/>
  <c r="AA16" i="52"/>
  <c r="Z16" i="52"/>
  <c r="Y16" i="52"/>
  <c r="X16" i="52"/>
  <c r="W16" i="52"/>
  <c r="V16" i="52"/>
  <c r="U16" i="52"/>
  <c r="T16" i="52"/>
  <c r="S16" i="52"/>
  <c r="R16" i="52"/>
  <c r="Q16" i="52"/>
  <c r="P16" i="52"/>
  <c r="O16" i="52"/>
  <c r="N16" i="52"/>
  <c r="M16" i="52"/>
  <c r="L16" i="52"/>
  <c r="K16" i="52"/>
  <c r="J16" i="52"/>
  <c r="AI22" i="53"/>
  <c r="AH22" i="53"/>
  <c r="AI21" i="53"/>
  <c r="AH21" i="53"/>
  <c r="AI20" i="53"/>
  <c r="AH20" i="53"/>
  <c r="AD15" i="52"/>
  <c r="AC15" i="52"/>
  <c r="AB15" i="52"/>
  <c r="AA15" i="52"/>
  <c r="Z15" i="52"/>
  <c r="Y15" i="52"/>
  <c r="X15" i="52"/>
  <c r="U15" i="52"/>
  <c r="S15" i="52"/>
  <c r="Q15" i="52"/>
  <c r="P15" i="52"/>
  <c r="N15" i="52"/>
  <c r="M15" i="52"/>
  <c r="L15" i="52"/>
  <c r="K15" i="52"/>
  <c r="J15" i="52"/>
  <c r="W15" i="52"/>
  <c r="AI17" i="53"/>
  <c r="AH17" i="53"/>
  <c r="AI16" i="53"/>
  <c r="AH16" i="53"/>
  <c r="AG15" i="53"/>
  <c r="AF15" i="53"/>
  <c r="AE15" i="53"/>
  <c r="AD15" i="53"/>
  <c r="AD14" i="52" s="1"/>
  <c r="AC15" i="53"/>
  <c r="AB15" i="53"/>
  <c r="AB14" i="52" s="1"/>
  <c r="AA15" i="53"/>
  <c r="Z15" i="53"/>
  <c r="Z14" i="52" s="1"/>
  <c r="Y15" i="53"/>
  <c r="X15" i="53"/>
  <c r="X14" i="52" s="1"/>
  <c r="W15" i="53"/>
  <c r="V15" i="53"/>
  <c r="U15" i="53"/>
  <c r="T15" i="53"/>
  <c r="T14" i="52" s="1"/>
  <c r="S15" i="53"/>
  <c r="R15" i="53"/>
  <c r="R14" i="52" s="1"/>
  <c r="P15" i="53"/>
  <c r="P14" i="52" s="1"/>
  <c r="N15" i="53"/>
  <c r="N14" i="52" s="1"/>
  <c r="M15" i="53"/>
  <c r="L15" i="53"/>
  <c r="L14" i="52" s="1"/>
  <c r="K15" i="53"/>
  <c r="J15" i="53"/>
  <c r="J14" i="52" s="1"/>
  <c r="AI13" i="53"/>
  <c r="AH13" i="53"/>
  <c r="AI12" i="53"/>
  <c r="AH12" i="53"/>
  <c r="AI11" i="53"/>
  <c r="AH11" i="53"/>
  <c r="AI10" i="53"/>
  <c r="AH10" i="53"/>
  <c r="AG75" i="53" l="1"/>
  <c r="Y75" i="53"/>
  <c r="AF14" i="52"/>
  <c r="AF75" i="53"/>
  <c r="AD75" i="53"/>
  <c r="K22" i="52"/>
  <c r="AI22" i="52" s="1"/>
  <c r="K75" i="53"/>
  <c r="O21" i="52"/>
  <c r="O75" i="53"/>
  <c r="M21" i="52"/>
  <c r="M75" i="53"/>
  <c r="AA75" i="53"/>
  <c r="S75" i="53"/>
  <c r="N18" i="52"/>
  <c r="N75" i="53"/>
  <c r="L18" i="52"/>
  <c r="L29" i="52" s="1"/>
  <c r="L75" i="53"/>
  <c r="AB18" i="52"/>
  <c r="AB75" i="53"/>
  <c r="Z18" i="52"/>
  <c r="Z29" i="52" s="1"/>
  <c r="Z75" i="53"/>
  <c r="X18" i="52"/>
  <c r="X29" i="52" s="1"/>
  <c r="X75" i="53"/>
  <c r="V77" i="53" s="1"/>
  <c r="V18" i="52"/>
  <c r="V75" i="53"/>
  <c r="U75" i="53"/>
  <c r="T18" i="52"/>
  <c r="T75" i="53"/>
  <c r="R18" i="52"/>
  <c r="R75" i="53"/>
  <c r="J18" i="52"/>
  <c r="P18" i="52"/>
  <c r="P29" i="52" s="1"/>
  <c r="P75" i="53"/>
  <c r="Q18" i="52"/>
  <c r="Q75" i="53"/>
  <c r="AE14" i="52"/>
  <c r="AE75" i="53"/>
  <c r="AC14" i="52"/>
  <c r="AC75" i="53"/>
  <c r="W14" i="52"/>
  <c r="W29" i="52" s="1"/>
  <c r="W75" i="53"/>
  <c r="AH23" i="52"/>
  <c r="AI11" i="52"/>
  <c r="AI19" i="52"/>
  <c r="AI20" i="52"/>
  <c r="AH11" i="52"/>
  <c r="AH12" i="52"/>
  <c r="AH13" i="52"/>
  <c r="AI28" i="52"/>
  <c r="AH27" i="52"/>
  <c r="AH28" i="52"/>
  <c r="AH25" i="52"/>
  <c r="AI18" i="53"/>
  <c r="AE15" i="52"/>
  <c r="AI16" i="52"/>
  <c r="AI25" i="52"/>
  <c r="AI56" i="53"/>
  <c r="J29" i="52"/>
  <c r="AH23" i="53"/>
  <c r="AH31" i="53"/>
  <c r="AH48" i="53"/>
  <c r="AG14" i="52"/>
  <c r="Y14" i="52"/>
  <c r="Y29" i="52" s="1"/>
  <c r="Q14" i="52"/>
  <c r="Q29" i="52" s="1"/>
  <c r="AH15" i="53"/>
  <c r="AI23" i="53"/>
  <c r="AI25" i="53"/>
  <c r="AI31" i="53"/>
  <c r="AI48" i="53"/>
  <c r="AF16" i="52"/>
  <c r="AH16" i="52" s="1"/>
  <c r="AF22" i="52"/>
  <c r="AH22" i="52" s="1"/>
  <c r="AH17" i="52"/>
  <c r="AH20" i="52"/>
  <c r="AH25" i="53"/>
  <c r="AI43" i="53"/>
  <c r="AH56" i="53"/>
  <c r="O15" i="52"/>
  <c r="AE18" i="52"/>
  <c r="AI18" i="52" s="1"/>
  <c r="AI26" i="52"/>
  <c r="AI27" i="52"/>
  <c r="AI61" i="53"/>
  <c r="AH43" i="53"/>
  <c r="V14" i="52"/>
  <c r="AH14" i="52" s="1"/>
  <c r="AD18" i="52"/>
  <c r="N21" i="52"/>
  <c r="AD24" i="52"/>
  <c r="AH24" i="52" s="1"/>
  <c r="AH61" i="53"/>
  <c r="U14" i="52"/>
  <c r="M14" i="52"/>
  <c r="U21" i="52"/>
  <c r="AH19" i="52"/>
  <c r="AI12" i="52"/>
  <c r="AI13" i="52"/>
  <c r="AA14" i="52"/>
  <c r="S14" i="52"/>
  <c r="S29" i="52" s="1"/>
  <c r="K14" i="52"/>
  <c r="AA17" i="52"/>
  <c r="AI17" i="52" s="1"/>
  <c r="AI23" i="52"/>
  <c r="AA24" i="52"/>
  <c r="AI24" i="52" s="1"/>
  <c r="AH26" i="52"/>
  <c r="AC29" i="52"/>
  <c r="T29" i="52"/>
  <c r="AB29" i="52"/>
  <c r="R29" i="52"/>
  <c r="AI15" i="53"/>
  <c r="AF15" i="52"/>
  <c r="AH15" i="52" s="1"/>
  <c r="AB77" i="53" l="1"/>
  <c r="AH75" i="53"/>
  <c r="P77" i="53"/>
  <c r="J77" i="53"/>
  <c r="N29" i="52"/>
  <c r="K29" i="52"/>
  <c r="O29" i="52"/>
  <c r="AI21" i="52"/>
  <c r="M29" i="52"/>
  <c r="AH21" i="52"/>
  <c r="AD29" i="52"/>
  <c r="V29" i="52"/>
  <c r="U29" i="52"/>
  <c r="AI75" i="53"/>
  <c r="AH18" i="52"/>
  <c r="AE29" i="52"/>
  <c r="AA29" i="52"/>
  <c r="AG29" i="52"/>
  <c r="AI14" i="52"/>
  <c r="AF29" i="52"/>
  <c r="AI15" i="52"/>
  <c r="AH18" i="53"/>
  <c r="AI32" i="52" l="1"/>
  <c r="AH29" i="52"/>
  <c r="AI29" i="52"/>
  <c r="AI31" i="52"/>
  <c r="AI33" i="5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Albeiro Cortes Castiblanco</author>
  </authors>
  <commentList>
    <comment ref="AG29" authorId="0" shapeId="0" xr:uid="{F922D759-92C2-40F9-8AFA-4A60DD9AF8D6}">
      <text>
        <r>
          <rPr>
            <b/>
            <sz val="9"/>
            <color indexed="81"/>
            <rFont val="Tahoma"/>
            <family val="2"/>
          </rPr>
          <t>ajuste para cuadre en pai</t>
        </r>
      </text>
    </comment>
  </commentList>
</comments>
</file>

<file path=xl/sharedStrings.xml><?xml version="1.0" encoding="utf-8"?>
<sst xmlns="http://schemas.openxmlformats.org/spreadsheetml/2006/main" count="442" uniqueCount="237">
  <si>
    <t>PROCESO GESTIÓN Y DESARROLLO DE LAS TICS
 GESTIÓN DE SEGURIDAD DE LA INFORMACIÓN - SGSI
GERENCIA DE TECNOLOGÍA</t>
  </si>
  <si>
    <r>
      <t xml:space="preserve">Elaboró: </t>
    </r>
    <r>
      <rPr>
        <sz val="11"/>
        <color indexed="8"/>
        <rFont val="Calibri"/>
        <family val="2"/>
      </rPr>
      <t xml:space="preserve">  Luis Albeiro Cortés C, Oficial de Seguridad de la Información/ Lourdes María Acuña Acuña</t>
    </r>
  </si>
  <si>
    <r>
      <t xml:space="preserve">Revisó:   </t>
    </r>
    <r>
      <rPr>
        <sz val="11"/>
        <color theme="1"/>
        <rFont val="Calibri"/>
        <family val="2"/>
        <scheme val="minor"/>
      </rPr>
      <t>Héctor Henry Pedraza Piñeros - Gerente de Tecnología / Comité Institucional de Gestión y Desempeño UAECD</t>
    </r>
  </si>
  <si>
    <r>
      <t xml:space="preserve">Aprobó:    </t>
    </r>
    <r>
      <rPr>
        <sz val="11"/>
        <color indexed="8"/>
        <rFont val="Calibri"/>
        <family val="2"/>
      </rPr>
      <t xml:space="preserve">   Comité Institucional de Gestión y Desempeño UAECD</t>
    </r>
  </si>
  <si>
    <r>
      <t xml:space="preserve">Fecha actualización: </t>
    </r>
    <r>
      <rPr>
        <sz val="11"/>
        <color theme="1"/>
        <rFont val="Calibri"/>
        <family val="2"/>
        <scheme val="minor"/>
      </rPr>
      <t xml:space="preserve"> 2022-12-30</t>
    </r>
  </si>
  <si>
    <t>N.</t>
  </si>
  <si>
    <t>FASE</t>
  </si>
  <si>
    <t>% FASE</t>
  </si>
  <si>
    <t xml:space="preserve">ACTIVIDADES </t>
  </si>
  <si>
    <t>DEPENDENCIA RESPONSABLE</t>
  </si>
  <si>
    <t>PARTICIPANTES</t>
  </si>
  <si>
    <t>PRODUCTO / ENTREGABLE</t>
  </si>
  <si>
    <t>FECHA  INICIO</t>
  </si>
  <si>
    <t>FECHA FIN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</si>
  <si>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</si>
  <si>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</si>
  <si>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</si>
  <si>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</si>
  <si>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</si>
  <si>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</si>
  <si>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</si>
  <si>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</si>
  <si>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</si>
  <si>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</si>
  <si>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</si>
  <si>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</si>
  <si>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</si>
  <si>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COD</t>
  </si>
  <si>
    <t>ACTIVIDADES GRUESAS</t>
  </si>
  <si>
    <t>P</t>
  </si>
  <si>
    <t>E</t>
  </si>
  <si>
    <t>PLANIFICACIÓN</t>
  </si>
  <si>
    <t>IMPLEMENTACIÓN</t>
  </si>
  <si>
    <t>SEGUIMIENTO</t>
  </si>
  <si>
    <t>MEJORA
CONTINUA</t>
  </si>
  <si>
    <t>% actividades del Plan para reporte del PAI (ajustado)</t>
  </si>
  <si>
    <t>planeado</t>
  </si>
  <si>
    <t>ejecutado</t>
  </si>
  <si>
    <t>DIMENSIONES</t>
  </si>
  <si>
    <t>POLITICAS</t>
  </si>
  <si>
    <t>1. TALENTO HUMANO</t>
  </si>
  <si>
    <t>POLITICA GESTION ESTRATÉGICA DE TALENTO HUMANO</t>
  </si>
  <si>
    <t>2. DIRECCIONAMIENTO ESTRATEGICO</t>
  </si>
  <si>
    <t>POLITICA DE INTEGRIDAD</t>
  </si>
  <si>
    <t>3. GESTION CON VALORES PARA RESULTADOS</t>
  </si>
  <si>
    <t xml:space="preserve">POLITICA DE PLANEACIÓN INSTITUCIONAL </t>
  </si>
  <si>
    <t>4. EVALUACIÓN DE RESULTADOS</t>
  </si>
  <si>
    <t>POLITICA DE FORTALECIMIENTO ORGANIZACIONAL Y SIMPLIFICACIÓN DE PROCESOS</t>
  </si>
  <si>
    <t>5. INFORMACIÓN Y COMUNICACIÓN</t>
  </si>
  <si>
    <t>POLITICA DE GOBIERNO DIGITAL</t>
  </si>
  <si>
    <t>6. GESTIÓN DEL CONOCIMIENTO Y LA INNVACIÓN</t>
  </si>
  <si>
    <t>POLITICA DE SEGURIDAD DIGITAL</t>
  </si>
  <si>
    <t>7. CONTROL INTERNO</t>
  </si>
  <si>
    <t>POLITICA DE DEFENSA JURÍDICA</t>
  </si>
  <si>
    <t>POLITICA DE TRANSPARENCIA, ACCESO A LA INFORMACIÓN PÚBLICA Y LUCHA CONTRA LA CORRUPCIÓN</t>
  </si>
  <si>
    <t>POLITICA DE SERVICIO AL CIUDADANO</t>
  </si>
  <si>
    <t>POLITICA DE RACIONALIZACIÓN DE TRÁMITES</t>
  </si>
  <si>
    <t>POLITICA DE PARTICIPACIÓN CIUDADANA EN LA GESTIÓN PÚBLICA</t>
  </si>
  <si>
    <t>POLITICA DE SEGUIMIENTO Y EVALUACIÓN DE DESEMPEÑO INSTITUCIONAL</t>
  </si>
  <si>
    <t>POLITICA DE GESTIÓN DOCUMENTAL</t>
  </si>
  <si>
    <t>POLITICA DE GESTIÓN DEL CONOCIMIENTO</t>
  </si>
  <si>
    <t>POLITICA DE CONTROL INTERNO</t>
  </si>
  <si>
    <t>POLITICA GESTION DE INFORMACIÓN ESTADÍSTICA</t>
  </si>
  <si>
    <t>PROCESO GESTIÓN INTEGRAL DEL RIESGO: SUBPROCESO GESTIÓN DE SEGURIDAD DE LA INFORMACIÓN
GERENCIA DE TECNOLOGÍA</t>
  </si>
  <si>
    <t xml:space="preserve">PLAN DE SEGURIDAD Y PRIVACIDAD DE LA INFORMACIÓN VIGENCIA 2022
Subsistema de Gestión de Seguridad de la Información – SGSI </t>
  </si>
  <si>
    <r>
      <t xml:space="preserve">Revisó:   </t>
    </r>
    <r>
      <rPr>
        <sz val="11"/>
        <color theme="1"/>
        <rFont val="Calibri"/>
        <family val="2"/>
        <scheme val="minor"/>
      </rPr>
      <t>Comité Institucional de Gestión y Desempeño UAECD</t>
    </r>
  </si>
  <si>
    <t>Item</t>
  </si>
  <si>
    <t>Actividad</t>
  </si>
  <si>
    <t>Reponsable</t>
  </si>
  <si>
    <t xml:space="preserve">Nombres de responsables especificos / responsable general y de apoyo </t>
  </si>
  <si>
    <t>Roles Participantes</t>
  </si>
  <si>
    <t>Entregables</t>
  </si>
  <si>
    <t>Fecha inicio</t>
  </si>
  <si>
    <t>Fecha Fin</t>
  </si>
  <si>
    <t>Planificación</t>
  </si>
  <si>
    <t>Gerencia de Tecnología</t>
  </si>
  <si>
    <t>Luis Albeiro Cortes Castiblanco / Lourdes María Acuña Acuña</t>
  </si>
  <si>
    <t xml:space="preserve">Oficial de seguridad de la información
Contratista Seguridad de la Información
Gerente de Tecnología
</t>
  </si>
  <si>
    <t>Gerencia de Tecnología / Subgerencia de Recursos Humanos / Comunicaciones</t>
  </si>
  <si>
    <t>Luis Albeiro Cortes Castiblanco / Lourdes María Acuña Acuña / Ricardo Munevar / Ginna Marcela Guataquira-Com / Sandra Patricia Toro Fierro-SRH</t>
  </si>
  <si>
    <t xml:space="preserve">Oficial de seguridad de la información
Contratista Seguridad de la Información
</t>
  </si>
  <si>
    <t xml:space="preserve">Luis Albeiro Cortes Castiblanco / Lourdes María Acuña Acuña / Ginna Marcela Guataquira-Com </t>
  </si>
  <si>
    <t>Encuesta de apropiación elaborada</t>
  </si>
  <si>
    <t xml:space="preserve">Implementación </t>
  </si>
  <si>
    <t>Implementar controles para el etiquetado de la información y gestión de accesos en repositorios de la Unidad</t>
  </si>
  <si>
    <t>Todas las dependencias</t>
  </si>
  <si>
    <t>Oficial de seguridad de la información (GT) / Administrador del Fileserver de la SIT /
Contratista de seguridad de la información (GT)
Administradores de Fileserver de todas las depedencias</t>
  </si>
  <si>
    <t>Controles para el etiquetado de la información y gestión de accesos implementados</t>
  </si>
  <si>
    <t>6.1</t>
  </si>
  <si>
    <t>6.2</t>
  </si>
  <si>
    <t xml:space="preserve">Implementar controles para la gestión de la Infraestructura Tecnológica de la Entidad </t>
  </si>
  <si>
    <t>Subgerencia de ingeniería de software / Subgerencia de infraestructura tecnológica</t>
  </si>
  <si>
    <t>Subgerente de ingeniería de software
/ Subgerente de Infraestructura Tecnológica/ Oficial de seguridad de la información
Contratista seguridad de la información
/ Enlace de Seguridad de la Información Subgerencia de Infraestructura Tecnológica/ Administradores de plataformas</t>
  </si>
  <si>
    <t>Controles para la Gestión de Infraestructura Tecnológica priorizados e implementados</t>
  </si>
  <si>
    <t>7.1</t>
  </si>
  <si>
    <t xml:space="preserve">Oficial de seguridad de la información
Contratista Seguridad de la Información
Equipo de Servidores - Bases de datos - Capa media - Seguridad Informática
</t>
  </si>
  <si>
    <t>Luis Albeiro Cortes Castiblanco / Lourdes María Acuña Acuña/</t>
  </si>
  <si>
    <t xml:space="preserve">Oficial de seguridad de la información
Contratista Seguridad de la Información
Administradores de servidores, bases de datos , capa media
</t>
  </si>
  <si>
    <t>7.2</t>
  </si>
  <si>
    <t>Luis Albeiro Cortes Castiblanco / Lourdes María Acuña Acuña/
Equipo de Servidores - Bases de datos - Capa media - Seguridad Informática</t>
  </si>
  <si>
    <t>7.3</t>
  </si>
  <si>
    <t xml:space="preserve">Oficial de seguridad de la información
Contratista Seguridad de la Información
Mesa de Servicios de TI
SAF
</t>
  </si>
  <si>
    <t>Luis Albeiro Cortes Castiblanco / Lourdes María Acuña Acuña/
Nohora Davila
Fabio Celis/
Yury Elizabeth Chavarro/
Equipo de SAF</t>
  </si>
  <si>
    <t>7.4</t>
  </si>
  <si>
    <t xml:space="preserve">Oficial de seguridad de la información
Contratista Seguridad de la Información
SIT
</t>
  </si>
  <si>
    <t>Luis Albeiro Cortes Castiblanco / Lourdes María Acuña Acuña/
Equipo GT-SIS-SIT</t>
  </si>
  <si>
    <t>Implementar controles de seguridad de la información en los sistemas de información</t>
  </si>
  <si>
    <t>Subgerencia de Ingeniería de Software</t>
  </si>
  <si>
    <t>Oficial de Seguridad de la Información - Contratista de Apoyo / Enlace de Seguridad de la Información Subgerencia de Ingeniería de Software
/ Administradores de capa Media Y Bases de Datos</t>
  </si>
  <si>
    <t>Controles de seguridad y privacidad para los sistemas de información priorizados e implementados</t>
  </si>
  <si>
    <t>8.1</t>
  </si>
  <si>
    <t xml:space="preserve">Oficial de seguridad de la información
Contratista Seguridad de la Información
Geovanna Gonzalez / Arquitecto de Software - Edgar Reinel Carrillo / arquitecto de Datos - Javier Andrés Arias
</t>
  </si>
  <si>
    <t>Luis Albeiro Cortes Castiblanco / Lourdes María Acuña Acuña/ Geovanna Gonzalez / Arquitecto de Software - Edgar Reinel Carrillo / arquitecto de Datos - Javier Andrés Arias</t>
  </si>
  <si>
    <t>Implementar controles de seguridad de la información transversales en la Entidad</t>
  </si>
  <si>
    <t xml:space="preserve">Oficial de seguridad de la Información
Contratista de Seguridad de la Información
</t>
  </si>
  <si>
    <t xml:space="preserve">Oficial de seguridad de la Información
Contratista de Seguridad de la Información
Dependencias de la Unidad
</t>
  </si>
  <si>
    <t>Controles transversales de seguridad y privacidad priorizados e implementados</t>
  </si>
  <si>
    <t>9.1</t>
  </si>
  <si>
    <t xml:space="preserve">Oficial de seguridad de la información
Contratista Seguridad de la Información
Oficial de proteccion de datos personales
Lider de calidad
</t>
  </si>
  <si>
    <t>9.2</t>
  </si>
  <si>
    <t xml:space="preserve">Oficial de seguridad de la información
Contratista Seguridad de la Información
</t>
  </si>
  <si>
    <t>9.3</t>
  </si>
  <si>
    <t>9.4</t>
  </si>
  <si>
    <t>9.5</t>
  </si>
  <si>
    <t xml:space="preserve">Oficial de seguridad de la información
Contratista Seguridad de la Información
Oficial de contnuidad de negocio
Oficial de continuidad de negocio
</t>
  </si>
  <si>
    <t xml:space="preserve">Oficial de seguridad de la información
Contratista Seguridad de la Información
ACDTIC (Externo)
</t>
  </si>
  <si>
    <t>Luis Albeiro Cortes Castiblanco / Lourdes María Acuña Acuña/Enlaces de las dependencias</t>
  </si>
  <si>
    <t>Oficial de seguridad de la información (GT)
Contratista de seguridad de la información (GT)
Funcionarios y contratistas de todas las dependencias</t>
  </si>
  <si>
    <t xml:space="preserve">
Soportes de asistencia a las sensibilizaciones y capacitaciones</t>
  </si>
  <si>
    <t>10.1</t>
  </si>
  <si>
    <t>Oficial de seguridad de la información
Contratista Seguridad de la Información</t>
  </si>
  <si>
    <t>10.2</t>
  </si>
  <si>
    <t>10.3</t>
  </si>
  <si>
    <t>10.4</t>
  </si>
  <si>
    <t>10.5</t>
  </si>
  <si>
    <t>10.6</t>
  </si>
  <si>
    <t>Oficial de seguridad de la información / Contratista de Apoyo /Oficial de Continuidad de Negocio
Equipo de comunicaciones</t>
  </si>
  <si>
    <t>Actualizar los activos de información  e índice de información clasificada y reservada de acuerdo con lo descrito en el instructivo de Gestión de Activos de Información.</t>
  </si>
  <si>
    <t>Oficial de seguridad de la información (GT)
Funcionarios y contratistas de todas las dependencias</t>
  </si>
  <si>
    <t xml:space="preserve">Activos de información e índice de información clasificada actualizados en la herramienta definida en la UAECD </t>
  </si>
  <si>
    <t>Gestionar el proceso de riesgos e Identificación, valoración y tratamiento de nuevos riesgos de seguridad de la información y/o seguridad digital con base en la metodología  y procedimiento vigente en la UAECD.</t>
  </si>
  <si>
    <t>a. Mapa de riesgos de los activos en el marco de la seguridad de la información actualizado.
b. Planes de tratamiento definidos con fechas y responsables</t>
  </si>
  <si>
    <t>12.1</t>
  </si>
  <si>
    <t>Oficial de seguridad de la información / Contratista de Apoyo /Oficial de Continuidad de Negocio</t>
  </si>
  <si>
    <t xml:space="preserve">Luis Albeiro Cortes Castiblanco / Lourdes María Acuña Acuña/Jose Abraham </t>
  </si>
  <si>
    <t>12.2</t>
  </si>
  <si>
    <t>Seguimiento</t>
  </si>
  <si>
    <t>Gerencia de Tecnología
Subgerencia de Ingeniería de Software</t>
  </si>
  <si>
    <t xml:space="preserve">Oficial de Seguridad de la Información - Contratista de Apoyo / Enlace de Seguridad dela SIT / / Administradores de capa Media Y Bases de Datos / Lideres Técnicos / Subgerencia de Ingeniería de Software 
</t>
  </si>
  <si>
    <t xml:space="preserve">Instrumento de Diagnóstico - cumplimiento de controles dela Norma ISO 27001:2013
</t>
  </si>
  <si>
    <t>13.1</t>
  </si>
  <si>
    <t>13.2</t>
  </si>
  <si>
    <t>Oficial de seguridad de la información / Contratista de Apoyo</t>
  </si>
  <si>
    <t>13.3</t>
  </si>
  <si>
    <t>13.4</t>
  </si>
  <si>
    <t>Oficial de seguridad de la información / Contratista de Apoyo/Oficial de Continuidad</t>
  </si>
  <si>
    <t>Realizar seguimiento a los riesgos de seguridad de la información y/o seguridad digital</t>
  </si>
  <si>
    <t xml:space="preserve">Informe de seguimiento de riesgos de seguridad de la información y/o seguridad digital  </t>
  </si>
  <si>
    <t>14.1</t>
  </si>
  <si>
    <t>Reporte del seguimiento a riesgos</t>
  </si>
  <si>
    <t>14.2</t>
  </si>
  <si>
    <t>14.3</t>
  </si>
  <si>
    <t>14.4</t>
  </si>
  <si>
    <t>14.5</t>
  </si>
  <si>
    <t>Realizar informe de seguimiento de riesgos de seguridad de información y/o seguridad digital</t>
  </si>
  <si>
    <t>Oficina de Control Interno</t>
  </si>
  <si>
    <t>Luis Albeiro Cortes Castiblanco / Lourdes María Acuña Acuña/Astrid Cecilia Sarmiento - OCI</t>
  </si>
  <si>
    <t>Jefe de Control Interno/Auditores Internos</t>
  </si>
  <si>
    <t xml:space="preserve">Informe de auditoría de Control Interno </t>
  </si>
  <si>
    <t>Reporte Indicadores</t>
  </si>
  <si>
    <t>Realizar seguimiento a indicadores SGSI</t>
  </si>
  <si>
    <t>Oficial de seguridad de la información</t>
  </si>
  <si>
    <t>Reporte de Indicadores</t>
  </si>
  <si>
    <t>16.1</t>
  </si>
  <si>
    <t>16.2</t>
  </si>
  <si>
    <t>16.3</t>
  </si>
  <si>
    <t>16.4</t>
  </si>
  <si>
    <t xml:space="preserve">Aplicar encuestas de apropiación en temas de seguridad de la información </t>
  </si>
  <si>
    <t>Luis Albeiro Cortes Castiblanco / Lourdes María Acuña Acuña/Enlaces dependencias</t>
  </si>
  <si>
    <t>Informe de participación en encuestas de apropiación en temas de seguridad de la información</t>
  </si>
  <si>
    <t>17.1</t>
  </si>
  <si>
    <t>Aplicar encuestas de apropiación en temas de seguridad de la información primer semestre</t>
  </si>
  <si>
    <t xml:space="preserve">Oficial de seguridad de la información
Contratista Seguridad de la Información
Oficial de proteccion de datos personales
</t>
  </si>
  <si>
    <t>Formularios con encuesta enviados</t>
  </si>
  <si>
    <t>17.2</t>
  </si>
  <si>
    <t>Aplicar encuestas de apropiación en temas de seguridad de la información segundo semestre</t>
  </si>
  <si>
    <t>Realizar seguimiento a los eventos / incidentes de seguridad</t>
  </si>
  <si>
    <t>Eventos e incidentes de seguridad de la información atendidos</t>
  </si>
  <si>
    <t>Mejora Continua</t>
  </si>
  <si>
    <t>Actualizar instrumentos y/o documentos de seguridad de Seguridad y Privacidad de la Información</t>
  </si>
  <si>
    <t>Instrumentos y/o documentos de seguridad de Seguridad y Privacidad de la Información Actualizados</t>
  </si>
  <si>
    <t>19.1</t>
  </si>
  <si>
    <t>19.2</t>
  </si>
  <si>
    <t>Actualizar Documento Técnico manual de politicas detalladas de  Seguridad y Privacidad de la Información</t>
  </si>
  <si>
    <t>19.3</t>
  </si>
  <si>
    <t>Actualizar La Estrategia de Seguridad Digital como habilitador de la Política de Gobierno Digital</t>
  </si>
  <si>
    <t>19.4</t>
  </si>
  <si>
    <t>Actualizar Autodiagnóstico seguridad de la información y Declaración de Aplicabilidad de acuerdo con formato establecido por MINTIC</t>
  </si>
  <si>
    <t>Oficial de seguridad de la información / Todas las dependencias</t>
  </si>
  <si>
    <t>Verificar y Ejecutar planes de Acción de resultado de auditorias</t>
  </si>
  <si>
    <t>PDA y oportunidades de mejora</t>
  </si>
  <si>
    <t>20.1</t>
  </si>
  <si>
    <t>20.2</t>
  </si>
  <si>
    <t>20.3</t>
  </si>
  <si>
    <t>REPORTE PAI</t>
  </si>
  <si>
    <t>Nro. Actividades ejecutadas en el trimestre</t>
  </si>
  <si>
    <t>PLAN DE SEGURIDAD Y PRIVACIDAD DE LA INFORMACIÓN VIGENCIA 2024</t>
  </si>
  <si>
    <t>Elaborar el plan detallado del SGSI vigencia 2024</t>
  </si>
  <si>
    <t>Plan SGSI 2024</t>
  </si>
  <si>
    <t>Elaborar el plan de capacitación, sensibilización y comunicación en seguridad y privacidad de la información 2024 alineado con la Estrategia de Uso y Apropiación de TI 2024, Plan de Capacitación Institucional y Plan de Comunicaciones de la Unidad</t>
  </si>
  <si>
    <t>Plan de capacitación, sensibilización y comunicación en seguridad y privacidad de la información 2024 alineado con la Estrategia de Uso y Apropiación de TI 2024 y Plan de Capacitación Institucional y Plan de Comunicaciones de la Unidad</t>
  </si>
  <si>
    <t>Elaborar plan inicial del SGSI vigencia 2025</t>
  </si>
  <si>
    <t>Plan inicial SGSI 2025</t>
  </si>
  <si>
    <t>Elaborar propuesta inicial del plan de capacitación, sensibilización y comunicación, vigencia 2025</t>
  </si>
  <si>
    <t>Propuesta Plan de capacitación, sensibilización y comunicación para la vigencia 2025</t>
  </si>
  <si>
    <t>Realizar seguimiento riesgos de Gestión, Corrupción y seguridad de información y/o seguridad digital IV TRIM-2023</t>
  </si>
  <si>
    <t>Realizar seguimiento riesgos de Gestión, Corrupción y seguridad de información y/o seguridad digital I TRIM-2024</t>
  </si>
  <si>
    <t>Realizar seguimiento riesgos de Gestión, Corrupción y seguridad de información y/o seguridad digital II TRIM-2024</t>
  </si>
  <si>
    <t>Realizar seguimiento riesgos de Gestión, Corrupción y seguridad de información y/o seguridad digital III TRIM-2024</t>
  </si>
  <si>
    <t>Realizar seguimiento indicadores SGSI IV TRIM-2023</t>
  </si>
  <si>
    <t>Realizar seguimiento indicadores SGSI I TRIM-2024</t>
  </si>
  <si>
    <t>Realizar seguimiento indicadores SGSI II TRIM-2024</t>
  </si>
  <si>
    <t>Realizar seguimiento indicadores SGSI III TRIM-2024</t>
  </si>
  <si>
    <t>Planes del 2023</t>
  </si>
  <si>
    <t>Planes del 2024</t>
  </si>
  <si>
    <t>PROGRAMACIÓN TRIMESTRAL</t>
  </si>
  <si>
    <t>EJECUCIÓN TRIMESTRAL</t>
  </si>
  <si>
    <t>Revisar el alcance de la actividad, no puede ser elaborar, y destinar 7 meses, esto incluye la aplicación y seguimineto a los resultados de la encuesta?</t>
  </si>
  <si>
    <t>Esto debe ser acorde a las fecha d eplenación, estos planes deben estar por tarde el 30 npviembre.</t>
  </si>
  <si>
    <t>Revisar algunas palabras que no estan bien escritas, esta formulado y no deja ajustar</t>
  </si>
  <si>
    <t>La actividades deben iniciar con verbo en infinitivo (Revisar)</t>
  </si>
  <si>
    <t>Esta actividad no debería ir aca, porque este es el plan para el 2024</t>
  </si>
  <si>
    <t>Elaborar encuestas para medir la apropiación de los temas de seguridad y privacidad de la información vigencia 2024</t>
  </si>
  <si>
    <t>Ejecutar el plan de sensibilización y comunicación  de  seguridad y privacidad de la información</t>
  </si>
  <si>
    <t>Revisar el cumplimiento de Controles de la Norma ISO 27001:2013</t>
  </si>
  <si>
    <t>Revisar el modelo de Seguridad y privacidad de la Información de manera independiente.</t>
  </si>
  <si>
    <r>
      <t xml:space="preserve">Fecha actualización: </t>
    </r>
    <r>
      <rPr>
        <sz val="11"/>
        <color theme="1"/>
        <rFont val="Calibri"/>
        <family val="2"/>
        <scheme val="minor"/>
      </rPr>
      <t xml:space="preserve"> 2023-12-13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</si>
</sst>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P_t_s_-;\-* #,##0.00\ _P_t_s_-;_-* &quot;-&quot;??\ _P_t_s_-;_-@_-"/>
    <numFmt numFmtId="165" formatCode="0.0%"/>
    <numFmt numFmtId="166" formatCode="0.0000"/>
    <numFmt numFmtId="167" formatCode="0.000%"/>
  </numFmts>
  <fonts count="4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0000"/>
      <name val="Arial Narrow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5"/>
      <color theme="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2"/>
      <color rgb="FFFF0000"/>
      <name val="Arial Narrow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9" fillId="0" borderId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50">
    <xf numFmtId="0" fontId="0" fillId="0" borderId="0" xfId="0"/>
    <xf numFmtId="0" fontId="8" fillId="0" borderId="0" xfId="15" applyAlignment="1">
      <alignment vertical="top" wrapText="1"/>
    </xf>
    <xf numFmtId="0" fontId="8" fillId="0" borderId="0" xfId="15" applyAlignment="1">
      <alignment horizontal="center" vertical="center" wrapText="1"/>
    </xf>
    <xf numFmtId="9" fontId="8" fillId="0" borderId="0" xfId="16" applyFont="1" applyAlignment="1">
      <alignment vertical="top" wrapText="1"/>
    </xf>
    <xf numFmtId="9" fontId="20" fillId="5" borderId="16" xfId="16" applyFont="1" applyFill="1" applyBorder="1" applyAlignment="1" applyProtection="1">
      <alignment horizontal="center" vertical="top" wrapText="1"/>
      <protection locked="0"/>
    </xf>
    <xf numFmtId="9" fontId="20" fillId="5" borderId="17" xfId="16" applyFont="1" applyFill="1" applyBorder="1" applyAlignment="1" applyProtection="1">
      <alignment horizontal="center" vertical="top" wrapText="1"/>
      <protection locked="0"/>
    </xf>
    <xf numFmtId="9" fontId="20" fillId="5" borderId="4" xfId="16" applyFont="1" applyFill="1" applyBorder="1" applyAlignment="1" applyProtection="1">
      <alignment horizontal="center" vertical="top" wrapText="1"/>
      <protection locked="0"/>
    </xf>
    <xf numFmtId="10" fontId="8" fillId="0" borderId="0" xfId="15" applyNumberFormat="1" applyAlignment="1">
      <alignment vertical="top" wrapText="1"/>
    </xf>
    <xf numFmtId="0" fontId="8" fillId="4" borderId="0" xfId="15" applyFill="1" applyAlignment="1">
      <alignment horizontal="center" vertical="center" wrapText="1"/>
    </xf>
    <xf numFmtId="0" fontId="26" fillId="0" borderId="9" xfId="15" applyFont="1" applyBorder="1" applyAlignment="1">
      <alignment horizontal="center" vertical="center" wrapText="1"/>
    </xf>
    <xf numFmtId="14" fontId="25" fillId="0" borderId="9" xfId="15" applyNumberFormat="1" applyFont="1" applyBorder="1" applyAlignment="1">
      <alignment horizontal="center" vertical="center" wrapText="1"/>
    </xf>
    <xf numFmtId="14" fontId="27" fillId="0" borderId="9" xfId="15" applyNumberFormat="1" applyFont="1" applyBorder="1" applyAlignment="1">
      <alignment horizontal="center" vertical="center" wrapText="1"/>
    </xf>
    <xf numFmtId="0" fontId="28" fillId="0" borderId="0" xfId="17"/>
    <xf numFmtId="165" fontId="28" fillId="0" borderId="0" xfId="17" applyNumberFormat="1" applyAlignment="1">
      <alignment horizontal="center" vertical="center"/>
    </xf>
    <xf numFmtId="0" fontId="28" fillId="0" borderId="0" xfId="17" applyAlignment="1">
      <alignment horizontal="center" vertical="center"/>
    </xf>
    <xf numFmtId="0" fontId="28" fillId="0" borderId="0" xfId="17" applyAlignment="1">
      <alignment horizontal="center" vertical="center" wrapText="1"/>
    </xf>
    <xf numFmtId="0" fontId="28" fillId="0" borderId="0" xfId="17" applyAlignment="1">
      <alignment wrapText="1"/>
    </xf>
    <xf numFmtId="0" fontId="28" fillId="0" borderId="0" xfId="17" applyAlignment="1">
      <alignment horizontal="center" wrapText="1"/>
    </xf>
    <xf numFmtId="0" fontId="29" fillId="0" borderId="0" xfId="17" applyFont="1"/>
    <xf numFmtId="165" fontId="29" fillId="0" borderId="9" xfId="18" applyNumberFormat="1" applyFont="1" applyBorder="1" applyAlignment="1">
      <alignment horizontal="center" vertical="center"/>
    </xf>
    <xf numFmtId="0" fontId="30" fillId="6" borderId="9" xfId="17" applyFont="1" applyFill="1" applyBorder="1" applyAlignment="1">
      <alignment horizontal="center" vertical="top" wrapText="1"/>
    </xf>
    <xf numFmtId="0" fontId="18" fillId="6" borderId="9" xfId="17" applyFont="1" applyFill="1" applyBorder="1" applyAlignment="1">
      <alignment horizontal="justify" vertical="center" wrapText="1"/>
    </xf>
    <xf numFmtId="0" fontId="29" fillId="2" borderId="9" xfId="17" applyFont="1" applyFill="1" applyBorder="1" applyAlignment="1">
      <alignment horizontal="center" vertical="center"/>
    </xf>
    <xf numFmtId="0" fontId="18" fillId="6" borderId="9" xfId="17" applyFont="1" applyFill="1" applyBorder="1" applyAlignment="1">
      <alignment horizontal="center" vertical="center" wrapText="1"/>
    </xf>
    <xf numFmtId="0" fontId="13" fillId="0" borderId="9" xfId="17" applyFont="1" applyBorder="1" applyAlignment="1">
      <alignment horizontal="center" vertical="center" wrapText="1"/>
    </xf>
    <xf numFmtId="0" fontId="16" fillId="0" borderId="9" xfId="17" applyFont="1" applyBorder="1" applyAlignment="1">
      <alignment horizontal="center" vertical="top" wrapText="1"/>
    </xf>
    <xf numFmtId="0" fontId="16" fillId="3" borderId="9" xfId="17" applyFont="1" applyFill="1" applyBorder="1" applyAlignment="1">
      <alignment horizontal="center" vertical="top" wrapText="1"/>
    </xf>
    <xf numFmtId="0" fontId="16" fillId="0" borderId="9" xfId="17" applyFont="1" applyBorder="1" applyAlignment="1">
      <alignment horizontal="left" vertical="top" wrapText="1"/>
    </xf>
    <xf numFmtId="0" fontId="16" fillId="0" borderId="9" xfId="17" applyFont="1" applyBorder="1" applyAlignment="1">
      <alignment horizontal="left" vertical="top" wrapText="1" indent="4"/>
    </xf>
    <xf numFmtId="14" fontId="18" fillId="6" borderId="9" xfId="17" applyNumberFormat="1" applyFont="1" applyFill="1" applyBorder="1" applyAlignment="1">
      <alignment horizontal="center" vertical="center" wrapText="1"/>
    </xf>
    <xf numFmtId="0" fontId="13" fillId="0" borderId="9" xfId="17" applyFont="1" applyBorder="1" applyAlignment="1">
      <alignment horizontal="justify" vertical="center" wrapText="1"/>
    </xf>
    <xf numFmtId="0" fontId="30" fillId="6" borderId="9" xfId="17" applyFont="1" applyFill="1" applyBorder="1" applyAlignment="1">
      <alignment horizontal="center" vertical="center" wrapText="1"/>
    </xf>
    <xf numFmtId="165" fontId="23" fillId="7" borderId="9" xfId="17" applyNumberFormat="1" applyFont="1" applyFill="1" applyBorder="1" applyAlignment="1">
      <alignment horizontal="center" vertical="center"/>
    </xf>
    <xf numFmtId="0" fontId="5" fillId="0" borderId="0" xfId="21" applyAlignment="1">
      <alignment horizontal="center" vertical="center"/>
    </xf>
    <xf numFmtId="165" fontId="5" fillId="0" borderId="0" xfId="21" applyNumberFormat="1" applyAlignment="1">
      <alignment horizontal="center" vertical="center"/>
    </xf>
    <xf numFmtId="0" fontId="5" fillId="0" borderId="0" xfId="21"/>
    <xf numFmtId="9" fontId="10" fillId="0" borderId="19" xfId="22" applyFont="1" applyBorder="1" applyAlignment="1">
      <alignment horizontal="center" vertical="center"/>
    </xf>
    <xf numFmtId="165" fontId="10" fillId="0" borderId="19" xfId="22" applyNumberFormat="1" applyFont="1" applyBorder="1" applyAlignment="1">
      <alignment horizontal="center" vertical="center"/>
    </xf>
    <xf numFmtId="9" fontId="10" fillId="0" borderId="19" xfId="22" applyFont="1" applyFill="1" applyBorder="1" applyAlignment="1">
      <alignment horizontal="center" vertical="center"/>
    </xf>
    <xf numFmtId="165" fontId="10" fillId="0" borderId="19" xfId="22" applyNumberFormat="1" applyFont="1" applyFill="1" applyBorder="1" applyAlignment="1">
      <alignment horizontal="center" vertical="center"/>
    </xf>
    <xf numFmtId="0" fontId="7" fillId="0" borderId="0" xfId="15" applyFont="1" applyAlignment="1">
      <alignment vertical="top" wrapText="1"/>
    </xf>
    <xf numFmtId="165" fontId="29" fillId="0" borderId="9" xfId="18" applyNumberFormat="1" applyFont="1" applyFill="1" applyBorder="1" applyAlignment="1">
      <alignment horizontal="center" vertical="center"/>
    </xf>
    <xf numFmtId="0" fontId="37" fillId="0" borderId="9" xfId="15" applyFont="1" applyBorder="1" applyAlignment="1">
      <alignment horizontal="center" vertical="center" wrapText="1"/>
    </xf>
    <xf numFmtId="14" fontId="18" fillId="8" borderId="9" xfId="17" applyNumberFormat="1" applyFont="1" applyFill="1" applyBorder="1" applyAlignment="1">
      <alignment horizontal="center" vertical="center" wrapText="1"/>
    </xf>
    <xf numFmtId="0" fontId="39" fillId="0" borderId="9" xfId="17" applyFont="1" applyBorder="1" applyAlignment="1">
      <alignment horizontal="center" vertical="top" wrapText="1"/>
    </xf>
    <xf numFmtId="165" fontId="36" fillId="0" borderId="9" xfId="18" applyNumberFormat="1" applyFont="1" applyBorder="1" applyAlignment="1">
      <alignment horizontal="center" vertical="center"/>
    </xf>
    <xf numFmtId="9" fontId="34" fillId="0" borderId="19" xfId="22" applyFont="1" applyBorder="1" applyAlignment="1">
      <alignment horizontal="center" vertical="center"/>
    </xf>
    <xf numFmtId="165" fontId="34" fillId="0" borderId="19" xfId="22" applyNumberFormat="1" applyFont="1" applyBorder="1" applyAlignment="1">
      <alignment horizontal="center" vertical="center"/>
    </xf>
    <xf numFmtId="0" fontId="33" fillId="0" borderId="0" xfId="17" applyFont="1"/>
    <xf numFmtId="165" fontId="29" fillId="8" borderId="9" xfId="18" applyNumberFormat="1" applyFont="1" applyFill="1" applyBorder="1" applyAlignment="1">
      <alignment horizontal="center" vertical="center"/>
    </xf>
    <xf numFmtId="0" fontId="18" fillId="0" borderId="9" xfId="17" applyFont="1" applyBorder="1" applyAlignment="1">
      <alignment horizontal="center" vertical="center" wrapText="1"/>
    </xf>
    <xf numFmtId="165" fontId="32" fillId="0" borderId="9" xfId="18" applyNumberFormat="1" applyFont="1" applyBorder="1" applyAlignment="1">
      <alignment horizontal="center" vertical="center"/>
    </xf>
    <xf numFmtId="10" fontId="29" fillId="0" borderId="9" xfId="18" applyNumberFormat="1" applyFont="1" applyFill="1" applyBorder="1" applyAlignment="1">
      <alignment horizontal="center" vertical="center"/>
    </xf>
    <xf numFmtId="10" fontId="28" fillId="0" borderId="0" xfId="17" applyNumberFormat="1" applyAlignment="1">
      <alignment horizontal="center" vertical="center"/>
    </xf>
    <xf numFmtId="10" fontId="28" fillId="0" borderId="0" xfId="23" applyNumberFormat="1" applyAlignment="1">
      <alignment horizontal="center" vertical="center"/>
    </xf>
    <xf numFmtId="166" fontId="28" fillId="0" borderId="0" xfId="17" applyNumberFormat="1" applyAlignment="1">
      <alignment horizontal="center" vertical="center"/>
    </xf>
    <xf numFmtId="2" fontId="28" fillId="0" borderId="0" xfId="17" applyNumberFormat="1" applyAlignment="1">
      <alignment horizontal="center" vertical="center"/>
    </xf>
    <xf numFmtId="10" fontId="40" fillId="0" borderId="0" xfId="16" applyNumberFormat="1" applyFont="1" applyAlignment="1">
      <alignment vertical="top" wrapText="1"/>
    </xf>
    <xf numFmtId="9" fontId="40" fillId="0" borderId="0" xfId="16" applyFont="1" applyAlignment="1">
      <alignment vertical="top" wrapText="1"/>
    </xf>
    <xf numFmtId="9" fontId="17" fillId="0" borderId="19" xfId="22" applyFont="1" applyBorder="1" applyAlignment="1">
      <alignment horizontal="center" vertical="center"/>
    </xf>
    <xf numFmtId="165" fontId="17" fillId="0" borderId="19" xfId="22" applyNumberFormat="1" applyFont="1" applyBorder="1" applyAlignment="1">
      <alignment horizontal="center" vertical="center"/>
    </xf>
    <xf numFmtId="9" fontId="40" fillId="0" borderId="9" xfId="16" applyFont="1" applyBorder="1" applyAlignment="1">
      <alignment vertical="top" wrapText="1"/>
    </xf>
    <xf numFmtId="0" fontId="23" fillId="7" borderId="9" xfId="17" applyFont="1" applyFill="1" applyBorder="1" applyAlignment="1">
      <alignment horizontal="center" vertical="center"/>
    </xf>
    <xf numFmtId="0" fontId="23" fillId="7" borderId="9" xfId="17" applyFont="1" applyFill="1" applyBorder="1" applyAlignment="1">
      <alignment horizontal="center" vertical="center" wrapText="1"/>
    </xf>
    <xf numFmtId="14" fontId="13" fillId="0" borderId="9" xfId="17" applyNumberFormat="1" applyFont="1" applyBorder="1" applyAlignment="1">
      <alignment horizontal="center" vertical="center" wrapText="1"/>
    </xf>
    <xf numFmtId="0" fontId="37" fillId="9" borderId="9" xfId="15" applyFont="1" applyFill="1" applyBorder="1" applyAlignment="1">
      <alignment horizontal="justify" vertical="center" wrapText="1"/>
    </xf>
    <xf numFmtId="0" fontId="38" fillId="0" borderId="9" xfId="17" applyFont="1" applyBorder="1" applyAlignment="1">
      <alignment horizontal="justify" vertical="center" wrapText="1"/>
    </xf>
    <xf numFmtId="14" fontId="38" fillId="0" borderId="9" xfId="17" applyNumberFormat="1" applyFont="1" applyBorder="1" applyAlignment="1">
      <alignment horizontal="center" vertical="center" wrapText="1"/>
    </xf>
    <xf numFmtId="0" fontId="0" fillId="2" borderId="9" xfId="17" applyFont="1" applyFill="1" applyBorder="1" applyAlignment="1">
      <alignment horizontal="center" vertical="center"/>
    </xf>
    <xf numFmtId="0" fontId="38" fillId="0" borderId="9" xfId="17" applyFont="1" applyBorder="1" applyAlignment="1">
      <alignment horizontal="center" vertical="center" wrapText="1"/>
    </xf>
    <xf numFmtId="0" fontId="10" fillId="0" borderId="20" xfId="15" applyFont="1" applyBorder="1" applyAlignment="1">
      <alignment horizontal="center" vertical="center" wrapText="1"/>
    </xf>
    <xf numFmtId="10" fontId="4" fillId="0" borderId="10" xfId="16" applyNumberFormat="1" applyFont="1" applyFill="1" applyBorder="1" applyAlignment="1">
      <alignment horizontal="center" vertical="center" wrapText="1"/>
    </xf>
    <xf numFmtId="9" fontId="4" fillId="0" borderId="10" xfId="16" applyFont="1" applyFill="1" applyBorder="1" applyAlignment="1">
      <alignment horizontal="center" vertical="center" wrapText="1"/>
    </xf>
    <xf numFmtId="9" fontId="4" fillId="0" borderId="0" xfId="16" applyFont="1" applyAlignment="1">
      <alignment vertical="top" wrapText="1"/>
    </xf>
    <xf numFmtId="9" fontId="4" fillId="0" borderId="9" xfId="16" applyFont="1" applyBorder="1" applyAlignment="1">
      <alignment vertical="top" wrapText="1"/>
    </xf>
    <xf numFmtId="10" fontId="4" fillId="0" borderId="9" xfId="16" applyNumberFormat="1" applyFont="1" applyBorder="1" applyAlignment="1">
      <alignment vertical="top" wrapText="1"/>
    </xf>
    <xf numFmtId="167" fontId="4" fillId="0" borderId="0" xfId="16" applyNumberFormat="1" applyFont="1" applyAlignment="1">
      <alignment vertical="top" wrapText="1"/>
    </xf>
    <xf numFmtId="10" fontId="4" fillId="0" borderId="0" xfId="16" applyNumberFormat="1" applyFont="1" applyAlignment="1">
      <alignment vertical="top" wrapText="1"/>
    </xf>
    <xf numFmtId="0" fontId="29" fillId="10" borderId="9" xfId="17" applyFont="1" applyFill="1" applyBorder="1" applyAlignment="1">
      <alignment horizontal="center" vertical="center"/>
    </xf>
    <xf numFmtId="0" fontId="29" fillId="4" borderId="9" xfId="17" applyFont="1" applyFill="1" applyBorder="1" applyAlignment="1">
      <alignment horizontal="center" vertical="center"/>
    </xf>
    <xf numFmtId="0" fontId="29" fillId="10" borderId="0" xfId="17" applyFont="1" applyFill="1"/>
    <xf numFmtId="0" fontId="31" fillId="6" borderId="9" xfId="17" applyFont="1" applyFill="1" applyBorder="1" applyAlignment="1">
      <alignment horizontal="justify" vertical="center" wrapText="1"/>
    </xf>
    <xf numFmtId="9" fontId="20" fillId="5" borderId="28" xfId="16" applyFont="1" applyFill="1" applyBorder="1" applyAlignment="1" applyProtection="1">
      <alignment horizontal="center" vertical="top" wrapText="1"/>
      <protection locked="0"/>
    </xf>
    <xf numFmtId="165" fontId="29" fillId="0" borderId="13" xfId="18" applyNumberFormat="1" applyFont="1" applyBorder="1" applyAlignment="1">
      <alignment horizontal="center" vertical="center"/>
    </xf>
    <xf numFmtId="14" fontId="25" fillId="0" borderId="29" xfId="15" applyNumberFormat="1" applyFont="1" applyBorder="1" applyAlignment="1">
      <alignment horizontal="center" vertical="center" wrapText="1"/>
    </xf>
    <xf numFmtId="14" fontId="27" fillId="0" borderId="29" xfId="15" applyNumberFormat="1" applyFont="1" applyBorder="1" applyAlignment="1">
      <alignment horizontal="center" vertical="center" wrapText="1"/>
    </xf>
    <xf numFmtId="0" fontId="10" fillId="0" borderId="30" xfId="15" applyFont="1" applyBorder="1" applyAlignment="1">
      <alignment horizontal="center" vertical="center" wrapText="1"/>
    </xf>
    <xf numFmtId="0" fontId="37" fillId="9" borderId="32" xfId="15" applyFont="1" applyFill="1" applyBorder="1" applyAlignment="1">
      <alignment horizontal="justify" vertical="center" wrapText="1"/>
    </xf>
    <xf numFmtId="0" fontId="26" fillId="0" borderId="32" xfId="15" applyFont="1" applyBorder="1" applyAlignment="1">
      <alignment horizontal="center" vertical="center" wrapText="1"/>
    </xf>
    <xf numFmtId="14" fontId="27" fillId="0" borderId="32" xfId="15" applyNumberFormat="1" applyFont="1" applyBorder="1" applyAlignment="1">
      <alignment horizontal="center" vertical="center" wrapText="1"/>
    </xf>
    <xf numFmtId="14" fontId="27" fillId="0" borderId="33" xfId="15" applyNumberFormat="1" applyFont="1" applyBorder="1" applyAlignment="1">
      <alignment horizontal="center" vertical="center" wrapText="1"/>
    </xf>
    <xf numFmtId="0" fontId="3" fillId="0" borderId="0" xfId="15" applyFont="1" applyAlignment="1">
      <alignment vertical="top" wrapText="1"/>
    </xf>
    <xf numFmtId="0" fontId="2" fillId="0" borderId="0" xfId="15" applyFont="1" applyAlignment="1">
      <alignment vertical="top" wrapText="1"/>
    </xf>
    <xf numFmtId="0" fontId="37" fillId="9" borderId="10" xfId="15" applyFont="1" applyFill="1" applyBorder="1" applyAlignment="1">
      <alignment horizontal="justify" vertical="center" wrapText="1"/>
    </xf>
    <xf numFmtId="0" fontId="10" fillId="0" borderId="9" xfId="17" applyFont="1" applyBorder="1" applyAlignment="1">
      <alignment horizontal="left" vertical="center" wrapText="1"/>
    </xf>
    <xf numFmtId="0" fontId="5" fillId="0" borderId="6" xfId="21" applyBorder="1" applyAlignment="1">
      <alignment horizontal="center"/>
    </xf>
    <xf numFmtId="0" fontId="5" fillId="0" borderId="2" xfId="21" applyBorder="1" applyAlignment="1">
      <alignment horizontal="center"/>
    </xf>
    <xf numFmtId="0" fontId="5" fillId="0" borderId="3" xfId="21" applyBorder="1" applyAlignment="1">
      <alignment horizontal="center"/>
    </xf>
    <xf numFmtId="0" fontId="5" fillId="0" borderId="4" xfId="21" applyBorder="1" applyAlignment="1">
      <alignment horizontal="center"/>
    </xf>
    <xf numFmtId="0" fontId="10" fillId="0" borderId="5" xfId="17" applyFont="1" applyBorder="1" applyAlignment="1">
      <alignment horizontal="center" wrapText="1"/>
    </xf>
    <xf numFmtId="0" fontId="10" fillId="0" borderId="1" xfId="17" applyFont="1" applyBorder="1" applyAlignment="1">
      <alignment horizontal="center" wrapText="1"/>
    </xf>
    <xf numFmtId="0" fontId="10" fillId="0" borderId="14" xfId="17" applyFont="1" applyBorder="1" applyAlignment="1">
      <alignment horizontal="center" wrapText="1"/>
    </xf>
    <xf numFmtId="0" fontId="17" fillId="0" borderId="3" xfId="17" applyFont="1" applyBorder="1" applyAlignment="1">
      <alignment horizontal="center" vertical="center" wrapText="1"/>
    </xf>
    <xf numFmtId="0" fontId="17" fillId="0" borderId="0" xfId="17" applyFont="1" applyAlignment="1">
      <alignment horizontal="center" vertical="center" wrapText="1"/>
    </xf>
    <xf numFmtId="0" fontId="17" fillId="0" borderId="4" xfId="17" applyFont="1" applyBorder="1" applyAlignment="1">
      <alignment horizontal="center" vertical="center" wrapText="1"/>
    </xf>
    <xf numFmtId="0" fontId="10" fillId="0" borderId="11" xfId="17" applyFont="1" applyBorder="1" applyAlignment="1">
      <alignment horizontal="left" vertical="center" wrapText="1"/>
    </xf>
    <xf numFmtId="0" fontId="10" fillId="0" borderId="12" xfId="17" applyFont="1" applyBorder="1" applyAlignment="1">
      <alignment horizontal="left" vertical="center" wrapText="1"/>
    </xf>
    <xf numFmtId="0" fontId="10" fillId="0" borderId="13" xfId="17" applyFont="1" applyBorder="1" applyAlignment="1">
      <alignment horizontal="left" vertical="center" wrapText="1"/>
    </xf>
    <xf numFmtId="0" fontId="10" fillId="0" borderId="11" xfId="17" applyFont="1" applyBorder="1" applyAlignment="1">
      <alignment horizontal="left" vertical="center"/>
    </xf>
    <xf numFmtId="0" fontId="10" fillId="0" borderId="24" xfId="17" applyFont="1" applyBorder="1" applyAlignment="1">
      <alignment horizontal="left" vertical="center"/>
    </xf>
    <xf numFmtId="0" fontId="10" fillId="0" borderId="12" xfId="17" applyFont="1" applyBorder="1" applyAlignment="1">
      <alignment horizontal="left" vertical="center"/>
    </xf>
    <xf numFmtId="0" fontId="10" fillId="0" borderId="13" xfId="17" applyFont="1" applyBorder="1" applyAlignment="1">
      <alignment horizontal="left" vertical="center"/>
    </xf>
    <xf numFmtId="0" fontId="18" fillId="5" borderId="15" xfId="8" applyFont="1" applyFill="1" applyBorder="1" applyAlignment="1" applyProtection="1">
      <alignment horizontal="center" vertical="center" wrapText="1"/>
      <protection locked="0"/>
    </xf>
    <xf numFmtId="0" fontId="18" fillId="5" borderId="7" xfId="8" applyFont="1" applyFill="1" applyBorder="1" applyAlignment="1" applyProtection="1">
      <alignment horizontal="center" vertical="center" wrapText="1"/>
      <protection locked="0"/>
    </xf>
    <xf numFmtId="0" fontId="18" fillId="5" borderId="5" xfId="8" applyFont="1" applyFill="1" applyBorder="1" applyAlignment="1" applyProtection="1">
      <alignment horizontal="center" vertical="center" wrapText="1"/>
      <protection locked="0"/>
    </xf>
    <xf numFmtId="0" fontId="18" fillId="5" borderId="14" xfId="8" applyFont="1" applyFill="1" applyBorder="1" applyAlignment="1" applyProtection="1">
      <alignment horizontal="center" vertical="center" wrapText="1"/>
      <protection locked="0"/>
    </xf>
    <xf numFmtId="0" fontId="18" fillId="5" borderId="8" xfId="8" applyFont="1" applyFill="1" applyBorder="1" applyAlignment="1" applyProtection="1">
      <alignment horizontal="center" vertical="center" wrapText="1"/>
      <protection locked="0"/>
    </xf>
    <xf numFmtId="14" fontId="18" fillId="5" borderId="15" xfId="8" applyNumberFormat="1" applyFont="1" applyFill="1" applyBorder="1" applyAlignment="1" applyProtection="1">
      <alignment horizontal="center" vertical="center" wrapText="1"/>
      <protection locked="0"/>
    </xf>
    <xf numFmtId="14" fontId="18" fillId="5" borderId="7" xfId="8" applyNumberFormat="1" applyFont="1" applyFill="1" applyBorder="1" applyAlignment="1" applyProtection="1">
      <alignment horizontal="center" vertical="center" wrapText="1"/>
      <protection locked="0"/>
    </xf>
    <xf numFmtId="9" fontId="19" fillId="5" borderId="5" xfId="16" applyFont="1" applyFill="1" applyBorder="1" applyAlignment="1" applyProtection="1">
      <alignment horizontal="center" vertical="top" wrapText="1"/>
      <protection locked="0"/>
    </xf>
    <xf numFmtId="9" fontId="19" fillId="5" borderId="14" xfId="16" applyFont="1" applyFill="1" applyBorder="1" applyAlignment="1" applyProtection="1">
      <alignment horizontal="center" vertical="top" wrapText="1"/>
      <protection locked="0"/>
    </xf>
    <xf numFmtId="9" fontId="19" fillId="5" borderId="26" xfId="16" applyFont="1" applyFill="1" applyBorder="1" applyAlignment="1" applyProtection="1">
      <alignment horizontal="center" vertical="top" wrapText="1"/>
      <protection locked="0"/>
    </xf>
    <xf numFmtId="9" fontId="19" fillId="5" borderId="2" xfId="16" applyFont="1" applyFill="1" applyBorder="1" applyAlignment="1" applyProtection="1">
      <alignment horizontal="center" vertical="top" wrapText="1"/>
      <protection locked="0"/>
    </xf>
    <xf numFmtId="0" fontId="21" fillId="0" borderId="21" xfId="15" applyFont="1" applyBorder="1" applyAlignment="1">
      <alignment horizontal="center" vertical="center" textRotation="90" wrapText="1"/>
    </xf>
    <xf numFmtId="0" fontId="21" fillId="0" borderId="31" xfId="15" applyFont="1" applyBorder="1" applyAlignment="1">
      <alignment horizontal="center" vertical="center" textRotation="90" wrapText="1"/>
    </xf>
    <xf numFmtId="9" fontId="21" fillId="0" borderId="21" xfId="15" applyNumberFormat="1" applyFont="1" applyBorder="1" applyAlignment="1">
      <alignment horizontal="center" vertical="center" textRotation="90" wrapText="1"/>
    </xf>
    <xf numFmtId="0" fontId="21" fillId="0" borderId="10" xfId="15" applyFont="1" applyBorder="1" applyAlignment="1">
      <alignment horizontal="center" vertical="center" wrapText="1"/>
    </xf>
    <xf numFmtId="0" fontId="18" fillId="5" borderId="26" xfId="8" applyFont="1" applyFill="1" applyBorder="1" applyAlignment="1" applyProtection="1">
      <alignment horizontal="center" vertical="center" wrapText="1"/>
      <protection locked="0"/>
    </xf>
    <xf numFmtId="0" fontId="18" fillId="5" borderId="27" xfId="8" applyFont="1" applyFill="1" applyBorder="1" applyAlignment="1" applyProtection="1">
      <alignment horizontal="center" vertical="center" wrapText="1"/>
      <protection locked="0"/>
    </xf>
    <xf numFmtId="0" fontId="21" fillId="0" borderId="18" xfId="15" applyFont="1" applyBorder="1" applyAlignment="1">
      <alignment horizontal="center" vertical="center" textRotation="90" wrapText="1"/>
    </xf>
    <xf numFmtId="0" fontId="21" fillId="0" borderId="10" xfId="15" applyFont="1" applyBorder="1" applyAlignment="1">
      <alignment horizontal="center" vertical="center" textRotation="90" wrapText="1"/>
    </xf>
    <xf numFmtId="9" fontId="21" fillId="0" borderId="18" xfId="15" applyNumberFormat="1" applyFont="1" applyBorder="1" applyAlignment="1">
      <alignment horizontal="center" vertical="center" textRotation="90" wrapText="1"/>
    </xf>
    <xf numFmtId="9" fontId="21" fillId="0" borderId="22" xfId="15" applyNumberFormat="1" applyFont="1" applyBorder="1" applyAlignment="1">
      <alignment horizontal="center" vertical="center" textRotation="90" wrapText="1"/>
    </xf>
    <xf numFmtId="0" fontId="21" fillId="0" borderId="23" xfId="15" applyFont="1" applyBorder="1" applyAlignment="1">
      <alignment horizontal="center" vertical="center" textRotation="90" wrapText="1"/>
    </xf>
    <xf numFmtId="0" fontId="35" fillId="0" borderId="9" xfId="17" applyFont="1" applyBorder="1" applyAlignment="1">
      <alignment horizontal="center" vertical="center" wrapText="1"/>
    </xf>
    <xf numFmtId="9" fontId="0" fillId="0" borderId="11" xfId="18" applyFont="1" applyBorder="1" applyAlignment="1">
      <alignment horizontal="center" vertical="center"/>
    </xf>
    <xf numFmtId="9" fontId="0" fillId="0" borderId="12" xfId="18" applyFont="1" applyBorder="1" applyAlignment="1">
      <alignment horizontal="center" vertical="center"/>
    </xf>
    <xf numFmtId="9" fontId="0" fillId="0" borderId="13" xfId="18" applyFont="1" applyBorder="1" applyAlignment="1">
      <alignment horizontal="center" vertical="center"/>
    </xf>
    <xf numFmtId="0" fontId="23" fillId="7" borderId="9" xfId="17" applyFont="1" applyFill="1" applyBorder="1" applyAlignment="1">
      <alignment horizontal="center" vertical="center"/>
    </xf>
    <xf numFmtId="0" fontId="23" fillId="7" borderId="9" xfId="17" applyFont="1" applyFill="1" applyBorder="1" applyAlignment="1">
      <alignment horizontal="center" vertical="center" wrapText="1"/>
    </xf>
    <xf numFmtId="0" fontId="23" fillId="7" borderId="11" xfId="17" applyFont="1" applyFill="1" applyBorder="1" applyAlignment="1">
      <alignment horizontal="center" vertical="center" wrapText="1"/>
    </xf>
    <xf numFmtId="0" fontId="23" fillId="7" borderId="12" xfId="17" applyFont="1" applyFill="1" applyBorder="1" applyAlignment="1">
      <alignment horizontal="center" vertical="center" wrapText="1"/>
    </xf>
    <xf numFmtId="0" fontId="23" fillId="7" borderId="13" xfId="17" applyFont="1" applyFill="1" applyBorder="1" applyAlignment="1">
      <alignment horizontal="center" vertical="center" wrapText="1"/>
    </xf>
    <xf numFmtId="0" fontId="23" fillId="7" borderId="22" xfId="17" applyFont="1" applyFill="1" applyBorder="1" applyAlignment="1">
      <alignment horizontal="center" vertical="center"/>
    </xf>
    <xf numFmtId="0" fontId="23" fillId="7" borderId="24" xfId="17" applyFont="1" applyFill="1" applyBorder="1" applyAlignment="1">
      <alignment horizontal="center" vertical="center"/>
    </xf>
    <xf numFmtId="0" fontId="23" fillId="7" borderId="25" xfId="17" applyFont="1" applyFill="1" applyBorder="1" applyAlignment="1">
      <alignment horizontal="center" vertical="center"/>
    </xf>
    <xf numFmtId="0" fontId="28" fillId="0" borderId="11" xfId="17" applyBorder="1" applyAlignment="1">
      <alignment horizontal="center" vertical="center"/>
    </xf>
    <xf numFmtId="0" fontId="28" fillId="0" borderId="12" xfId="17" applyBorder="1" applyAlignment="1">
      <alignment horizontal="center" vertical="center"/>
    </xf>
    <xf numFmtId="0" fontId="28" fillId="0" borderId="13" xfId="17" applyBorder="1" applyAlignment="1">
      <alignment horizontal="center" vertical="center"/>
    </xf>
    <xf numFmtId="0" fontId="22" fillId="7" borderId="9" xfId="17" applyFont="1" applyFill="1" applyBorder="1" applyAlignment="1">
      <alignment horizontal="center" vertical="center" wrapText="1"/>
    </xf>
  </cellXfs>
  <cellStyles count="24">
    <cellStyle name="Millares 2" xfId="4" xr:uid="{00000000-0005-0000-0000-000000000000}"/>
    <cellStyle name="Millares 2 2" xfId="5" xr:uid="{00000000-0005-0000-0000-000001000000}"/>
    <cellStyle name="Millares 3" xfId="6" xr:uid="{00000000-0005-0000-0000-000002000000}"/>
    <cellStyle name="Millares 4" xfId="3" xr:uid="{00000000-0005-0000-0000-000003000000}"/>
    <cellStyle name="Normal" xfId="0" builtinId="0"/>
    <cellStyle name="Normal 2" xfId="7" xr:uid="{00000000-0005-0000-0000-000005000000}"/>
    <cellStyle name="Normal 2 2" xfId="17" xr:uid="{C628EAB5-11CB-406A-BE1D-8FB6807D5F4F}"/>
    <cellStyle name="Normal 3" xfId="8" xr:uid="{00000000-0005-0000-0000-000006000000}"/>
    <cellStyle name="Normal 4" xfId="9" xr:uid="{00000000-0005-0000-0000-000007000000}"/>
    <cellStyle name="Normal 5" xfId="10" xr:uid="{00000000-0005-0000-0000-000008000000}"/>
    <cellStyle name="Normal 6" xfId="2" xr:uid="{00000000-0005-0000-0000-000009000000}"/>
    <cellStyle name="Normal 7" xfId="1" xr:uid="{00000000-0005-0000-0000-00000A000000}"/>
    <cellStyle name="Normal 7 2" xfId="11" xr:uid="{00000000-0005-0000-0000-00000B000000}"/>
    <cellStyle name="Normal 7 3" xfId="20" xr:uid="{0C27FB13-1563-4C51-B740-7398757E0ED9}"/>
    <cellStyle name="Normal 7 3 2" xfId="21" xr:uid="{D5D89A2F-621D-4E43-9275-CDD8A7F73D44}"/>
    <cellStyle name="Normal 8" xfId="15" xr:uid="{AB2239EE-16D3-405B-83E4-FD8CE36892D4}"/>
    <cellStyle name="Porcentaje" xfId="23" builtinId="5"/>
    <cellStyle name="Porcentaje 2" xfId="12" xr:uid="{00000000-0005-0000-0000-00000C000000}"/>
    <cellStyle name="Porcentaje 2 2" xfId="18" xr:uid="{C3EBE2CD-2049-4B05-854A-E3662BA7B27B}"/>
    <cellStyle name="Porcentaje 3" xfId="16" xr:uid="{AC9B097F-79F3-40E7-AC1B-886FF94DDEC8}"/>
    <cellStyle name="Porcentaje 3 2" xfId="19" xr:uid="{A3001ADC-F2D0-4F1F-BB2A-CB46FE484DE6}"/>
    <cellStyle name="Porcentaje 3 2 2" xfId="22" xr:uid="{C851665E-512C-41E5-8BEC-5F56A5D7EF5B}"/>
    <cellStyle name="Porcentual 2" xfId="13" xr:uid="{00000000-0005-0000-0000-00000D000000}"/>
    <cellStyle name="Porcentual 3" xfId="14" xr:uid="{00000000-0005-0000-0000-00000E000000}"/>
  </cellStyles>
  <dxfs count="20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333375</xdr:rowOff>
    </xdr:from>
    <xdr:to>
      <xdr:col>1</xdr:col>
      <xdr:colOff>628651</xdr:colOff>
      <xdr:row>1</xdr:row>
      <xdr:rowOff>266700</xdr:rowOff>
    </xdr:to>
    <xdr:pic>
      <xdr:nvPicPr>
        <xdr:cNvPr id="2" name="Imagen 1" descr="Logo oficial UAECD">
          <a:extLst>
            <a:ext uri="{FF2B5EF4-FFF2-40B4-BE49-F238E27FC236}">
              <a16:creationId xmlns:a16="http://schemas.microsoft.com/office/drawing/2014/main" id="{9CFF28C5-C1E7-47BB-97CA-73240FC9AA5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333375"/>
          <a:ext cx="771524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431800</xdr:rowOff>
    </xdr:from>
    <xdr:to>
      <xdr:col>2</xdr:col>
      <xdr:colOff>207434</xdr:colOff>
      <xdr:row>6</xdr:row>
      <xdr:rowOff>167217</xdr:rowOff>
    </xdr:to>
    <xdr:pic>
      <xdr:nvPicPr>
        <xdr:cNvPr id="2" name="Imagen 1" descr="Logo oficial UAECD">
          <a:extLst>
            <a:ext uri="{FF2B5EF4-FFF2-40B4-BE49-F238E27FC236}">
              <a16:creationId xmlns:a16="http://schemas.microsoft.com/office/drawing/2014/main" id="{2D92012C-B2EC-4FC3-B8F9-AA3AF69B76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31800"/>
          <a:ext cx="864658" cy="433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A506967-BC68-4DBC-8FF9-93FF97A41DD3}">
  <we:reference id="db18cc72-1a17-45df-b60e-7ffb655e8af5" version="1.0.0.4" store="EXCatalog" storeType="EXCatalog"/>
  <we:alternateReferences>
    <we:reference id="WA104381701" version="1.0.0.4" store="es-CO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B3EB-36E0-4F68-8725-8AC25EA4F110}">
  <sheetPr>
    <pageSetUpPr fitToPage="1"/>
  </sheetPr>
  <dimension ref="A1:AL81"/>
  <sheetViews>
    <sheetView tabSelected="1" zoomScale="110" zoomScaleNormal="110" workbookViewId="0">
      <selection activeCell="C2" sqref="C2:I2"/>
    </sheetView>
  </sheetViews>
  <sheetFormatPr baseColWidth="10" defaultColWidth="11.42578125" defaultRowHeight="15" x14ac:dyDescent="0.25"/>
  <cols>
    <col min="1" max="1" width="5" style="1" bestFit="1" customWidth="1"/>
    <col min="2" max="2" width="13" style="1" customWidth="1"/>
    <col min="3" max="3" width="13.140625" style="1" customWidth="1"/>
    <col min="4" max="4" width="47" style="1" customWidth="1"/>
    <col min="5" max="5" width="21.42578125" style="2" customWidth="1"/>
    <col min="6" max="6" width="28.140625" style="2" customWidth="1"/>
    <col min="7" max="7" width="32.5703125" style="2" customWidth="1"/>
    <col min="8" max="8" width="14" style="2" customWidth="1"/>
    <col min="9" max="9" width="14.42578125" style="2" customWidth="1"/>
    <col min="10" max="10" width="11.42578125" style="3" hidden="1" customWidth="1"/>
    <col min="11" max="16" width="8.5703125" style="3" hidden="1" customWidth="1"/>
    <col min="17" max="17" width="11.42578125" style="3" hidden="1" customWidth="1"/>
    <col min="18" max="33" width="8.5703125" style="3" hidden="1" customWidth="1"/>
    <col min="34" max="34" width="10.5703125" style="3" hidden="1" customWidth="1"/>
    <col min="35" max="35" width="12" style="3" hidden="1" customWidth="1"/>
    <col min="36" max="36" width="29.42578125" style="1" hidden="1" customWidth="1"/>
    <col min="37" max="256" width="11.42578125" style="1"/>
    <col min="257" max="257" width="5" style="1" bestFit="1" customWidth="1"/>
    <col min="258" max="259" width="19.5703125" style="1" customWidth="1"/>
    <col min="260" max="260" width="47" style="1" customWidth="1"/>
    <col min="261" max="261" width="18.42578125" style="1" customWidth="1"/>
    <col min="262" max="262" width="46.5703125" style="1" customWidth="1"/>
    <col min="263" max="263" width="47.42578125" style="1" customWidth="1"/>
    <col min="264" max="264" width="11.42578125" style="1"/>
    <col min="265" max="265" width="18" style="1" customWidth="1"/>
    <col min="266" max="266" width="11.42578125" style="1" customWidth="1"/>
    <col min="267" max="291" width="8.5703125" style="1" customWidth="1"/>
    <col min="292" max="512" width="11.42578125" style="1"/>
    <col min="513" max="513" width="5" style="1" bestFit="1" customWidth="1"/>
    <col min="514" max="515" width="19.5703125" style="1" customWidth="1"/>
    <col min="516" max="516" width="47" style="1" customWidth="1"/>
    <col min="517" max="517" width="18.42578125" style="1" customWidth="1"/>
    <col min="518" max="518" width="46.5703125" style="1" customWidth="1"/>
    <col min="519" max="519" width="47.42578125" style="1" customWidth="1"/>
    <col min="520" max="520" width="11.42578125" style="1"/>
    <col min="521" max="521" width="18" style="1" customWidth="1"/>
    <col min="522" max="522" width="11.42578125" style="1" customWidth="1"/>
    <col min="523" max="547" width="8.5703125" style="1" customWidth="1"/>
    <col min="548" max="768" width="11.42578125" style="1"/>
    <col min="769" max="769" width="5" style="1" bestFit="1" customWidth="1"/>
    <col min="770" max="771" width="19.5703125" style="1" customWidth="1"/>
    <col min="772" max="772" width="47" style="1" customWidth="1"/>
    <col min="773" max="773" width="18.42578125" style="1" customWidth="1"/>
    <col min="774" max="774" width="46.5703125" style="1" customWidth="1"/>
    <col min="775" max="775" width="47.42578125" style="1" customWidth="1"/>
    <col min="776" max="776" width="11.42578125" style="1"/>
    <col min="777" max="777" width="18" style="1" customWidth="1"/>
    <col min="778" max="778" width="11.42578125" style="1" customWidth="1"/>
    <col min="779" max="803" width="8.5703125" style="1" customWidth="1"/>
    <col min="804" max="1024" width="11.42578125" style="1"/>
    <col min="1025" max="1025" width="5" style="1" bestFit="1" customWidth="1"/>
    <col min="1026" max="1027" width="19.5703125" style="1" customWidth="1"/>
    <col min="1028" max="1028" width="47" style="1" customWidth="1"/>
    <col min="1029" max="1029" width="18.42578125" style="1" customWidth="1"/>
    <col min="1030" max="1030" width="46.5703125" style="1" customWidth="1"/>
    <col min="1031" max="1031" width="47.42578125" style="1" customWidth="1"/>
    <col min="1032" max="1032" width="11.42578125" style="1"/>
    <col min="1033" max="1033" width="18" style="1" customWidth="1"/>
    <col min="1034" max="1034" width="11.42578125" style="1" customWidth="1"/>
    <col min="1035" max="1059" width="8.5703125" style="1" customWidth="1"/>
    <col min="1060" max="1280" width="11.42578125" style="1"/>
    <col min="1281" max="1281" width="5" style="1" bestFit="1" customWidth="1"/>
    <col min="1282" max="1283" width="19.5703125" style="1" customWidth="1"/>
    <col min="1284" max="1284" width="47" style="1" customWidth="1"/>
    <col min="1285" max="1285" width="18.42578125" style="1" customWidth="1"/>
    <col min="1286" max="1286" width="46.5703125" style="1" customWidth="1"/>
    <col min="1287" max="1287" width="47.42578125" style="1" customWidth="1"/>
    <col min="1288" max="1288" width="11.42578125" style="1"/>
    <col min="1289" max="1289" width="18" style="1" customWidth="1"/>
    <col min="1290" max="1290" width="11.42578125" style="1" customWidth="1"/>
    <col min="1291" max="1315" width="8.5703125" style="1" customWidth="1"/>
    <col min="1316" max="1536" width="11.42578125" style="1"/>
    <col min="1537" max="1537" width="5" style="1" bestFit="1" customWidth="1"/>
    <col min="1538" max="1539" width="19.5703125" style="1" customWidth="1"/>
    <col min="1540" max="1540" width="47" style="1" customWidth="1"/>
    <col min="1541" max="1541" width="18.42578125" style="1" customWidth="1"/>
    <col min="1542" max="1542" width="46.5703125" style="1" customWidth="1"/>
    <col min="1543" max="1543" width="47.42578125" style="1" customWidth="1"/>
    <col min="1544" max="1544" width="11.42578125" style="1"/>
    <col min="1545" max="1545" width="18" style="1" customWidth="1"/>
    <col min="1546" max="1546" width="11.42578125" style="1" customWidth="1"/>
    <col min="1547" max="1571" width="8.5703125" style="1" customWidth="1"/>
    <col min="1572" max="1792" width="11.42578125" style="1"/>
    <col min="1793" max="1793" width="5" style="1" bestFit="1" customWidth="1"/>
    <col min="1794" max="1795" width="19.5703125" style="1" customWidth="1"/>
    <col min="1796" max="1796" width="47" style="1" customWidth="1"/>
    <col min="1797" max="1797" width="18.42578125" style="1" customWidth="1"/>
    <col min="1798" max="1798" width="46.5703125" style="1" customWidth="1"/>
    <col min="1799" max="1799" width="47.42578125" style="1" customWidth="1"/>
    <col min="1800" max="1800" width="11.42578125" style="1"/>
    <col min="1801" max="1801" width="18" style="1" customWidth="1"/>
    <col min="1802" max="1802" width="11.42578125" style="1" customWidth="1"/>
    <col min="1803" max="1827" width="8.5703125" style="1" customWidth="1"/>
    <col min="1828" max="2048" width="11.42578125" style="1"/>
    <col min="2049" max="2049" width="5" style="1" bestFit="1" customWidth="1"/>
    <col min="2050" max="2051" width="19.5703125" style="1" customWidth="1"/>
    <col min="2052" max="2052" width="47" style="1" customWidth="1"/>
    <col min="2053" max="2053" width="18.42578125" style="1" customWidth="1"/>
    <col min="2054" max="2054" width="46.5703125" style="1" customWidth="1"/>
    <col min="2055" max="2055" width="47.42578125" style="1" customWidth="1"/>
    <col min="2056" max="2056" width="11.42578125" style="1"/>
    <col min="2057" max="2057" width="18" style="1" customWidth="1"/>
    <col min="2058" max="2058" width="11.42578125" style="1" customWidth="1"/>
    <col min="2059" max="2083" width="8.5703125" style="1" customWidth="1"/>
    <col min="2084" max="2304" width="11.42578125" style="1"/>
    <col min="2305" max="2305" width="5" style="1" bestFit="1" customWidth="1"/>
    <col min="2306" max="2307" width="19.5703125" style="1" customWidth="1"/>
    <col min="2308" max="2308" width="47" style="1" customWidth="1"/>
    <col min="2309" max="2309" width="18.42578125" style="1" customWidth="1"/>
    <col min="2310" max="2310" width="46.5703125" style="1" customWidth="1"/>
    <col min="2311" max="2311" width="47.42578125" style="1" customWidth="1"/>
    <col min="2312" max="2312" width="11.42578125" style="1"/>
    <col min="2313" max="2313" width="18" style="1" customWidth="1"/>
    <col min="2314" max="2314" width="11.42578125" style="1" customWidth="1"/>
    <col min="2315" max="2339" width="8.5703125" style="1" customWidth="1"/>
    <col min="2340" max="2560" width="11.42578125" style="1"/>
    <col min="2561" max="2561" width="5" style="1" bestFit="1" customWidth="1"/>
    <col min="2562" max="2563" width="19.5703125" style="1" customWidth="1"/>
    <col min="2564" max="2564" width="47" style="1" customWidth="1"/>
    <col min="2565" max="2565" width="18.42578125" style="1" customWidth="1"/>
    <col min="2566" max="2566" width="46.5703125" style="1" customWidth="1"/>
    <col min="2567" max="2567" width="47.42578125" style="1" customWidth="1"/>
    <col min="2568" max="2568" width="11.42578125" style="1"/>
    <col min="2569" max="2569" width="18" style="1" customWidth="1"/>
    <col min="2570" max="2570" width="11.42578125" style="1" customWidth="1"/>
    <col min="2571" max="2595" width="8.5703125" style="1" customWidth="1"/>
    <col min="2596" max="2816" width="11.42578125" style="1"/>
    <col min="2817" max="2817" width="5" style="1" bestFit="1" customWidth="1"/>
    <col min="2818" max="2819" width="19.5703125" style="1" customWidth="1"/>
    <col min="2820" max="2820" width="47" style="1" customWidth="1"/>
    <col min="2821" max="2821" width="18.42578125" style="1" customWidth="1"/>
    <col min="2822" max="2822" width="46.5703125" style="1" customWidth="1"/>
    <col min="2823" max="2823" width="47.42578125" style="1" customWidth="1"/>
    <col min="2824" max="2824" width="11.42578125" style="1"/>
    <col min="2825" max="2825" width="18" style="1" customWidth="1"/>
    <col min="2826" max="2826" width="11.42578125" style="1" customWidth="1"/>
    <col min="2827" max="2851" width="8.5703125" style="1" customWidth="1"/>
    <col min="2852" max="3072" width="11.42578125" style="1"/>
    <col min="3073" max="3073" width="5" style="1" bestFit="1" customWidth="1"/>
    <col min="3074" max="3075" width="19.5703125" style="1" customWidth="1"/>
    <col min="3076" max="3076" width="47" style="1" customWidth="1"/>
    <col min="3077" max="3077" width="18.42578125" style="1" customWidth="1"/>
    <col min="3078" max="3078" width="46.5703125" style="1" customWidth="1"/>
    <col min="3079" max="3079" width="47.42578125" style="1" customWidth="1"/>
    <col min="3080" max="3080" width="11.42578125" style="1"/>
    <col min="3081" max="3081" width="18" style="1" customWidth="1"/>
    <col min="3082" max="3082" width="11.42578125" style="1" customWidth="1"/>
    <col min="3083" max="3107" width="8.5703125" style="1" customWidth="1"/>
    <col min="3108" max="3328" width="11.42578125" style="1"/>
    <col min="3329" max="3329" width="5" style="1" bestFit="1" customWidth="1"/>
    <col min="3330" max="3331" width="19.5703125" style="1" customWidth="1"/>
    <col min="3332" max="3332" width="47" style="1" customWidth="1"/>
    <col min="3333" max="3333" width="18.42578125" style="1" customWidth="1"/>
    <col min="3334" max="3334" width="46.5703125" style="1" customWidth="1"/>
    <col min="3335" max="3335" width="47.42578125" style="1" customWidth="1"/>
    <col min="3336" max="3336" width="11.42578125" style="1"/>
    <col min="3337" max="3337" width="18" style="1" customWidth="1"/>
    <col min="3338" max="3338" width="11.42578125" style="1" customWidth="1"/>
    <col min="3339" max="3363" width="8.5703125" style="1" customWidth="1"/>
    <col min="3364" max="3584" width="11.42578125" style="1"/>
    <col min="3585" max="3585" width="5" style="1" bestFit="1" customWidth="1"/>
    <col min="3586" max="3587" width="19.5703125" style="1" customWidth="1"/>
    <col min="3588" max="3588" width="47" style="1" customWidth="1"/>
    <col min="3589" max="3589" width="18.42578125" style="1" customWidth="1"/>
    <col min="3590" max="3590" width="46.5703125" style="1" customWidth="1"/>
    <col min="3591" max="3591" width="47.42578125" style="1" customWidth="1"/>
    <col min="3592" max="3592" width="11.42578125" style="1"/>
    <col min="3593" max="3593" width="18" style="1" customWidth="1"/>
    <col min="3594" max="3594" width="11.42578125" style="1" customWidth="1"/>
    <col min="3595" max="3619" width="8.5703125" style="1" customWidth="1"/>
    <col min="3620" max="3840" width="11.42578125" style="1"/>
    <col min="3841" max="3841" width="5" style="1" bestFit="1" customWidth="1"/>
    <col min="3842" max="3843" width="19.5703125" style="1" customWidth="1"/>
    <col min="3844" max="3844" width="47" style="1" customWidth="1"/>
    <col min="3845" max="3845" width="18.42578125" style="1" customWidth="1"/>
    <col min="3846" max="3846" width="46.5703125" style="1" customWidth="1"/>
    <col min="3847" max="3847" width="47.42578125" style="1" customWidth="1"/>
    <col min="3848" max="3848" width="11.42578125" style="1"/>
    <col min="3849" max="3849" width="18" style="1" customWidth="1"/>
    <col min="3850" max="3850" width="11.42578125" style="1" customWidth="1"/>
    <col min="3851" max="3875" width="8.5703125" style="1" customWidth="1"/>
    <col min="3876" max="4096" width="11.42578125" style="1"/>
    <col min="4097" max="4097" width="5" style="1" bestFit="1" customWidth="1"/>
    <col min="4098" max="4099" width="19.5703125" style="1" customWidth="1"/>
    <col min="4100" max="4100" width="47" style="1" customWidth="1"/>
    <col min="4101" max="4101" width="18.42578125" style="1" customWidth="1"/>
    <col min="4102" max="4102" width="46.5703125" style="1" customWidth="1"/>
    <col min="4103" max="4103" width="47.42578125" style="1" customWidth="1"/>
    <col min="4104" max="4104" width="11.42578125" style="1"/>
    <col min="4105" max="4105" width="18" style="1" customWidth="1"/>
    <col min="4106" max="4106" width="11.42578125" style="1" customWidth="1"/>
    <col min="4107" max="4131" width="8.5703125" style="1" customWidth="1"/>
    <col min="4132" max="4352" width="11.42578125" style="1"/>
    <col min="4353" max="4353" width="5" style="1" bestFit="1" customWidth="1"/>
    <col min="4354" max="4355" width="19.5703125" style="1" customWidth="1"/>
    <col min="4356" max="4356" width="47" style="1" customWidth="1"/>
    <col min="4357" max="4357" width="18.42578125" style="1" customWidth="1"/>
    <col min="4358" max="4358" width="46.5703125" style="1" customWidth="1"/>
    <col min="4359" max="4359" width="47.42578125" style="1" customWidth="1"/>
    <col min="4360" max="4360" width="11.42578125" style="1"/>
    <col min="4361" max="4361" width="18" style="1" customWidth="1"/>
    <col min="4362" max="4362" width="11.42578125" style="1" customWidth="1"/>
    <col min="4363" max="4387" width="8.5703125" style="1" customWidth="1"/>
    <col min="4388" max="4608" width="11.42578125" style="1"/>
    <col min="4609" max="4609" width="5" style="1" bestFit="1" customWidth="1"/>
    <col min="4610" max="4611" width="19.5703125" style="1" customWidth="1"/>
    <col min="4612" max="4612" width="47" style="1" customWidth="1"/>
    <col min="4613" max="4613" width="18.42578125" style="1" customWidth="1"/>
    <col min="4614" max="4614" width="46.5703125" style="1" customWidth="1"/>
    <col min="4615" max="4615" width="47.42578125" style="1" customWidth="1"/>
    <col min="4616" max="4616" width="11.42578125" style="1"/>
    <col min="4617" max="4617" width="18" style="1" customWidth="1"/>
    <col min="4618" max="4618" width="11.42578125" style="1" customWidth="1"/>
    <col min="4619" max="4643" width="8.5703125" style="1" customWidth="1"/>
    <col min="4644" max="4864" width="11.42578125" style="1"/>
    <col min="4865" max="4865" width="5" style="1" bestFit="1" customWidth="1"/>
    <col min="4866" max="4867" width="19.5703125" style="1" customWidth="1"/>
    <col min="4868" max="4868" width="47" style="1" customWidth="1"/>
    <col min="4869" max="4869" width="18.42578125" style="1" customWidth="1"/>
    <col min="4870" max="4870" width="46.5703125" style="1" customWidth="1"/>
    <col min="4871" max="4871" width="47.42578125" style="1" customWidth="1"/>
    <col min="4872" max="4872" width="11.42578125" style="1"/>
    <col min="4873" max="4873" width="18" style="1" customWidth="1"/>
    <col min="4874" max="4874" width="11.42578125" style="1" customWidth="1"/>
    <col min="4875" max="4899" width="8.5703125" style="1" customWidth="1"/>
    <col min="4900" max="5120" width="11.42578125" style="1"/>
    <col min="5121" max="5121" width="5" style="1" bestFit="1" customWidth="1"/>
    <col min="5122" max="5123" width="19.5703125" style="1" customWidth="1"/>
    <col min="5124" max="5124" width="47" style="1" customWidth="1"/>
    <col min="5125" max="5125" width="18.42578125" style="1" customWidth="1"/>
    <col min="5126" max="5126" width="46.5703125" style="1" customWidth="1"/>
    <col min="5127" max="5127" width="47.42578125" style="1" customWidth="1"/>
    <col min="5128" max="5128" width="11.42578125" style="1"/>
    <col min="5129" max="5129" width="18" style="1" customWidth="1"/>
    <col min="5130" max="5130" width="11.42578125" style="1" customWidth="1"/>
    <col min="5131" max="5155" width="8.5703125" style="1" customWidth="1"/>
    <col min="5156" max="5376" width="11.42578125" style="1"/>
    <col min="5377" max="5377" width="5" style="1" bestFit="1" customWidth="1"/>
    <col min="5378" max="5379" width="19.5703125" style="1" customWidth="1"/>
    <col min="5380" max="5380" width="47" style="1" customWidth="1"/>
    <col min="5381" max="5381" width="18.42578125" style="1" customWidth="1"/>
    <col min="5382" max="5382" width="46.5703125" style="1" customWidth="1"/>
    <col min="5383" max="5383" width="47.42578125" style="1" customWidth="1"/>
    <col min="5384" max="5384" width="11.42578125" style="1"/>
    <col min="5385" max="5385" width="18" style="1" customWidth="1"/>
    <col min="5386" max="5386" width="11.42578125" style="1" customWidth="1"/>
    <col min="5387" max="5411" width="8.5703125" style="1" customWidth="1"/>
    <col min="5412" max="5632" width="11.42578125" style="1"/>
    <col min="5633" max="5633" width="5" style="1" bestFit="1" customWidth="1"/>
    <col min="5634" max="5635" width="19.5703125" style="1" customWidth="1"/>
    <col min="5636" max="5636" width="47" style="1" customWidth="1"/>
    <col min="5637" max="5637" width="18.42578125" style="1" customWidth="1"/>
    <col min="5638" max="5638" width="46.5703125" style="1" customWidth="1"/>
    <col min="5639" max="5639" width="47.42578125" style="1" customWidth="1"/>
    <col min="5640" max="5640" width="11.42578125" style="1"/>
    <col min="5641" max="5641" width="18" style="1" customWidth="1"/>
    <col min="5642" max="5642" width="11.42578125" style="1" customWidth="1"/>
    <col min="5643" max="5667" width="8.5703125" style="1" customWidth="1"/>
    <col min="5668" max="5888" width="11.42578125" style="1"/>
    <col min="5889" max="5889" width="5" style="1" bestFit="1" customWidth="1"/>
    <col min="5890" max="5891" width="19.5703125" style="1" customWidth="1"/>
    <col min="5892" max="5892" width="47" style="1" customWidth="1"/>
    <col min="5893" max="5893" width="18.42578125" style="1" customWidth="1"/>
    <col min="5894" max="5894" width="46.5703125" style="1" customWidth="1"/>
    <col min="5895" max="5895" width="47.42578125" style="1" customWidth="1"/>
    <col min="5896" max="5896" width="11.42578125" style="1"/>
    <col min="5897" max="5897" width="18" style="1" customWidth="1"/>
    <col min="5898" max="5898" width="11.42578125" style="1" customWidth="1"/>
    <col min="5899" max="5923" width="8.5703125" style="1" customWidth="1"/>
    <col min="5924" max="6144" width="11.42578125" style="1"/>
    <col min="6145" max="6145" width="5" style="1" bestFit="1" customWidth="1"/>
    <col min="6146" max="6147" width="19.5703125" style="1" customWidth="1"/>
    <col min="6148" max="6148" width="47" style="1" customWidth="1"/>
    <col min="6149" max="6149" width="18.42578125" style="1" customWidth="1"/>
    <col min="6150" max="6150" width="46.5703125" style="1" customWidth="1"/>
    <col min="6151" max="6151" width="47.42578125" style="1" customWidth="1"/>
    <col min="6152" max="6152" width="11.42578125" style="1"/>
    <col min="6153" max="6153" width="18" style="1" customWidth="1"/>
    <col min="6154" max="6154" width="11.42578125" style="1" customWidth="1"/>
    <col min="6155" max="6179" width="8.5703125" style="1" customWidth="1"/>
    <col min="6180" max="6400" width="11.42578125" style="1"/>
    <col min="6401" max="6401" width="5" style="1" bestFit="1" customWidth="1"/>
    <col min="6402" max="6403" width="19.5703125" style="1" customWidth="1"/>
    <col min="6404" max="6404" width="47" style="1" customWidth="1"/>
    <col min="6405" max="6405" width="18.42578125" style="1" customWidth="1"/>
    <col min="6406" max="6406" width="46.5703125" style="1" customWidth="1"/>
    <col min="6407" max="6407" width="47.42578125" style="1" customWidth="1"/>
    <col min="6408" max="6408" width="11.42578125" style="1"/>
    <col min="6409" max="6409" width="18" style="1" customWidth="1"/>
    <col min="6410" max="6410" width="11.42578125" style="1" customWidth="1"/>
    <col min="6411" max="6435" width="8.5703125" style="1" customWidth="1"/>
    <col min="6436" max="6656" width="11.42578125" style="1"/>
    <col min="6657" max="6657" width="5" style="1" bestFit="1" customWidth="1"/>
    <col min="6658" max="6659" width="19.5703125" style="1" customWidth="1"/>
    <col min="6660" max="6660" width="47" style="1" customWidth="1"/>
    <col min="6661" max="6661" width="18.42578125" style="1" customWidth="1"/>
    <col min="6662" max="6662" width="46.5703125" style="1" customWidth="1"/>
    <col min="6663" max="6663" width="47.42578125" style="1" customWidth="1"/>
    <col min="6664" max="6664" width="11.42578125" style="1"/>
    <col min="6665" max="6665" width="18" style="1" customWidth="1"/>
    <col min="6666" max="6666" width="11.42578125" style="1" customWidth="1"/>
    <col min="6667" max="6691" width="8.5703125" style="1" customWidth="1"/>
    <col min="6692" max="6912" width="11.42578125" style="1"/>
    <col min="6913" max="6913" width="5" style="1" bestFit="1" customWidth="1"/>
    <col min="6914" max="6915" width="19.5703125" style="1" customWidth="1"/>
    <col min="6916" max="6916" width="47" style="1" customWidth="1"/>
    <col min="6917" max="6917" width="18.42578125" style="1" customWidth="1"/>
    <col min="6918" max="6918" width="46.5703125" style="1" customWidth="1"/>
    <col min="6919" max="6919" width="47.42578125" style="1" customWidth="1"/>
    <col min="6920" max="6920" width="11.42578125" style="1"/>
    <col min="6921" max="6921" width="18" style="1" customWidth="1"/>
    <col min="6922" max="6922" width="11.42578125" style="1" customWidth="1"/>
    <col min="6923" max="6947" width="8.5703125" style="1" customWidth="1"/>
    <col min="6948" max="7168" width="11.42578125" style="1"/>
    <col min="7169" max="7169" width="5" style="1" bestFit="1" customWidth="1"/>
    <col min="7170" max="7171" width="19.5703125" style="1" customWidth="1"/>
    <col min="7172" max="7172" width="47" style="1" customWidth="1"/>
    <col min="7173" max="7173" width="18.42578125" style="1" customWidth="1"/>
    <col min="7174" max="7174" width="46.5703125" style="1" customWidth="1"/>
    <col min="7175" max="7175" width="47.42578125" style="1" customWidth="1"/>
    <col min="7176" max="7176" width="11.42578125" style="1"/>
    <col min="7177" max="7177" width="18" style="1" customWidth="1"/>
    <col min="7178" max="7178" width="11.42578125" style="1" customWidth="1"/>
    <col min="7179" max="7203" width="8.5703125" style="1" customWidth="1"/>
    <col min="7204" max="7424" width="11.42578125" style="1"/>
    <col min="7425" max="7425" width="5" style="1" bestFit="1" customWidth="1"/>
    <col min="7426" max="7427" width="19.5703125" style="1" customWidth="1"/>
    <col min="7428" max="7428" width="47" style="1" customWidth="1"/>
    <col min="7429" max="7429" width="18.42578125" style="1" customWidth="1"/>
    <col min="7430" max="7430" width="46.5703125" style="1" customWidth="1"/>
    <col min="7431" max="7431" width="47.42578125" style="1" customWidth="1"/>
    <col min="7432" max="7432" width="11.42578125" style="1"/>
    <col min="7433" max="7433" width="18" style="1" customWidth="1"/>
    <col min="7434" max="7434" width="11.42578125" style="1" customWidth="1"/>
    <col min="7435" max="7459" width="8.5703125" style="1" customWidth="1"/>
    <col min="7460" max="7680" width="11.42578125" style="1"/>
    <col min="7681" max="7681" width="5" style="1" bestFit="1" customWidth="1"/>
    <col min="7682" max="7683" width="19.5703125" style="1" customWidth="1"/>
    <col min="7684" max="7684" width="47" style="1" customWidth="1"/>
    <col min="7685" max="7685" width="18.42578125" style="1" customWidth="1"/>
    <col min="7686" max="7686" width="46.5703125" style="1" customWidth="1"/>
    <col min="7687" max="7687" width="47.42578125" style="1" customWidth="1"/>
    <col min="7688" max="7688" width="11.42578125" style="1"/>
    <col min="7689" max="7689" width="18" style="1" customWidth="1"/>
    <col min="7690" max="7690" width="11.42578125" style="1" customWidth="1"/>
    <col min="7691" max="7715" width="8.5703125" style="1" customWidth="1"/>
    <col min="7716" max="7936" width="11.42578125" style="1"/>
    <col min="7937" max="7937" width="5" style="1" bestFit="1" customWidth="1"/>
    <col min="7938" max="7939" width="19.5703125" style="1" customWidth="1"/>
    <col min="7940" max="7940" width="47" style="1" customWidth="1"/>
    <col min="7941" max="7941" width="18.42578125" style="1" customWidth="1"/>
    <col min="7942" max="7942" width="46.5703125" style="1" customWidth="1"/>
    <col min="7943" max="7943" width="47.42578125" style="1" customWidth="1"/>
    <col min="7944" max="7944" width="11.42578125" style="1"/>
    <col min="7945" max="7945" width="18" style="1" customWidth="1"/>
    <col min="7946" max="7946" width="11.42578125" style="1" customWidth="1"/>
    <col min="7947" max="7971" width="8.5703125" style="1" customWidth="1"/>
    <col min="7972" max="8192" width="11.42578125" style="1"/>
    <col min="8193" max="8193" width="5" style="1" bestFit="1" customWidth="1"/>
    <col min="8194" max="8195" width="19.5703125" style="1" customWidth="1"/>
    <col min="8196" max="8196" width="47" style="1" customWidth="1"/>
    <col min="8197" max="8197" width="18.42578125" style="1" customWidth="1"/>
    <col min="8198" max="8198" width="46.5703125" style="1" customWidth="1"/>
    <col min="8199" max="8199" width="47.42578125" style="1" customWidth="1"/>
    <col min="8200" max="8200" width="11.42578125" style="1"/>
    <col min="8201" max="8201" width="18" style="1" customWidth="1"/>
    <col min="8202" max="8202" width="11.42578125" style="1" customWidth="1"/>
    <col min="8203" max="8227" width="8.5703125" style="1" customWidth="1"/>
    <col min="8228" max="8448" width="11.42578125" style="1"/>
    <col min="8449" max="8449" width="5" style="1" bestFit="1" customWidth="1"/>
    <col min="8450" max="8451" width="19.5703125" style="1" customWidth="1"/>
    <col min="8452" max="8452" width="47" style="1" customWidth="1"/>
    <col min="8453" max="8453" width="18.42578125" style="1" customWidth="1"/>
    <col min="8454" max="8454" width="46.5703125" style="1" customWidth="1"/>
    <col min="8455" max="8455" width="47.42578125" style="1" customWidth="1"/>
    <col min="8456" max="8456" width="11.42578125" style="1"/>
    <col min="8457" max="8457" width="18" style="1" customWidth="1"/>
    <col min="8458" max="8458" width="11.42578125" style="1" customWidth="1"/>
    <col min="8459" max="8483" width="8.5703125" style="1" customWidth="1"/>
    <col min="8484" max="8704" width="11.42578125" style="1"/>
    <col min="8705" max="8705" width="5" style="1" bestFit="1" customWidth="1"/>
    <col min="8706" max="8707" width="19.5703125" style="1" customWidth="1"/>
    <col min="8708" max="8708" width="47" style="1" customWidth="1"/>
    <col min="8709" max="8709" width="18.42578125" style="1" customWidth="1"/>
    <col min="8710" max="8710" width="46.5703125" style="1" customWidth="1"/>
    <col min="8711" max="8711" width="47.42578125" style="1" customWidth="1"/>
    <col min="8712" max="8712" width="11.42578125" style="1"/>
    <col min="8713" max="8713" width="18" style="1" customWidth="1"/>
    <col min="8714" max="8714" width="11.42578125" style="1" customWidth="1"/>
    <col min="8715" max="8739" width="8.5703125" style="1" customWidth="1"/>
    <col min="8740" max="8960" width="11.42578125" style="1"/>
    <col min="8961" max="8961" width="5" style="1" bestFit="1" customWidth="1"/>
    <col min="8962" max="8963" width="19.5703125" style="1" customWidth="1"/>
    <col min="8964" max="8964" width="47" style="1" customWidth="1"/>
    <col min="8965" max="8965" width="18.42578125" style="1" customWidth="1"/>
    <col min="8966" max="8966" width="46.5703125" style="1" customWidth="1"/>
    <col min="8967" max="8967" width="47.42578125" style="1" customWidth="1"/>
    <col min="8968" max="8968" width="11.42578125" style="1"/>
    <col min="8969" max="8969" width="18" style="1" customWidth="1"/>
    <col min="8970" max="8970" width="11.42578125" style="1" customWidth="1"/>
    <col min="8971" max="8995" width="8.5703125" style="1" customWidth="1"/>
    <col min="8996" max="9216" width="11.42578125" style="1"/>
    <col min="9217" max="9217" width="5" style="1" bestFit="1" customWidth="1"/>
    <col min="9218" max="9219" width="19.5703125" style="1" customWidth="1"/>
    <col min="9220" max="9220" width="47" style="1" customWidth="1"/>
    <col min="9221" max="9221" width="18.42578125" style="1" customWidth="1"/>
    <col min="9222" max="9222" width="46.5703125" style="1" customWidth="1"/>
    <col min="9223" max="9223" width="47.42578125" style="1" customWidth="1"/>
    <col min="9224" max="9224" width="11.42578125" style="1"/>
    <col min="9225" max="9225" width="18" style="1" customWidth="1"/>
    <col min="9226" max="9226" width="11.42578125" style="1" customWidth="1"/>
    <col min="9227" max="9251" width="8.5703125" style="1" customWidth="1"/>
    <col min="9252" max="9472" width="11.42578125" style="1"/>
    <col min="9473" max="9473" width="5" style="1" bestFit="1" customWidth="1"/>
    <col min="9474" max="9475" width="19.5703125" style="1" customWidth="1"/>
    <col min="9476" max="9476" width="47" style="1" customWidth="1"/>
    <col min="9477" max="9477" width="18.42578125" style="1" customWidth="1"/>
    <col min="9478" max="9478" width="46.5703125" style="1" customWidth="1"/>
    <col min="9479" max="9479" width="47.42578125" style="1" customWidth="1"/>
    <col min="9480" max="9480" width="11.42578125" style="1"/>
    <col min="9481" max="9481" width="18" style="1" customWidth="1"/>
    <col min="9482" max="9482" width="11.42578125" style="1" customWidth="1"/>
    <col min="9483" max="9507" width="8.5703125" style="1" customWidth="1"/>
    <col min="9508" max="9728" width="11.42578125" style="1"/>
    <col min="9729" max="9729" width="5" style="1" bestFit="1" customWidth="1"/>
    <col min="9730" max="9731" width="19.5703125" style="1" customWidth="1"/>
    <col min="9732" max="9732" width="47" style="1" customWidth="1"/>
    <col min="9733" max="9733" width="18.42578125" style="1" customWidth="1"/>
    <col min="9734" max="9734" width="46.5703125" style="1" customWidth="1"/>
    <col min="9735" max="9735" width="47.42578125" style="1" customWidth="1"/>
    <col min="9736" max="9736" width="11.42578125" style="1"/>
    <col min="9737" max="9737" width="18" style="1" customWidth="1"/>
    <col min="9738" max="9738" width="11.42578125" style="1" customWidth="1"/>
    <col min="9739" max="9763" width="8.5703125" style="1" customWidth="1"/>
    <col min="9764" max="9984" width="11.42578125" style="1"/>
    <col min="9985" max="9985" width="5" style="1" bestFit="1" customWidth="1"/>
    <col min="9986" max="9987" width="19.5703125" style="1" customWidth="1"/>
    <col min="9988" max="9988" width="47" style="1" customWidth="1"/>
    <col min="9989" max="9989" width="18.42578125" style="1" customWidth="1"/>
    <col min="9990" max="9990" width="46.5703125" style="1" customWidth="1"/>
    <col min="9991" max="9991" width="47.42578125" style="1" customWidth="1"/>
    <col min="9992" max="9992" width="11.42578125" style="1"/>
    <col min="9993" max="9993" width="18" style="1" customWidth="1"/>
    <col min="9994" max="9994" width="11.42578125" style="1" customWidth="1"/>
    <col min="9995" max="10019" width="8.5703125" style="1" customWidth="1"/>
    <col min="10020" max="10240" width="11.42578125" style="1"/>
    <col min="10241" max="10241" width="5" style="1" bestFit="1" customWidth="1"/>
    <col min="10242" max="10243" width="19.5703125" style="1" customWidth="1"/>
    <col min="10244" max="10244" width="47" style="1" customWidth="1"/>
    <col min="10245" max="10245" width="18.42578125" style="1" customWidth="1"/>
    <col min="10246" max="10246" width="46.5703125" style="1" customWidth="1"/>
    <col min="10247" max="10247" width="47.42578125" style="1" customWidth="1"/>
    <col min="10248" max="10248" width="11.42578125" style="1"/>
    <col min="10249" max="10249" width="18" style="1" customWidth="1"/>
    <col min="10250" max="10250" width="11.42578125" style="1" customWidth="1"/>
    <col min="10251" max="10275" width="8.5703125" style="1" customWidth="1"/>
    <col min="10276" max="10496" width="11.42578125" style="1"/>
    <col min="10497" max="10497" width="5" style="1" bestFit="1" customWidth="1"/>
    <col min="10498" max="10499" width="19.5703125" style="1" customWidth="1"/>
    <col min="10500" max="10500" width="47" style="1" customWidth="1"/>
    <col min="10501" max="10501" width="18.42578125" style="1" customWidth="1"/>
    <col min="10502" max="10502" width="46.5703125" style="1" customWidth="1"/>
    <col min="10503" max="10503" width="47.42578125" style="1" customWidth="1"/>
    <col min="10504" max="10504" width="11.42578125" style="1"/>
    <col min="10505" max="10505" width="18" style="1" customWidth="1"/>
    <col min="10506" max="10506" width="11.42578125" style="1" customWidth="1"/>
    <col min="10507" max="10531" width="8.5703125" style="1" customWidth="1"/>
    <col min="10532" max="10752" width="11.42578125" style="1"/>
    <col min="10753" max="10753" width="5" style="1" bestFit="1" customWidth="1"/>
    <col min="10754" max="10755" width="19.5703125" style="1" customWidth="1"/>
    <col min="10756" max="10756" width="47" style="1" customWidth="1"/>
    <col min="10757" max="10757" width="18.42578125" style="1" customWidth="1"/>
    <col min="10758" max="10758" width="46.5703125" style="1" customWidth="1"/>
    <col min="10759" max="10759" width="47.42578125" style="1" customWidth="1"/>
    <col min="10760" max="10760" width="11.42578125" style="1"/>
    <col min="10761" max="10761" width="18" style="1" customWidth="1"/>
    <col min="10762" max="10762" width="11.42578125" style="1" customWidth="1"/>
    <col min="10763" max="10787" width="8.5703125" style="1" customWidth="1"/>
    <col min="10788" max="11008" width="11.42578125" style="1"/>
    <col min="11009" max="11009" width="5" style="1" bestFit="1" customWidth="1"/>
    <col min="11010" max="11011" width="19.5703125" style="1" customWidth="1"/>
    <col min="11012" max="11012" width="47" style="1" customWidth="1"/>
    <col min="11013" max="11013" width="18.42578125" style="1" customWidth="1"/>
    <col min="11014" max="11014" width="46.5703125" style="1" customWidth="1"/>
    <col min="11015" max="11015" width="47.42578125" style="1" customWidth="1"/>
    <col min="11016" max="11016" width="11.42578125" style="1"/>
    <col min="11017" max="11017" width="18" style="1" customWidth="1"/>
    <col min="11018" max="11018" width="11.42578125" style="1" customWidth="1"/>
    <col min="11019" max="11043" width="8.5703125" style="1" customWidth="1"/>
    <col min="11044" max="11264" width="11.42578125" style="1"/>
    <col min="11265" max="11265" width="5" style="1" bestFit="1" customWidth="1"/>
    <col min="11266" max="11267" width="19.5703125" style="1" customWidth="1"/>
    <col min="11268" max="11268" width="47" style="1" customWidth="1"/>
    <col min="11269" max="11269" width="18.42578125" style="1" customWidth="1"/>
    <col min="11270" max="11270" width="46.5703125" style="1" customWidth="1"/>
    <col min="11271" max="11271" width="47.42578125" style="1" customWidth="1"/>
    <col min="11272" max="11272" width="11.42578125" style="1"/>
    <col min="11273" max="11273" width="18" style="1" customWidth="1"/>
    <col min="11274" max="11274" width="11.42578125" style="1" customWidth="1"/>
    <col min="11275" max="11299" width="8.5703125" style="1" customWidth="1"/>
    <col min="11300" max="11520" width="11.42578125" style="1"/>
    <col min="11521" max="11521" width="5" style="1" bestFit="1" customWidth="1"/>
    <col min="11522" max="11523" width="19.5703125" style="1" customWidth="1"/>
    <col min="11524" max="11524" width="47" style="1" customWidth="1"/>
    <col min="11525" max="11525" width="18.42578125" style="1" customWidth="1"/>
    <col min="11526" max="11526" width="46.5703125" style="1" customWidth="1"/>
    <col min="11527" max="11527" width="47.42578125" style="1" customWidth="1"/>
    <col min="11528" max="11528" width="11.42578125" style="1"/>
    <col min="11529" max="11529" width="18" style="1" customWidth="1"/>
    <col min="11530" max="11530" width="11.42578125" style="1" customWidth="1"/>
    <col min="11531" max="11555" width="8.5703125" style="1" customWidth="1"/>
    <col min="11556" max="11776" width="11.42578125" style="1"/>
    <col min="11777" max="11777" width="5" style="1" bestFit="1" customWidth="1"/>
    <col min="11778" max="11779" width="19.5703125" style="1" customWidth="1"/>
    <col min="11780" max="11780" width="47" style="1" customWidth="1"/>
    <col min="11781" max="11781" width="18.42578125" style="1" customWidth="1"/>
    <col min="11782" max="11782" width="46.5703125" style="1" customWidth="1"/>
    <col min="11783" max="11783" width="47.42578125" style="1" customWidth="1"/>
    <col min="11784" max="11784" width="11.42578125" style="1"/>
    <col min="11785" max="11785" width="18" style="1" customWidth="1"/>
    <col min="11786" max="11786" width="11.42578125" style="1" customWidth="1"/>
    <col min="11787" max="11811" width="8.5703125" style="1" customWidth="1"/>
    <col min="11812" max="12032" width="11.42578125" style="1"/>
    <col min="12033" max="12033" width="5" style="1" bestFit="1" customWidth="1"/>
    <col min="12034" max="12035" width="19.5703125" style="1" customWidth="1"/>
    <col min="12036" max="12036" width="47" style="1" customWidth="1"/>
    <col min="12037" max="12037" width="18.42578125" style="1" customWidth="1"/>
    <col min="12038" max="12038" width="46.5703125" style="1" customWidth="1"/>
    <col min="12039" max="12039" width="47.42578125" style="1" customWidth="1"/>
    <col min="12040" max="12040" width="11.42578125" style="1"/>
    <col min="12041" max="12041" width="18" style="1" customWidth="1"/>
    <col min="12042" max="12042" width="11.42578125" style="1" customWidth="1"/>
    <col min="12043" max="12067" width="8.5703125" style="1" customWidth="1"/>
    <col min="12068" max="12288" width="11.42578125" style="1"/>
    <col min="12289" max="12289" width="5" style="1" bestFit="1" customWidth="1"/>
    <col min="12290" max="12291" width="19.5703125" style="1" customWidth="1"/>
    <col min="12292" max="12292" width="47" style="1" customWidth="1"/>
    <col min="12293" max="12293" width="18.42578125" style="1" customWidth="1"/>
    <col min="12294" max="12294" width="46.5703125" style="1" customWidth="1"/>
    <col min="12295" max="12295" width="47.42578125" style="1" customWidth="1"/>
    <col min="12296" max="12296" width="11.42578125" style="1"/>
    <col min="12297" max="12297" width="18" style="1" customWidth="1"/>
    <col min="12298" max="12298" width="11.42578125" style="1" customWidth="1"/>
    <col min="12299" max="12323" width="8.5703125" style="1" customWidth="1"/>
    <col min="12324" max="12544" width="11.42578125" style="1"/>
    <col min="12545" max="12545" width="5" style="1" bestFit="1" customWidth="1"/>
    <col min="12546" max="12547" width="19.5703125" style="1" customWidth="1"/>
    <col min="12548" max="12548" width="47" style="1" customWidth="1"/>
    <col min="12549" max="12549" width="18.42578125" style="1" customWidth="1"/>
    <col min="12550" max="12550" width="46.5703125" style="1" customWidth="1"/>
    <col min="12551" max="12551" width="47.42578125" style="1" customWidth="1"/>
    <col min="12552" max="12552" width="11.42578125" style="1"/>
    <col min="12553" max="12553" width="18" style="1" customWidth="1"/>
    <col min="12554" max="12554" width="11.42578125" style="1" customWidth="1"/>
    <col min="12555" max="12579" width="8.5703125" style="1" customWidth="1"/>
    <col min="12580" max="12800" width="11.42578125" style="1"/>
    <col min="12801" max="12801" width="5" style="1" bestFit="1" customWidth="1"/>
    <col min="12802" max="12803" width="19.5703125" style="1" customWidth="1"/>
    <col min="12804" max="12804" width="47" style="1" customWidth="1"/>
    <col min="12805" max="12805" width="18.42578125" style="1" customWidth="1"/>
    <col min="12806" max="12806" width="46.5703125" style="1" customWidth="1"/>
    <col min="12807" max="12807" width="47.42578125" style="1" customWidth="1"/>
    <col min="12808" max="12808" width="11.42578125" style="1"/>
    <col min="12809" max="12809" width="18" style="1" customWidth="1"/>
    <col min="12810" max="12810" width="11.42578125" style="1" customWidth="1"/>
    <col min="12811" max="12835" width="8.5703125" style="1" customWidth="1"/>
    <col min="12836" max="13056" width="11.42578125" style="1"/>
    <col min="13057" max="13057" width="5" style="1" bestFit="1" customWidth="1"/>
    <col min="13058" max="13059" width="19.5703125" style="1" customWidth="1"/>
    <col min="13060" max="13060" width="47" style="1" customWidth="1"/>
    <col min="13061" max="13061" width="18.42578125" style="1" customWidth="1"/>
    <col min="13062" max="13062" width="46.5703125" style="1" customWidth="1"/>
    <col min="13063" max="13063" width="47.42578125" style="1" customWidth="1"/>
    <col min="13064" max="13064" width="11.42578125" style="1"/>
    <col min="13065" max="13065" width="18" style="1" customWidth="1"/>
    <col min="13066" max="13066" width="11.42578125" style="1" customWidth="1"/>
    <col min="13067" max="13091" width="8.5703125" style="1" customWidth="1"/>
    <col min="13092" max="13312" width="11.42578125" style="1"/>
    <col min="13313" max="13313" width="5" style="1" bestFit="1" customWidth="1"/>
    <col min="13314" max="13315" width="19.5703125" style="1" customWidth="1"/>
    <col min="13316" max="13316" width="47" style="1" customWidth="1"/>
    <col min="13317" max="13317" width="18.42578125" style="1" customWidth="1"/>
    <col min="13318" max="13318" width="46.5703125" style="1" customWidth="1"/>
    <col min="13319" max="13319" width="47.42578125" style="1" customWidth="1"/>
    <col min="13320" max="13320" width="11.42578125" style="1"/>
    <col min="13321" max="13321" width="18" style="1" customWidth="1"/>
    <col min="13322" max="13322" width="11.42578125" style="1" customWidth="1"/>
    <col min="13323" max="13347" width="8.5703125" style="1" customWidth="1"/>
    <col min="13348" max="13568" width="11.42578125" style="1"/>
    <col min="13569" max="13569" width="5" style="1" bestFit="1" customWidth="1"/>
    <col min="13570" max="13571" width="19.5703125" style="1" customWidth="1"/>
    <col min="13572" max="13572" width="47" style="1" customWidth="1"/>
    <col min="13573" max="13573" width="18.42578125" style="1" customWidth="1"/>
    <col min="13574" max="13574" width="46.5703125" style="1" customWidth="1"/>
    <col min="13575" max="13575" width="47.42578125" style="1" customWidth="1"/>
    <col min="13576" max="13576" width="11.42578125" style="1"/>
    <col min="13577" max="13577" width="18" style="1" customWidth="1"/>
    <col min="13578" max="13578" width="11.42578125" style="1" customWidth="1"/>
    <col min="13579" max="13603" width="8.5703125" style="1" customWidth="1"/>
    <col min="13604" max="13824" width="11.42578125" style="1"/>
    <col min="13825" max="13825" width="5" style="1" bestFit="1" customWidth="1"/>
    <col min="13826" max="13827" width="19.5703125" style="1" customWidth="1"/>
    <col min="13828" max="13828" width="47" style="1" customWidth="1"/>
    <col min="13829" max="13829" width="18.42578125" style="1" customWidth="1"/>
    <col min="13830" max="13830" width="46.5703125" style="1" customWidth="1"/>
    <col min="13831" max="13831" width="47.42578125" style="1" customWidth="1"/>
    <col min="13832" max="13832" width="11.42578125" style="1"/>
    <col min="13833" max="13833" width="18" style="1" customWidth="1"/>
    <col min="13834" max="13834" width="11.42578125" style="1" customWidth="1"/>
    <col min="13835" max="13859" width="8.5703125" style="1" customWidth="1"/>
    <col min="13860" max="14080" width="11.42578125" style="1"/>
    <col min="14081" max="14081" width="5" style="1" bestFit="1" customWidth="1"/>
    <col min="14082" max="14083" width="19.5703125" style="1" customWidth="1"/>
    <col min="14084" max="14084" width="47" style="1" customWidth="1"/>
    <col min="14085" max="14085" width="18.42578125" style="1" customWidth="1"/>
    <col min="14086" max="14086" width="46.5703125" style="1" customWidth="1"/>
    <col min="14087" max="14087" width="47.42578125" style="1" customWidth="1"/>
    <col min="14088" max="14088" width="11.42578125" style="1"/>
    <col min="14089" max="14089" width="18" style="1" customWidth="1"/>
    <col min="14090" max="14090" width="11.42578125" style="1" customWidth="1"/>
    <col min="14091" max="14115" width="8.5703125" style="1" customWidth="1"/>
    <col min="14116" max="14336" width="11.42578125" style="1"/>
    <col min="14337" max="14337" width="5" style="1" bestFit="1" customWidth="1"/>
    <col min="14338" max="14339" width="19.5703125" style="1" customWidth="1"/>
    <col min="14340" max="14340" width="47" style="1" customWidth="1"/>
    <col min="14341" max="14341" width="18.42578125" style="1" customWidth="1"/>
    <col min="14342" max="14342" width="46.5703125" style="1" customWidth="1"/>
    <col min="14343" max="14343" width="47.42578125" style="1" customWidth="1"/>
    <col min="14344" max="14344" width="11.42578125" style="1"/>
    <col min="14345" max="14345" width="18" style="1" customWidth="1"/>
    <col min="14346" max="14346" width="11.42578125" style="1" customWidth="1"/>
    <col min="14347" max="14371" width="8.5703125" style="1" customWidth="1"/>
    <col min="14372" max="14592" width="11.42578125" style="1"/>
    <col min="14593" max="14593" width="5" style="1" bestFit="1" customWidth="1"/>
    <col min="14594" max="14595" width="19.5703125" style="1" customWidth="1"/>
    <col min="14596" max="14596" width="47" style="1" customWidth="1"/>
    <col min="14597" max="14597" width="18.42578125" style="1" customWidth="1"/>
    <col min="14598" max="14598" width="46.5703125" style="1" customWidth="1"/>
    <col min="14599" max="14599" width="47.42578125" style="1" customWidth="1"/>
    <col min="14600" max="14600" width="11.42578125" style="1"/>
    <col min="14601" max="14601" width="18" style="1" customWidth="1"/>
    <col min="14602" max="14602" width="11.42578125" style="1" customWidth="1"/>
    <col min="14603" max="14627" width="8.5703125" style="1" customWidth="1"/>
    <col min="14628" max="14848" width="11.42578125" style="1"/>
    <col min="14849" max="14849" width="5" style="1" bestFit="1" customWidth="1"/>
    <col min="14850" max="14851" width="19.5703125" style="1" customWidth="1"/>
    <col min="14852" max="14852" width="47" style="1" customWidth="1"/>
    <col min="14853" max="14853" width="18.42578125" style="1" customWidth="1"/>
    <col min="14854" max="14854" width="46.5703125" style="1" customWidth="1"/>
    <col min="14855" max="14855" width="47.42578125" style="1" customWidth="1"/>
    <col min="14856" max="14856" width="11.42578125" style="1"/>
    <col min="14857" max="14857" width="18" style="1" customWidth="1"/>
    <col min="14858" max="14858" width="11.42578125" style="1" customWidth="1"/>
    <col min="14859" max="14883" width="8.5703125" style="1" customWidth="1"/>
    <col min="14884" max="15104" width="11.42578125" style="1"/>
    <col min="15105" max="15105" width="5" style="1" bestFit="1" customWidth="1"/>
    <col min="15106" max="15107" width="19.5703125" style="1" customWidth="1"/>
    <col min="15108" max="15108" width="47" style="1" customWidth="1"/>
    <col min="15109" max="15109" width="18.42578125" style="1" customWidth="1"/>
    <col min="15110" max="15110" width="46.5703125" style="1" customWidth="1"/>
    <col min="15111" max="15111" width="47.42578125" style="1" customWidth="1"/>
    <col min="15112" max="15112" width="11.42578125" style="1"/>
    <col min="15113" max="15113" width="18" style="1" customWidth="1"/>
    <col min="15114" max="15114" width="11.42578125" style="1" customWidth="1"/>
    <col min="15115" max="15139" width="8.5703125" style="1" customWidth="1"/>
    <col min="15140" max="15360" width="11.42578125" style="1"/>
    <col min="15361" max="15361" width="5" style="1" bestFit="1" customWidth="1"/>
    <col min="15362" max="15363" width="19.5703125" style="1" customWidth="1"/>
    <col min="15364" max="15364" width="47" style="1" customWidth="1"/>
    <col min="15365" max="15365" width="18.42578125" style="1" customWidth="1"/>
    <col min="15366" max="15366" width="46.5703125" style="1" customWidth="1"/>
    <col min="15367" max="15367" width="47.42578125" style="1" customWidth="1"/>
    <col min="15368" max="15368" width="11.42578125" style="1"/>
    <col min="15369" max="15369" width="18" style="1" customWidth="1"/>
    <col min="15370" max="15370" width="11.42578125" style="1" customWidth="1"/>
    <col min="15371" max="15395" width="8.5703125" style="1" customWidth="1"/>
    <col min="15396" max="15616" width="11.42578125" style="1"/>
    <col min="15617" max="15617" width="5" style="1" bestFit="1" customWidth="1"/>
    <col min="15618" max="15619" width="19.5703125" style="1" customWidth="1"/>
    <col min="15620" max="15620" width="47" style="1" customWidth="1"/>
    <col min="15621" max="15621" width="18.42578125" style="1" customWidth="1"/>
    <col min="15622" max="15622" width="46.5703125" style="1" customWidth="1"/>
    <col min="15623" max="15623" width="47.42578125" style="1" customWidth="1"/>
    <col min="15624" max="15624" width="11.42578125" style="1"/>
    <col min="15625" max="15625" width="18" style="1" customWidth="1"/>
    <col min="15626" max="15626" width="11.42578125" style="1" customWidth="1"/>
    <col min="15627" max="15651" width="8.5703125" style="1" customWidth="1"/>
    <col min="15652" max="15872" width="11.42578125" style="1"/>
    <col min="15873" max="15873" width="5" style="1" bestFit="1" customWidth="1"/>
    <col min="15874" max="15875" width="19.5703125" style="1" customWidth="1"/>
    <col min="15876" max="15876" width="47" style="1" customWidth="1"/>
    <col min="15877" max="15877" width="18.42578125" style="1" customWidth="1"/>
    <col min="15878" max="15878" width="46.5703125" style="1" customWidth="1"/>
    <col min="15879" max="15879" width="47.42578125" style="1" customWidth="1"/>
    <col min="15880" max="15880" width="11.42578125" style="1"/>
    <col min="15881" max="15881" width="18" style="1" customWidth="1"/>
    <col min="15882" max="15882" width="11.42578125" style="1" customWidth="1"/>
    <col min="15883" max="15907" width="8.5703125" style="1" customWidth="1"/>
    <col min="15908" max="16128" width="11.42578125" style="1"/>
    <col min="16129" max="16129" width="5" style="1" bestFit="1" customWidth="1"/>
    <col min="16130" max="16131" width="19.5703125" style="1" customWidth="1"/>
    <col min="16132" max="16132" width="47" style="1" customWidth="1"/>
    <col min="16133" max="16133" width="18.42578125" style="1" customWidth="1"/>
    <col min="16134" max="16134" width="46.5703125" style="1" customWidth="1"/>
    <col min="16135" max="16135" width="47.42578125" style="1" customWidth="1"/>
    <col min="16136" max="16136" width="11.42578125" style="1"/>
    <col min="16137" max="16137" width="18" style="1" customWidth="1"/>
    <col min="16138" max="16138" width="11.42578125" style="1" customWidth="1"/>
    <col min="16139" max="16163" width="8.5703125" style="1" customWidth="1"/>
    <col min="16164" max="16384" width="11.42578125" style="1"/>
  </cols>
  <sheetData>
    <row r="1" spans="1:38" s="35" customFormat="1" ht="50.1" customHeight="1" thickBot="1" x14ac:dyDescent="0.3">
      <c r="A1" s="95"/>
      <c r="B1" s="96"/>
      <c r="C1" s="99" t="s">
        <v>0</v>
      </c>
      <c r="D1" s="100"/>
      <c r="E1" s="100"/>
      <c r="F1" s="100"/>
      <c r="G1" s="100"/>
      <c r="H1" s="100"/>
      <c r="I1" s="101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4"/>
    </row>
    <row r="2" spans="1:38" s="35" customFormat="1" ht="32.25" customHeight="1" x14ac:dyDescent="0.25">
      <c r="A2" s="97"/>
      <c r="B2" s="98"/>
      <c r="C2" s="102" t="s">
        <v>206</v>
      </c>
      <c r="D2" s="103"/>
      <c r="E2" s="103"/>
      <c r="F2" s="103"/>
      <c r="G2" s="103"/>
      <c r="H2" s="103"/>
      <c r="I2" s="10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4"/>
    </row>
    <row r="3" spans="1:38" s="35" customFormat="1" ht="21" customHeight="1" x14ac:dyDescent="0.25">
      <c r="A3" s="105" t="s">
        <v>1</v>
      </c>
      <c r="B3" s="106"/>
      <c r="C3" s="106"/>
      <c r="D3" s="106"/>
      <c r="E3" s="106"/>
      <c r="F3" s="106"/>
      <c r="G3" s="106"/>
      <c r="H3" s="106"/>
      <c r="I3" s="10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4"/>
    </row>
    <row r="4" spans="1:38" s="35" customFormat="1" ht="21" customHeight="1" x14ac:dyDescent="0.25">
      <c r="A4" s="105" t="s">
        <v>2</v>
      </c>
      <c r="B4" s="106"/>
      <c r="C4" s="106"/>
      <c r="D4" s="106"/>
      <c r="E4" s="106"/>
      <c r="F4" s="106"/>
      <c r="G4" s="106"/>
      <c r="H4" s="106"/>
      <c r="I4" s="10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4"/>
    </row>
    <row r="5" spans="1:38" s="35" customFormat="1" ht="21" customHeight="1" x14ac:dyDescent="0.25">
      <c r="A5" s="94" t="s">
        <v>3</v>
      </c>
      <c r="B5" s="94"/>
      <c r="C5" s="94"/>
      <c r="D5" s="94"/>
      <c r="E5" s="94"/>
      <c r="F5" s="94"/>
      <c r="G5" s="94"/>
      <c r="H5" s="94"/>
      <c r="I5" s="9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4"/>
    </row>
    <row r="6" spans="1:38" s="35" customFormat="1" ht="21" customHeight="1" thickBot="1" x14ac:dyDescent="0.3">
      <c r="A6" s="108" t="s">
        <v>236</v>
      </c>
      <c r="B6" s="109"/>
      <c r="C6" s="109"/>
      <c r="D6" s="109"/>
      <c r="E6" s="110"/>
      <c r="F6" s="110"/>
      <c r="G6" s="110"/>
      <c r="H6" s="110"/>
      <c r="I6" s="111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4"/>
    </row>
    <row r="7" spans="1:38" ht="16.5" customHeight="1" thickBot="1" x14ac:dyDescent="0.3">
      <c r="A7" s="112" t="s">
        <v>5</v>
      </c>
      <c r="B7" s="114" t="s">
        <v>6</v>
      </c>
      <c r="C7" s="127" t="s">
        <v>7</v>
      </c>
      <c r="D7" s="115" t="s">
        <v>8</v>
      </c>
      <c r="E7" s="113" t="s">
        <v>9</v>
      </c>
      <c r="F7" s="113" t="s">
        <v>10</v>
      </c>
      <c r="G7" s="112" t="s">
        <v>11</v>
      </c>
      <c r="H7" s="117" t="s">
        <v>12</v>
      </c>
      <c r="I7" s="117" t="s">
        <v>13</v>
      </c>
      <c r="J7" s="121" t="s">
        <v>14</v>
      </c>
      <c r="K7" s="122"/>
      <c r="L7" s="119" t="s">
        <v>15</v>
      </c>
      <c r="M7" s="120"/>
      <c r="N7" s="119" t="s">
        <v>16</v>
      </c>
      <c r="O7" s="120"/>
      <c r="P7" s="119" t="s">
        <v>17</v>
      </c>
      <c r="Q7" s="120"/>
      <c r="R7" s="119" t="s">
        <v>18</v>
      </c>
      <c r="S7" s="120"/>
      <c r="T7" s="119" t="s">
        <v>19</v>
      </c>
      <c r="U7" s="120"/>
      <c r="V7" s="119" t="s">
        <v>20</v>
      </c>
      <c r="W7" s="120"/>
      <c r="X7" s="119" t="s">
        <v>21</v>
      </c>
      <c r="Y7" s="120"/>
      <c r="Z7" s="119" t="s">
        <v>22</v>
      </c>
      <c r="AA7" s="120"/>
      <c r="AB7" s="119" t="s">
        <v>23</v>
      </c>
      <c r="AC7" s="120"/>
      <c r="AD7" s="119" t="s">
        <v>24</v>
      </c>
      <c r="AE7" s="120"/>
      <c r="AF7" s="119" t="s">
        <v>25</v>
      </c>
      <c r="AG7" s="120"/>
      <c r="AH7" s="119" t="s">
        <v>26</v>
      </c>
      <c r="AI7" s="120"/>
    </row>
    <row r="8" spans="1:38" ht="16.5" customHeight="1" thickBot="1" x14ac:dyDescent="0.3">
      <c r="A8" s="113" t="s">
        <v>27</v>
      </c>
      <c r="B8" s="114"/>
      <c r="C8" s="128"/>
      <c r="D8" s="115" t="s">
        <v>28</v>
      </c>
      <c r="E8" s="116" t="s">
        <v>9</v>
      </c>
      <c r="F8" s="116" t="s">
        <v>9</v>
      </c>
      <c r="G8" s="113" t="s">
        <v>11</v>
      </c>
      <c r="H8" s="118" t="s">
        <v>12</v>
      </c>
      <c r="I8" s="118" t="s">
        <v>13</v>
      </c>
      <c r="J8" s="82" t="s">
        <v>29</v>
      </c>
      <c r="K8" s="5" t="s">
        <v>30</v>
      </c>
      <c r="L8" s="4" t="s">
        <v>29</v>
      </c>
      <c r="M8" s="5" t="s">
        <v>30</v>
      </c>
      <c r="N8" s="4" t="s">
        <v>29</v>
      </c>
      <c r="O8" s="5" t="s">
        <v>30</v>
      </c>
      <c r="P8" s="4" t="s">
        <v>29</v>
      </c>
      <c r="Q8" s="5" t="s">
        <v>30</v>
      </c>
      <c r="R8" s="4" t="s">
        <v>29</v>
      </c>
      <c r="S8" s="5" t="s">
        <v>30</v>
      </c>
      <c r="T8" s="4" t="s">
        <v>29</v>
      </c>
      <c r="U8" s="5" t="s">
        <v>30</v>
      </c>
      <c r="V8" s="4" t="s">
        <v>29</v>
      </c>
      <c r="W8" s="5" t="s">
        <v>30</v>
      </c>
      <c r="X8" s="4" t="s">
        <v>29</v>
      </c>
      <c r="Y8" s="5" t="s">
        <v>30</v>
      </c>
      <c r="Z8" s="4" t="s">
        <v>29</v>
      </c>
      <c r="AA8" s="5" t="s">
        <v>30</v>
      </c>
      <c r="AB8" s="4" t="s">
        <v>29</v>
      </c>
      <c r="AC8" s="5" t="s">
        <v>30</v>
      </c>
      <c r="AD8" s="4" t="s">
        <v>29</v>
      </c>
      <c r="AE8" s="5" t="s">
        <v>30</v>
      </c>
      <c r="AF8" s="4" t="s">
        <v>29</v>
      </c>
      <c r="AG8" s="5" t="s">
        <v>30</v>
      </c>
      <c r="AH8" s="6" t="s">
        <v>29</v>
      </c>
      <c r="AI8" s="6" t="s">
        <v>30</v>
      </c>
    </row>
    <row r="9" spans="1:38" ht="60" customHeight="1" thickBot="1" x14ac:dyDescent="0.3">
      <c r="A9" s="70">
        <v>1</v>
      </c>
      <c r="B9" s="129" t="s">
        <v>31</v>
      </c>
      <c r="C9" s="131">
        <v>0.2</v>
      </c>
      <c r="D9" s="93" t="str">
        <f>+'Plan SGSI Detallado 2024'!C9</f>
        <v>Elaborar el plan detallado del SGSI vigencia 2024</v>
      </c>
      <c r="E9" s="9" t="str">
        <f>+'Plan SGSI Detallado 2024'!D9</f>
        <v>Gerencia de Tecnología</v>
      </c>
      <c r="F9" s="9" t="str">
        <f>+'Plan SGSI Detallado 2024'!F9</f>
        <v xml:space="preserve">Oficial de seguridad de la información
Contratista Seguridad de la Información
Gerente de Tecnología
</v>
      </c>
      <c r="G9" s="9" t="str">
        <f>+'Plan SGSI Detallado 2024'!G9</f>
        <v>Plan SGSI 2024</v>
      </c>
      <c r="H9" s="10">
        <f>+'Plan SGSI Detallado 2024'!H9</f>
        <v>45323</v>
      </c>
      <c r="I9" s="84">
        <f>+'Plan SGSI Detallado 2024'!I9</f>
        <v>45381</v>
      </c>
      <c r="J9" s="83">
        <f>+'Plan SGSI Detallado 2024'!J9</f>
        <v>0</v>
      </c>
      <c r="K9" s="19">
        <f>+'Plan SGSI Detallado 2024'!K9</f>
        <v>0</v>
      </c>
      <c r="L9" s="19">
        <f>+'Plan SGSI Detallado 2024'!L9</f>
        <v>0.5</v>
      </c>
      <c r="M9" s="19">
        <f>+'Plan SGSI Detallado 2024'!M9</f>
        <v>0</v>
      </c>
      <c r="N9" s="19">
        <f>+'Plan SGSI Detallado 2024'!N9</f>
        <v>0.5</v>
      </c>
      <c r="O9" s="19">
        <f>+'Plan SGSI Detallado 2024'!O9</f>
        <v>0</v>
      </c>
      <c r="P9" s="19">
        <f>+'Plan SGSI Detallado 2024'!P9</f>
        <v>0</v>
      </c>
      <c r="Q9" s="19">
        <f>+'Plan SGSI Detallado 2024'!Q9</f>
        <v>0</v>
      </c>
      <c r="R9" s="19">
        <f>+'Plan SGSI Detallado 2024'!R9</f>
        <v>0</v>
      </c>
      <c r="S9" s="19">
        <f>+'Plan SGSI Detallado 2024'!S9</f>
        <v>0</v>
      </c>
      <c r="T9" s="19">
        <f>+'Plan SGSI Detallado 2024'!T9</f>
        <v>0</v>
      </c>
      <c r="U9" s="19">
        <f>+'Plan SGSI Detallado 2024'!U9</f>
        <v>0</v>
      </c>
      <c r="V9" s="19">
        <f>+'Plan SGSI Detallado 2024'!V9</f>
        <v>0</v>
      </c>
      <c r="W9" s="19">
        <f>+'Plan SGSI Detallado 2024'!W9</f>
        <v>0</v>
      </c>
      <c r="X9" s="19">
        <f>+'Plan SGSI Detallado 2024'!X9</f>
        <v>0</v>
      </c>
      <c r="Y9" s="19">
        <f>+'Plan SGSI Detallado 2024'!Y9</f>
        <v>0</v>
      </c>
      <c r="Z9" s="19">
        <f>+'Plan SGSI Detallado 2024'!Z9</f>
        <v>0</v>
      </c>
      <c r="AA9" s="19">
        <f>+'Plan SGSI Detallado 2024'!AA9</f>
        <v>0</v>
      </c>
      <c r="AB9" s="19">
        <f>+'Plan SGSI Detallado 2024'!AB9</f>
        <v>0</v>
      </c>
      <c r="AC9" s="19">
        <f>+'Plan SGSI Detallado 2024'!AC9</f>
        <v>0</v>
      </c>
      <c r="AD9" s="19">
        <f>+'Plan SGSI Detallado 2024'!AD9</f>
        <v>0</v>
      </c>
      <c r="AE9" s="19">
        <f>+'Plan SGSI Detallado 2024'!AE9</f>
        <v>0</v>
      </c>
      <c r="AF9" s="19">
        <f>+'Plan SGSI Detallado 2024'!AF9</f>
        <v>0</v>
      </c>
      <c r="AG9" s="19">
        <f>+'Plan SGSI Detallado 2024'!AG9</f>
        <v>0</v>
      </c>
      <c r="AH9" s="59">
        <f t="shared" ref="AH9:AH10" si="0">AF9+AD9+AB9+Z9+X9+V9+T9+R9+P9+N9+L9+J9</f>
        <v>1</v>
      </c>
      <c r="AI9" s="60">
        <f t="shared" ref="AI9:AI10" si="1">AG9+AE9+AC9+AA9+Y9+W9+U9+S9+Q9+O9+M9+K9</f>
        <v>0</v>
      </c>
      <c r="AJ9" s="91" t="s">
        <v>231</v>
      </c>
    </row>
    <row r="10" spans="1:38" ht="122.45" customHeight="1" thickBot="1" x14ac:dyDescent="0.3">
      <c r="A10" s="70">
        <v>2</v>
      </c>
      <c r="B10" s="129"/>
      <c r="C10" s="131"/>
      <c r="D10" s="65" t="str">
        <f>+'Plan SGSI Detallado 2024'!C10</f>
        <v>Elaborar el plan de capacitación, sensibilización y comunicación en seguridad y privacidad de la información 2024 alineado con la Estrategia de Uso y Apropiación de TI 2024, Plan de Capacitación Institucional y Plan de Comunicaciones de la Unidad</v>
      </c>
      <c r="E10" s="9" t="str">
        <f>+'Plan SGSI Detallado 2024'!D10</f>
        <v>Gerencia de Tecnología / Subgerencia de Recursos Humanos / Comunicaciones</v>
      </c>
      <c r="F10" s="9" t="str">
        <f>+'Plan SGSI Detallado 2024'!F10</f>
        <v xml:space="preserve">Oficial de seguridad de la información
Contratista Seguridad de la Información
</v>
      </c>
      <c r="G10" s="9" t="str">
        <f>+'Plan SGSI Detallado 2024'!G10</f>
        <v>Plan de capacitación, sensibilización y comunicación en seguridad y privacidad de la información 2024 alineado con la Estrategia de Uso y Apropiación de TI 2024 y Plan de Capacitación Institucional y Plan de Comunicaciones de la Unidad</v>
      </c>
      <c r="H10" s="10">
        <f>+'Plan SGSI Detallado 2024'!H10</f>
        <v>45323</v>
      </c>
      <c r="I10" s="84">
        <f>+'Plan SGSI Detallado 2024'!I10</f>
        <v>45381</v>
      </c>
      <c r="J10" s="83">
        <f>+'Plan SGSI Detallado 2024'!J11</f>
        <v>0</v>
      </c>
      <c r="K10" s="19">
        <f>+'Plan SGSI Detallado 2024'!K11</f>
        <v>0</v>
      </c>
      <c r="L10" s="19">
        <f>+'Plan SGSI Detallado 2024'!L11</f>
        <v>0.25</v>
      </c>
      <c r="M10" s="19">
        <f>+'Plan SGSI Detallado 2024'!M11</f>
        <v>0</v>
      </c>
      <c r="N10" s="19">
        <f>+'Plan SGSI Detallado 2024'!N11</f>
        <v>0.25</v>
      </c>
      <c r="O10" s="19">
        <f>+'Plan SGSI Detallado 2024'!O11</f>
        <v>0</v>
      </c>
      <c r="P10" s="19">
        <f>+'Plan SGSI Detallado 2024'!P11</f>
        <v>0</v>
      </c>
      <c r="Q10" s="19">
        <f>+'Plan SGSI Detallado 2024'!Q11</f>
        <v>0</v>
      </c>
      <c r="R10" s="19">
        <f>+'Plan SGSI Detallado 2024'!R11</f>
        <v>0</v>
      </c>
      <c r="S10" s="19">
        <f>+'Plan SGSI Detallado 2024'!S11</f>
        <v>0</v>
      </c>
      <c r="T10" s="19">
        <f>+'Plan SGSI Detallado 2024'!T11</f>
        <v>0</v>
      </c>
      <c r="U10" s="19">
        <f>+'Plan SGSI Detallado 2024'!U11</f>
        <v>0</v>
      </c>
      <c r="V10" s="19">
        <f>+'Plan SGSI Detallado 2024'!V11</f>
        <v>0.25</v>
      </c>
      <c r="W10" s="19">
        <f>+'Plan SGSI Detallado 2024'!W11</f>
        <v>0</v>
      </c>
      <c r="X10" s="19">
        <f>+'Plan SGSI Detallado 2024'!X11</f>
        <v>0.25</v>
      </c>
      <c r="Y10" s="19">
        <f>+'Plan SGSI Detallado 2024'!Y11</f>
        <v>0</v>
      </c>
      <c r="Z10" s="19">
        <f>+'Plan SGSI Detallado 2024'!Z11</f>
        <v>0</v>
      </c>
      <c r="AA10" s="19">
        <f>+'Plan SGSI Detallado 2024'!AA11</f>
        <v>0</v>
      </c>
      <c r="AB10" s="19">
        <f>+'Plan SGSI Detallado 2024'!AB11</f>
        <v>0</v>
      </c>
      <c r="AC10" s="19">
        <f>+'Plan SGSI Detallado 2024'!AC11</f>
        <v>0</v>
      </c>
      <c r="AD10" s="19">
        <f>+'Plan SGSI Detallado 2024'!AD11</f>
        <v>0</v>
      </c>
      <c r="AE10" s="19">
        <f>+'Plan SGSI Detallado 2024'!AE11</f>
        <v>0</v>
      </c>
      <c r="AF10" s="19">
        <f>+'Plan SGSI Detallado 2024'!AF11</f>
        <v>0</v>
      </c>
      <c r="AG10" s="19">
        <f>+'Plan SGSI Detallado 2024'!AG11</f>
        <v>0</v>
      </c>
      <c r="AH10" s="59">
        <f t="shared" si="0"/>
        <v>1</v>
      </c>
      <c r="AI10" s="60">
        <f t="shared" si="1"/>
        <v>0</v>
      </c>
    </row>
    <row r="11" spans="1:38" ht="75.599999999999994" customHeight="1" thickBot="1" x14ac:dyDescent="0.3">
      <c r="A11" s="70">
        <v>3</v>
      </c>
      <c r="B11" s="129"/>
      <c r="C11" s="129"/>
      <c r="D11" s="65" t="str">
        <f>+'Plan SGSI Detallado 2024'!C11</f>
        <v>Elaborar encuestas para medir la apropiación de los temas de seguridad y privacidad de la información vigencia 2024</v>
      </c>
      <c r="E11" s="9" t="str">
        <f>+'Plan SGSI Detallado 2024'!D11</f>
        <v>Gerencia de Tecnología</v>
      </c>
      <c r="F11" s="9" t="str">
        <f>+'Plan SGSI Detallado 2024'!F11</f>
        <v xml:space="preserve">Oficial de seguridad de la información
Contratista Seguridad de la Información
</v>
      </c>
      <c r="G11" s="9" t="str">
        <f>+'Plan SGSI Detallado 2024'!G11</f>
        <v>Encuesta de apropiación elaborada</v>
      </c>
      <c r="H11" s="10">
        <f>+'Plan SGSI Detallado 2024'!H11</f>
        <v>45323</v>
      </c>
      <c r="I11" s="84">
        <f>+'Plan SGSI Detallado 2024'!I11</f>
        <v>45534</v>
      </c>
      <c r="J11" s="83">
        <f>+'Plan SGSI Detallado 2024'!J11</f>
        <v>0</v>
      </c>
      <c r="K11" s="19">
        <f>+'Plan SGSI Detallado 2024'!K11</f>
        <v>0</v>
      </c>
      <c r="L11" s="19">
        <f>+'Plan SGSI Detallado 2024'!L11</f>
        <v>0.25</v>
      </c>
      <c r="M11" s="19">
        <f>+'Plan SGSI Detallado 2024'!M11</f>
        <v>0</v>
      </c>
      <c r="N11" s="19">
        <f>+'Plan SGSI Detallado 2024'!N11</f>
        <v>0.25</v>
      </c>
      <c r="O11" s="19">
        <f>+'Plan SGSI Detallado 2024'!O11</f>
        <v>0</v>
      </c>
      <c r="P11" s="19">
        <f>+'Plan SGSI Detallado 2024'!P11</f>
        <v>0</v>
      </c>
      <c r="Q11" s="19">
        <f>+'Plan SGSI Detallado 2024'!Q11</f>
        <v>0</v>
      </c>
      <c r="R11" s="19">
        <f>+'Plan SGSI Detallado 2024'!R11</f>
        <v>0</v>
      </c>
      <c r="S11" s="19">
        <f>+'Plan SGSI Detallado 2024'!S11</f>
        <v>0</v>
      </c>
      <c r="T11" s="19">
        <f>+'Plan SGSI Detallado 2024'!T11</f>
        <v>0</v>
      </c>
      <c r="U11" s="19">
        <f>+'Plan SGSI Detallado 2024'!U11</f>
        <v>0</v>
      </c>
      <c r="V11" s="19">
        <f>+'Plan SGSI Detallado 2024'!V11</f>
        <v>0.25</v>
      </c>
      <c r="W11" s="19">
        <f>+'Plan SGSI Detallado 2024'!W11</f>
        <v>0</v>
      </c>
      <c r="X11" s="19">
        <f>+'Plan SGSI Detallado 2024'!X11</f>
        <v>0.25</v>
      </c>
      <c r="Y11" s="19">
        <f>+'Plan SGSI Detallado 2024'!Y11</f>
        <v>0</v>
      </c>
      <c r="Z11" s="19">
        <f>+'Plan SGSI Detallado 2024'!Z11</f>
        <v>0</v>
      </c>
      <c r="AA11" s="19">
        <f>+'Plan SGSI Detallado 2024'!AA11</f>
        <v>0</v>
      </c>
      <c r="AB11" s="19">
        <f>+'Plan SGSI Detallado 2024'!AB11</f>
        <v>0</v>
      </c>
      <c r="AC11" s="19">
        <f>+'Plan SGSI Detallado 2024'!AC11</f>
        <v>0</v>
      </c>
      <c r="AD11" s="19">
        <f>+'Plan SGSI Detallado 2024'!AD11</f>
        <v>0</v>
      </c>
      <c r="AE11" s="19">
        <f>+'Plan SGSI Detallado 2024'!AE11</f>
        <v>0</v>
      </c>
      <c r="AF11" s="19">
        <f>+'Plan SGSI Detallado 2024'!AF11</f>
        <v>0</v>
      </c>
      <c r="AG11" s="19">
        <f>+'Plan SGSI Detallado 2024'!AG11</f>
        <v>0</v>
      </c>
      <c r="AH11" s="59">
        <f t="shared" ref="AH11:AI29" si="2">AF11+AD11+AB11+Z11+X11+V11+T11+R11+P11+N11+L11+J11</f>
        <v>1</v>
      </c>
      <c r="AI11" s="60">
        <f t="shared" si="2"/>
        <v>0</v>
      </c>
      <c r="AJ11" s="91" t="s">
        <v>227</v>
      </c>
    </row>
    <row r="12" spans="1:38" ht="55.5" customHeight="1" thickBot="1" x14ac:dyDescent="0.3">
      <c r="A12" s="70">
        <v>4</v>
      </c>
      <c r="B12" s="129"/>
      <c r="C12" s="129"/>
      <c r="D12" s="65" t="str">
        <f>+'Plan SGSI Detallado 2024'!C12</f>
        <v>Elaborar plan inicial del SGSI vigencia 2025</v>
      </c>
      <c r="E12" s="9" t="str">
        <f>+'Plan SGSI Detallado 2024'!D12</f>
        <v>Gerencia de Tecnología</v>
      </c>
      <c r="F12" s="9" t="str">
        <f>+'Plan SGSI Detallado 2024'!F12</f>
        <v xml:space="preserve">Oficial de seguridad de la información
Contratista Seguridad de la Información
Gerente de Tecnología
</v>
      </c>
      <c r="G12" s="9" t="str">
        <f>+'Plan SGSI Detallado 2024'!G12</f>
        <v>Plan inicial SGSI 2025</v>
      </c>
      <c r="H12" s="10">
        <f>+'Plan SGSI Detallado 2024'!H12</f>
        <v>45597</v>
      </c>
      <c r="I12" s="84">
        <f>+'Plan SGSI Detallado 2024'!I12</f>
        <v>45641</v>
      </c>
      <c r="J12" s="83">
        <f>+'Plan SGSI Detallado 2024'!J12</f>
        <v>0</v>
      </c>
      <c r="K12" s="19">
        <f>+'Plan SGSI Detallado 2024'!K12</f>
        <v>0</v>
      </c>
      <c r="L12" s="19">
        <f>+'Plan SGSI Detallado 2024'!L12</f>
        <v>0</v>
      </c>
      <c r="M12" s="19">
        <f>+'Plan SGSI Detallado 2024'!M12</f>
        <v>0</v>
      </c>
      <c r="N12" s="19">
        <f>+'Plan SGSI Detallado 2024'!N12</f>
        <v>0</v>
      </c>
      <c r="O12" s="19">
        <f>+'Plan SGSI Detallado 2024'!O12</f>
        <v>0</v>
      </c>
      <c r="P12" s="19">
        <f>+'Plan SGSI Detallado 2024'!P12</f>
        <v>0</v>
      </c>
      <c r="Q12" s="19">
        <f>+'Plan SGSI Detallado 2024'!Q12</f>
        <v>0</v>
      </c>
      <c r="R12" s="19">
        <f>+'Plan SGSI Detallado 2024'!R12</f>
        <v>0</v>
      </c>
      <c r="S12" s="19">
        <f>+'Plan SGSI Detallado 2024'!S12</f>
        <v>0</v>
      </c>
      <c r="T12" s="19">
        <f>+'Plan SGSI Detallado 2024'!T12</f>
        <v>0</v>
      </c>
      <c r="U12" s="19">
        <f>+'Plan SGSI Detallado 2024'!U12</f>
        <v>0</v>
      </c>
      <c r="V12" s="19">
        <f>+'Plan SGSI Detallado 2024'!V12</f>
        <v>0</v>
      </c>
      <c r="W12" s="19">
        <f>+'Plan SGSI Detallado 2024'!W12</f>
        <v>0</v>
      </c>
      <c r="X12" s="19">
        <f>+'Plan SGSI Detallado 2024'!X12</f>
        <v>0</v>
      </c>
      <c r="Y12" s="19">
        <f>+'Plan SGSI Detallado 2024'!Y12</f>
        <v>0</v>
      </c>
      <c r="Z12" s="19">
        <f>+'Plan SGSI Detallado 2024'!Z12</f>
        <v>0</v>
      </c>
      <c r="AA12" s="19">
        <f>+'Plan SGSI Detallado 2024'!AA12</f>
        <v>0</v>
      </c>
      <c r="AB12" s="19">
        <f>+'Plan SGSI Detallado 2024'!AB12</f>
        <v>0</v>
      </c>
      <c r="AC12" s="19">
        <f>+'Plan SGSI Detallado 2024'!AC12</f>
        <v>0</v>
      </c>
      <c r="AD12" s="19">
        <f>+'Plan SGSI Detallado 2024'!AD12</f>
        <v>0.5</v>
      </c>
      <c r="AE12" s="19">
        <f>+'Plan SGSI Detallado 2024'!AE12</f>
        <v>0</v>
      </c>
      <c r="AF12" s="19">
        <f>+'Plan SGSI Detallado 2024'!AF12</f>
        <v>0.5</v>
      </c>
      <c r="AG12" s="19">
        <f>+'Plan SGSI Detallado 2024'!AG12</f>
        <v>0</v>
      </c>
      <c r="AH12" s="59">
        <f t="shared" si="2"/>
        <v>1</v>
      </c>
      <c r="AI12" s="60">
        <f t="shared" si="2"/>
        <v>0</v>
      </c>
      <c r="AJ12" s="91" t="s">
        <v>228</v>
      </c>
    </row>
    <row r="13" spans="1:38" ht="75.75" customHeight="1" thickBot="1" x14ac:dyDescent="0.3">
      <c r="A13" s="70">
        <v>5</v>
      </c>
      <c r="B13" s="130"/>
      <c r="C13" s="130"/>
      <c r="D13" s="65" t="str">
        <f>+'Plan SGSI Detallado 2024'!C13</f>
        <v>Elaborar propuesta inicial del plan de capacitación, sensibilización y comunicación, vigencia 2025</v>
      </c>
      <c r="E13" s="9" t="str">
        <f>+'Plan SGSI Detallado 2024'!D13</f>
        <v>Gerencia de Tecnología / Subgerencia de Recursos Humanos / Comunicaciones</v>
      </c>
      <c r="F13" s="9" t="str">
        <f>+'Plan SGSI Detallado 2024'!F13</f>
        <v xml:space="preserve">Oficial de seguridad de la información
Contratista Seguridad de la Información
Gerente de Tecnología
</v>
      </c>
      <c r="G13" s="9" t="str">
        <f>+'Plan SGSI Detallado 2024'!G13</f>
        <v>Propuesta Plan de capacitación, sensibilización y comunicación para la vigencia 2025</v>
      </c>
      <c r="H13" s="10">
        <f>+'Plan SGSI Detallado 2024'!H13</f>
        <v>45597</v>
      </c>
      <c r="I13" s="84">
        <f>+'Plan SGSI Detallado 2024'!I13</f>
        <v>45641</v>
      </c>
      <c r="J13" s="83">
        <f>'Plan SGSI Detallado 2024'!J13</f>
        <v>0</v>
      </c>
      <c r="K13" s="19">
        <f>'Plan SGSI Detallado 2024'!K13</f>
        <v>0</v>
      </c>
      <c r="L13" s="19">
        <f>'Plan SGSI Detallado 2024'!L13</f>
        <v>0</v>
      </c>
      <c r="M13" s="19">
        <f>'Plan SGSI Detallado 2024'!M13</f>
        <v>0</v>
      </c>
      <c r="N13" s="19">
        <f>'Plan SGSI Detallado 2024'!N13</f>
        <v>0</v>
      </c>
      <c r="O13" s="19">
        <f>'Plan SGSI Detallado 2024'!O13</f>
        <v>0</v>
      </c>
      <c r="P13" s="19">
        <f>'Plan SGSI Detallado 2024'!P13</f>
        <v>0</v>
      </c>
      <c r="Q13" s="19">
        <f>'Plan SGSI Detallado 2024'!Q13</f>
        <v>0</v>
      </c>
      <c r="R13" s="19">
        <f>'Plan SGSI Detallado 2024'!R13</f>
        <v>0</v>
      </c>
      <c r="S13" s="19">
        <f>'Plan SGSI Detallado 2024'!S13</f>
        <v>0</v>
      </c>
      <c r="T13" s="19">
        <f>'Plan SGSI Detallado 2024'!T13</f>
        <v>0</v>
      </c>
      <c r="U13" s="19">
        <f>'Plan SGSI Detallado 2024'!U13</f>
        <v>0</v>
      </c>
      <c r="V13" s="19">
        <f>'Plan SGSI Detallado 2024'!V13</f>
        <v>0</v>
      </c>
      <c r="W13" s="19">
        <f>'Plan SGSI Detallado 2024'!W13</f>
        <v>0</v>
      </c>
      <c r="X13" s="19">
        <f>'Plan SGSI Detallado 2024'!X13</f>
        <v>0</v>
      </c>
      <c r="Y13" s="19">
        <f>'Plan SGSI Detallado 2024'!Y13</f>
        <v>0</v>
      </c>
      <c r="Z13" s="19">
        <f>'Plan SGSI Detallado 2024'!Z13</f>
        <v>0</v>
      </c>
      <c r="AA13" s="19">
        <f>'Plan SGSI Detallado 2024'!AA13</f>
        <v>0</v>
      </c>
      <c r="AB13" s="19">
        <f>'Plan SGSI Detallado 2024'!AB13</f>
        <v>0</v>
      </c>
      <c r="AC13" s="19">
        <f>'Plan SGSI Detallado 2024'!AC13</f>
        <v>0</v>
      </c>
      <c r="AD13" s="19">
        <f>'Plan SGSI Detallado 2024'!AD13</f>
        <v>0.5</v>
      </c>
      <c r="AE13" s="19">
        <f>'Plan SGSI Detallado 2024'!AE13</f>
        <v>0</v>
      </c>
      <c r="AF13" s="19">
        <f>'Plan SGSI Detallado 2024'!AF13</f>
        <v>0.5</v>
      </c>
      <c r="AG13" s="19">
        <f>'Plan SGSI Detallado 2024'!AG13</f>
        <v>0</v>
      </c>
      <c r="AH13" s="59">
        <f t="shared" si="2"/>
        <v>1</v>
      </c>
      <c r="AI13" s="60">
        <f t="shared" si="2"/>
        <v>0</v>
      </c>
      <c r="AL13" s="7"/>
    </row>
    <row r="14" spans="1:38" ht="75" customHeight="1" thickBot="1" x14ac:dyDescent="0.3">
      <c r="A14" s="70">
        <v>6</v>
      </c>
      <c r="B14" s="123" t="s">
        <v>32</v>
      </c>
      <c r="C14" s="132">
        <v>0.5</v>
      </c>
      <c r="D14" s="65" t="str">
        <f>+'Plan SGSI Detallado 2024'!C15</f>
        <v>Implementar controles para el etiquetado de la información y gestión de accesos en repositorios de la Unidad</v>
      </c>
      <c r="E14" s="9" t="str">
        <f>+'Plan SGSI Detallado 2024'!D15</f>
        <v>Todas las dependencias</v>
      </c>
      <c r="F14" s="42" t="str">
        <f>'Plan SGSI Detallado 2024'!F15</f>
        <v>Oficial de seguridad de la información (GT) / Administrador del Fileserver de la SIT /
Contratista de seguridad de la información (GT)
Administradores de Fileserver de todas las depedencias</v>
      </c>
      <c r="G14" s="42" t="str">
        <f>'Plan SGSI Detallado 2024'!G15</f>
        <v>Controles para el etiquetado de la información y gestión de accesos implementados</v>
      </c>
      <c r="H14" s="10">
        <f>'Plan SGSI Detallado 2024'!H15</f>
        <v>45352</v>
      </c>
      <c r="I14" s="84">
        <f>'Plan SGSI Detallado 2024'!I15</f>
        <v>45626</v>
      </c>
      <c r="J14" s="83">
        <f>'Plan SGSI Detallado 2024'!J15</f>
        <v>0</v>
      </c>
      <c r="K14" s="19">
        <f>'Plan SGSI Detallado 2024'!K15</f>
        <v>0</v>
      </c>
      <c r="L14" s="19">
        <f>'Plan SGSI Detallado 2024'!L15</f>
        <v>0</v>
      </c>
      <c r="M14" s="19">
        <f>'Plan SGSI Detallado 2024'!M15</f>
        <v>0</v>
      </c>
      <c r="N14" s="19">
        <f>'Plan SGSI Detallado 2024'!N15</f>
        <v>0.11</v>
      </c>
      <c r="O14" s="19">
        <f>'Plan SGSI Detallado 2024'!O15</f>
        <v>0</v>
      </c>
      <c r="P14" s="19">
        <f>'Plan SGSI Detallado 2024'!P15</f>
        <v>0.11</v>
      </c>
      <c r="Q14" s="19">
        <f>'Plan SGSI Detallado 2024'!Q15</f>
        <v>0</v>
      </c>
      <c r="R14" s="19">
        <f>'Plan SGSI Detallado 2024'!R15</f>
        <v>0.11</v>
      </c>
      <c r="S14" s="19">
        <f>'Plan SGSI Detallado 2024'!S15</f>
        <v>0</v>
      </c>
      <c r="T14" s="19">
        <f>'Plan SGSI Detallado 2024'!T15</f>
        <v>0.11</v>
      </c>
      <c r="U14" s="19">
        <f>'Plan SGSI Detallado 2024'!U15</f>
        <v>0</v>
      </c>
      <c r="V14" s="19">
        <f>'Plan SGSI Detallado 2024'!V15</f>
        <v>0.11</v>
      </c>
      <c r="W14" s="19">
        <f>'Plan SGSI Detallado 2024'!W15</f>
        <v>0</v>
      </c>
      <c r="X14" s="19">
        <f>'Plan SGSI Detallado 2024'!X15</f>
        <v>0.11</v>
      </c>
      <c r="Y14" s="19">
        <f>'Plan SGSI Detallado 2024'!Y15</f>
        <v>0</v>
      </c>
      <c r="Z14" s="19">
        <f>'Plan SGSI Detallado 2024'!Z15</f>
        <v>0.11</v>
      </c>
      <c r="AA14" s="19">
        <f>'Plan SGSI Detallado 2024'!AA15</f>
        <v>0</v>
      </c>
      <c r="AB14" s="19">
        <f>'Plan SGSI Detallado 2024'!AB15</f>
        <v>0.11</v>
      </c>
      <c r="AC14" s="19">
        <f>'Plan SGSI Detallado 2024'!AC15</f>
        <v>0</v>
      </c>
      <c r="AD14" s="19">
        <f>'Plan SGSI Detallado 2024'!AD15</f>
        <v>0.12</v>
      </c>
      <c r="AE14" s="19">
        <f>'Plan SGSI Detallado 2024'!AE15</f>
        <v>0</v>
      </c>
      <c r="AF14" s="19">
        <f>'Plan SGSI Detallado 2024'!AF15</f>
        <v>0</v>
      </c>
      <c r="AG14" s="19">
        <f>'Plan SGSI Detallado 2024'!AG15</f>
        <v>0</v>
      </c>
      <c r="AH14" s="59">
        <f t="shared" si="2"/>
        <v>0.99999999999999989</v>
      </c>
      <c r="AI14" s="60">
        <f t="shared" si="2"/>
        <v>0</v>
      </c>
    </row>
    <row r="15" spans="1:38" ht="69" customHeight="1" thickBot="1" x14ac:dyDescent="0.3">
      <c r="A15" s="70">
        <v>7</v>
      </c>
      <c r="B15" s="129"/>
      <c r="C15" s="133"/>
      <c r="D15" s="65" t="str">
        <f>+'Plan SGSI Detallado 2024'!C18</f>
        <v xml:space="preserve">Implementar controles para la gestión de la Infraestructura Tecnológica de la Entidad </v>
      </c>
      <c r="E15" s="9" t="str">
        <f>+'Plan SGSI Detallado 2024'!D18</f>
        <v>Subgerencia de ingeniería de software / Subgerencia de infraestructura tecnológica</v>
      </c>
      <c r="F15" s="42" t="str">
        <f>'Plan SGSI Detallado 2024'!F18</f>
        <v>Subgerente de ingeniería de software
/ Subgerente de Infraestructura Tecnológica/ Oficial de seguridad de la información
Contratista seguridad de la información
/ Enlace de Seguridad de la Información Subgerencia de Infraestructura Tecnológica/ Administradores de plataformas</v>
      </c>
      <c r="G15" s="42" t="str">
        <f>'Plan SGSI Detallado 2024'!G18</f>
        <v>Controles para la Gestión de Infraestructura Tecnológica priorizados e implementados</v>
      </c>
      <c r="H15" s="10">
        <f>'Plan SGSI Detallado 2024'!H18</f>
        <v>45325</v>
      </c>
      <c r="I15" s="84">
        <f>'Plan SGSI Detallado 2024'!I18</f>
        <v>45641</v>
      </c>
      <c r="J15" s="83">
        <f>'Plan SGSI Detallado 2024'!J18</f>
        <v>0</v>
      </c>
      <c r="K15" s="19">
        <f>'Plan SGSI Detallado 2024'!K18</f>
        <v>0</v>
      </c>
      <c r="L15" s="19">
        <f>'Plan SGSI Detallado 2024'!L18</f>
        <v>0.05</v>
      </c>
      <c r="M15" s="19">
        <f>'Plan SGSI Detallado 2024'!M18</f>
        <v>0</v>
      </c>
      <c r="N15" s="19">
        <f>'Plan SGSI Detallado 2024'!N18</f>
        <v>0.1</v>
      </c>
      <c r="O15" s="19">
        <f>'Plan SGSI Detallado 2024'!O18</f>
        <v>0</v>
      </c>
      <c r="P15" s="19">
        <f>'Plan SGSI Detallado 2024'!P18</f>
        <v>0.1</v>
      </c>
      <c r="Q15" s="19">
        <f>'Plan SGSI Detallado 2024'!Q18</f>
        <v>0</v>
      </c>
      <c r="R15" s="19">
        <f>'Plan SGSI Detallado 2024'!R18</f>
        <v>0.1</v>
      </c>
      <c r="S15" s="19">
        <f>'Plan SGSI Detallado 2024'!S18</f>
        <v>0</v>
      </c>
      <c r="T15" s="19">
        <f>'Plan SGSI Detallado 2024'!T18</f>
        <v>0.1</v>
      </c>
      <c r="U15" s="19">
        <f>'Plan SGSI Detallado 2024'!U18</f>
        <v>0</v>
      </c>
      <c r="V15" s="19">
        <f>'Plan SGSI Detallado 2024'!V18</f>
        <v>0.1</v>
      </c>
      <c r="W15" s="19">
        <f>'Plan SGSI Detallado 2024'!W18</f>
        <v>0</v>
      </c>
      <c r="X15" s="19">
        <f>'Plan SGSI Detallado 2024'!X18</f>
        <v>0.1</v>
      </c>
      <c r="Y15" s="19">
        <f>'Plan SGSI Detallado 2024'!Y18</f>
        <v>0</v>
      </c>
      <c r="Z15" s="19">
        <f>'Plan SGSI Detallado 2024'!Z18</f>
        <v>0.1</v>
      </c>
      <c r="AA15" s="19">
        <f>'Plan SGSI Detallado 2024'!AA18</f>
        <v>0</v>
      </c>
      <c r="AB15" s="19">
        <f>'Plan SGSI Detallado 2024'!AB18</f>
        <v>0.1</v>
      </c>
      <c r="AC15" s="19">
        <f>'Plan SGSI Detallado 2024'!AC18</f>
        <v>0</v>
      </c>
      <c r="AD15" s="19">
        <f>'Plan SGSI Detallado 2024'!AD18</f>
        <v>0.1</v>
      </c>
      <c r="AE15" s="19">
        <f>'Plan SGSI Detallado 2024'!AE18</f>
        <v>0</v>
      </c>
      <c r="AF15" s="19">
        <f>'Plan SGSI Detallado 2024'!AF18</f>
        <v>0.05</v>
      </c>
      <c r="AG15" s="19">
        <f>'Plan SGSI Detallado 2024'!AG18</f>
        <v>0</v>
      </c>
      <c r="AH15" s="59">
        <f t="shared" si="2"/>
        <v>0.99999999999999989</v>
      </c>
      <c r="AI15" s="60">
        <f t="shared" si="2"/>
        <v>0</v>
      </c>
    </row>
    <row r="16" spans="1:38" ht="77.25" customHeight="1" thickBot="1" x14ac:dyDescent="0.3">
      <c r="A16" s="70">
        <v>8</v>
      </c>
      <c r="B16" s="129"/>
      <c r="C16" s="133"/>
      <c r="D16" s="65" t="str">
        <f>+'Plan SGSI Detallado 2024'!C23</f>
        <v>Implementar controles de seguridad de la información en los sistemas de información</v>
      </c>
      <c r="E16" s="9" t="str">
        <f>+'Plan SGSI Detallado 2024'!D23</f>
        <v>Subgerencia de Ingeniería de Software</v>
      </c>
      <c r="F16" s="42" t="str">
        <f>'Plan SGSI Detallado 2024'!F23</f>
        <v>Oficial de Seguridad de la Información - Contratista de Apoyo / Enlace de Seguridad de la Información Subgerencia de Ingeniería de Software
/ Administradores de capa Media Y Bases de Datos</v>
      </c>
      <c r="G16" s="42" t="str">
        <f>'Plan SGSI Detallado 2024'!G23</f>
        <v>Controles de seguridad y privacidad para los sistemas de información priorizados e implementados</v>
      </c>
      <c r="H16" s="10">
        <f>'Plan SGSI Detallado 2024'!H23</f>
        <v>45444</v>
      </c>
      <c r="I16" s="84">
        <f>'Plan SGSI Detallado 2024'!I23</f>
        <v>45641</v>
      </c>
      <c r="J16" s="83">
        <f>'Plan SGSI Detallado 2024'!J23</f>
        <v>0</v>
      </c>
      <c r="K16" s="19">
        <f>'Plan SGSI Detallado 2024'!K23</f>
        <v>0</v>
      </c>
      <c r="L16" s="19">
        <f>'Plan SGSI Detallado 2024'!L23</f>
        <v>0</v>
      </c>
      <c r="M16" s="19">
        <f>'Plan SGSI Detallado 2024'!M23</f>
        <v>0</v>
      </c>
      <c r="N16" s="19">
        <f>'Plan SGSI Detallado 2024'!N23</f>
        <v>0</v>
      </c>
      <c r="O16" s="19">
        <f>'Plan SGSI Detallado 2024'!O23</f>
        <v>0</v>
      </c>
      <c r="P16" s="19">
        <f>'Plan SGSI Detallado 2024'!P23</f>
        <v>0</v>
      </c>
      <c r="Q16" s="19">
        <f>'Plan SGSI Detallado 2024'!Q23</f>
        <v>0</v>
      </c>
      <c r="R16" s="19">
        <f>'Plan SGSI Detallado 2024'!R23</f>
        <v>0</v>
      </c>
      <c r="S16" s="19">
        <f>'Plan SGSI Detallado 2024'!S23</f>
        <v>0</v>
      </c>
      <c r="T16" s="19">
        <f>'Plan SGSI Detallado 2024'!T23</f>
        <v>0.5</v>
      </c>
      <c r="U16" s="19">
        <f>'Plan SGSI Detallado 2024'!U23</f>
        <v>0</v>
      </c>
      <c r="V16" s="19">
        <f>'Plan SGSI Detallado 2024'!V23</f>
        <v>0</v>
      </c>
      <c r="W16" s="19">
        <f>'Plan SGSI Detallado 2024'!W23</f>
        <v>0</v>
      </c>
      <c r="X16" s="19">
        <f>'Plan SGSI Detallado 2024'!X23</f>
        <v>0</v>
      </c>
      <c r="Y16" s="19">
        <f>'Plan SGSI Detallado 2024'!Y23</f>
        <v>0</v>
      </c>
      <c r="Z16" s="19">
        <f>'Plan SGSI Detallado 2024'!Z23</f>
        <v>0</v>
      </c>
      <c r="AA16" s="19">
        <f>'Plan SGSI Detallado 2024'!AA23</f>
        <v>0</v>
      </c>
      <c r="AB16" s="19">
        <f>'Plan SGSI Detallado 2024'!AB23</f>
        <v>0</v>
      </c>
      <c r="AC16" s="19">
        <f>'Plan SGSI Detallado 2024'!AC23</f>
        <v>0</v>
      </c>
      <c r="AD16" s="19">
        <f>'Plan SGSI Detallado 2024'!AD23</f>
        <v>0</v>
      </c>
      <c r="AE16" s="19">
        <f>'Plan SGSI Detallado 2024'!AE23</f>
        <v>0</v>
      </c>
      <c r="AF16" s="19">
        <f>'Plan SGSI Detallado 2024'!AF23</f>
        <v>0.5</v>
      </c>
      <c r="AG16" s="19">
        <f>'Plan SGSI Detallado 2024'!AG23</f>
        <v>0</v>
      </c>
      <c r="AH16" s="59">
        <f t="shared" si="2"/>
        <v>1</v>
      </c>
      <c r="AI16" s="60">
        <f t="shared" si="2"/>
        <v>0</v>
      </c>
    </row>
    <row r="17" spans="1:36" ht="60" customHeight="1" thickBot="1" x14ac:dyDescent="0.3">
      <c r="A17" s="70">
        <v>9</v>
      </c>
      <c r="B17" s="129"/>
      <c r="C17" s="133"/>
      <c r="D17" s="65" t="str">
        <f>+'Plan SGSI Detallado 2024'!C25</f>
        <v>Implementar controles de seguridad de la información transversales en la Entidad</v>
      </c>
      <c r="E17" s="9" t="str">
        <f>+'Plan SGSI Detallado 2024'!D25</f>
        <v xml:space="preserve">Oficial de seguridad de la Información
Contratista de Seguridad de la Información
</v>
      </c>
      <c r="F17" s="42" t="str">
        <f>'Plan SGSI Detallado 2024'!F25</f>
        <v xml:space="preserve">Oficial de seguridad de la Información
Contratista de Seguridad de la Información
Dependencias de la Unidad
</v>
      </c>
      <c r="G17" s="42" t="str">
        <f>'Plan SGSI Detallado 2024'!G25</f>
        <v>Controles transversales de seguridad y privacidad priorizados e implementados</v>
      </c>
      <c r="H17" s="10">
        <f>'Plan SGSI Detallado 2024'!H25</f>
        <v>45444</v>
      </c>
      <c r="I17" s="84">
        <f>'Plan SGSI Detallado 2024'!I25</f>
        <v>45641</v>
      </c>
      <c r="J17" s="83">
        <f>'Plan SGSI Detallado 2024'!J25</f>
        <v>0</v>
      </c>
      <c r="K17" s="19">
        <f>'Plan SGSI Detallado 2024'!K25</f>
        <v>0</v>
      </c>
      <c r="L17" s="19">
        <f>'Plan SGSI Detallado 2024'!L25</f>
        <v>0</v>
      </c>
      <c r="M17" s="19">
        <f>'Plan SGSI Detallado 2024'!M25</f>
        <v>0</v>
      </c>
      <c r="N17" s="19">
        <f>'Plan SGSI Detallado 2024'!N25</f>
        <v>0</v>
      </c>
      <c r="O17" s="19">
        <f>'Plan SGSI Detallado 2024'!O25</f>
        <v>0</v>
      </c>
      <c r="P17" s="19">
        <f>'Plan SGSI Detallado 2024'!P25</f>
        <v>0</v>
      </c>
      <c r="Q17" s="19">
        <f>'Plan SGSI Detallado 2024'!Q25</f>
        <v>0</v>
      </c>
      <c r="R17" s="19">
        <f>'Plan SGSI Detallado 2024'!R25</f>
        <v>0</v>
      </c>
      <c r="S17" s="19">
        <f>'Plan SGSI Detallado 2024'!S25</f>
        <v>0</v>
      </c>
      <c r="T17" s="19">
        <f>'Plan SGSI Detallado 2024'!T25</f>
        <v>0.5</v>
      </c>
      <c r="U17" s="19">
        <f>'Plan SGSI Detallado 2024'!U25</f>
        <v>0</v>
      </c>
      <c r="V17" s="19">
        <f>'Plan SGSI Detallado 2024'!V25</f>
        <v>0</v>
      </c>
      <c r="W17" s="19">
        <f>'Plan SGSI Detallado 2024'!W25</f>
        <v>0</v>
      </c>
      <c r="X17" s="19">
        <f>'Plan SGSI Detallado 2024'!X25</f>
        <v>0</v>
      </c>
      <c r="Y17" s="19">
        <f>'Plan SGSI Detallado 2024'!Y25</f>
        <v>0</v>
      </c>
      <c r="Z17" s="19">
        <f>'Plan SGSI Detallado 2024'!Z25</f>
        <v>0</v>
      </c>
      <c r="AA17" s="19">
        <f>'Plan SGSI Detallado 2024'!AA25</f>
        <v>0</v>
      </c>
      <c r="AB17" s="19">
        <f>'Plan SGSI Detallado 2024'!AB25</f>
        <v>0</v>
      </c>
      <c r="AC17" s="19">
        <f>'Plan SGSI Detallado 2024'!AC25</f>
        <v>0</v>
      </c>
      <c r="AD17" s="19">
        <f>'Plan SGSI Detallado 2024'!AD25</f>
        <v>0</v>
      </c>
      <c r="AE17" s="19">
        <f>'Plan SGSI Detallado 2024'!AE25</f>
        <v>0</v>
      </c>
      <c r="AF17" s="19">
        <f>'Plan SGSI Detallado 2024'!AF25</f>
        <v>0.5</v>
      </c>
      <c r="AG17" s="19">
        <f>'Plan SGSI Detallado 2024'!AG25</f>
        <v>0</v>
      </c>
      <c r="AH17" s="59">
        <f t="shared" si="2"/>
        <v>1</v>
      </c>
      <c r="AI17" s="60">
        <f t="shared" si="2"/>
        <v>0</v>
      </c>
    </row>
    <row r="18" spans="1:36" ht="60" customHeight="1" thickBot="1" x14ac:dyDescent="0.3">
      <c r="A18" s="70">
        <v>10</v>
      </c>
      <c r="B18" s="129"/>
      <c r="C18" s="133"/>
      <c r="D18" s="65" t="str">
        <f>+'Plan SGSI Detallado 2024'!C31</f>
        <v>Ejecutar el plan de sensibilización y comunicación  de  seguridad y privacidad de la información</v>
      </c>
      <c r="E18" s="9" t="str">
        <f>+'Plan SGSI Detallado 2024'!D31</f>
        <v>Todas las dependencias</v>
      </c>
      <c r="F18" s="42" t="str">
        <f>'Plan SGSI Detallado 2024'!F31</f>
        <v>Oficial de seguridad de la información (GT)
Contratista de seguridad de la información (GT)
Funcionarios y contratistas de todas las dependencias</v>
      </c>
      <c r="G18" s="42" t="str">
        <f>'Plan SGSI Detallado 2024'!G31</f>
        <v xml:space="preserve">
Soportes de asistencia a las sensibilizaciones y capacitaciones</v>
      </c>
      <c r="H18" s="10">
        <f>'Plan SGSI Detallado 2024'!H31</f>
        <v>45293</v>
      </c>
      <c r="I18" s="84">
        <f>'Plan SGSI Detallado 2024'!I31</f>
        <v>45641</v>
      </c>
      <c r="J18" s="83">
        <f>'Plan SGSI Detallado 2024'!J31</f>
        <v>6.0000000000000005E-2</v>
      </c>
      <c r="K18" s="19">
        <f>'Plan SGSI Detallado 2024'!K31</f>
        <v>0</v>
      </c>
      <c r="L18" s="19">
        <f>'Plan SGSI Detallado 2024'!L31</f>
        <v>6.0000000000000005E-2</v>
      </c>
      <c r="M18" s="19">
        <f>'Plan SGSI Detallado 2024'!M31</f>
        <v>0</v>
      </c>
      <c r="N18" s="19">
        <f>'Plan SGSI Detallado 2024'!N31</f>
        <v>7.0000000000000007E-2</v>
      </c>
      <c r="O18" s="19">
        <f>'Plan SGSI Detallado 2024'!O31</f>
        <v>0</v>
      </c>
      <c r="P18" s="19">
        <f>'Plan SGSI Detallado 2024'!P31</f>
        <v>0.09</v>
      </c>
      <c r="Q18" s="19">
        <f>'Plan SGSI Detallado 2024'!Q31</f>
        <v>0</v>
      </c>
      <c r="R18" s="19">
        <f>'Plan SGSI Detallado 2024'!R31</f>
        <v>0.09</v>
      </c>
      <c r="S18" s="19">
        <f>'Plan SGSI Detallado 2024'!S31</f>
        <v>0</v>
      </c>
      <c r="T18" s="19">
        <f>'Plan SGSI Detallado 2024'!T31</f>
        <v>0.1</v>
      </c>
      <c r="U18" s="19">
        <f>'Plan SGSI Detallado 2024'!U31</f>
        <v>0</v>
      </c>
      <c r="V18" s="19">
        <f>'Plan SGSI Detallado 2024'!V31</f>
        <v>0.09</v>
      </c>
      <c r="W18" s="19">
        <f>'Plan SGSI Detallado 2024'!W31</f>
        <v>0</v>
      </c>
      <c r="X18" s="19">
        <f>'Plan SGSI Detallado 2024'!X31</f>
        <v>0.09</v>
      </c>
      <c r="Y18" s="19">
        <f>'Plan SGSI Detallado 2024'!Y31</f>
        <v>0</v>
      </c>
      <c r="Z18" s="19">
        <f>'Plan SGSI Detallado 2024'!Z31</f>
        <v>0.1</v>
      </c>
      <c r="AA18" s="19">
        <f>'Plan SGSI Detallado 2024'!AA31</f>
        <v>0</v>
      </c>
      <c r="AB18" s="19">
        <f>'Plan SGSI Detallado 2024'!AB31</f>
        <v>0.09</v>
      </c>
      <c r="AC18" s="19">
        <f>'Plan SGSI Detallado 2024'!AC31</f>
        <v>0</v>
      </c>
      <c r="AD18" s="19">
        <f>'Plan SGSI Detallado 2024'!AD31</f>
        <v>0.09</v>
      </c>
      <c r="AE18" s="19">
        <f>'Plan SGSI Detallado 2024'!AE31</f>
        <v>0</v>
      </c>
      <c r="AF18" s="19">
        <f>'Plan SGSI Detallado 2024'!AF31</f>
        <v>7.0000000000000007E-2</v>
      </c>
      <c r="AG18" s="19">
        <f>'Plan SGSI Detallado 2024'!AG31</f>
        <v>0</v>
      </c>
      <c r="AH18" s="59">
        <f t="shared" si="2"/>
        <v>1</v>
      </c>
      <c r="AI18" s="60">
        <f t="shared" si="2"/>
        <v>0</v>
      </c>
      <c r="AJ18" s="91" t="s">
        <v>229</v>
      </c>
    </row>
    <row r="19" spans="1:36" ht="60" customHeight="1" thickBot="1" x14ac:dyDescent="0.3">
      <c r="A19" s="70">
        <v>11</v>
      </c>
      <c r="B19" s="129"/>
      <c r="C19" s="133"/>
      <c r="D19" s="65" t="str">
        <f>+'Plan SGSI Detallado 2024'!C38</f>
        <v>Actualizar los activos de información  e índice de información clasificada y reservada de acuerdo con lo descrito en el instructivo de Gestión de Activos de Información.</v>
      </c>
      <c r="E19" s="9" t="str">
        <f>+'Plan SGSI Detallado 2024'!D38</f>
        <v>Todas las dependencias</v>
      </c>
      <c r="F19" s="42" t="str">
        <f>'Plan SGSI Detallado 2024'!F38</f>
        <v>Oficial de seguridad de la información (GT)
Funcionarios y contratistas de todas las dependencias</v>
      </c>
      <c r="G19" s="42" t="str">
        <f>'Plan SGSI Detallado 2024'!G38</f>
        <v xml:space="preserve">Activos de información e índice de información clasificada actualizados en la herramienta definida en la UAECD </v>
      </c>
      <c r="H19" s="10">
        <f>'Plan SGSI Detallado 2024'!H38</f>
        <v>45413</v>
      </c>
      <c r="I19" s="84">
        <f>'Plan SGSI Detallado 2024'!I38</f>
        <v>45565</v>
      </c>
      <c r="J19" s="83">
        <f>'Plan SGSI Detallado 2024'!J38</f>
        <v>0</v>
      </c>
      <c r="K19" s="19">
        <f>'Plan SGSI Detallado 2024'!K38</f>
        <v>0</v>
      </c>
      <c r="L19" s="19">
        <f>'Plan SGSI Detallado 2024'!L38</f>
        <v>0</v>
      </c>
      <c r="M19" s="19">
        <f>'Plan SGSI Detallado 2024'!M38</f>
        <v>0</v>
      </c>
      <c r="N19" s="19">
        <f>'Plan SGSI Detallado 2024'!N38</f>
        <v>0</v>
      </c>
      <c r="O19" s="19">
        <f>'Plan SGSI Detallado 2024'!O38</f>
        <v>0</v>
      </c>
      <c r="P19" s="19">
        <f>'Plan SGSI Detallado 2024'!P38</f>
        <v>0</v>
      </c>
      <c r="Q19" s="19">
        <f>'Plan SGSI Detallado 2024'!Q38</f>
        <v>0</v>
      </c>
      <c r="R19" s="19">
        <f>'Plan SGSI Detallado 2024'!R38</f>
        <v>0.2</v>
      </c>
      <c r="S19" s="19">
        <f>'Plan SGSI Detallado 2024'!S38</f>
        <v>0</v>
      </c>
      <c r="T19" s="19">
        <f>'Plan SGSI Detallado 2024'!T38</f>
        <v>0.2</v>
      </c>
      <c r="U19" s="19">
        <f>'Plan SGSI Detallado 2024'!U38</f>
        <v>0</v>
      </c>
      <c r="V19" s="19">
        <f>'Plan SGSI Detallado 2024'!V38</f>
        <v>0.2</v>
      </c>
      <c r="W19" s="19">
        <f>'Plan SGSI Detallado 2024'!W38</f>
        <v>0</v>
      </c>
      <c r="X19" s="19">
        <f>'Plan SGSI Detallado 2024'!X38</f>
        <v>0.2</v>
      </c>
      <c r="Y19" s="19">
        <f>'Plan SGSI Detallado 2024'!Y38</f>
        <v>0</v>
      </c>
      <c r="Z19" s="19">
        <f>'Plan SGSI Detallado 2024'!Z38</f>
        <v>0.2</v>
      </c>
      <c r="AA19" s="19">
        <f>'Plan SGSI Detallado 2024'!AA38</f>
        <v>0</v>
      </c>
      <c r="AB19" s="19">
        <f>'Plan SGSI Detallado 2024'!AB38</f>
        <v>0</v>
      </c>
      <c r="AC19" s="19">
        <f>'Plan SGSI Detallado 2024'!AC38</f>
        <v>0</v>
      </c>
      <c r="AD19" s="19">
        <f>'Plan SGSI Detallado 2024'!AD38</f>
        <v>0</v>
      </c>
      <c r="AE19" s="19">
        <f>'Plan SGSI Detallado 2024'!AE38</f>
        <v>0</v>
      </c>
      <c r="AF19" s="19">
        <f>'Plan SGSI Detallado 2024'!AF38</f>
        <v>0</v>
      </c>
      <c r="AG19" s="19">
        <f>'Plan SGSI Detallado 2024'!AG38</f>
        <v>0</v>
      </c>
      <c r="AH19" s="59">
        <f t="shared" si="2"/>
        <v>1</v>
      </c>
      <c r="AI19" s="60">
        <f t="shared" si="2"/>
        <v>0</v>
      </c>
    </row>
    <row r="20" spans="1:36" ht="72.75" customHeight="1" thickBot="1" x14ac:dyDescent="0.3">
      <c r="A20" s="70">
        <v>12</v>
      </c>
      <c r="B20" s="129"/>
      <c r="C20" s="133"/>
      <c r="D20" s="65" t="str">
        <f>+'Plan SGSI Detallado 2024'!C39</f>
        <v>Gestionar el proceso de riesgos e Identificación, valoración y tratamiento de nuevos riesgos de seguridad de la información y/o seguridad digital con base en la metodología  y procedimiento vigente en la UAECD.</v>
      </c>
      <c r="E20" s="9" t="str">
        <f>+'Plan SGSI Detallado 2024'!D39</f>
        <v>Todas las dependencias</v>
      </c>
      <c r="F20" s="42" t="str">
        <f>'Plan SGSI Detallado 2024'!F39</f>
        <v>Oficial de seguridad de la información (GT)
Funcionarios y contratistas de todas las dependencias</v>
      </c>
      <c r="G20" s="42" t="str">
        <f>'Plan SGSI Detallado 2024'!G39</f>
        <v>a. Mapa de riesgos de los activos en el marco de la seguridad de la información actualizado.
b. Planes de tratamiento definidos con fechas y responsables</v>
      </c>
      <c r="H20" s="10">
        <f>'Plan SGSI Detallado 2024'!H39</f>
        <v>45323</v>
      </c>
      <c r="I20" s="84">
        <f>'Plan SGSI Detallado 2024'!I39</f>
        <v>45641</v>
      </c>
      <c r="J20" s="83">
        <f>'Plan SGSI Detallado 2024'!J39</f>
        <v>0</v>
      </c>
      <c r="K20" s="19">
        <f>'Plan SGSI Detallado 2024'!K39</f>
        <v>0</v>
      </c>
      <c r="L20" s="19">
        <f>'Plan SGSI Detallado 2024'!L39</f>
        <v>0.06</v>
      </c>
      <c r="M20" s="19">
        <f>'Plan SGSI Detallado 2024'!M39</f>
        <v>0</v>
      </c>
      <c r="N20" s="19">
        <f>'Plan SGSI Detallado 2024'!N39</f>
        <v>7.0000000000000007E-2</v>
      </c>
      <c r="O20" s="19">
        <f>'Plan SGSI Detallado 2024'!O39</f>
        <v>0</v>
      </c>
      <c r="P20" s="19">
        <f>'Plan SGSI Detallado 2024'!P39</f>
        <v>7.0000000000000007E-2</v>
      </c>
      <c r="Q20" s="19">
        <f>'Plan SGSI Detallado 2024'!Q39</f>
        <v>0</v>
      </c>
      <c r="R20" s="19">
        <f>'Plan SGSI Detallado 2024'!R39</f>
        <v>7.0000000000000007E-2</v>
      </c>
      <c r="S20" s="19">
        <f>'Plan SGSI Detallado 2024'!S39</f>
        <v>0</v>
      </c>
      <c r="T20" s="19">
        <f>'Plan SGSI Detallado 2024'!T39</f>
        <v>7.0000000000000007E-2</v>
      </c>
      <c r="U20" s="19">
        <f>'Plan SGSI Detallado 2024'!U39</f>
        <v>0</v>
      </c>
      <c r="V20" s="19">
        <f>'Plan SGSI Detallado 2024'!V39</f>
        <v>7.0000000000000007E-2</v>
      </c>
      <c r="W20" s="19">
        <f>'Plan SGSI Detallado 2024'!W39</f>
        <v>0</v>
      </c>
      <c r="X20" s="19">
        <f>'Plan SGSI Detallado 2024'!X39</f>
        <v>7.0000000000000007E-2</v>
      </c>
      <c r="Y20" s="19">
        <f>'Plan SGSI Detallado 2024'!Y39</f>
        <v>0</v>
      </c>
      <c r="Z20" s="19">
        <f>'Plan SGSI Detallado 2024'!Z39</f>
        <v>0.1</v>
      </c>
      <c r="AA20" s="19">
        <f>'Plan SGSI Detallado 2024'!AA39</f>
        <v>0</v>
      </c>
      <c r="AB20" s="19">
        <f>'Plan SGSI Detallado 2024'!AB39</f>
        <v>0.15</v>
      </c>
      <c r="AC20" s="19">
        <f>'Plan SGSI Detallado 2024'!AC39</f>
        <v>0</v>
      </c>
      <c r="AD20" s="19">
        <f>'Plan SGSI Detallado 2024'!AD39</f>
        <v>0.15</v>
      </c>
      <c r="AE20" s="19">
        <f>'Plan SGSI Detallado 2024'!AE39</f>
        <v>0</v>
      </c>
      <c r="AF20" s="19">
        <f>'Plan SGSI Detallado 2024'!AF39</f>
        <v>0.12</v>
      </c>
      <c r="AG20" s="19">
        <f>'Plan SGSI Detallado 2024'!AG39</f>
        <v>0</v>
      </c>
      <c r="AH20" s="59">
        <f t="shared" si="2"/>
        <v>1.0000000000000004</v>
      </c>
      <c r="AI20" s="60">
        <f t="shared" si="2"/>
        <v>0</v>
      </c>
    </row>
    <row r="21" spans="1:36" ht="99.75" customHeight="1" thickBot="1" x14ac:dyDescent="0.3">
      <c r="A21" s="70">
        <v>13</v>
      </c>
      <c r="B21" s="123" t="s">
        <v>33</v>
      </c>
      <c r="C21" s="125">
        <v>0.15</v>
      </c>
      <c r="D21" s="65" t="str">
        <f>+'Plan SGSI Detallado 2024'!C43</f>
        <v>Revisar el cumplimiento de Controles de la Norma ISO 27001:2013</v>
      </c>
      <c r="E21" s="9" t="str">
        <f>+'Plan SGSI Detallado 2024'!D43</f>
        <v>Gerencia de Tecnología
Subgerencia de Ingeniería de Software</v>
      </c>
      <c r="F21" s="42" t="str">
        <f>'Plan SGSI Detallado 2024'!F43</f>
        <v xml:space="preserve">Oficial de Seguridad de la Información - Contratista de Apoyo / Enlace de Seguridad dela SIT / / Administradores de capa Media Y Bases de Datos / Lideres Técnicos / Subgerencia de Ingeniería de Software 
</v>
      </c>
      <c r="G21" s="42" t="str">
        <f>'Plan SGSI Detallado 2024'!G43</f>
        <v xml:space="preserve">Instrumento de Diagnóstico - cumplimiento de controles dela Norma ISO 27001:2013
</v>
      </c>
      <c r="H21" s="10">
        <f>'Plan SGSI Detallado 2024'!H43</f>
        <v>45352</v>
      </c>
      <c r="I21" s="84">
        <f>'Plan SGSI Detallado 2024'!I43</f>
        <v>45626</v>
      </c>
      <c r="J21" s="83">
        <f>'Plan SGSI Detallado 2024'!J43</f>
        <v>0</v>
      </c>
      <c r="K21" s="19">
        <f>'Plan SGSI Detallado 2024'!K43</f>
        <v>0</v>
      </c>
      <c r="L21" s="19">
        <f>'Plan SGSI Detallado 2024'!L43</f>
        <v>0</v>
      </c>
      <c r="M21" s="19">
        <f>'Plan SGSI Detallado 2024'!M43</f>
        <v>0</v>
      </c>
      <c r="N21" s="19">
        <f>'Plan SGSI Detallado 2024'!N43</f>
        <v>0.1</v>
      </c>
      <c r="O21" s="19">
        <f>'Plan SGSI Detallado 2024'!O43</f>
        <v>0</v>
      </c>
      <c r="P21" s="19">
        <f>'Plan SGSI Detallado 2024'!P43</f>
        <v>0.1</v>
      </c>
      <c r="Q21" s="19">
        <f>'Plan SGSI Detallado 2024'!Q43</f>
        <v>0</v>
      </c>
      <c r="R21" s="19">
        <f>'Plan SGSI Detallado 2024'!R43</f>
        <v>0.12</v>
      </c>
      <c r="S21" s="19">
        <f>'Plan SGSI Detallado 2024'!S43</f>
        <v>0</v>
      </c>
      <c r="T21" s="19">
        <f>'Plan SGSI Detallado 2024'!T43</f>
        <v>0.12</v>
      </c>
      <c r="U21" s="19">
        <f>'Plan SGSI Detallado 2024'!U43</f>
        <v>0</v>
      </c>
      <c r="V21" s="19">
        <f>'Plan SGSI Detallado 2024'!V43</f>
        <v>0.12</v>
      </c>
      <c r="W21" s="19">
        <f>'Plan SGSI Detallado 2024'!W43</f>
        <v>0</v>
      </c>
      <c r="X21" s="19">
        <f>'Plan SGSI Detallado 2024'!X43</f>
        <v>0.12</v>
      </c>
      <c r="Y21" s="19">
        <f>'Plan SGSI Detallado 2024'!Y43</f>
        <v>0</v>
      </c>
      <c r="Z21" s="19">
        <f>'Plan SGSI Detallado 2024'!Z43</f>
        <v>0.12</v>
      </c>
      <c r="AA21" s="19">
        <f>'Plan SGSI Detallado 2024'!AA43</f>
        <v>0</v>
      </c>
      <c r="AB21" s="19">
        <f>'Plan SGSI Detallado 2024'!AB43</f>
        <v>0.1</v>
      </c>
      <c r="AC21" s="19">
        <f>'Plan SGSI Detallado 2024'!AC43</f>
        <v>0</v>
      </c>
      <c r="AD21" s="19">
        <f>'Plan SGSI Detallado 2024'!AD43</f>
        <v>0.1</v>
      </c>
      <c r="AE21" s="19">
        <f>'Plan SGSI Detallado 2024'!AE43</f>
        <v>0</v>
      </c>
      <c r="AF21" s="19">
        <f>'Plan SGSI Detallado 2024'!AF43</f>
        <v>0</v>
      </c>
      <c r="AG21" s="19">
        <f>'Plan SGSI Detallado 2024'!AG43</f>
        <v>0</v>
      </c>
      <c r="AH21" s="59">
        <f t="shared" si="2"/>
        <v>1</v>
      </c>
      <c r="AI21" s="60">
        <f t="shared" si="2"/>
        <v>0</v>
      </c>
      <c r="AJ21" s="92" t="s">
        <v>230</v>
      </c>
    </row>
    <row r="22" spans="1:36" ht="60" customHeight="1" thickBot="1" x14ac:dyDescent="0.3">
      <c r="A22" s="70">
        <v>14</v>
      </c>
      <c r="B22" s="129"/>
      <c r="C22" s="129"/>
      <c r="D22" s="65" t="str">
        <f>+'Plan SGSI Detallado 2024'!C48</f>
        <v>Realizar seguimiento a los riesgos de seguridad de la información y/o seguridad digital</v>
      </c>
      <c r="E22" s="9" t="str">
        <f>+'Plan SGSI Detallado 2024'!D48</f>
        <v>Gerencia de Tecnología</v>
      </c>
      <c r="F22" s="42" t="str">
        <f>'Plan SGSI Detallado 2024'!F48</f>
        <v>Oficial de seguridad de la información / Contratista de Apoyo</v>
      </c>
      <c r="G22" s="42" t="str">
        <f>'Plan SGSI Detallado 2024'!G48</f>
        <v xml:space="preserve">Informe de seguimiento de riesgos de seguridad de la información y/o seguridad digital  </v>
      </c>
      <c r="H22" s="10">
        <f>'Plan SGSI Detallado 2024'!H48</f>
        <v>45293</v>
      </c>
      <c r="I22" s="84">
        <f>'Plan SGSI Detallado 2024'!I48</f>
        <v>45596</v>
      </c>
      <c r="J22" s="83">
        <f>'Plan SGSI Detallado 2024'!J48</f>
        <v>0.25</v>
      </c>
      <c r="K22" s="19">
        <f>'Plan SGSI Detallado 2024'!K48</f>
        <v>0</v>
      </c>
      <c r="L22" s="19">
        <f>'Plan SGSI Detallado 2024'!L48</f>
        <v>0</v>
      </c>
      <c r="M22" s="19">
        <f>'Plan SGSI Detallado 2024'!M48</f>
        <v>0</v>
      </c>
      <c r="N22" s="19">
        <f>'Plan SGSI Detallado 2024'!N48</f>
        <v>0</v>
      </c>
      <c r="O22" s="19">
        <f>'Plan SGSI Detallado 2024'!O48</f>
        <v>0</v>
      </c>
      <c r="P22" s="19">
        <f>'Plan SGSI Detallado 2024'!P48</f>
        <v>0.25</v>
      </c>
      <c r="Q22" s="19">
        <f>'Plan SGSI Detallado 2024'!Q48</f>
        <v>0</v>
      </c>
      <c r="R22" s="19">
        <f>'Plan SGSI Detallado 2024'!R48</f>
        <v>0</v>
      </c>
      <c r="S22" s="19">
        <f>'Plan SGSI Detallado 2024'!S48</f>
        <v>0</v>
      </c>
      <c r="T22" s="19">
        <f>'Plan SGSI Detallado 2024'!T48</f>
        <v>0</v>
      </c>
      <c r="U22" s="19">
        <f>'Plan SGSI Detallado 2024'!U48</f>
        <v>0</v>
      </c>
      <c r="V22" s="19">
        <f>'Plan SGSI Detallado 2024'!V48</f>
        <v>0.25</v>
      </c>
      <c r="W22" s="19">
        <f>'Plan SGSI Detallado 2024'!W48</f>
        <v>0</v>
      </c>
      <c r="X22" s="19">
        <f>'Plan SGSI Detallado 2024'!X48</f>
        <v>0</v>
      </c>
      <c r="Y22" s="19">
        <f>'Plan SGSI Detallado 2024'!Y48</f>
        <v>0</v>
      </c>
      <c r="Z22" s="19">
        <f>'Plan SGSI Detallado 2024'!Z48</f>
        <v>0</v>
      </c>
      <c r="AA22" s="19">
        <f>'Plan SGSI Detallado 2024'!AA48</f>
        <v>0</v>
      </c>
      <c r="AB22" s="19">
        <f>'Plan SGSI Detallado 2024'!AB48</f>
        <v>0.25</v>
      </c>
      <c r="AC22" s="19">
        <f>'Plan SGSI Detallado 2024'!AC48</f>
        <v>0</v>
      </c>
      <c r="AD22" s="19">
        <f>'Plan SGSI Detallado 2024'!AD48</f>
        <v>0</v>
      </c>
      <c r="AE22" s="19">
        <f>'Plan SGSI Detallado 2024'!AE48</f>
        <v>0</v>
      </c>
      <c r="AF22" s="19">
        <f>'Plan SGSI Detallado 2024'!AF48</f>
        <v>0</v>
      </c>
      <c r="AG22" s="19">
        <f>'Plan SGSI Detallado 2024'!AG48</f>
        <v>0</v>
      </c>
      <c r="AH22" s="59">
        <f t="shared" si="2"/>
        <v>1</v>
      </c>
      <c r="AI22" s="60">
        <f t="shared" si="2"/>
        <v>0</v>
      </c>
    </row>
    <row r="23" spans="1:36" ht="60" customHeight="1" thickBot="1" x14ac:dyDescent="0.3">
      <c r="A23" s="70">
        <v>15</v>
      </c>
      <c r="B23" s="129"/>
      <c r="C23" s="129"/>
      <c r="D23" s="65" t="str">
        <f>+'Plan SGSI Detallado 2024'!C54</f>
        <v>Revisar el modelo de Seguridad y privacidad de la Información de manera independiente.</v>
      </c>
      <c r="E23" s="9" t="str">
        <f>+'Plan SGSI Detallado 2024'!D54</f>
        <v>Oficina de Control Interno</v>
      </c>
      <c r="F23" s="42" t="str">
        <f>'Plan SGSI Detallado 2024'!F54</f>
        <v>Jefe de Control Interno/Auditores Internos</v>
      </c>
      <c r="G23" s="42" t="str">
        <f>'Plan SGSI Detallado 2024'!G54</f>
        <v xml:space="preserve">Informe de auditoría de Control Interno </v>
      </c>
      <c r="H23" s="10">
        <f>'Plan SGSI Detallado 2024'!H54</f>
        <v>45444</v>
      </c>
      <c r="I23" s="84">
        <f>'Plan SGSI Detallado 2024'!I54</f>
        <v>45565</v>
      </c>
      <c r="J23" s="83">
        <f>'Plan SGSI Detallado 2024'!J54</f>
        <v>0</v>
      </c>
      <c r="K23" s="19">
        <f>'Plan SGSI Detallado 2024'!K54</f>
        <v>0</v>
      </c>
      <c r="L23" s="19">
        <f>'Plan SGSI Detallado 2024'!L54</f>
        <v>0</v>
      </c>
      <c r="M23" s="19">
        <f>'Plan SGSI Detallado 2024'!M54</f>
        <v>0</v>
      </c>
      <c r="N23" s="19">
        <f>'Plan SGSI Detallado 2024'!N54</f>
        <v>0</v>
      </c>
      <c r="O23" s="19">
        <f>'Plan SGSI Detallado 2024'!O54</f>
        <v>0</v>
      </c>
      <c r="P23" s="19">
        <f>'Plan SGSI Detallado 2024'!P54</f>
        <v>0</v>
      </c>
      <c r="Q23" s="19">
        <f>'Plan SGSI Detallado 2024'!Q54</f>
        <v>0</v>
      </c>
      <c r="R23" s="19">
        <f>'Plan SGSI Detallado 2024'!R54</f>
        <v>0</v>
      </c>
      <c r="S23" s="19">
        <f>'Plan SGSI Detallado 2024'!S54</f>
        <v>0</v>
      </c>
      <c r="T23" s="19">
        <f>'Plan SGSI Detallado 2024'!T54</f>
        <v>0.25</v>
      </c>
      <c r="U23" s="19">
        <f>'Plan SGSI Detallado 2024'!U54</f>
        <v>0</v>
      </c>
      <c r="V23" s="19">
        <f>'Plan SGSI Detallado 2024'!V54</f>
        <v>0.25</v>
      </c>
      <c r="W23" s="19">
        <f>'Plan SGSI Detallado 2024'!W54</f>
        <v>0</v>
      </c>
      <c r="X23" s="19">
        <f>'Plan SGSI Detallado 2024'!X54</f>
        <v>0.25</v>
      </c>
      <c r="Y23" s="19">
        <f>'Plan SGSI Detallado 2024'!Y54</f>
        <v>0</v>
      </c>
      <c r="Z23" s="19">
        <f>'Plan SGSI Detallado 2024'!Z54</f>
        <v>0.25</v>
      </c>
      <c r="AA23" s="19">
        <f>'Plan SGSI Detallado 2024'!AA54</f>
        <v>0</v>
      </c>
      <c r="AB23" s="19">
        <f>'Plan SGSI Detallado 2024'!AB54</f>
        <v>0</v>
      </c>
      <c r="AC23" s="19">
        <f>'Plan SGSI Detallado 2024'!AC54</f>
        <v>0</v>
      </c>
      <c r="AD23" s="19">
        <f>'Plan SGSI Detallado 2024'!AD54</f>
        <v>0</v>
      </c>
      <c r="AE23" s="19">
        <f>'Plan SGSI Detallado 2024'!AE54</f>
        <v>0</v>
      </c>
      <c r="AF23" s="19">
        <f>'Plan SGSI Detallado 2024'!AF54</f>
        <v>0</v>
      </c>
      <c r="AG23" s="19">
        <f>'Plan SGSI Detallado 2024'!AG54</f>
        <v>0</v>
      </c>
      <c r="AH23" s="59">
        <f t="shared" si="2"/>
        <v>1</v>
      </c>
      <c r="AI23" s="60">
        <f t="shared" si="2"/>
        <v>0</v>
      </c>
      <c r="AJ23" s="91" t="s">
        <v>230</v>
      </c>
    </row>
    <row r="24" spans="1:36" ht="60" customHeight="1" thickBot="1" x14ac:dyDescent="0.3">
      <c r="A24" s="70">
        <v>16</v>
      </c>
      <c r="B24" s="129"/>
      <c r="C24" s="129"/>
      <c r="D24" s="65" t="str">
        <f>+'Plan SGSI Detallado 2024'!C56</f>
        <v>Realizar seguimiento a indicadores SGSI</v>
      </c>
      <c r="E24" s="9" t="str">
        <f>+'Plan SGSI Detallado 2024'!D56</f>
        <v>Oficial de seguridad de la información</v>
      </c>
      <c r="F24" s="42" t="str">
        <f>'Plan SGSI Detallado 2024'!F56</f>
        <v>Oficial de seguridad de la información</v>
      </c>
      <c r="G24" s="42" t="str">
        <f>'Plan SGSI Detallado 2024'!G56</f>
        <v>Reporte de Indicadores</v>
      </c>
      <c r="H24" s="10">
        <f>'Plan SGSI Detallado 2024'!H56</f>
        <v>45293</v>
      </c>
      <c r="I24" s="84">
        <f>'Plan SGSI Detallado 2024'!I56</f>
        <v>45595</v>
      </c>
      <c r="J24" s="83">
        <f>'Plan SGSI Detallado 2024'!J56</f>
        <v>0.25</v>
      </c>
      <c r="K24" s="19">
        <f>'Plan SGSI Detallado 2024'!K56</f>
        <v>0</v>
      </c>
      <c r="L24" s="19">
        <f>'Plan SGSI Detallado 2024'!L56</f>
        <v>0</v>
      </c>
      <c r="M24" s="19">
        <f>'Plan SGSI Detallado 2024'!M56</f>
        <v>0</v>
      </c>
      <c r="N24" s="19">
        <f>'Plan SGSI Detallado 2024'!N56</f>
        <v>0</v>
      </c>
      <c r="O24" s="19">
        <f>'Plan SGSI Detallado 2024'!O56</f>
        <v>0</v>
      </c>
      <c r="P24" s="19">
        <f>'Plan SGSI Detallado 2024'!P56</f>
        <v>0.25</v>
      </c>
      <c r="Q24" s="19">
        <f>'Plan SGSI Detallado 2024'!Q56</f>
        <v>0</v>
      </c>
      <c r="R24" s="19">
        <f>'Plan SGSI Detallado 2024'!R56</f>
        <v>0</v>
      </c>
      <c r="S24" s="19">
        <f>'Plan SGSI Detallado 2024'!S56</f>
        <v>0</v>
      </c>
      <c r="T24" s="19">
        <f>'Plan SGSI Detallado 2024'!T56</f>
        <v>0</v>
      </c>
      <c r="U24" s="19">
        <f>'Plan SGSI Detallado 2024'!U56</f>
        <v>0</v>
      </c>
      <c r="V24" s="19">
        <f>'Plan SGSI Detallado 2024'!V56</f>
        <v>0.25</v>
      </c>
      <c r="W24" s="19">
        <f>'Plan SGSI Detallado 2024'!W56</f>
        <v>0</v>
      </c>
      <c r="X24" s="19">
        <f>'Plan SGSI Detallado 2024'!X56</f>
        <v>0</v>
      </c>
      <c r="Y24" s="19">
        <f>'Plan SGSI Detallado 2024'!Y56</f>
        <v>0</v>
      </c>
      <c r="Z24" s="19">
        <f>'Plan SGSI Detallado 2024'!Z56</f>
        <v>0</v>
      </c>
      <c r="AA24" s="19">
        <f>'Plan SGSI Detallado 2024'!AA56</f>
        <v>0</v>
      </c>
      <c r="AB24" s="19">
        <f>'Plan SGSI Detallado 2024'!AB56</f>
        <v>0.25</v>
      </c>
      <c r="AC24" s="19">
        <f>'Plan SGSI Detallado 2024'!AC56</f>
        <v>0</v>
      </c>
      <c r="AD24" s="19">
        <f>'Plan SGSI Detallado 2024'!AD56</f>
        <v>0</v>
      </c>
      <c r="AE24" s="19">
        <f>'Plan SGSI Detallado 2024'!AE56</f>
        <v>0</v>
      </c>
      <c r="AF24" s="19">
        <f>'Plan SGSI Detallado 2024'!AF56</f>
        <v>0</v>
      </c>
      <c r="AG24" s="19">
        <f>'Plan SGSI Detallado 2024'!AG56</f>
        <v>0</v>
      </c>
      <c r="AH24" s="59">
        <f t="shared" si="2"/>
        <v>1</v>
      </c>
      <c r="AI24" s="60">
        <f t="shared" si="2"/>
        <v>0</v>
      </c>
    </row>
    <row r="25" spans="1:36" ht="60" customHeight="1" thickBot="1" x14ac:dyDescent="0.3">
      <c r="A25" s="70">
        <v>17</v>
      </c>
      <c r="B25" s="129"/>
      <c r="C25" s="129"/>
      <c r="D25" s="65" t="str">
        <f>+'Plan SGSI Detallado 2024'!C61</f>
        <v xml:space="preserve">Aplicar encuestas de apropiación en temas de seguridad de la información </v>
      </c>
      <c r="E25" s="9" t="str">
        <f>+'Plan SGSI Detallado 2024'!D61</f>
        <v>Gerencia de Tecnología</v>
      </c>
      <c r="F25" s="42" t="str">
        <f>'Plan SGSI Detallado 2024'!F61</f>
        <v>Todas las dependencias</v>
      </c>
      <c r="G25" s="42" t="str">
        <f>'Plan SGSI Detallado 2024'!G61</f>
        <v>Informe de participación en encuestas de apropiación en temas de seguridad de la información</v>
      </c>
      <c r="H25" s="10">
        <f>'Plan SGSI Detallado 2024'!H61</f>
        <v>45383</v>
      </c>
      <c r="I25" s="84">
        <f>'Plan SGSI Detallado 2024'!I61</f>
        <v>45626</v>
      </c>
      <c r="J25" s="83">
        <f>'Plan SGSI Detallado 2024'!J61</f>
        <v>0</v>
      </c>
      <c r="K25" s="19">
        <f>'Plan SGSI Detallado 2024'!K61</f>
        <v>0</v>
      </c>
      <c r="L25" s="19">
        <f>'Plan SGSI Detallado 2024'!L61</f>
        <v>0</v>
      </c>
      <c r="M25" s="19">
        <f>'Plan SGSI Detallado 2024'!M61</f>
        <v>0</v>
      </c>
      <c r="N25" s="19">
        <f>'Plan SGSI Detallado 2024'!N61</f>
        <v>0</v>
      </c>
      <c r="O25" s="19">
        <f>'Plan SGSI Detallado 2024'!O61</f>
        <v>0</v>
      </c>
      <c r="P25" s="19">
        <f>'Plan SGSI Detallado 2024'!P61</f>
        <v>0.15</v>
      </c>
      <c r="Q25" s="19">
        <f>'Plan SGSI Detallado 2024'!Q61</f>
        <v>0</v>
      </c>
      <c r="R25" s="19">
        <f>'Plan SGSI Detallado 2024'!R61</f>
        <v>0.15</v>
      </c>
      <c r="S25" s="19">
        <f>'Plan SGSI Detallado 2024'!S61</f>
        <v>0</v>
      </c>
      <c r="T25" s="19">
        <f>'Plan SGSI Detallado 2024'!T61</f>
        <v>0.2</v>
      </c>
      <c r="U25" s="19">
        <f>'Plan SGSI Detallado 2024'!U61</f>
        <v>0</v>
      </c>
      <c r="V25" s="19">
        <f>'Plan SGSI Detallado 2024'!V61</f>
        <v>0</v>
      </c>
      <c r="W25" s="19">
        <f>'Plan SGSI Detallado 2024'!W61</f>
        <v>0</v>
      </c>
      <c r="X25" s="19">
        <f>'Plan SGSI Detallado 2024'!X61</f>
        <v>0</v>
      </c>
      <c r="Y25" s="19">
        <f>'Plan SGSI Detallado 2024'!Y61</f>
        <v>0</v>
      </c>
      <c r="Z25" s="19">
        <f>'Plan SGSI Detallado 2024'!Z61</f>
        <v>0.15</v>
      </c>
      <c r="AA25" s="19">
        <f>'Plan SGSI Detallado 2024'!AA61</f>
        <v>0</v>
      </c>
      <c r="AB25" s="19">
        <f>'Plan SGSI Detallado 2024'!AB61</f>
        <v>0.15</v>
      </c>
      <c r="AC25" s="19">
        <f>'Plan SGSI Detallado 2024'!AC61</f>
        <v>0</v>
      </c>
      <c r="AD25" s="19">
        <f>'Plan SGSI Detallado 2024'!AD61</f>
        <v>0.2</v>
      </c>
      <c r="AE25" s="19">
        <f>'Plan SGSI Detallado 2024'!AE61</f>
        <v>0</v>
      </c>
      <c r="AF25" s="19">
        <f>'Plan SGSI Detallado 2024'!AF61</f>
        <v>0</v>
      </c>
      <c r="AG25" s="19">
        <f>'Plan SGSI Detallado 2024'!AG61</f>
        <v>0</v>
      </c>
      <c r="AH25" s="59">
        <f t="shared" si="2"/>
        <v>1</v>
      </c>
      <c r="AI25" s="60">
        <f t="shared" si="2"/>
        <v>0</v>
      </c>
    </row>
    <row r="26" spans="1:36" ht="60" customHeight="1" thickBot="1" x14ac:dyDescent="0.3">
      <c r="A26" s="70">
        <v>18</v>
      </c>
      <c r="B26" s="130"/>
      <c r="C26" s="130"/>
      <c r="D26" s="65" t="str">
        <f>+'Plan SGSI Detallado 2024'!C64</f>
        <v>Realizar seguimiento a los eventos / incidentes de seguridad</v>
      </c>
      <c r="E26" s="9" t="str">
        <f>+'Plan SGSI Detallado 2024'!D64</f>
        <v>Todas las dependencias</v>
      </c>
      <c r="F26" s="9" t="str">
        <f>'Plan SGSI Detallado 2024'!F64</f>
        <v xml:space="preserve">Oficial de seguridad de la información
Contratista Seguridad de la Información
</v>
      </c>
      <c r="G26" s="9" t="str">
        <f>'Plan SGSI Detallado 2024'!G64</f>
        <v>Eventos e incidentes de seguridad de la información atendidos</v>
      </c>
      <c r="H26" s="11">
        <f>'Plan SGSI Detallado 2024'!H64</f>
        <v>45293</v>
      </c>
      <c r="I26" s="85">
        <f>'Plan SGSI Detallado 2024'!I64</f>
        <v>45657</v>
      </c>
      <c r="J26" s="83">
        <f>'Plan SGSI Detallado 2024'!J64</f>
        <v>0.08</v>
      </c>
      <c r="K26" s="19">
        <f>'Plan SGSI Detallado 2024'!K64</f>
        <v>0</v>
      </c>
      <c r="L26" s="19">
        <f>'Plan SGSI Detallado 2024'!L64</f>
        <v>0.08</v>
      </c>
      <c r="M26" s="19">
        <f>'Plan SGSI Detallado 2024'!M64</f>
        <v>0</v>
      </c>
      <c r="N26" s="19">
        <f>'Plan SGSI Detallado 2024'!N64</f>
        <v>0.09</v>
      </c>
      <c r="O26" s="19">
        <f>'Plan SGSI Detallado 2024'!O64</f>
        <v>0</v>
      </c>
      <c r="P26" s="19">
        <f>'Plan SGSI Detallado 2024'!P64</f>
        <v>0.08</v>
      </c>
      <c r="Q26" s="19">
        <f>'Plan SGSI Detallado 2024'!Q64</f>
        <v>0</v>
      </c>
      <c r="R26" s="19">
        <f>'Plan SGSI Detallado 2024'!R64</f>
        <v>0.08</v>
      </c>
      <c r="S26" s="19">
        <f>'Plan SGSI Detallado 2024'!S64</f>
        <v>0</v>
      </c>
      <c r="T26" s="19">
        <f>'Plan SGSI Detallado 2024'!T64</f>
        <v>0.09</v>
      </c>
      <c r="U26" s="19">
        <f>'Plan SGSI Detallado 2024'!U64</f>
        <v>0</v>
      </c>
      <c r="V26" s="19">
        <f>'Plan SGSI Detallado 2024'!V64</f>
        <v>0.08</v>
      </c>
      <c r="W26" s="19">
        <f>'Plan SGSI Detallado 2024'!W64</f>
        <v>0</v>
      </c>
      <c r="X26" s="19">
        <f>'Plan SGSI Detallado 2024'!X64</f>
        <v>0.08</v>
      </c>
      <c r="Y26" s="19">
        <f>'Plan SGSI Detallado 2024'!Y64</f>
        <v>0</v>
      </c>
      <c r="Z26" s="19">
        <f>'Plan SGSI Detallado 2024'!Z64</f>
        <v>0.09</v>
      </c>
      <c r="AA26" s="19">
        <f>'Plan SGSI Detallado 2024'!AA64</f>
        <v>0</v>
      </c>
      <c r="AB26" s="19">
        <f>'Plan SGSI Detallado 2024'!AB64</f>
        <v>0.08</v>
      </c>
      <c r="AC26" s="19">
        <f>'Plan SGSI Detallado 2024'!AC64</f>
        <v>0</v>
      </c>
      <c r="AD26" s="19">
        <f>'Plan SGSI Detallado 2024'!AD64</f>
        <v>0.08</v>
      </c>
      <c r="AE26" s="19">
        <f>'Plan SGSI Detallado 2024'!AE64</f>
        <v>0</v>
      </c>
      <c r="AF26" s="19">
        <f>'Plan SGSI Detallado 2024'!AF64</f>
        <v>0.09</v>
      </c>
      <c r="AG26" s="19">
        <f>'Plan SGSI Detallado 2024'!AG64</f>
        <v>0</v>
      </c>
      <c r="AH26" s="59">
        <f t="shared" si="2"/>
        <v>0.99999999999999978</v>
      </c>
      <c r="AI26" s="60">
        <f t="shared" si="2"/>
        <v>0</v>
      </c>
    </row>
    <row r="27" spans="1:36" ht="60" customHeight="1" thickBot="1" x14ac:dyDescent="0.3">
      <c r="A27" s="70">
        <v>19</v>
      </c>
      <c r="B27" s="123" t="s">
        <v>34</v>
      </c>
      <c r="C27" s="125">
        <v>0.15</v>
      </c>
      <c r="D27" s="65" t="str">
        <f>+'Plan SGSI Detallado 2024'!C66</f>
        <v>Actualizar instrumentos y/o documentos de seguridad de Seguridad y Privacidad de la Información</v>
      </c>
      <c r="E27" s="9" t="str">
        <f>+'Plan SGSI Detallado 2024'!D66</f>
        <v>Oficial de seguridad de la información</v>
      </c>
      <c r="F27" s="9" t="str">
        <f>'Plan SGSI Detallado 2024'!F66</f>
        <v xml:space="preserve">Oficial de seguridad de la información
Contratista Seguridad de la Información
</v>
      </c>
      <c r="G27" s="9" t="str">
        <f>'Plan SGSI Detallado 2024'!G66</f>
        <v>Instrumentos y/o documentos de seguridad de Seguridad y Privacidad de la Información Actualizados</v>
      </c>
      <c r="H27" s="11">
        <f>'Plan SGSI Detallado 2024'!H66</f>
        <v>45352</v>
      </c>
      <c r="I27" s="85">
        <f>'Plan SGSI Detallado 2024'!I66</f>
        <v>45641</v>
      </c>
      <c r="J27" s="83">
        <f>'Plan SGSI Detallado 2024'!J66</f>
        <v>0</v>
      </c>
      <c r="K27" s="19">
        <f>'Plan SGSI Detallado 2024'!K66</f>
        <v>0</v>
      </c>
      <c r="L27" s="19">
        <f>'Plan SGSI Detallado 2024'!L66</f>
        <v>0</v>
      </c>
      <c r="M27" s="19">
        <f>'Plan SGSI Detallado 2024'!M66</f>
        <v>0</v>
      </c>
      <c r="N27" s="19">
        <f>'Plan SGSI Detallado 2024'!N66</f>
        <v>0.25</v>
      </c>
      <c r="O27" s="19">
        <f>'Plan SGSI Detallado 2024'!O66</f>
        <v>0</v>
      </c>
      <c r="P27" s="19">
        <f>'Plan SGSI Detallado 2024'!P66</f>
        <v>0</v>
      </c>
      <c r="Q27" s="19">
        <f>'Plan SGSI Detallado 2024'!Q66</f>
        <v>0</v>
      </c>
      <c r="R27" s="19">
        <f>'Plan SGSI Detallado 2024'!R66</f>
        <v>0</v>
      </c>
      <c r="S27" s="19">
        <f>'Plan SGSI Detallado 2024'!S66</f>
        <v>0</v>
      </c>
      <c r="T27" s="19">
        <f>'Plan SGSI Detallado 2024'!T66</f>
        <v>0.25</v>
      </c>
      <c r="U27" s="19">
        <f>'Plan SGSI Detallado 2024'!U66</f>
        <v>0</v>
      </c>
      <c r="V27" s="19">
        <f>'Plan SGSI Detallado 2024'!V66</f>
        <v>0</v>
      </c>
      <c r="W27" s="19">
        <f>'Plan SGSI Detallado 2024'!W66</f>
        <v>0</v>
      </c>
      <c r="X27" s="19">
        <f>'Plan SGSI Detallado 2024'!X66</f>
        <v>0</v>
      </c>
      <c r="Y27" s="19">
        <f>'Plan SGSI Detallado 2024'!Y66</f>
        <v>0</v>
      </c>
      <c r="Z27" s="19">
        <f>'Plan SGSI Detallado 2024'!Z66</f>
        <v>0.25</v>
      </c>
      <c r="AA27" s="19">
        <f>'Plan SGSI Detallado 2024'!AA66</f>
        <v>0</v>
      </c>
      <c r="AB27" s="19">
        <f>'Plan SGSI Detallado 2024'!AB66</f>
        <v>0</v>
      </c>
      <c r="AC27" s="19">
        <f>'Plan SGSI Detallado 2024'!AC66</f>
        <v>0</v>
      </c>
      <c r="AD27" s="19">
        <f>'Plan SGSI Detallado 2024'!AD66</f>
        <v>0</v>
      </c>
      <c r="AE27" s="19">
        <f>'Plan SGSI Detallado 2024'!AE66</f>
        <v>0</v>
      </c>
      <c r="AF27" s="19">
        <f>'Plan SGSI Detallado 2024'!AF66</f>
        <v>0.25</v>
      </c>
      <c r="AG27" s="19">
        <f>'Plan SGSI Detallado 2024'!AG66</f>
        <v>0</v>
      </c>
      <c r="AH27" s="59">
        <f t="shared" si="2"/>
        <v>1</v>
      </c>
      <c r="AI27" s="60">
        <f t="shared" si="2"/>
        <v>0</v>
      </c>
    </row>
    <row r="28" spans="1:36" ht="60" customHeight="1" thickBot="1" x14ac:dyDescent="0.3">
      <c r="A28" s="86">
        <v>20</v>
      </c>
      <c r="B28" s="124"/>
      <c r="C28" s="124"/>
      <c r="D28" s="87" t="str">
        <f>+'Plan SGSI Detallado 2024'!C71</f>
        <v>Verificar y Ejecutar planes de Acción de resultado de auditorias</v>
      </c>
      <c r="E28" s="88" t="str">
        <f>+'Plan SGSI Detallado 2024'!D71</f>
        <v>Todas las dependencias</v>
      </c>
      <c r="F28" s="88" t="str">
        <f>'Plan SGSI Detallado 2024'!F71</f>
        <v>Todas las dependencias</v>
      </c>
      <c r="G28" s="88" t="str">
        <f>'Plan SGSI Detallado 2024'!G71</f>
        <v>PDA y oportunidades de mejora</v>
      </c>
      <c r="H28" s="89">
        <f>'Plan SGSI Detallado 2024'!H71</f>
        <v>45293</v>
      </c>
      <c r="I28" s="90">
        <f>'Plan SGSI Detallado 2024'!I71</f>
        <v>45641</v>
      </c>
      <c r="J28" s="83">
        <f>'Plan SGSI Detallado 2024'!J71</f>
        <v>0.12</v>
      </c>
      <c r="K28" s="19">
        <f>'Plan SGSI Detallado 2024'!K71</f>
        <v>0</v>
      </c>
      <c r="L28" s="19">
        <f>'Plan SGSI Detallado 2024'!L71</f>
        <v>0.13</v>
      </c>
      <c r="M28" s="19">
        <f>'Plan SGSI Detallado 2024'!M71</f>
        <v>0</v>
      </c>
      <c r="N28" s="19">
        <f>'Plan SGSI Detallado 2024'!N71</f>
        <v>0.13</v>
      </c>
      <c r="O28" s="19">
        <f>'Plan SGSI Detallado 2024'!O71</f>
        <v>0</v>
      </c>
      <c r="P28" s="19">
        <f>'Plan SGSI Detallado 2024'!P71</f>
        <v>0</v>
      </c>
      <c r="Q28" s="19">
        <f>'Plan SGSI Detallado 2024'!Q71</f>
        <v>0</v>
      </c>
      <c r="R28" s="19">
        <f>'Plan SGSI Detallado 2024'!R71</f>
        <v>0</v>
      </c>
      <c r="S28" s="19">
        <f>'Plan SGSI Detallado 2024'!S71</f>
        <v>0</v>
      </c>
      <c r="T28" s="19">
        <f>'Plan SGSI Detallado 2024'!T71</f>
        <v>0</v>
      </c>
      <c r="U28" s="19">
        <f>'Plan SGSI Detallado 2024'!U71</f>
        <v>0</v>
      </c>
      <c r="V28" s="19">
        <f>'Plan SGSI Detallado 2024'!V71</f>
        <v>0</v>
      </c>
      <c r="W28" s="19">
        <f>'Plan SGSI Detallado 2024'!W71</f>
        <v>0</v>
      </c>
      <c r="X28" s="19">
        <f>'Plan SGSI Detallado 2024'!X71</f>
        <v>0.12</v>
      </c>
      <c r="Y28" s="19">
        <f>'Plan SGSI Detallado 2024'!Y71</f>
        <v>0</v>
      </c>
      <c r="Z28" s="19">
        <f>'Plan SGSI Detallado 2024'!Z71</f>
        <v>0.12</v>
      </c>
      <c r="AA28" s="19">
        <f>'Plan SGSI Detallado 2024'!AA71</f>
        <v>0</v>
      </c>
      <c r="AB28" s="19">
        <f>'Plan SGSI Detallado 2024'!AB71</f>
        <v>0.13</v>
      </c>
      <c r="AC28" s="19">
        <f>'Plan SGSI Detallado 2024'!AC71</f>
        <v>0</v>
      </c>
      <c r="AD28" s="19">
        <f>'Plan SGSI Detallado 2024'!AD71</f>
        <v>0.13</v>
      </c>
      <c r="AE28" s="19">
        <f>'Plan SGSI Detallado 2024'!AE71</f>
        <v>0</v>
      </c>
      <c r="AF28" s="19">
        <f>'Plan SGSI Detallado 2024'!AF71</f>
        <v>0.12</v>
      </c>
      <c r="AG28" s="19">
        <f>'Plan SGSI Detallado 2024'!AG71</f>
        <v>0</v>
      </c>
      <c r="AH28" s="59">
        <f t="shared" si="2"/>
        <v>1</v>
      </c>
      <c r="AI28" s="60">
        <f t="shared" si="2"/>
        <v>0</v>
      </c>
    </row>
    <row r="29" spans="1:36" s="40" customFormat="1" ht="60" hidden="1" customHeight="1" x14ac:dyDescent="0.25">
      <c r="A29" s="126" t="s">
        <v>35</v>
      </c>
      <c r="B29" s="126"/>
      <c r="C29" s="126"/>
      <c r="D29" s="126"/>
      <c r="E29" s="126"/>
      <c r="F29" s="126"/>
      <c r="G29" s="126"/>
      <c r="H29" s="126"/>
      <c r="I29" s="126"/>
      <c r="J29" s="71">
        <f t="shared" ref="J29:AG29" si="3">SUM(J9:J28)/21</f>
        <v>3.619047619047619E-2</v>
      </c>
      <c r="K29" s="71">
        <f t="shared" si="3"/>
        <v>0</v>
      </c>
      <c r="L29" s="71">
        <f t="shared" si="3"/>
        <v>6.5714285714285725E-2</v>
      </c>
      <c r="M29" s="71">
        <f t="shared" si="3"/>
        <v>0</v>
      </c>
      <c r="N29" s="71">
        <f t="shared" si="3"/>
        <v>9.1428571428571442E-2</v>
      </c>
      <c r="O29" s="71">
        <f t="shared" si="3"/>
        <v>0</v>
      </c>
      <c r="P29" s="71">
        <f t="shared" si="3"/>
        <v>5.7142857142857148E-2</v>
      </c>
      <c r="Q29" s="71">
        <f t="shared" si="3"/>
        <v>0</v>
      </c>
      <c r="R29" s="71">
        <f t="shared" si="3"/>
        <v>4.3809523809523812E-2</v>
      </c>
      <c r="S29" s="71">
        <f t="shared" si="3"/>
        <v>0</v>
      </c>
      <c r="T29" s="71">
        <f t="shared" si="3"/>
        <v>0.11857142857142858</v>
      </c>
      <c r="U29" s="71">
        <f t="shared" si="3"/>
        <v>0</v>
      </c>
      <c r="V29" s="71">
        <f t="shared" si="3"/>
        <v>9.6190476190476187E-2</v>
      </c>
      <c r="W29" s="71">
        <f t="shared" si="3"/>
        <v>0</v>
      </c>
      <c r="X29" s="71">
        <f t="shared" si="3"/>
        <v>7.8095238095238106E-2</v>
      </c>
      <c r="Y29" s="71">
        <f t="shared" si="3"/>
        <v>0</v>
      </c>
      <c r="Z29" s="71">
        <f t="shared" si="3"/>
        <v>7.5714285714285706E-2</v>
      </c>
      <c r="AA29" s="71">
        <f t="shared" si="3"/>
        <v>0</v>
      </c>
      <c r="AB29" s="71">
        <f t="shared" si="3"/>
        <v>6.7142857142857143E-2</v>
      </c>
      <c r="AC29" s="71">
        <f t="shared" si="3"/>
        <v>0</v>
      </c>
      <c r="AD29" s="71">
        <f t="shared" si="3"/>
        <v>9.3809523809523815E-2</v>
      </c>
      <c r="AE29" s="71">
        <f t="shared" si="3"/>
        <v>0</v>
      </c>
      <c r="AF29" s="71">
        <f t="shared" si="3"/>
        <v>0.12857142857142856</v>
      </c>
      <c r="AG29" s="71">
        <f t="shared" si="3"/>
        <v>0</v>
      </c>
      <c r="AH29" s="72">
        <f>AF29+AD29+AB29+Z29+X29+V29+T29+R29+P29+N29+L29+J29</f>
        <v>0.95238095238095244</v>
      </c>
      <c r="AI29" s="72">
        <f t="shared" si="2"/>
        <v>0</v>
      </c>
    </row>
    <row r="30" spans="1:36" x14ac:dyDescent="0.25"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57"/>
      <c r="AB30" s="73"/>
      <c r="AC30" s="73"/>
      <c r="AD30" s="73"/>
      <c r="AE30" s="73"/>
      <c r="AF30" s="73"/>
      <c r="AG30" s="73"/>
      <c r="AH30" s="73"/>
      <c r="AI30" s="73"/>
    </row>
    <row r="31" spans="1:36" x14ac:dyDescent="0.25"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4" t="s">
        <v>36</v>
      </c>
      <c r="AI31" s="75">
        <f>+J29+L29+N29+P29+R29+T29+V29+X29+Z29+AB29+AD29+AF29</f>
        <v>0.95238095238095244</v>
      </c>
    </row>
    <row r="32" spans="1:36" x14ac:dyDescent="0.25"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6"/>
      <c r="Y32" s="73"/>
      <c r="Z32" s="73"/>
      <c r="AA32" s="73"/>
      <c r="AB32" s="73"/>
      <c r="AC32" s="73"/>
      <c r="AD32" s="73"/>
      <c r="AE32" s="73"/>
      <c r="AF32" s="73"/>
      <c r="AG32" s="73"/>
      <c r="AH32" s="74" t="s">
        <v>37</v>
      </c>
      <c r="AI32" s="75">
        <f>+K29+M29+O29+Q29+S29+U29+W29+Y29+AA29+AC29+AE29+AG29</f>
        <v>0</v>
      </c>
    </row>
    <row r="33" spans="17:35" x14ac:dyDescent="0.25">
      <c r="Q33" s="58"/>
      <c r="R33" s="58"/>
      <c r="S33" s="58"/>
      <c r="T33" s="58"/>
      <c r="U33" s="58"/>
      <c r="V33" s="73"/>
      <c r="W33" s="73"/>
      <c r="X33" s="76"/>
      <c r="Y33" s="73"/>
      <c r="Z33" s="77"/>
      <c r="AA33" s="73"/>
      <c r="AB33" s="73"/>
      <c r="AC33" s="73"/>
      <c r="AD33" s="73"/>
      <c r="AE33" s="73"/>
      <c r="AF33" s="73"/>
      <c r="AG33" s="73"/>
      <c r="AH33" s="61"/>
      <c r="AI33" s="75">
        <f>+AI32/AI31</f>
        <v>0</v>
      </c>
    </row>
    <row r="34" spans="17:35" x14ac:dyDescent="0.25">
      <c r="Q34" s="73"/>
      <c r="R34" s="73"/>
      <c r="S34" s="58"/>
      <c r="T34" s="58"/>
      <c r="U34" s="57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58"/>
      <c r="AI34" s="73"/>
    </row>
    <row r="35" spans="17:35" x14ac:dyDescent="0.25">
      <c r="Q35" s="73"/>
      <c r="R35" s="73"/>
      <c r="S35" s="58"/>
      <c r="T35" s="58"/>
      <c r="U35" s="58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7:35" x14ac:dyDescent="0.25">
      <c r="Q36" s="73"/>
      <c r="R36" s="73"/>
      <c r="S36" s="58"/>
      <c r="T36" s="58"/>
      <c r="U36" s="58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7:35" x14ac:dyDescent="0.25">
      <c r="Q37" s="73"/>
      <c r="R37" s="73"/>
      <c r="S37" s="58"/>
      <c r="T37" s="58"/>
      <c r="U37" s="58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7:35" x14ac:dyDescent="0.25">
      <c r="Q38" s="58"/>
      <c r="R38" s="73"/>
      <c r="S38" s="58"/>
      <c r="T38" s="58"/>
      <c r="U38" s="58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7:35" x14ac:dyDescent="0.25">
      <c r="Q39" s="58"/>
      <c r="R39" s="58"/>
      <c r="S39" s="58"/>
      <c r="T39" s="58"/>
      <c r="U39" s="58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65" spans="5:7" x14ac:dyDescent="0.25">
      <c r="E65" s="2" t="s">
        <v>38</v>
      </c>
      <c r="G65" s="2" t="s">
        <v>39</v>
      </c>
    </row>
    <row r="66" spans="5:7" ht="30" x14ac:dyDescent="0.25">
      <c r="E66" s="2" t="s">
        <v>40</v>
      </c>
      <c r="G66" s="8" t="s">
        <v>41</v>
      </c>
    </row>
    <row r="67" spans="5:7" ht="30" x14ac:dyDescent="0.25">
      <c r="E67" s="2" t="s">
        <v>42</v>
      </c>
      <c r="G67" s="8" t="s">
        <v>43</v>
      </c>
    </row>
    <row r="68" spans="5:7" ht="45" x14ac:dyDescent="0.25">
      <c r="E68" s="2" t="s">
        <v>44</v>
      </c>
      <c r="G68" s="8" t="s">
        <v>45</v>
      </c>
    </row>
    <row r="69" spans="5:7" ht="45" x14ac:dyDescent="0.25">
      <c r="E69" s="2" t="s">
        <v>46</v>
      </c>
      <c r="G69" s="2" t="s">
        <v>47</v>
      </c>
    </row>
    <row r="70" spans="5:7" ht="30" x14ac:dyDescent="0.25">
      <c r="E70" s="2" t="s">
        <v>48</v>
      </c>
      <c r="G70" s="8" t="s">
        <v>49</v>
      </c>
    </row>
    <row r="71" spans="5:7" ht="45" x14ac:dyDescent="0.25">
      <c r="E71" s="2" t="s">
        <v>50</v>
      </c>
      <c r="G71" s="8" t="s">
        <v>51</v>
      </c>
    </row>
    <row r="72" spans="5:7" x14ac:dyDescent="0.25">
      <c r="E72" s="2" t="s">
        <v>52</v>
      </c>
      <c r="G72" s="8" t="s">
        <v>53</v>
      </c>
    </row>
    <row r="73" spans="5:7" ht="60" x14ac:dyDescent="0.25">
      <c r="G73" s="8" t="s">
        <v>54</v>
      </c>
    </row>
    <row r="74" spans="5:7" ht="30" x14ac:dyDescent="0.25">
      <c r="G74" s="2" t="s">
        <v>55</v>
      </c>
    </row>
    <row r="75" spans="5:7" ht="30" x14ac:dyDescent="0.25">
      <c r="G75" s="8" t="s">
        <v>56</v>
      </c>
    </row>
    <row r="76" spans="5:7" ht="45" x14ac:dyDescent="0.25">
      <c r="G76" s="8" t="s">
        <v>57</v>
      </c>
    </row>
    <row r="77" spans="5:7" ht="45" x14ac:dyDescent="0.25">
      <c r="G77" s="8" t="s">
        <v>58</v>
      </c>
    </row>
    <row r="78" spans="5:7" ht="30" x14ac:dyDescent="0.25">
      <c r="G78" s="8" t="s">
        <v>59</v>
      </c>
    </row>
    <row r="79" spans="5:7" ht="30" x14ac:dyDescent="0.25">
      <c r="G79" s="8" t="s">
        <v>60</v>
      </c>
    </row>
    <row r="80" spans="5:7" x14ac:dyDescent="0.25">
      <c r="G80" s="8" t="s">
        <v>61</v>
      </c>
    </row>
    <row r="81" spans="7:7" ht="30" x14ac:dyDescent="0.25">
      <c r="G81" s="8" t="s">
        <v>62</v>
      </c>
    </row>
  </sheetData>
  <autoFilter ref="A7:AI43" xr:uid="{2C42734F-6333-4275-A215-4104957667D4}"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</autoFilter>
  <mergeCells count="38">
    <mergeCell ref="B27:B28"/>
    <mergeCell ref="C27:C28"/>
    <mergeCell ref="A29:I29"/>
    <mergeCell ref="C7:C8"/>
    <mergeCell ref="AH7:AI7"/>
    <mergeCell ref="B9:B13"/>
    <mergeCell ref="C9:C13"/>
    <mergeCell ref="B14:B20"/>
    <mergeCell ref="C14:C20"/>
    <mergeCell ref="B21:B26"/>
    <mergeCell ref="C21:C26"/>
    <mergeCell ref="V7:W7"/>
    <mergeCell ref="X7:Y7"/>
    <mergeCell ref="Z7:AA7"/>
    <mergeCell ref="AB7:AC7"/>
    <mergeCell ref="AD7:AE7"/>
    <mergeCell ref="AF7:AG7"/>
    <mergeCell ref="J7:K7"/>
    <mergeCell ref="L7:M7"/>
    <mergeCell ref="N7:O7"/>
    <mergeCell ref="P7:Q7"/>
    <mergeCell ref="R7:S7"/>
    <mergeCell ref="T7:U7"/>
    <mergeCell ref="A6:I6"/>
    <mergeCell ref="A7:A8"/>
    <mergeCell ref="B7:B8"/>
    <mergeCell ref="D7:D8"/>
    <mergeCell ref="E7:E8"/>
    <mergeCell ref="F7:F8"/>
    <mergeCell ref="G7:G8"/>
    <mergeCell ref="H7:H8"/>
    <mergeCell ref="I7:I8"/>
    <mergeCell ref="A5:I5"/>
    <mergeCell ref="A1:B2"/>
    <mergeCell ref="C1:I1"/>
    <mergeCell ref="C2:I2"/>
    <mergeCell ref="A3:I3"/>
    <mergeCell ref="A4:I4"/>
  </mergeCells>
  <conditionalFormatting sqref="I9:I13">
    <cfRule type="cellIs" dxfId="200" priority="101" stopIfTrue="1" operator="lessThan">
      <formula>H9</formula>
    </cfRule>
  </conditionalFormatting>
  <conditionalFormatting sqref="J9:AG10">
    <cfRule type="cellIs" dxfId="199" priority="5" operator="greaterThan">
      <formula>0</formula>
    </cfRule>
    <cfRule type="cellIs" dxfId="198" priority="6" operator="greaterThan">
      <formula>0</formula>
    </cfRule>
  </conditionalFormatting>
  <conditionalFormatting sqref="J9:AG28">
    <cfRule type="cellIs" dxfId="197" priority="4" operator="equal">
      <formula>0</formula>
    </cfRule>
  </conditionalFormatting>
  <conditionalFormatting sqref="J11:AG14">
    <cfRule type="cellIs" dxfId="196" priority="90" operator="greaterThan">
      <formula>0</formula>
    </cfRule>
    <cfRule type="cellIs" dxfId="195" priority="91" operator="greaterThan">
      <formula>0</formula>
    </cfRule>
  </conditionalFormatting>
  <conditionalFormatting sqref="J15:AG16">
    <cfRule type="cellIs" dxfId="194" priority="75" operator="greaterThan">
      <formula>0</formula>
    </cfRule>
    <cfRule type="cellIs" dxfId="193" priority="76" operator="greaterThan">
      <formula>0</formula>
    </cfRule>
  </conditionalFormatting>
  <conditionalFormatting sqref="J17:AG28">
    <cfRule type="cellIs" dxfId="192" priority="9" operator="greaterThan">
      <formula>0</formula>
    </cfRule>
    <cfRule type="cellIs" dxfId="191" priority="10" operator="greaterThan">
      <formula>0</formula>
    </cfRule>
  </conditionalFormatting>
  <conditionalFormatting sqref="N14:AG14">
    <cfRule type="cellIs" dxfId="190" priority="86" operator="equal">
      <formula>0</formula>
    </cfRule>
    <cfRule type="cellIs" dxfId="189" priority="87" operator="greaterThan">
      <formula>0</formula>
    </cfRule>
    <cfRule type="cellIs" dxfId="188" priority="88" operator="greaterThan">
      <formula>0</formula>
    </cfRule>
  </conditionalFormatting>
  <conditionalFormatting sqref="N16:AG16">
    <cfRule type="cellIs" dxfId="187" priority="71" operator="equal">
      <formula>0</formula>
    </cfRule>
    <cfRule type="cellIs" dxfId="186" priority="72" operator="greaterThan">
      <formula>0</formula>
    </cfRule>
    <cfRule type="cellIs" dxfId="185" priority="73" operator="greaterThan">
      <formula>0</formula>
    </cfRule>
  </conditionalFormatting>
  <conditionalFormatting sqref="AH9:AI28">
    <cfRule type="cellIs" dxfId="184" priority="1" operator="between">
      <formula>0.01</formula>
      <formula>0.99</formula>
    </cfRule>
    <cfRule type="cellIs" dxfId="183" priority="2" operator="equal">
      <formula>0</formula>
    </cfRule>
    <cfRule type="cellIs" dxfId="182" priority="3" operator="equal">
      <formula>1</formula>
    </cfRule>
  </conditionalFormatting>
  <pageMargins left="0.7" right="0.7" top="0.75" bottom="0.75" header="0.3" footer="0.3"/>
  <pageSetup paperSize="9" scale="46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90CD1-0B69-4A0B-9201-9FF19EB3F87E}">
  <sheetPr>
    <outlinePr summaryBelow="0"/>
    <pageSetUpPr fitToPage="1"/>
  </sheetPr>
  <dimension ref="A1:AK82"/>
  <sheetViews>
    <sheetView topLeftCell="A18" zoomScale="90" zoomScaleNormal="90" zoomScaleSheetLayoutView="90" workbookViewId="0">
      <selection activeCell="C25" sqref="C25"/>
    </sheetView>
  </sheetViews>
  <sheetFormatPr baseColWidth="10" defaultColWidth="11.42578125" defaultRowHeight="50.1" customHeight="1" x14ac:dyDescent="0.25"/>
  <cols>
    <col min="1" max="1" width="2.42578125" style="12" customWidth="1"/>
    <col min="2" max="2" width="7.42578125" style="14" customWidth="1"/>
    <col min="3" max="3" width="84.28515625" style="16" customWidth="1"/>
    <col min="4" max="4" width="103" style="17" hidden="1" customWidth="1"/>
    <col min="5" max="5" width="88.42578125" style="17" hidden="1" customWidth="1"/>
    <col min="6" max="6" width="104.140625" style="16" hidden="1" customWidth="1"/>
    <col min="7" max="7" width="69.28515625" style="16" customWidth="1"/>
    <col min="8" max="8" width="19.5703125" style="15" bestFit="1" customWidth="1"/>
    <col min="9" max="9" width="27.5703125" style="15" customWidth="1"/>
    <col min="10" max="10" width="16.5703125" style="14" customWidth="1"/>
    <col min="11" max="13" width="11.42578125" style="14" customWidth="1"/>
    <col min="14" max="14" width="9.42578125" style="14" customWidth="1"/>
    <col min="15" max="33" width="11.42578125" style="14" customWidth="1"/>
    <col min="34" max="34" width="20.42578125" style="14" customWidth="1"/>
    <col min="35" max="35" width="11.42578125" style="13" customWidth="1"/>
    <col min="36" max="16384" width="11.42578125" style="12"/>
  </cols>
  <sheetData>
    <row r="1" spans="1:35" s="35" customFormat="1" ht="50.1" hidden="1" customHeight="1" thickBot="1" x14ac:dyDescent="0.3">
      <c r="A1" s="95"/>
      <c r="B1" s="96"/>
      <c r="C1" s="99" t="s">
        <v>63</v>
      </c>
      <c r="D1" s="100"/>
      <c r="E1" s="100"/>
      <c r="F1" s="100"/>
      <c r="G1" s="100"/>
      <c r="H1" s="100"/>
      <c r="I1" s="101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4"/>
    </row>
    <row r="2" spans="1:35" s="35" customFormat="1" ht="64.5" hidden="1" customHeight="1" x14ac:dyDescent="0.25">
      <c r="A2" s="97"/>
      <c r="B2" s="98"/>
      <c r="C2" s="102" t="s">
        <v>64</v>
      </c>
      <c r="D2" s="103"/>
      <c r="E2" s="103"/>
      <c r="F2" s="103"/>
      <c r="G2" s="103"/>
      <c r="H2" s="103"/>
      <c r="I2" s="104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4"/>
    </row>
    <row r="3" spans="1:35" s="35" customFormat="1" ht="21" hidden="1" customHeight="1" x14ac:dyDescent="0.25">
      <c r="A3" s="105" t="s">
        <v>1</v>
      </c>
      <c r="B3" s="106"/>
      <c r="C3" s="106"/>
      <c r="D3" s="106"/>
      <c r="E3" s="106"/>
      <c r="F3" s="106"/>
      <c r="G3" s="106"/>
      <c r="H3" s="106"/>
      <c r="I3" s="10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4"/>
    </row>
    <row r="4" spans="1:35" s="35" customFormat="1" ht="21" hidden="1" customHeight="1" x14ac:dyDescent="0.25">
      <c r="A4" s="105" t="s">
        <v>65</v>
      </c>
      <c r="B4" s="106"/>
      <c r="C4" s="106"/>
      <c r="D4" s="106"/>
      <c r="E4" s="106"/>
      <c r="F4" s="106"/>
      <c r="G4" s="106"/>
      <c r="H4" s="106"/>
      <c r="I4" s="10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4"/>
    </row>
    <row r="5" spans="1:35" s="35" customFormat="1" ht="21" hidden="1" customHeight="1" x14ac:dyDescent="0.25">
      <c r="A5" s="94" t="s">
        <v>3</v>
      </c>
      <c r="B5" s="94"/>
      <c r="C5" s="94"/>
      <c r="D5" s="94"/>
      <c r="E5" s="94"/>
      <c r="F5" s="94"/>
      <c r="G5" s="94"/>
      <c r="H5" s="94"/>
      <c r="I5" s="94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4"/>
    </row>
    <row r="6" spans="1:35" s="35" customFormat="1" ht="21" customHeight="1" x14ac:dyDescent="0.25">
      <c r="A6" s="108" t="s">
        <v>4</v>
      </c>
      <c r="B6" s="110"/>
      <c r="C6" s="110"/>
      <c r="D6" s="110"/>
      <c r="E6" s="110"/>
      <c r="F6" s="110"/>
      <c r="G6" s="110"/>
      <c r="H6" s="110"/>
      <c r="I6" s="111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4"/>
    </row>
    <row r="7" spans="1:35" ht="36" customHeight="1" x14ac:dyDescent="0.25">
      <c r="B7" s="63" t="s">
        <v>66</v>
      </c>
      <c r="C7" s="63" t="s">
        <v>67</v>
      </c>
      <c r="D7" s="63" t="s">
        <v>68</v>
      </c>
      <c r="E7" s="63" t="s">
        <v>69</v>
      </c>
      <c r="F7" s="63" t="s">
        <v>70</v>
      </c>
      <c r="G7" s="63" t="s">
        <v>71</v>
      </c>
      <c r="H7" s="63" t="s">
        <v>72</v>
      </c>
      <c r="I7" s="63" t="s">
        <v>73</v>
      </c>
      <c r="J7" s="138" t="s">
        <v>14</v>
      </c>
      <c r="K7" s="138"/>
      <c r="L7" s="138" t="s">
        <v>15</v>
      </c>
      <c r="M7" s="138"/>
      <c r="N7" s="138" t="s">
        <v>16</v>
      </c>
      <c r="O7" s="138"/>
      <c r="P7" s="138" t="s">
        <v>17</v>
      </c>
      <c r="Q7" s="138"/>
      <c r="R7" s="138" t="s">
        <v>18</v>
      </c>
      <c r="S7" s="138"/>
      <c r="T7" s="138" t="s">
        <v>19</v>
      </c>
      <c r="U7" s="138"/>
      <c r="V7" s="138" t="s">
        <v>20</v>
      </c>
      <c r="W7" s="138"/>
      <c r="X7" s="138" t="s">
        <v>21</v>
      </c>
      <c r="Y7" s="138"/>
      <c r="Z7" s="138" t="s">
        <v>22</v>
      </c>
      <c r="AA7" s="138"/>
      <c r="AB7" s="138" t="s">
        <v>23</v>
      </c>
      <c r="AC7" s="138"/>
      <c r="AD7" s="138" t="s">
        <v>24</v>
      </c>
      <c r="AE7" s="138"/>
      <c r="AF7" s="138" t="s">
        <v>25</v>
      </c>
      <c r="AG7" s="138"/>
      <c r="AH7" s="138" t="s">
        <v>26</v>
      </c>
      <c r="AI7" s="138"/>
    </row>
    <row r="8" spans="1:35" ht="32.25" customHeight="1" thickBot="1" x14ac:dyDescent="0.3">
      <c r="B8" s="139" t="s">
        <v>74</v>
      </c>
      <c r="C8" s="139"/>
      <c r="D8" s="139"/>
      <c r="E8" s="139"/>
      <c r="F8" s="139"/>
      <c r="G8" s="139"/>
      <c r="H8" s="139"/>
      <c r="I8" s="139"/>
      <c r="J8" s="62" t="s">
        <v>29</v>
      </c>
      <c r="K8" s="62" t="s">
        <v>30</v>
      </c>
      <c r="L8" s="62" t="s">
        <v>29</v>
      </c>
      <c r="M8" s="62" t="s">
        <v>30</v>
      </c>
      <c r="N8" s="62" t="s">
        <v>29</v>
      </c>
      <c r="O8" s="62" t="s">
        <v>30</v>
      </c>
      <c r="P8" s="62" t="s">
        <v>29</v>
      </c>
      <c r="Q8" s="62" t="s">
        <v>30</v>
      </c>
      <c r="R8" s="62" t="s">
        <v>29</v>
      </c>
      <c r="S8" s="62" t="s">
        <v>30</v>
      </c>
      <c r="T8" s="62" t="s">
        <v>29</v>
      </c>
      <c r="U8" s="62" t="s">
        <v>30</v>
      </c>
      <c r="V8" s="62" t="s">
        <v>29</v>
      </c>
      <c r="W8" s="62" t="s">
        <v>30</v>
      </c>
      <c r="X8" s="62" t="s">
        <v>29</v>
      </c>
      <c r="Y8" s="62" t="s">
        <v>30</v>
      </c>
      <c r="Z8" s="62" t="s">
        <v>29</v>
      </c>
      <c r="AA8" s="62" t="s">
        <v>30</v>
      </c>
      <c r="AB8" s="62" t="s">
        <v>29</v>
      </c>
      <c r="AC8" s="62" t="s">
        <v>30</v>
      </c>
      <c r="AD8" s="62" t="s">
        <v>29</v>
      </c>
      <c r="AE8" s="62" t="s">
        <v>30</v>
      </c>
      <c r="AF8" s="62" t="s">
        <v>29</v>
      </c>
      <c r="AG8" s="62" t="s">
        <v>30</v>
      </c>
      <c r="AH8" s="62" t="s">
        <v>29</v>
      </c>
      <c r="AI8" s="32" t="s">
        <v>30</v>
      </c>
    </row>
    <row r="9" spans="1:35" s="18" customFormat="1" ht="63.75" thickBot="1" x14ac:dyDescent="0.3">
      <c r="B9" s="78">
        <v>1</v>
      </c>
      <c r="C9" s="21" t="s">
        <v>207</v>
      </c>
      <c r="D9" s="20" t="s">
        <v>75</v>
      </c>
      <c r="E9" s="20" t="s">
        <v>76</v>
      </c>
      <c r="F9" s="20" t="s">
        <v>77</v>
      </c>
      <c r="G9" s="31" t="s">
        <v>208</v>
      </c>
      <c r="H9" s="43">
        <v>45323</v>
      </c>
      <c r="I9" s="29">
        <v>45381</v>
      </c>
      <c r="J9" s="19">
        <v>0</v>
      </c>
      <c r="K9" s="19">
        <v>0</v>
      </c>
      <c r="L9" s="19">
        <v>0.5</v>
      </c>
      <c r="M9" s="19">
        <v>0</v>
      </c>
      <c r="N9" s="19">
        <v>0.5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36">
        <f t="shared" ref="AH9" si="0">AF9+AD9+AB9+Z9+X9+V9+T9+R9+P9+N9+L9+J9</f>
        <v>1</v>
      </c>
      <c r="AI9" s="37">
        <f t="shared" ref="AI9" si="1">AG9+AE9+AC9+AA9+Y9+W9+U9+S9+Q9+O9+M9+K9</f>
        <v>0</v>
      </c>
    </row>
    <row r="10" spans="1:35" s="18" customFormat="1" ht="65.25" customHeight="1" thickBot="1" x14ac:dyDescent="0.3">
      <c r="B10" s="78">
        <v>2</v>
      </c>
      <c r="C10" s="21" t="s">
        <v>209</v>
      </c>
      <c r="D10" s="20" t="s">
        <v>78</v>
      </c>
      <c r="E10" s="20" t="s">
        <v>79</v>
      </c>
      <c r="F10" s="20" t="s">
        <v>80</v>
      </c>
      <c r="G10" s="31" t="s">
        <v>210</v>
      </c>
      <c r="H10" s="43">
        <v>45323</v>
      </c>
      <c r="I10" s="29">
        <v>45381</v>
      </c>
      <c r="J10" s="19">
        <v>0</v>
      </c>
      <c r="K10" s="19">
        <v>0</v>
      </c>
      <c r="L10" s="19">
        <v>0.5</v>
      </c>
      <c r="M10" s="19">
        <v>0</v>
      </c>
      <c r="N10" s="19">
        <v>0.5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36">
        <f>AF10+AD10+AB10+Z10+X10+V10+T10+R10+P10+N10+L10+J10</f>
        <v>1</v>
      </c>
      <c r="AI10" s="37">
        <f>AG10+AE10+AC10+AA10+Y10+W10+U10+S10+Q10+O10+M10+K10</f>
        <v>0</v>
      </c>
    </row>
    <row r="11" spans="1:35" s="18" customFormat="1" ht="48" thickBot="1" x14ac:dyDescent="0.3">
      <c r="B11" s="78">
        <v>3</v>
      </c>
      <c r="C11" s="21" t="s">
        <v>232</v>
      </c>
      <c r="D11" s="20" t="s">
        <v>75</v>
      </c>
      <c r="E11" s="20" t="s">
        <v>81</v>
      </c>
      <c r="F11" s="20" t="s">
        <v>80</v>
      </c>
      <c r="G11" s="31" t="s">
        <v>82</v>
      </c>
      <c r="H11" s="43">
        <v>45323</v>
      </c>
      <c r="I11" s="29">
        <v>45534</v>
      </c>
      <c r="J11" s="19">
        <v>0</v>
      </c>
      <c r="K11" s="19">
        <v>0</v>
      </c>
      <c r="L11" s="19">
        <v>0.25</v>
      </c>
      <c r="M11" s="19">
        <v>0</v>
      </c>
      <c r="N11" s="19">
        <v>0.25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0.25</v>
      </c>
      <c r="W11" s="19">
        <v>0</v>
      </c>
      <c r="X11" s="19">
        <v>0.25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36">
        <f t="shared" ref="AH11:AI13" si="2">AF11+AD11+AB11+Z11+X11+V11+T11+R11+P11+N11+L11+J11</f>
        <v>1</v>
      </c>
      <c r="AI11" s="37">
        <f>AG11+AE11+AC11+AA11+Y11+W11+U11+S11+Q11+O11+M11+K11</f>
        <v>0</v>
      </c>
    </row>
    <row r="12" spans="1:35" s="18" customFormat="1" ht="63.75" thickBot="1" x14ac:dyDescent="0.3">
      <c r="B12" s="78">
        <v>4</v>
      </c>
      <c r="C12" s="21" t="s">
        <v>211</v>
      </c>
      <c r="D12" s="20" t="s">
        <v>75</v>
      </c>
      <c r="E12" s="20" t="s">
        <v>76</v>
      </c>
      <c r="F12" s="20" t="s">
        <v>77</v>
      </c>
      <c r="G12" s="31" t="s">
        <v>212</v>
      </c>
      <c r="H12" s="43">
        <v>45597</v>
      </c>
      <c r="I12" s="29">
        <v>45641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0.5</v>
      </c>
      <c r="AE12" s="19">
        <v>0</v>
      </c>
      <c r="AF12" s="19">
        <v>0.5</v>
      </c>
      <c r="AG12" s="19">
        <v>0</v>
      </c>
      <c r="AH12" s="36">
        <f t="shared" si="2"/>
        <v>1</v>
      </c>
      <c r="AI12" s="37">
        <f t="shared" si="2"/>
        <v>0</v>
      </c>
    </row>
    <row r="13" spans="1:35" s="18" customFormat="1" ht="63" x14ac:dyDescent="0.25">
      <c r="B13" s="78">
        <v>5</v>
      </c>
      <c r="C13" s="21" t="s">
        <v>213</v>
      </c>
      <c r="D13" s="20" t="s">
        <v>78</v>
      </c>
      <c r="E13" s="20" t="s">
        <v>79</v>
      </c>
      <c r="F13" s="20" t="s">
        <v>77</v>
      </c>
      <c r="G13" s="31" t="s">
        <v>214</v>
      </c>
      <c r="H13" s="43">
        <v>45597</v>
      </c>
      <c r="I13" s="29">
        <v>45641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0.5</v>
      </c>
      <c r="AE13" s="19">
        <v>0</v>
      </c>
      <c r="AF13" s="19">
        <v>0.5</v>
      </c>
      <c r="AG13" s="19">
        <v>0</v>
      </c>
      <c r="AH13" s="36">
        <f t="shared" si="2"/>
        <v>1</v>
      </c>
      <c r="AI13" s="37">
        <f t="shared" si="2"/>
        <v>0</v>
      </c>
    </row>
    <row r="14" spans="1:35" ht="28.5" customHeight="1" thickBot="1" x14ac:dyDescent="0.3">
      <c r="B14" s="140" t="s">
        <v>83</v>
      </c>
      <c r="C14" s="141"/>
      <c r="D14" s="141"/>
      <c r="E14" s="141"/>
      <c r="F14" s="141"/>
      <c r="G14" s="141"/>
      <c r="H14" s="141"/>
      <c r="I14" s="142"/>
      <c r="J14" s="143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5"/>
    </row>
    <row r="15" spans="1:35" s="18" customFormat="1" ht="66.599999999999994" customHeight="1" thickBot="1" x14ac:dyDescent="0.3">
      <c r="B15" s="78">
        <v>6</v>
      </c>
      <c r="C15" s="21" t="s">
        <v>84</v>
      </c>
      <c r="D15" s="23" t="s">
        <v>85</v>
      </c>
      <c r="E15" s="23" t="s">
        <v>85</v>
      </c>
      <c r="F15" s="23" t="s">
        <v>86</v>
      </c>
      <c r="G15" s="23" t="s">
        <v>87</v>
      </c>
      <c r="H15" s="43">
        <v>45352</v>
      </c>
      <c r="I15" s="29">
        <v>45626</v>
      </c>
      <c r="J15" s="19">
        <f>SUM(J16:J17)</f>
        <v>0</v>
      </c>
      <c r="K15" s="19">
        <f t="shared" ref="K15:AG15" si="3">SUM(K16:K17)</f>
        <v>0</v>
      </c>
      <c r="L15" s="19">
        <f t="shared" si="3"/>
        <v>0</v>
      </c>
      <c r="M15" s="19">
        <f t="shared" si="3"/>
        <v>0</v>
      </c>
      <c r="N15" s="19">
        <f t="shared" si="3"/>
        <v>0.11</v>
      </c>
      <c r="O15" s="19">
        <v>0</v>
      </c>
      <c r="P15" s="19">
        <f>SUM(P16:P17)</f>
        <v>0.11</v>
      </c>
      <c r="Q15" s="19">
        <f>SUM(Q16:Q17)</f>
        <v>0</v>
      </c>
      <c r="R15" s="19">
        <f t="shared" si="3"/>
        <v>0.11</v>
      </c>
      <c r="S15" s="19">
        <f t="shared" si="3"/>
        <v>0</v>
      </c>
      <c r="T15" s="19">
        <f t="shared" si="3"/>
        <v>0.11</v>
      </c>
      <c r="U15" s="19">
        <f t="shared" si="3"/>
        <v>0</v>
      </c>
      <c r="V15" s="19">
        <f t="shared" si="3"/>
        <v>0.11</v>
      </c>
      <c r="W15" s="19">
        <f t="shared" si="3"/>
        <v>0</v>
      </c>
      <c r="X15" s="19">
        <f>SUM(X16:X17)</f>
        <v>0.11</v>
      </c>
      <c r="Y15" s="19">
        <f t="shared" si="3"/>
        <v>0</v>
      </c>
      <c r="Z15" s="19">
        <f t="shared" si="3"/>
        <v>0.11</v>
      </c>
      <c r="AA15" s="19">
        <f t="shared" si="3"/>
        <v>0</v>
      </c>
      <c r="AB15" s="19">
        <f t="shared" si="3"/>
        <v>0.11</v>
      </c>
      <c r="AC15" s="19">
        <f t="shared" si="3"/>
        <v>0</v>
      </c>
      <c r="AD15" s="19">
        <f t="shared" si="3"/>
        <v>0.12</v>
      </c>
      <c r="AE15" s="19">
        <f t="shared" si="3"/>
        <v>0</v>
      </c>
      <c r="AF15" s="19">
        <f t="shared" si="3"/>
        <v>0</v>
      </c>
      <c r="AG15" s="19">
        <f t="shared" si="3"/>
        <v>0</v>
      </c>
      <c r="AH15" s="36">
        <f t="shared" ref="AH15:AI22" si="4">AF15+AD15+AB15+Z15+X15+V15+T15+R15+P15+N15+L15+J15</f>
        <v>0.99999999999999989</v>
      </c>
      <c r="AI15" s="37">
        <f>AG15+AE15+AC15+AA15+Y15+W15+U15+S15+Q15+O15+M15+K15</f>
        <v>0</v>
      </c>
    </row>
    <row r="16" spans="1:35" s="18" customFormat="1" ht="66.75" hidden="1" customHeight="1" thickBot="1" x14ac:dyDescent="0.3">
      <c r="B16" s="22" t="s">
        <v>88</v>
      </c>
      <c r="C16" s="30"/>
      <c r="D16" s="30"/>
      <c r="E16" s="30"/>
      <c r="F16" s="30"/>
      <c r="G16" s="30"/>
      <c r="H16" s="64"/>
      <c r="I16" s="64">
        <v>45260</v>
      </c>
      <c r="J16" s="41">
        <v>0</v>
      </c>
      <c r="K16" s="41">
        <v>0</v>
      </c>
      <c r="L16" s="41">
        <v>0</v>
      </c>
      <c r="M16" s="41">
        <v>0</v>
      </c>
      <c r="N16" s="41">
        <v>0.11</v>
      </c>
      <c r="O16" s="41">
        <v>0</v>
      </c>
      <c r="P16" s="41">
        <v>5.5E-2</v>
      </c>
      <c r="Q16" s="41">
        <v>0</v>
      </c>
      <c r="R16" s="41">
        <v>5.5E-2</v>
      </c>
      <c r="S16" s="41">
        <v>0</v>
      </c>
      <c r="T16" s="41">
        <v>5.5E-2</v>
      </c>
      <c r="U16" s="41">
        <v>0</v>
      </c>
      <c r="V16" s="41">
        <v>5.5E-2</v>
      </c>
      <c r="W16" s="41">
        <v>0</v>
      </c>
      <c r="X16" s="41">
        <v>5.5E-2</v>
      </c>
      <c r="Y16" s="41">
        <v>0</v>
      </c>
      <c r="Z16" s="41">
        <v>5.5E-2</v>
      </c>
      <c r="AA16" s="41">
        <v>0</v>
      </c>
      <c r="AB16" s="41">
        <v>5.5E-2</v>
      </c>
      <c r="AC16" s="41">
        <v>0</v>
      </c>
      <c r="AD16" s="41">
        <v>0.06</v>
      </c>
      <c r="AE16" s="41">
        <v>0</v>
      </c>
      <c r="AF16" s="41"/>
      <c r="AG16" s="41"/>
      <c r="AH16" s="36">
        <f t="shared" si="4"/>
        <v>0.55499999999999994</v>
      </c>
      <c r="AI16" s="37">
        <f t="shared" si="4"/>
        <v>0</v>
      </c>
    </row>
    <row r="17" spans="1:35" s="18" customFormat="1" ht="30" hidden="1" customHeight="1" thickBot="1" x14ac:dyDescent="0.3">
      <c r="B17" s="22" t="s">
        <v>89</v>
      </c>
      <c r="C17" s="30"/>
      <c r="D17" s="30"/>
      <c r="E17" s="30"/>
      <c r="F17" s="30"/>
      <c r="G17" s="24"/>
      <c r="H17" s="64"/>
      <c r="I17" s="64">
        <v>45260</v>
      </c>
      <c r="J17" s="41">
        <v>0</v>
      </c>
      <c r="K17" s="41">
        <v>0</v>
      </c>
      <c r="L17" s="41">
        <v>0</v>
      </c>
      <c r="M17" s="41">
        <v>0</v>
      </c>
      <c r="N17" s="41"/>
      <c r="O17" s="41"/>
      <c r="P17" s="41">
        <v>5.5E-2</v>
      </c>
      <c r="Q17" s="49">
        <v>0</v>
      </c>
      <c r="R17" s="41">
        <v>5.5E-2</v>
      </c>
      <c r="S17" s="41">
        <v>0</v>
      </c>
      <c r="T17" s="41">
        <v>5.5E-2</v>
      </c>
      <c r="U17" s="41">
        <v>0</v>
      </c>
      <c r="V17" s="41">
        <v>5.5E-2</v>
      </c>
      <c r="W17" s="41">
        <v>0</v>
      </c>
      <c r="X17" s="41">
        <v>5.5E-2</v>
      </c>
      <c r="Y17" s="41">
        <v>0</v>
      </c>
      <c r="Z17" s="41">
        <v>5.5E-2</v>
      </c>
      <c r="AA17" s="41">
        <v>0</v>
      </c>
      <c r="AB17" s="41">
        <v>5.5E-2</v>
      </c>
      <c r="AC17" s="41">
        <v>0</v>
      </c>
      <c r="AD17" s="41">
        <v>0.06</v>
      </c>
      <c r="AE17" s="41">
        <v>0</v>
      </c>
      <c r="AF17" s="41"/>
      <c r="AG17" s="41"/>
      <c r="AH17" s="36">
        <f t="shared" si="4"/>
        <v>0.44499999999999995</v>
      </c>
      <c r="AI17" s="37">
        <f t="shared" si="4"/>
        <v>0</v>
      </c>
    </row>
    <row r="18" spans="1:35" s="18" customFormat="1" ht="81" customHeight="1" thickBot="1" x14ac:dyDescent="0.3">
      <c r="B18" s="78">
        <v>7</v>
      </c>
      <c r="C18" s="21" t="s">
        <v>90</v>
      </c>
      <c r="D18" s="23" t="s">
        <v>91</v>
      </c>
      <c r="E18" s="23" t="s">
        <v>91</v>
      </c>
      <c r="F18" s="23" t="s">
        <v>92</v>
      </c>
      <c r="G18" s="23" t="s">
        <v>93</v>
      </c>
      <c r="H18" s="43">
        <v>45325</v>
      </c>
      <c r="I18" s="29">
        <v>45641</v>
      </c>
      <c r="J18" s="19">
        <v>0</v>
      </c>
      <c r="K18" s="19">
        <f>+K19+K20+K21+K22</f>
        <v>0</v>
      </c>
      <c r="L18" s="19">
        <f>+L19+L20+L21+L22</f>
        <v>0.05</v>
      </c>
      <c r="M18" s="19">
        <f>+M19+M20+M21+M22</f>
        <v>0</v>
      </c>
      <c r="N18" s="19">
        <f>+N19+N20+N21+N22</f>
        <v>0.1</v>
      </c>
      <c r="O18" s="19">
        <f t="shared" ref="O18:AG18" si="5">+O19+O20+O21+O22</f>
        <v>0</v>
      </c>
      <c r="P18" s="19">
        <f>+P19+P20+P21+P22</f>
        <v>0.1</v>
      </c>
      <c r="Q18" s="19">
        <f t="shared" si="5"/>
        <v>0</v>
      </c>
      <c r="R18" s="19">
        <f t="shared" si="5"/>
        <v>0.1</v>
      </c>
      <c r="S18" s="19">
        <f t="shared" si="5"/>
        <v>0</v>
      </c>
      <c r="T18" s="19">
        <f t="shared" si="5"/>
        <v>0.1</v>
      </c>
      <c r="U18" s="19">
        <f t="shared" si="5"/>
        <v>0</v>
      </c>
      <c r="V18" s="19">
        <f t="shared" si="5"/>
        <v>0.1</v>
      </c>
      <c r="W18" s="19">
        <f>+W19+W20+W21+W22</f>
        <v>0</v>
      </c>
      <c r="X18" s="19">
        <f t="shared" si="5"/>
        <v>0.1</v>
      </c>
      <c r="Y18" s="19">
        <f t="shared" si="5"/>
        <v>0</v>
      </c>
      <c r="Z18" s="19">
        <f t="shared" si="5"/>
        <v>0.1</v>
      </c>
      <c r="AA18" s="19">
        <f t="shared" si="5"/>
        <v>0</v>
      </c>
      <c r="AB18" s="19">
        <f t="shared" si="5"/>
        <v>0.1</v>
      </c>
      <c r="AC18" s="19">
        <f t="shared" si="5"/>
        <v>0</v>
      </c>
      <c r="AD18" s="19">
        <f t="shared" si="5"/>
        <v>0.1</v>
      </c>
      <c r="AE18" s="19">
        <f t="shared" si="5"/>
        <v>0</v>
      </c>
      <c r="AF18" s="19">
        <f t="shared" si="5"/>
        <v>0.05</v>
      </c>
      <c r="AG18" s="19">
        <f t="shared" si="5"/>
        <v>0</v>
      </c>
      <c r="AH18" s="36">
        <f t="shared" si="4"/>
        <v>0.99999999999999989</v>
      </c>
      <c r="AI18" s="37">
        <f t="shared" si="4"/>
        <v>0</v>
      </c>
    </row>
    <row r="19" spans="1:35" ht="30" hidden="1" customHeight="1" thickBot="1" x14ac:dyDescent="0.3">
      <c r="A19" s="18"/>
      <c r="B19" s="68" t="s">
        <v>94</v>
      </c>
      <c r="C19" s="30"/>
      <c r="D19" s="25" t="s">
        <v>95</v>
      </c>
      <c r="E19" s="24" t="s">
        <v>96</v>
      </c>
      <c r="F19" s="25" t="s">
        <v>97</v>
      </c>
      <c r="G19" s="24"/>
      <c r="H19" s="64"/>
      <c r="I19" s="64">
        <v>45275</v>
      </c>
      <c r="J19" s="19"/>
      <c r="K19" s="19"/>
      <c r="L19" s="19">
        <v>1.2500000000000001E-2</v>
      </c>
      <c r="M19" s="19"/>
      <c r="N19" s="19">
        <v>2.5000000000000001E-2</v>
      </c>
      <c r="O19" s="19"/>
      <c r="P19" s="19">
        <v>2.5000000000000001E-2</v>
      </c>
      <c r="Q19" s="19"/>
      <c r="R19" s="19">
        <v>2.5000000000000001E-2</v>
      </c>
      <c r="S19" s="19"/>
      <c r="T19" s="19">
        <v>2.5000000000000001E-2</v>
      </c>
      <c r="U19" s="19"/>
      <c r="V19" s="19">
        <v>2.5000000000000001E-2</v>
      </c>
      <c r="W19" s="19">
        <v>0</v>
      </c>
      <c r="X19" s="19">
        <v>2.5000000000000001E-2</v>
      </c>
      <c r="Y19" s="19"/>
      <c r="Z19" s="19">
        <v>2.5000000000000001E-2</v>
      </c>
      <c r="AA19" s="19"/>
      <c r="AB19" s="19">
        <v>2.5000000000000001E-2</v>
      </c>
      <c r="AC19" s="19"/>
      <c r="AD19" s="19">
        <v>2.5000000000000001E-2</v>
      </c>
      <c r="AE19" s="19"/>
      <c r="AF19" s="19">
        <v>1.2500000000000001E-2</v>
      </c>
      <c r="AG19" s="19"/>
      <c r="AH19" s="36">
        <f t="shared" si="4"/>
        <v>0.24999999999999997</v>
      </c>
      <c r="AI19" s="37">
        <f t="shared" si="4"/>
        <v>0</v>
      </c>
    </row>
    <row r="20" spans="1:35" ht="30.75" hidden="1" customHeight="1" thickBot="1" x14ac:dyDescent="0.3">
      <c r="A20" s="18"/>
      <c r="B20" s="68" t="s">
        <v>98</v>
      </c>
      <c r="C20" s="30"/>
      <c r="D20" s="25" t="s">
        <v>95</v>
      </c>
      <c r="E20" s="24" t="s">
        <v>99</v>
      </c>
      <c r="F20" s="25" t="s">
        <v>95</v>
      </c>
      <c r="G20" s="24"/>
      <c r="H20" s="64"/>
      <c r="I20" s="64">
        <v>45275</v>
      </c>
      <c r="J20" s="19"/>
      <c r="K20" s="19"/>
      <c r="L20" s="19">
        <v>1.2500000000000001E-2</v>
      </c>
      <c r="M20" s="19"/>
      <c r="N20" s="19">
        <v>2.5000000000000001E-2</v>
      </c>
      <c r="O20" s="19"/>
      <c r="P20" s="19">
        <v>2.5000000000000001E-2</v>
      </c>
      <c r="Q20" s="19">
        <v>0</v>
      </c>
      <c r="R20" s="19">
        <v>2.5000000000000001E-2</v>
      </c>
      <c r="S20" s="19">
        <v>0</v>
      </c>
      <c r="T20" s="19">
        <v>2.5000000000000001E-2</v>
      </c>
      <c r="U20" s="19">
        <v>0</v>
      </c>
      <c r="V20" s="19">
        <v>2.5000000000000001E-2</v>
      </c>
      <c r="W20" s="19">
        <v>0</v>
      </c>
      <c r="X20" s="19">
        <v>2.5000000000000001E-2</v>
      </c>
      <c r="Y20" s="19">
        <v>0</v>
      </c>
      <c r="Z20" s="19">
        <v>2.5000000000000001E-2</v>
      </c>
      <c r="AA20" s="19">
        <v>0</v>
      </c>
      <c r="AB20" s="19">
        <v>2.5000000000000001E-2</v>
      </c>
      <c r="AC20" s="19">
        <v>0</v>
      </c>
      <c r="AD20" s="19">
        <v>2.5000000000000001E-2</v>
      </c>
      <c r="AE20" s="19">
        <v>0</v>
      </c>
      <c r="AF20" s="19">
        <v>1.2500000000000001E-2</v>
      </c>
      <c r="AG20" s="19"/>
      <c r="AH20" s="36">
        <f t="shared" ref="AH20" si="6">AF20+AD20+AB20+Z20+X20+V20+T20+R20+P20+N20+L20+J20</f>
        <v>0.24999999999999997</v>
      </c>
      <c r="AI20" s="37">
        <f t="shared" si="4"/>
        <v>0</v>
      </c>
    </row>
    <row r="21" spans="1:35" ht="34.5" hidden="1" customHeight="1" thickBot="1" x14ac:dyDescent="0.3">
      <c r="A21" s="18"/>
      <c r="B21" s="68" t="s">
        <v>100</v>
      </c>
      <c r="C21" s="30"/>
      <c r="D21" s="25" t="s">
        <v>101</v>
      </c>
      <c r="E21" s="24" t="s">
        <v>102</v>
      </c>
      <c r="F21" s="25" t="s">
        <v>101</v>
      </c>
      <c r="G21" s="24"/>
      <c r="H21" s="64"/>
      <c r="I21" s="64">
        <v>45107</v>
      </c>
      <c r="J21" s="19"/>
      <c r="K21" s="19"/>
      <c r="L21" s="19">
        <v>1.2500000000000001E-2</v>
      </c>
      <c r="M21" s="19"/>
      <c r="N21" s="19">
        <v>2.5000000000000001E-2</v>
      </c>
      <c r="O21" s="19"/>
      <c r="P21" s="19">
        <v>2.5000000000000001E-2</v>
      </c>
      <c r="Q21" s="19">
        <v>0</v>
      </c>
      <c r="R21" s="19">
        <v>2.5000000000000001E-2</v>
      </c>
      <c r="S21" s="19">
        <v>0</v>
      </c>
      <c r="T21" s="19">
        <v>2.5000000000000001E-2</v>
      </c>
      <c r="U21" s="19">
        <v>0</v>
      </c>
      <c r="V21" s="19">
        <v>2.5000000000000001E-2</v>
      </c>
      <c r="W21" s="19">
        <v>0</v>
      </c>
      <c r="X21" s="19">
        <v>2.5000000000000001E-2</v>
      </c>
      <c r="Y21" s="19">
        <v>0</v>
      </c>
      <c r="Z21" s="19">
        <v>2.5000000000000001E-2</v>
      </c>
      <c r="AA21" s="19">
        <v>0</v>
      </c>
      <c r="AB21" s="19">
        <v>2.5000000000000001E-2</v>
      </c>
      <c r="AC21" s="19">
        <v>0</v>
      </c>
      <c r="AD21" s="19">
        <v>2.5000000000000001E-2</v>
      </c>
      <c r="AE21" s="19">
        <v>0</v>
      </c>
      <c r="AF21" s="19">
        <v>1.2500000000000001E-2</v>
      </c>
      <c r="AG21" s="19"/>
      <c r="AH21" s="36">
        <f>AF21+AD21+AB21+Z21+X21+V21+T21+R21+P21+N21+L21+J21</f>
        <v>0.24999999999999997</v>
      </c>
      <c r="AI21" s="37">
        <f t="shared" si="4"/>
        <v>0</v>
      </c>
    </row>
    <row r="22" spans="1:35" ht="34.5" hidden="1" customHeight="1" thickBot="1" x14ac:dyDescent="0.3">
      <c r="A22" s="18"/>
      <c r="B22" s="68" t="s">
        <v>103</v>
      </c>
      <c r="C22" s="30"/>
      <c r="D22" s="25" t="s">
        <v>104</v>
      </c>
      <c r="E22" s="24" t="s">
        <v>105</v>
      </c>
      <c r="F22" s="25" t="s">
        <v>104</v>
      </c>
      <c r="G22" s="24"/>
      <c r="H22" s="64"/>
      <c r="I22" s="64">
        <v>45199</v>
      </c>
      <c r="J22" s="19">
        <v>0</v>
      </c>
      <c r="K22" s="19">
        <v>0</v>
      </c>
      <c r="L22" s="19">
        <v>1.2500000000000001E-2</v>
      </c>
      <c r="M22" s="19">
        <v>0</v>
      </c>
      <c r="N22" s="19">
        <v>2.5000000000000001E-2</v>
      </c>
      <c r="O22" s="19">
        <v>0</v>
      </c>
      <c r="P22" s="19">
        <v>2.5000000000000001E-2</v>
      </c>
      <c r="Q22" s="19">
        <v>0</v>
      </c>
      <c r="R22" s="19">
        <v>2.5000000000000001E-2</v>
      </c>
      <c r="S22" s="19">
        <v>0</v>
      </c>
      <c r="T22" s="19">
        <v>2.5000000000000001E-2</v>
      </c>
      <c r="U22" s="19">
        <v>0</v>
      </c>
      <c r="V22" s="19">
        <v>2.5000000000000001E-2</v>
      </c>
      <c r="W22" s="19">
        <v>0</v>
      </c>
      <c r="X22" s="19">
        <v>2.5000000000000001E-2</v>
      </c>
      <c r="Y22" s="19">
        <v>0</v>
      </c>
      <c r="Z22" s="19">
        <v>2.5000000000000001E-2</v>
      </c>
      <c r="AA22" s="19"/>
      <c r="AB22" s="19">
        <v>2.5000000000000001E-2</v>
      </c>
      <c r="AC22" s="19"/>
      <c r="AD22" s="19">
        <v>2.5000000000000001E-2</v>
      </c>
      <c r="AE22" s="19"/>
      <c r="AF22" s="19">
        <v>1.2500000000000001E-2</v>
      </c>
      <c r="AG22" s="19"/>
      <c r="AH22" s="36">
        <f>AF22+AD22+AB22+Z22+X22+V22+T22+R22+P22+N22+L22+J22</f>
        <v>0.24999999999999997</v>
      </c>
      <c r="AI22" s="37">
        <f t="shared" si="4"/>
        <v>0</v>
      </c>
    </row>
    <row r="23" spans="1:35" s="18" customFormat="1" ht="50.1" customHeight="1" thickBot="1" x14ac:dyDescent="0.3">
      <c r="B23" s="78">
        <v>8</v>
      </c>
      <c r="C23" s="81" t="s">
        <v>106</v>
      </c>
      <c r="D23" s="23" t="s">
        <v>107</v>
      </c>
      <c r="E23" s="23" t="s">
        <v>107</v>
      </c>
      <c r="F23" s="23" t="s">
        <v>108</v>
      </c>
      <c r="G23" s="23" t="s">
        <v>109</v>
      </c>
      <c r="H23" s="43">
        <v>45444</v>
      </c>
      <c r="I23" s="29">
        <v>45641</v>
      </c>
      <c r="J23" s="19">
        <f>J24</f>
        <v>0</v>
      </c>
      <c r="K23" s="19">
        <f t="shared" ref="K23:AG23" si="7">K24</f>
        <v>0</v>
      </c>
      <c r="L23" s="19">
        <f t="shared" si="7"/>
        <v>0</v>
      </c>
      <c r="M23" s="19">
        <f t="shared" si="7"/>
        <v>0</v>
      </c>
      <c r="N23" s="19">
        <f t="shared" si="7"/>
        <v>0</v>
      </c>
      <c r="O23" s="19">
        <f t="shared" si="7"/>
        <v>0</v>
      </c>
      <c r="P23" s="19">
        <v>0</v>
      </c>
      <c r="Q23" s="19">
        <f t="shared" si="7"/>
        <v>0</v>
      </c>
      <c r="R23" s="19">
        <v>0</v>
      </c>
      <c r="S23" s="19">
        <f t="shared" si="7"/>
        <v>0</v>
      </c>
      <c r="T23" s="19">
        <v>0.5</v>
      </c>
      <c r="U23" s="19">
        <f t="shared" si="7"/>
        <v>0</v>
      </c>
      <c r="V23" s="19">
        <f t="shared" si="7"/>
        <v>0</v>
      </c>
      <c r="W23" s="19">
        <f t="shared" si="7"/>
        <v>0</v>
      </c>
      <c r="X23" s="19">
        <f t="shared" si="7"/>
        <v>0</v>
      </c>
      <c r="Y23" s="19">
        <f t="shared" si="7"/>
        <v>0</v>
      </c>
      <c r="Z23" s="19">
        <f t="shared" si="7"/>
        <v>0</v>
      </c>
      <c r="AA23" s="19">
        <f t="shared" si="7"/>
        <v>0</v>
      </c>
      <c r="AB23" s="19">
        <f t="shared" si="7"/>
        <v>0</v>
      </c>
      <c r="AC23" s="19">
        <f t="shared" si="7"/>
        <v>0</v>
      </c>
      <c r="AD23" s="19">
        <f t="shared" si="7"/>
        <v>0</v>
      </c>
      <c r="AE23" s="19">
        <f t="shared" si="7"/>
        <v>0</v>
      </c>
      <c r="AF23" s="19">
        <v>0.5</v>
      </c>
      <c r="AG23" s="19">
        <f t="shared" si="7"/>
        <v>0</v>
      </c>
      <c r="AH23" s="36">
        <f>AF23+AD23+AB23+Z23+X23+V23+T23+R23+P23+N23+L23+J23</f>
        <v>1</v>
      </c>
      <c r="AI23" s="37">
        <f>AG23+AE23+AC23+AA23+Y23+W23+U23+S23+Q23+O23+M23+K23</f>
        <v>0</v>
      </c>
    </row>
    <row r="24" spans="1:35" ht="36" hidden="1" customHeight="1" thickBot="1" x14ac:dyDescent="0.3">
      <c r="A24" s="18"/>
      <c r="B24" s="22" t="s">
        <v>110</v>
      </c>
      <c r="C24" s="66"/>
      <c r="D24" s="25" t="s">
        <v>111</v>
      </c>
      <c r="E24" s="24" t="s">
        <v>112</v>
      </c>
      <c r="F24" s="25" t="s">
        <v>111</v>
      </c>
      <c r="G24" s="24"/>
      <c r="H24" s="64"/>
      <c r="I24" s="64">
        <v>45107</v>
      </c>
      <c r="J24" s="41"/>
      <c r="K24" s="41"/>
      <c r="L24" s="41"/>
      <c r="M24" s="41"/>
      <c r="N24" s="41"/>
      <c r="O24" s="41"/>
      <c r="P24" s="41">
        <v>0.3</v>
      </c>
      <c r="Q24" s="41"/>
      <c r="R24" s="41">
        <v>0.4</v>
      </c>
      <c r="S24" s="41"/>
      <c r="T24" s="41">
        <v>0.3</v>
      </c>
      <c r="U24" s="41"/>
      <c r="V24" s="41">
        <v>0</v>
      </c>
      <c r="W24" s="41">
        <v>0</v>
      </c>
      <c r="X24" s="41">
        <v>0</v>
      </c>
      <c r="Y24" s="41">
        <v>0</v>
      </c>
      <c r="Z24" s="41">
        <v>0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/>
      <c r="AG24" s="41"/>
      <c r="AH24" s="38"/>
      <c r="AI24" s="39"/>
    </row>
    <row r="25" spans="1:35" s="18" customFormat="1" ht="63.75" thickBot="1" x14ac:dyDescent="0.3">
      <c r="B25" s="78">
        <v>9</v>
      </c>
      <c r="C25" s="81" t="s">
        <v>113</v>
      </c>
      <c r="D25" s="23" t="s">
        <v>114</v>
      </c>
      <c r="E25" s="20" t="s">
        <v>76</v>
      </c>
      <c r="F25" s="23" t="s">
        <v>115</v>
      </c>
      <c r="G25" s="23" t="s">
        <v>116</v>
      </c>
      <c r="H25" s="43">
        <v>45444</v>
      </c>
      <c r="I25" s="29">
        <v>45641</v>
      </c>
      <c r="J25" s="19">
        <f>SUM(J26:J30)</f>
        <v>0</v>
      </c>
      <c r="K25" s="19">
        <f t="shared" ref="K25:AG25" si="8">SUM(K26:K30)</f>
        <v>0</v>
      </c>
      <c r="L25" s="19">
        <f t="shared" si="8"/>
        <v>0</v>
      </c>
      <c r="M25" s="19">
        <f t="shared" si="8"/>
        <v>0</v>
      </c>
      <c r="N25" s="19">
        <f t="shared" si="8"/>
        <v>0</v>
      </c>
      <c r="O25" s="19">
        <f t="shared" si="8"/>
        <v>0</v>
      </c>
      <c r="P25" s="19">
        <f t="shared" si="8"/>
        <v>0</v>
      </c>
      <c r="Q25" s="19">
        <f t="shared" si="8"/>
        <v>0</v>
      </c>
      <c r="R25" s="19">
        <f t="shared" si="8"/>
        <v>0</v>
      </c>
      <c r="S25" s="19">
        <f t="shared" si="8"/>
        <v>0</v>
      </c>
      <c r="T25" s="19">
        <v>0.5</v>
      </c>
      <c r="U25" s="19">
        <f t="shared" si="8"/>
        <v>0</v>
      </c>
      <c r="V25" s="19">
        <v>0</v>
      </c>
      <c r="W25" s="19">
        <f t="shared" si="8"/>
        <v>0</v>
      </c>
      <c r="X25" s="19">
        <f t="shared" si="8"/>
        <v>0</v>
      </c>
      <c r="Y25" s="19">
        <f t="shared" si="8"/>
        <v>0</v>
      </c>
      <c r="Z25" s="19">
        <f t="shared" si="8"/>
        <v>0</v>
      </c>
      <c r="AA25" s="19">
        <f t="shared" si="8"/>
        <v>0</v>
      </c>
      <c r="AB25" s="19">
        <f t="shared" si="8"/>
        <v>0</v>
      </c>
      <c r="AC25" s="19">
        <f t="shared" si="8"/>
        <v>0</v>
      </c>
      <c r="AD25" s="19">
        <f t="shared" si="8"/>
        <v>0</v>
      </c>
      <c r="AE25" s="19">
        <f t="shared" si="8"/>
        <v>0</v>
      </c>
      <c r="AF25" s="19">
        <v>0.5</v>
      </c>
      <c r="AG25" s="19">
        <f t="shared" si="8"/>
        <v>0</v>
      </c>
      <c r="AH25" s="36">
        <f>AF25+AD25+AB25+Z25+X25+V25+T25+R25+P25+N25+L25+J25</f>
        <v>1</v>
      </c>
      <c r="AI25" s="37">
        <f>AG25+AE25+AC25+AA25+Y25+W25+U25+S25+Q25+O25+M25+K25</f>
        <v>0</v>
      </c>
    </row>
    <row r="26" spans="1:35" s="48" customFormat="1" ht="79.5" hidden="1" thickBot="1" x14ac:dyDescent="0.3">
      <c r="A26" s="12"/>
      <c r="B26" s="22" t="s">
        <v>117</v>
      </c>
      <c r="C26" s="30"/>
      <c r="D26" s="44" t="s">
        <v>118</v>
      </c>
      <c r="E26" s="24" t="s">
        <v>96</v>
      </c>
      <c r="F26" s="44" t="s">
        <v>118</v>
      </c>
      <c r="G26" s="24"/>
      <c r="H26" s="64"/>
      <c r="I26" s="64">
        <v>45275</v>
      </c>
      <c r="J26" s="45"/>
      <c r="K26" s="45"/>
      <c r="L26" s="45"/>
      <c r="M26" s="45"/>
      <c r="N26" s="45"/>
      <c r="O26" s="45">
        <v>0</v>
      </c>
      <c r="P26" s="51"/>
      <c r="Q26" s="51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6">
        <f>AF26+AD26+AB26+Z26+X26+V26+T26+R26+P26+N26+L26+J26</f>
        <v>0</v>
      </c>
      <c r="AI26" s="47">
        <f>AG26+AE26+AC26+AA26+Y26+W26+U26+S26+Q26+O26+M26+K26</f>
        <v>0</v>
      </c>
    </row>
    <row r="27" spans="1:35" ht="63.75" hidden="1" thickBot="1" x14ac:dyDescent="0.3">
      <c r="B27" s="22" t="s">
        <v>119</v>
      </c>
      <c r="C27" s="30"/>
      <c r="D27" s="25" t="s">
        <v>120</v>
      </c>
      <c r="E27" s="24" t="s">
        <v>96</v>
      </c>
      <c r="F27" s="25" t="s">
        <v>120</v>
      </c>
      <c r="G27" s="24"/>
      <c r="H27" s="64"/>
      <c r="I27" s="64">
        <v>44985</v>
      </c>
      <c r="J27" s="19"/>
      <c r="K27" s="19"/>
      <c r="L27" s="19"/>
      <c r="M27" s="19"/>
      <c r="N27" s="45"/>
      <c r="O27" s="19">
        <v>0</v>
      </c>
      <c r="P27" s="19">
        <v>0</v>
      </c>
      <c r="Q27" s="19">
        <v>0</v>
      </c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36">
        <f t="shared" ref="AH27:AI30" si="9">AF27+AD27+AB27+Z27+X27+V27+T27+R27+P27+N27+L27+J27</f>
        <v>0</v>
      </c>
      <c r="AI27" s="37">
        <f t="shared" si="9"/>
        <v>0</v>
      </c>
    </row>
    <row r="28" spans="1:35" ht="63.75" hidden="1" thickBot="1" x14ac:dyDescent="0.3">
      <c r="A28" s="18"/>
      <c r="B28" s="22" t="s">
        <v>121</v>
      </c>
      <c r="C28" s="30"/>
      <c r="D28" s="25" t="s">
        <v>120</v>
      </c>
      <c r="E28" s="24" t="s">
        <v>96</v>
      </c>
      <c r="F28" s="25" t="s">
        <v>120</v>
      </c>
      <c r="G28" s="24"/>
      <c r="H28" s="64"/>
      <c r="I28" s="64">
        <v>45077</v>
      </c>
      <c r="J28" s="19"/>
      <c r="K28" s="19"/>
      <c r="L28" s="19"/>
      <c r="M28" s="19"/>
      <c r="N28" s="45"/>
      <c r="O28" s="19"/>
      <c r="P28" s="19"/>
      <c r="Q28" s="19"/>
      <c r="R28" s="19"/>
      <c r="S28" s="19"/>
      <c r="T28" s="19">
        <v>0.02</v>
      </c>
      <c r="U28" s="19">
        <v>0</v>
      </c>
      <c r="V28" s="19">
        <v>0.01</v>
      </c>
      <c r="W28" s="19">
        <v>0</v>
      </c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36">
        <f t="shared" si="9"/>
        <v>0.03</v>
      </c>
      <c r="AI28" s="37">
        <f t="shared" si="9"/>
        <v>0</v>
      </c>
    </row>
    <row r="29" spans="1:35" ht="95.25" hidden="1" thickBot="1" x14ac:dyDescent="0.3">
      <c r="B29" s="22" t="s">
        <v>122</v>
      </c>
      <c r="C29" s="30"/>
      <c r="D29" s="25" t="s">
        <v>111</v>
      </c>
      <c r="E29" s="24" t="s">
        <v>112</v>
      </c>
      <c r="F29" s="25" t="s">
        <v>111</v>
      </c>
      <c r="G29" s="24"/>
      <c r="H29" s="67"/>
      <c r="I29" s="67">
        <v>45015</v>
      </c>
      <c r="J29" s="41"/>
      <c r="K29" s="41"/>
      <c r="L29" s="41"/>
      <c r="M29" s="41"/>
      <c r="N29" s="45"/>
      <c r="O29" s="41">
        <v>0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38">
        <f t="shared" ref="AH29:AH37" si="10">AF29+AD29+AB29+Z29+X29+V29+T29+R29+P29+N29+L29+J29</f>
        <v>0</v>
      </c>
      <c r="AI29" s="39">
        <f t="shared" si="9"/>
        <v>0</v>
      </c>
    </row>
    <row r="30" spans="1:35" ht="79.5" hidden="1" thickBot="1" x14ac:dyDescent="0.3">
      <c r="A30" s="18"/>
      <c r="B30" s="22" t="s">
        <v>123</v>
      </c>
      <c r="C30" s="30"/>
      <c r="D30" s="25" t="s">
        <v>124</v>
      </c>
      <c r="E30" s="25" t="s">
        <v>124</v>
      </c>
      <c r="F30" s="25" t="s">
        <v>125</v>
      </c>
      <c r="G30" s="24"/>
      <c r="H30" s="64"/>
      <c r="I30" s="64">
        <v>45275</v>
      </c>
      <c r="J30" s="19"/>
      <c r="K30" s="19"/>
      <c r="L30" s="19"/>
      <c r="M30" s="19"/>
      <c r="N30" s="45"/>
      <c r="O30" s="19"/>
      <c r="P30" s="19"/>
      <c r="Q30" s="19"/>
      <c r="R30" s="19"/>
      <c r="S30" s="19"/>
      <c r="T30" s="19">
        <v>0.06</v>
      </c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>
        <v>0.04</v>
      </c>
      <c r="AG30" s="19"/>
      <c r="AH30" s="38">
        <f t="shared" si="10"/>
        <v>0.1</v>
      </c>
      <c r="AI30" s="39">
        <f t="shared" si="9"/>
        <v>0</v>
      </c>
    </row>
    <row r="31" spans="1:35" s="18" customFormat="1" ht="57" customHeight="1" thickBot="1" x14ac:dyDescent="0.3">
      <c r="B31" s="78">
        <v>10</v>
      </c>
      <c r="C31" s="21" t="s">
        <v>233</v>
      </c>
      <c r="D31" s="23" t="s">
        <v>85</v>
      </c>
      <c r="E31" s="23" t="s">
        <v>126</v>
      </c>
      <c r="F31" s="23" t="s">
        <v>127</v>
      </c>
      <c r="G31" s="23" t="s">
        <v>128</v>
      </c>
      <c r="H31" s="43">
        <v>45293</v>
      </c>
      <c r="I31" s="29">
        <v>45641</v>
      </c>
      <c r="J31" s="19">
        <f>SUM(J32:J37)</f>
        <v>6.0000000000000005E-2</v>
      </c>
      <c r="K31" s="19">
        <f t="shared" ref="K31:U31" si="11">SUM(K32:K37)</f>
        <v>0</v>
      </c>
      <c r="L31" s="19">
        <f t="shared" si="11"/>
        <v>6.0000000000000005E-2</v>
      </c>
      <c r="M31" s="19">
        <f t="shared" si="11"/>
        <v>0</v>
      </c>
      <c r="N31" s="19">
        <v>7.0000000000000007E-2</v>
      </c>
      <c r="O31" s="19">
        <f t="shared" si="11"/>
        <v>0</v>
      </c>
      <c r="P31" s="19">
        <f t="shared" si="11"/>
        <v>0.09</v>
      </c>
      <c r="Q31" s="19">
        <f t="shared" si="11"/>
        <v>0</v>
      </c>
      <c r="R31" s="19">
        <f t="shared" si="11"/>
        <v>0.09</v>
      </c>
      <c r="S31" s="19">
        <f t="shared" si="11"/>
        <v>0</v>
      </c>
      <c r="T31" s="19">
        <v>0.1</v>
      </c>
      <c r="U31" s="19">
        <f t="shared" si="11"/>
        <v>0</v>
      </c>
      <c r="V31" s="19">
        <f>SUM(V32:V37)</f>
        <v>0.09</v>
      </c>
      <c r="W31" s="19">
        <f>SUM(W32:W37)</f>
        <v>0</v>
      </c>
      <c r="X31" s="19">
        <f t="shared" ref="X31:AE31" si="12">SUM(X32:X37)</f>
        <v>0.09</v>
      </c>
      <c r="Y31" s="19">
        <f t="shared" si="12"/>
        <v>0</v>
      </c>
      <c r="Z31" s="19">
        <v>0.1</v>
      </c>
      <c r="AA31" s="19">
        <f t="shared" si="12"/>
        <v>0</v>
      </c>
      <c r="AB31" s="19">
        <f t="shared" si="12"/>
        <v>0.09</v>
      </c>
      <c r="AC31" s="19">
        <f t="shared" si="12"/>
        <v>0</v>
      </c>
      <c r="AD31" s="19">
        <f t="shared" si="12"/>
        <v>0.09</v>
      </c>
      <c r="AE31" s="19">
        <f t="shared" si="12"/>
        <v>0</v>
      </c>
      <c r="AF31" s="19">
        <v>7.0000000000000007E-2</v>
      </c>
      <c r="AG31" s="19">
        <v>0</v>
      </c>
      <c r="AH31" s="36">
        <f t="shared" si="10"/>
        <v>1</v>
      </c>
      <c r="AI31" s="37">
        <f>AG31+AE31+AC31+AA31+Y31+W31+U31+S31+Q31+O31+M31+K31</f>
        <v>0</v>
      </c>
    </row>
    <row r="32" spans="1:35" s="18" customFormat="1" ht="30" hidden="1" customHeight="1" thickBot="1" x14ac:dyDescent="0.3">
      <c r="B32" s="22" t="s">
        <v>129</v>
      </c>
      <c r="C32" s="30"/>
      <c r="D32" s="30" t="s">
        <v>130</v>
      </c>
      <c r="E32" s="69" t="s">
        <v>76</v>
      </c>
      <c r="F32" s="50"/>
      <c r="G32" s="50"/>
      <c r="H32" s="64"/>
      <c r="I32" s="64">
        <v>45275</v>
      </c>
      <c r="J32" s="41">
        <v>0.01</v>
      </c>
      <c r="K32" s="41"/>
      <c r="L32" s="41">
        <v>0.01</v>
      </c>
      <c r="M32" s="41"/>
      <c r="N32" s="41">
        <v>0.01</v>
      </c>
      <c r="O32" s="41"/>
      <c r="P32" s="41">
        <v>1.4999999999999999E-2</v>
      </c>
      <c r="Q32" s="41">
        <v>0</v>
      </c>
      <c r="R32" s="41">
        <v>1.4999999999999999E-2</v>
      </c>
      <c r="S32" s="41">
        <v>0</v>
      </c>
      <c r="T32" s="41">
        <v>1.4999999999999999E-2</v>
      </c>
      <c r="U32" s="41">
        <v>0</v>
      </c>
      <c r="V32" s="41">
        <v>1.4999999999999999E-2</v>
      </c>
      <c r="W32" s="41">
        <v>0</v>
      </c>
      <c r="X32" s="41">
        <v>1.4999999999999999E-2</v>
      </c>
      <c r="Y32" s="41">
        <v>0</v>
      </c>
      <c r="Z32" s="41">
        <v>1.4999999999999999E-2</v>
      </c>
      <c r="AA32" s="41">
        <v>0</v>
      </c>
      <c r="AB32" s="41">
        <v>1.4999999999999999E-2</v>
      </c>
      <c r="AC32" s="41">
        <v>0</v>
      </c>
      <c r="AD32" s="41">
        <v>1.4999999999999999E-2</v>
      </c>
      <c r="AE32" s="41">
        <v>0</v>
      </c>
      <c r="AF32" s="41">
        <v>0.01</v>
      </c>
      <c r="AG32" s="41"/>
      <c r="AH32" s="38">
        <f t="shared" si="10"/>
        <v>0.16000000000000003</v>
      </c>
      <c r="AI32" s="37">
        <f t="shared" ref="AI32:AI37" si="13">AG32+AE32+AC32+AA32+Y32+W32+U32+S32+Q32+O32+M32+K32</f>
        <v>0</v>
      </c>
    </row>
    <row r="33" spans="2:37" s="18" customFormat="1" ht="30" hidden="1" customHeight="1" thickBot="1" x14ac:dyDescent="0.3">
      <c r="B33" s="22" t="s">
        <v>131</v>
      </c>
      <c r="C33" s="30"/>
      <c r="D33" s="30" t="s">
        <v>130</v>
      </c>
      <c r="E33" s="69" t="s">
        <v>76</v>
      </c>
      <c r="F33" s="50"/>
      <c r="G33" s="50"/>
      <c r="H33" s="64"/>
      <c r="I33" s="64">
        <v>45230</v>
      </c>
      <c r="J33" s="41">
        <v>0.01</v>
      </c>
      <c r="K33" s="41"/>
      <c r="L33" s="41">
        <v>0.01</v>
      </c>
      <c r="M33" s="41"/>
      <c r="N33" s="41">
        <v>0.01</v>
      </c>
      <c r="O33" s="41"/>
      <c r="P33" s="41">
        <v>1.4999999999999999E-2</v>
      </c>
      <c r="Q33" s="41">
        <v>0</v>
      </c>
      <c r="R33" s="41">
        <v>1.4999999999999999E-2</v>
      </c>
      <c r="S33" s="41">
        <v>0</v>
      </c>
      <c r="T33" s="41">
        <v>1.4999999999999999E-2</v>
      </c>
      <c r="U33" s="41">
        <v>0</v>
      </c>
      <c r="V33" s="41">
        <v>1.4999999999999999E-2</v>
      </c>
      <c r="W33" s="41">
        <v>0</v>
      </c>
      <c r="X33" s="41">
        <v>1.4999999999999999E-2</v>
      </c>
      <c r="Y33" s="41">
        <v>0</v>
      </c>
      <c r="Z33" s="41">
        <v>1.4999999999999999E-2</v>
      </c>
      <c r="AA33" s="41">
        <v>0</v>
      </c>
      <c r="AB33" s="41">
        <v>1.4999999999999999E-2</v>
      </c>
      <c r="AC33" s="41">
        <v>0</v>
      </c>
      <c r="AD33" s="41">
        <v>1.4999999999999999E-2</v>
      </c>
      <c r="AE33" s="41">
        <v>0</v>
      </c>
      <c r="AF33" s="41">
        <v>0.01</v>
      </c>
      <c r="AG33" s="41"/>
      <c r="AH33" s="38">
        <f t="shared" si="10"/>
        <v>0.16000000000000003</v>
      </c>
      <c r="AI33" s="37">
        <f t="shared" si="13"/>
        <v>0</v>
      </c>
    </row>
    <row r="34" spans="2:37" s="18" customFormat="1" ht="30" hidden="1" customHeight="1" thickBot="1" x14ac:dyDescent="0.3">
      <c r="B34" s="22" t="s">
        <v>132</v>
      </c>
      <c r="C34" s="30"/>
      <c r="D34" s="30" t="s">
        <v>130</v>
      </c>
      <c r="E34" s="69" t="s">
        <v>76</v>
      </c>
      <c r="F34" s="50"/>
      <c r="G34" s="50"/>
      <c r="H34" s="64"/>
      <c r="I34" s="64">
        <v>45107</v>
      </c>
      <c r="J34" s="41">
        <v>0.01</v>
      </c>
      <c r="K34" s="41"/>
      <c r="L34" s="41">
        <v>0.01</v>
      </c>
      <c r="M34" s="41"/>
      <c r="N34" s="41">
        <v>0.01</v>
      </c>
      <c r="O34" s="41"/>
      <c r="P34" s="41">
        <v>1.4999999999999999E-2</v>
      </c>
      <c r="Q34" s="41">
        <v>0</v>
      </c>
      <c r="R34" s="41">
        <v>1.4999999999999999E-2</v>
      </c>
      <c r="S34" s="41">
        <v>0</v>
      </c>
      <c r="T34" s="41">
        <v>1.4999999999999999E-2</v>
      </c>
      <c r="U34" s="41">
        <v>0</v>
      </c>
      <c r="V34" s="41">
        <v>1.4999999999999999E-2</v>
      </c>
      <c r="W34" s="41">
        <v>0</v>
      </c>
      <c r="X34" s="41">
        <v>1.4999999999999999E-2</v>
      </c>
      <c r="Y34" s="41">
        <v>0</v>
      </c>
      <c r="Z34" s="41">
        <v>1.4999999999999999E-2</v>
      </c>
      <c r="AA34" s="41">
        <v>0</v>
      </c>
      <c r="AB34" s="41">
        <v>1.4999999999999999E-2</v>
      </c>
      <c r="AC34" s="41">
        <v>0</v>
      </c>
      <c r="AD34" s="41">
        <v>1.4999999999999999E-2</v>
      </c>
      <c r="AE34" s="41">
        <v>0</v>
      </c>
      <c r="AF34" s="41">
        <v>0.01</v>
      </c>
      <c r="AG34" s="41"/>
      <c r="AH34" s="38">
        <f t="shared" si="10"/>
        <v>0.16000000000000003</v>
      </c>
      <c r="AI34" s="37">
        <f t="shared" si="13"/>
        <v>0</v>
      </c>
    </row>
    <row r="35" spans="2:37" s="18" customFormat="1" ht="30" hidden="1" customHeight="1" thickBot="1" x14ac:dyDescent="0.3">
      <c r="B35" s="22" t="s">
        <v>133</v>
      </c>
      <c r="C35" s="30"/>
      <c r="D35" s="30" t="s">
        <v>130</v>
      </c>
      <c r="E35" s="69" t="s">
        <v>76</v>
      </c>
      <c r="F35" s="50"/>
      <c r="G35" s="50"/>
      <c r="H35" s="64"/>
      <c r="I35" s="64">
        <v>45290</v>
      </c>
      <c r="J35" s="41">
        <v>0.01</v>
      </c>
      <c r="K35" s="41"/>
      <c r="L35" s="41">
        <v>0.01</v>
      </c>
      <c r="M35" s="41"/>
      <c r="N35" s="41">
        <v>0.01</v>
      </c>
      <c r="O35" s="41"/>
      <c r="P35" s="41">
        <v>1.4999999999999999E-2</v>
      </c>
      <c r="Q35" s="41">
        <v>0</v>
      </c>
      <c r="R35" s="41">
        <v>1.4999999999999999E-2</v>
      </c>
      <c r="S35" s="41">
        <v>0</v>
      </c>
      <c r="T35" s="41">
        <v>1.4999999999999999E-2</v>
      </c>
      <c r="U35" s="41">
        <v>0</v>
      </c>
      <c r="V35" s="41">
        <v>1.4999999999999999E-2</v>
      </c>
      <c r="W35" s="41">
        <v>0</v>
      </c>
      <c r="X35" s="41">
        <v>1.4999999999999999E-2</v>
      </c>
      <c r="Y35" s="41">
        <v>0</v>
      </c>
      <c r="Z35" s="41">
        <v>1.4999999999999999E-2</v>
      </c>
      <c r="AA35" s="41">
        <v>0</v>
      </c>
      <c r="AB35" s="41">
        <v>1.4999999999999999E-2</v>
      </c>
      <c r="AC35" s="41">
        <v>0</v>
      </c>
      <c r="AD35" s="41">
        <v>1.4999999999999999E-2</v>
      </c>
      <c r="AE35" s="41">
        <v>0</v>
      </c>
      <c r="AF35" s="41">
        <v>0.01</v>
      </c>
      <c r="AG35" s="41"/>
      <c r="AH35" s="38">
        <f t="shared" si="10"/>
        <v>0.16000000000000003</v>
      </c>
      <c r="AI35" s="37">
        <f t="shared" si="13"/>
        <v>0</v>
      </c>
    </row>
    <row r="36" spans="2:37" s="18" customFormat="1" ht="30" hidden="1" customHeight="1" thickBot="1" x14ac:dyDescent="0.3">
      <c r="B36" s="22" t="s">
        <v>134</v>
      </c>
      <c r="C36" s="30"/>
      <c r="D36" s="30" t="s">
        <v>130</v>
      </c>
      <c r="E36" s="69" t="s">
        <v>76</v>
      </c>
      <c r="F36" s="50"/>
      <c r="G36" s="50"/>
      <c r="H36" s="64"/>
      <c r="I36" s="64">
        <v>45199</v>
      </c>
      <c r="J36" s="41">
        <v>0.01</v>
      </c>
      <c r="K36" s="41"/>
      <c r="L36" s="41">
        <v>0.01</v>
      </c>
      <c r="M36" s="41"/>
      <c r="N36" s="41">
        <v>0.01</v>
      </c>
      <c r="O36" s="41"/>
      <c r="P36" s="41">
        <v>1.4999999999999999E-2</v>
      </c>
      <c r="Q36" s="41">
        <v>0</v>
      </c>
      <c r="R36" s="41">
        <v>1.4999999999999999E-2</v>
      </c>
      <c r="S36" s="41">
        <v>0</v>
      </c>
      <c r="T36" s="41">
        <v>1.4999999999999999E-2</v>
      </c>
      <c r="U36" s="41">
        <v>0</v>
      </c>
      <c r="V36" s="41">
        <v>1.4999999999999999E-2</v>
      </c>
      <c r="W36" s="41">
        <v>0</v>
      </c>
      <c r="X36" s="41">
        <v>1.4999999999999999E-2</v>
      </c>
      <c r="Y36" s="41">
        <v>0</v>
      </c>
      <c r="Z36" s="41">
        <v>1.4999999999999999E-2</v>
      </c>
      <c r="AA36" s="41">
        <v>0</v>
      </c>
      <c r="AB36" s="41">
        <v>1.4999999999999999E-2</v>
      </c>
      <c r="AC36" s="41">
        <v>0</v>
      </c>
      <c r="AD36" s="41">
        <v>1.4999999999999999E-2</v>
      </c>
      <c r="AE36" s="41">
        <v>0</v>
      </c>
      <c r="AF36" s="41">
        <v>0.01</v>
      </c>
      <c r="AG36" s="41"/>
      <c r="AH36" s="38">
        <f t="shared" si="10"/>
        <v>0.16000000000000003</v>
      </c>
      <c r="AI36" s="37">
        <f t="shared" si="13"/>
        <v>0</v>
      </c>
    </row>
    <row r="37" spans="2:37" s="18" customFormat="1" ht="30" hidden="1" customHeight="1" thickBot="1" x14ac:dyDescent="0.3">
      <c r="B37" s="22" t="s">
        <v>135</v>
      </c>
      <c r="C37" s="66"/>
      <c r="D37" s="30" t="s">
        <v>130</v>
      </c>
      <c r="E37" s="69" t="s">
        <v>76</v>
      </c>
      <c r="F37" s="69" t="s">
        <v>136</v>
      </c>
      <c r="G37" s="69"/>
      <c r="H37" s="67"/>
      <c r="I37" s="67">
        <v>45260</v>
      </c>
      <c r="J37" s="41">
        <v>0.01</v>
      </c>
      <c r="K37" s="41"/>
      <c r="L37" s="41">
        <v>0.01</v>
      </c>
      <c r="M37" s="41"/>
      <c r="N37" s="41">
        <v>0.01</v>
      </c>
      <c r="O37" s="41"/>
      <c r="P37" s="41">
        <v>1.4999999999999999E-2</v>
      </c>
      <c r="Q37" s="41">
        <v>0</v>
      </c>
      <c r="R37" s="41">
        <v>1.4999999999999999E-2</v>
      </c>
      <c r="S37" s="41">
        <v>0</v>
      </c>
      <c r="T37" s="41">
        <v>1.4999999999999999E-2</v>
      </c>
      <c r="U37" s="41">
        <v>0</v>
      </c>
      <c r="V37" s="41">
        <v>1.4999999999999999E-2</v>
      </c>
      <c r="W37" s="41">
        <v>0</v>
      </c>
      <c r="X37" s="41">
        <v>1.4999999999999999E-2</v>
      </c>
      <c r="Y37" s="41">
        <v>0</v>
      </c>
      <c r="Z37" s="41">
        <v>1.4999999999999999E-2</v>
      </c>
      <c r="AA37" s="41">
        <v>0</v>
      </c>
      <c r="AB37" s="41">
        <v>1.4999999999999999E-2</v>
      </c>
      <c r="AC37" s="41">
        <v>0</v>
      </c>
      <c r="AD37" s="41">
        <v>1.4999999999999999E-2</v>
      </c>
      <c r="AE37" s="41">
        <v>0</v>
      </c>
      <c r="AF37" s="41">
        <v>0.01</v>
      </c>
      <c r="AG37" s="41"/>
      <c r="AH37" s="38">
        <f t="shared" si="10"/>
        <v>0.16000000000000003</v>
      </c>
      <c r="AI37" s="37">
        <f t="shared" si="13"/>
        <v>0</v>
      </c>
    </row>
    <row r="38" spans="2:37" s="18" customFormat="1" ht="63" customHeight="1" thickBot="1" x14ac:dyDescent="0.3">
      <c r="B38" s="78">
        <v>11</v>
      </c>
      <c r="C38" s="21" t="s">
        <v>137</v>
      </c>
      <c r="D38" s="23" t="s">
        <v>85</v>
      </c>
      <c r="E38" s="23" t="s">
        <v>126</v>
      </c>
      <c r="F38" s="23" t="s">
        <v>138</v>
      </c>
      <c r="G38" s="23" t="s">
        <v>139</v>
      </c>
      <c r="H38" s="43">
        <v>45413</v>
      </c>
      <c r="I38" s="29">
        <v>45565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0.2</v>
      </c>
      <c r="S38" s="19">
        <v>0</v>
      </c>
      <c r="T38" s="19">
        <v>0.2</v>
      </c>
      <c r="U38" s="19">
        <v>0</v>
      </c>
      <c r="V38" s="19">
        <v>0.2</v>
      </c>
      <c r="W38" s="19">
        <v>0</v>
      </c>
      <c r="X38" s="19">
        <v>0.2</v>
      </c>
      <c r="Y38" s="19">
        <v>0</v>
      </c>
      <c r="Z38" s="19">
        <v>0.2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36">
        <f t="shared" ref="AH38:AI54" si="14">AF38+AD38+AB38+Z38+X38+V38+T38+R38+P38+N38+L38+J38</f>
        <v>1</v>
      </c>
      <c r="AI38" s="37">
        <f t="shared" si="14"/>
        <v>0</v>
      </c>
    </row>
    <row r="39" spans="2:37" s="18" customFormat="1" ht="63" customHeight="1" x14ac:dyDescent="0.25">
      <c r="B39" s="78">
        <v>12</v>
      </c>
      <c r="C39" s="21" t="s">
        <v>140</v>
      </c>
      <c r="D39" s="23" t="s">
        <v>85</v>
      </c>
      <c r="E39" s="23" t="s">
        <v>126</v>
      </c>
      <c r="F39" s="23" t="s">
        <v>138</v>
      </c>
      <c r="G39" s="23" t="s">
        <v>141</v>
      </c>
      <c r="H39" s="43">
        <v>45323</v>
      </c>
      <c r="I39" s="29">
        <v>45641</v>
      </c>
      <c r="J39" s="19">
        <v>0</v>
      </c>
      <c r="K39" s="19">
        <v>0</v>
      </c>
      <c r="L39" s="19">
        <v>0.06</v>
      </c>
      <c r="M39" s="19">
        <v>0</v>
      </c>
      <c r="N39" s="19">
        <v>7.0000000000000007E-2</v>
      </c>
      <c r="O39" s="19">
        <v>0</v>
      </c>
      <c r="P39" s="19">
        <v>7.0000000000000007E-2</v>
      </c>
      <c r="Q39" s="19">
        <v>0</v>
      </c>
      <c r="R39" s="19">
        <v>7.0000000000000007E-2</v>
      </c>
      <c r="S39" s="19">
        <v>0</v>
      </c>
      <c r="T39" s="19">
        <v>7.0000000000000007E-2</v>
      </c>
      <c r="U39" s="19">
        <v>0</v>
      </c>
      <c r="V39" s="19">
        <v>7.0000000000000007E-2</v>
      </c>
      <c r="W39" s="19">
        <v>0</v>
      </c>
      <c r="X39" s="19">
        <v>7.0000000000000007E-2</v>
      </c>
      <c r="Y39" s="19">
        <v>0</v>
      </c>
      <c r="Z39" s="19">
        <v>0.1</v>
      </c>
      <c r="AA39" s="19">
        <v>0</v>
      </c>
      <c r="AB39" s="19">
        <v>0.15</v>
      </c>
      <c r="AC39" s="19">
        <v>0</v>
      </c>
      <c r="AD39" s="19">
        <v>0.15</v>
      </c>
      <c r="AE39" s="19">
        <v>0</v>
      </c>
      <c r="AF39" s="19">
        <v>0.12</v>
      </c>
      <c r="AG39" s="19">
        <v>0</v>
      </c>
      <c r="AH39" s="36">
        <f t="shared" si="14"/>
        <v>1.0000000000000004</v>
      </c>
      <c r="AI39" s="37">
        <f t="shared" si="14"/>
        <v>0</v>
      </c>
    </row>
    <row r="40" spans="2:37" s="18" customFormat="1" ht="48.75" hidden="1" customHeight="1" thickBot="1" x14ac:dyDescent="0.3">
      <c r="B40" s="22" t="s">
        <v>142</v>
      </c>
      <c r="C40" s="30"/>
      <c r="D40" s="24" t="s">
        <v>143</v>
      </c>
      <c r="E40" s="24" t="s">
        <v>144</v>
      </c>
      <c r="F40" s="24" t="s">
        <v>136</v>
      </c>
      <c r="G40" s="24"/>
      <c r="H40" s="64"/>
      <c r="I40" s="64">
        <v>45275</v>
      </c>
      <c r="J40" s="41"/>
      <c r="K40" s="41"/>
      <c r="L40" s="41"/>
      <c r="M40" s="41"/>
      <c r="N40" s="41"/>
      <c r="O40" s="41"/>
      <c r="P40" s="41"/>
      <c r="Q40" s="41"/>
      <c r="R40" s="41">
        <v>0.06</v>
      </c>
      <c r="S40" s="41">
        <v>0</v>
      </c>
      <c r="T40" s="41">
        <v>0.06</v>
      </c>
      <c r="U40" s="41">
        <v>0</v>
      </c>
      <c r="V40" s="41">
        <v>7.0000000000000007E-2</v>
      </c>
      <c r="W40" s="41">
        <v>0</v>
      </c>
      <c r="X40" s="41">
        <v>0.06</v>
      </c>
      <c r="Y40" s="41">
        <v>0</v>
      </c>
      <c r="Z40" s="41">
        <v>0.06</v>
      </c>
      <c r="AA40" s="41">
        <v>0</v>
      </c>
      <c r="AB40" s="41">
        <v>0.06</v>
      </c>
      <c r="AC40" s="41">
        <v>0</v>
      </c>
      <c r="AD40" s="41"/>
      <c r="AE40" s="41"/>
      <c r="AF40" s="41"/>
      <c r="AG40" s="41"/>
      <c r="AH40" s="36">
        <f t="shared" si="14"/>
        <v>0.37</v>
      </c>
      <c r="AI40" s="37">
        <f t="shared" si="14"/>
        <v>0</v>
      </c>
    </row>
    <row r="41" spans="2:37" s="18" customFormat="1" ht="36.75" hidden="1" customHeight="1" x14ac:dyDescent="0.25">
      <c r="B41" s="22" t="s">
        <v>145</v>
      </c>
      <c r="C41" s="30"/>
      <c r="D41" s="24" t="s">
        <v>143</v>
      </c>
      <c r="E41" s="24" t="s">
        <v>144</v>
      </c>
      <c r="F41" s="24" t="s">
        <v>136</v>
      </c>
      <c r="G41" s="24"/>
      <c r="H41" s="64"/>
      <c r="I41" s="64">
        <v>45260</v>
      </c>
      <c r="J41" s="41"/>
      <c r="K41" s="41"/>
      <c r="L41" s="41"/>
      <c r="M41" s="41"/>
      <c r="N41" s="41"/>
      <c r="O41" s="41"/>
      <c r="P41" s="41"/>
      <c r="Q41" s="41"/>
      <c r="R41" s="41">
        <v>0.06</v>
      </c>
      <c r="S41" s="41">
        <v>0</v>
      </c>
      <c r="T41" s="41">
        <v>0.06</v>
      </c>
      <c r="U41" s="41">
        <v>0</v>
      </c>
      <c r="V41" s="41">
        <v>7.0000000000000007E-2</v>
      </c>
      <c r="W41" s="41">
        <v>0</v>
      </c>
      <c r="X41" s="41">
        <v>0.06</v>
      </c>
      <c r="Y41" s="41">
        <v>0</v>
      </c>
      <c r="Z41" s="41">
        <v>0.06</v>
      </c>
      <c r="AA41" s="41">
        <v>0</v>
      </c>
      <c r="AB41" s="41">
        <v>0.06</v>
      </c>
      <c r="AC41" s="41">
        <v>0</v>
      </c>
      <c r="AD41" s="41"/>
      <c r="AE41" s="41"/>
      <c r="AF41" s="41"/>
      <c r="AG41" s="41"/>
      <c r="AH41" s="36">
        <f t="shared" si="14"/>
        <v>0.37</v>
      </c>
      <c r="AI41" s="37">
        <f t="shared" si="14"/>
        <v>0</v>
      </c>
    </row>
    <row r="42" spans="2:37" ht="50.1" customHeight="1" thickBot="1" x14ac:dyDescent="0.3">
      <c r="B42" s="139" t="s">
        <v>146</v>
      </c>
      <c r="C42" s="139"/>
      <c r="D42" s="139"/>
      <c r="E42" s="139"/>
      <c r="F42" s="139"/>
      <c r="G42" s="139"/>
      <c r="H42" s="139"/>
      <c r="I42" s="139"/>
      <c r="J42" s="143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>
        <f t="shared" si="14"/>
        <v>0</v>
      </c>
      <c r="AI42" s="145">
        <f t="shared" si="14"/>
        <v>0</v>
      </c>
    </row>
    <row r="43" spans="2:37" s="18" customFormat="1" ht="60.75" customHeight="1" thickBot="1" x14ac:dyDescent="0.3">
      <c r="B43" s="78">
        <v>13</v>
      </c>
      <c r="C43" s="21" t="s">
        <v>234</v>
      </c>
      <c r="D43" s="23" t="s">
        <v>147</v>
      </c>
      <c r="E43" s="23"/>
      <c r="F43" s="23" t="s">
        <v>148</v>
      </c>
      <c r="G43" s="23" t="s">
        <v>149</v>
      </c>
      <c r="H43" s="43">
        <v>45352</v>
      </c>
      <c r="I43" s="29">
        <v>45626</v>
      </c>
      <c r="J43" s="19">
        <v>0</v>
      </c>
      <c r="K43" s="19">
        <v>0</v>
      </c>
      <c r="L43" s="19">
        <f t="shared" ref="L43:U43" si="15">SUM(L44:L47)</f>
        <v>0</v>
      </c>
      <c r="M43" s="19">
        <f t="shared" si="15"/>
        <v>0</v>
      </c>
      <c r="N43" s="19">
        <v>0.1</v>
      </c>
      <c r="O43" s="19">
        <f t="shared" si="15"/>
        <v>0</v>
      </c>
      <c r="P43" s="19">
        <v>0.1</v>
      </c>
      <c r="Q43" s="19">
        <f t="shared" si="15"/>
        <v>0</v>
      </c>
      <c r="R43" s="19">
        <v>0.12</v>
      </c>
      <c r="S43" s="19">
        <f t="shared" si="15"/>
        <v>0</v>
      </c>
      <c r="T43" s="19">
        <v>0.12</v>
      </c>
      <c r="U43" s="19">
        <f t="shared" si="15"/>
        <v>0</v>
      </c>
      <c r="V43" s="19">
        <v>0.12</v>
      </c>
      <c r="W43" s="19">
        <v>0</v>
      </c>
      <c r="X43" s="19">
        <v>0.12</v>
      </c>
      <c r="Y43" s="19">
        <v>0</v>
      </c>
      <c r="Z43" s="19">
        <v>0.12</v>
      </c>
      <c r="AA43" s="19">
        <v>0</v>
      </c>
      <c r="AB43" s="19">
        <v>0.1</v>
      </c>
      <c r="AC43" s="19">
        <v>0</v>
      </c>
      <c r="AD43" s="19">
        <v>0.1</v>
      </c>
      <c r="AE43" s="19">
        <v>0</v>
      </c>
      <c r="AF43" s="19">
        <v>0</v>
      </c>
      <c r="AG43" s="19">
        <v>0</v>
      </c>
      <c r="AH43" s="36">
        <f t="shared" si="14"/>
        <v>1</v>
      </c>
      <c r="AI43" s="37">
        <f t="shared" si="14"/>
        <v>0</v>
      </c>
      <c r="AK43" s="18">
        <f>100/9</f>
        <v>11.111111111111111</v>
      </c>
    </row>
    <row r="44" spans="2:37" s="18" customFormat="1" ht="39.6" hidden="1" customHeight="1" thickBot="1" x14ac:dyDescent="0.3">
      <c r="B44" s="22" t="s">
        <v>150</v>
      </c>
      <c r="C44" s="30"/>
      <c r="D44" s="25" t="s">
        <v>111</v>
      </c>
      <c r="E44" s="24" t="s">
        <v>112</v>
      </c>
      <c r="F44" s="25" t="s">
        <v>111</v>
      </c>
      <c r="G44" s="24"/>
      <c r="H44" s="64"/>
      <c r="I44" s="64"/>
      <c r="J44" s="41"/>
      <c r="K44" s="41"/>
      <c r="L44" s="41">
        <v>0</v>
      </c>
      <c r="M44" s="41">
        <v>0</v>
      </c>
      <c r="N44" s="41">
        <v>6.8000000000000005E-2</v>
      </c>
      <c r="O44" s="41">
        <v>0</v>
      </c>
      <c r="P44" s="41">
        <v>0.04</v>
      </c>
      <c r="Q44" s="41">
        <v>0</v>
      </c>
      <c r="R44" s="41">
        <v>0.04</v>
      </c>
      <c r="S44" s="41">
        <v>0</v>
      </c>
      <c r="T44" s="41">
        <v>0.04</v>
      </c>
      <c r="U44" s="41">
        <v>0</v>
      </c>
      <c r="V44" s="41">
        <v>0</v>
      </c>
      <c r="W44" s="41">
        <v>0</v>
      </c>
      <c r="X44" s="41">
        <v>0</v>
      </c>
      <c r="Y44" s="41">
        <v>0</v>
      </c>
      <c r="Z44" s="41">
        <v>0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41">
        <v>0</v>
      </c>
      <c r="AH44" s="36">
        <f t="shared" si="14"/>
        <v>0.188</v>
      </c>
      <c r="AI44" s="37">
        <f t="shared" si="14"/>
        <v>0</v>
      </c>
    </row>
    <row r="45" spans="2:37" s="18" customFormat="1" ht="39.6" hidden="1" customHeight="1" thickBot="1" x14ac:dyDescent="0.3">
      <c r="B45" s="22" t="s">
        <v>151</v>
      </c>
      <c r="C45" s="30"/>
      <c r="D45" s="24" t="s">
        <v>152</v>
      </c>
      <c r="E45" s="24" t="s">
        <v>96</v>
      </c>
      <c r="F45" s="24" t="s">
        <v>152</v>
      </c>
      <c r="G45" s="24"/>
      <c r="H45" s="64"/>
      <c r="I45" s="64"/>
      <c r="J45" s="19"/>
      <c r="K45" s="19"/>
      <c r="L45" s="19">
        <v>0</v>
      </c>
      <c r="M45" s="19">
        <v>0</v>
      </c>
      <c r="N45" s="19">
        <v>6.6000000000000003E-2</v>
      </c>
      <c r="O45" s="19">
        <v>0</v>
      </c>
      <c r="P45" s="19">
        <v>0.04</v>
      </c>
      <c r="Q45" s="19">
        <v>0</v>
      </c>
      <c r="R45" s="19">
        <v>0.04</v>
      </c>
      <c r="S45" s="19">
        <v>0</v>
      </c>
      <c r="T45" s="19">
        <v>0.04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36">
        <f t="shared" si="14"/>
        <v>0.186</v>
      </c>
      <c r="AI45" s="37">
        <f t="shared" si="14"/>
        <v>0</v>
      </c>
    </row>
    <row r="46" spans="2:37" s="18" customFormat="1" ht="39.6" hidden="1" customHeight="1" thickBot="1" x14ac:dyDescent="0.3">
      <c r="B46" s="22" t="s">
        <v>153</v>
      </c>
      <c r="C46" s="30"/>
      <c r="D46" s="24" t="s">
        <v>152</v>
      </c>
      <c r="E46" s="24" t="s">
        <v>96</v>
      </c>
      <c r="F46" s="24" t="s">
        <v>152</v>
      </c>
      <c r="G46" s="24"/>
      <c r="H46" s="64"/>
      <c r="I46" s="64"/>
      <c r="J46" s="19"/>
      <c r="K46" s="19"/>
      <c r="L46" s="19">
        <v>0</v>
      </c>
      <c r="M46" s="19">
        <v>0</v>
      </c>
      <c r="N46" s="19">
        <v>6.6000000000000003E-2</v>
      </c>
      <c r="O46" s="19">
        <v>0</v>
      </c>
      <c r="P46" s="19">
        <v>0.04</v>
      </c>
      <c r="Q46" s="19">
        <v>0</v>
      </c>
      <c r="R46" s="19">
        <v>0.04</v>
      </c>
      <c r="S46" s="19">
        <v>0</v>
      </c>
      <c r="T46" s="19">
        <v>0.04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36">
        <f t="shared" si="14"/>
        <v>0.186</v>
      </c>
      <c r="AI46" s="37">
        <f t="shared" si="14"/>
        <v>0</v>
      </c>
    </row>
    <row r="47" spans="2:37" s="18" customFormat="1" ht="39.6" hidden="1" customHeight="1" thickBot="1" x14ac:dyDescent="0.3">
      <c r="B47" s="22" t="s">
        <v>154</v>
      </c>
      <c r="C47" s="30"/>
      <c r="D47" s="24" t="s">
        <v>152</v>
      </c>
      <c r="E47" s="24" t="s">
        <v>144</v>
      </c>
      <c r="F47" s="24" t="s">
        <v>155</v>
      </c>
      <c r="G47" s="24"/>
      <c r="H47" s="64"/>
      <c r="I47" s="64"/>
      <c r="J47" s="19"/>
      <c r="K47" s="19"/>
      <c r="L47" s="19">
        <v>0</v>
      </c>
      <c r="M47" s="19"/>
      <c r="N47" s="19"/>
      <c r="O47" s="19"/>
      <c r="P47" s="19">
        <v>0.04</v>
      </c>
      <c r="Q47" s="19">
        <v>0</v>
      </c>
      <c r="R47" s="19">
        <v>0.04</v>
      </c>
      <c r="S47" s="19">
        <v>0</v>
      </c>
      <c r="T47" s="19">
        <v>0.04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9">
        <v>0</v>
      </c>
      <c r="AH47" s="36">
        <f t="shared" si="14"/>
        <v>0.12</v>
      </c>
      <c r="AI47" s="37">
        <f t="shared" si="14"/>
        <v>0</v>
      </c>
    </row>
    <row r="48" spans="2:37" s="18" customFormat="1" ht="50.1" customHeight="1" thickBot="1" x14ac:dyDescent="0.3">
      <c r="B48" s="78">
        <v>14</v>
      </c>
      <c r="C48" s="21" t="s">
        <v>156</v>
      </c>
      <c r="D48" s="23" t="s">
        <v>75</v>
      </c>
      <c r="E48" s="23"/>
      <c r="F48" s="23" t="s">
        <v>152</v>
      </c>
      <c r="G48" s="23" t="s">
        <v>157</v>
      </c>
      <c r="H48" s="43">
        <v>45293</v>
      </c>
      <c r="I48" s="29">
        <v>45596</v>
      </c>
      <c r="J48" s="19">
        <f>SUM(J49:J53)</f>
        <v>0.25</v>
      </c>
      <c r="K48" s="19">
        <f>SUM(K49:K53)</f>
        <v>0</v>
      </c>
      <c r="L48" s="19">
        <f t="shared" ref="L48:AG48" si="16">SUM(L49:L53)</f>
        <v>0</v>
      </c>
      <c r="M48" s="19">
        <f t="shared" si="16"/>
        <v>0</v>
      </c>
      <c r="N48" s="19">
        <f t="shared" si="16"/>
        <v>0</v>
      </c>
      <c r="O48" s="19">
        <f t="shared" si="16"/>
        <v>0</v>
      </c>
      <c r="P48" s="19">
        <f t="shared" si="16"/>
        <v>0.25</v>
      </c>
      <c r="Q48" s="19">
        <f t="shared" si="16"/>
        <v>0</v>
      </c>
      <c r="R48" s="19">
        <f t="shared" si="16"/>
        <v>0</v>
      </c>
      <c r="S48" s="19">
        <f t="shared" si="16"/>
        <v>0</v>
      </c>
      <c r="T48" s="19">
        <f t="shared" si="16"/>
        <v>0</v>
      </c>
      <c r="U48" s="19">
        <f t="shared" si="16"/>
        <v>0</v>
      </c>
      <c r="V48" s="19">
        <f>SUM(V49:V53)</f>
        <v>0.25</v>
      </c>
      <c r="W48" s="19">
        <f>SUM(W49:W53)</f>
        <v>0</v>
      </c>
      <c r="X48" s="19">
        <f t="shared" si="16"/>
        <v>0</v>
      </c>
      <c r="Y48" s="19">
        <f t="shared" si="16"/>
        <v>0</v>
      </c>
      <c r="Z48" s="19">
        <f t="shared" si="16"/>
        <v>0</v>
      </c>
      <c r="AA48" s="19">
        <f t="shared" si="16"/>
        <v>0</v>
      </c>
      <c r="AB48" s="19">
        <f t="shared" si="16"/>
        <v>0.25</v>
      </c>
      <c r="AC48" s="19">
        <f t="shared" si="16"/>
        <v>0</v>
      </c>
      <c r="AD48" s="19">
        <f t="shared" si="16"/>
        <v>0</v>
      </c>
      <c r="AE48" s="19">
        <f t="shared" si="16"/>
        <v>0</v>
      </c>
      <c r="AF48" s="19">
        <f t="shared" si="16"/>
        <v>0</v>
      </c>
      <c r="AG48" s="19">
        <f t="shared" si="16"/>
        <v>0</v>
      </c>
      <c r="AH48" s="36">
        <f t="shared" si="14"/>
        <v>1</v>
      </c>
      <c r="AI48" s="37">
        <f t="shared" si="14"/>
        <v>0</v>
      </c>
    </row>
    <row r="49" spans="1:35" ht="33.75" hidden="1" customHeight="1" thickBot="1" x14ac:dyDescent="0.3">
      <c r="B49" s="22" t="s">
        <v>158</v>
      </c>
      <c r="C49" s="30" t="s">
        <v>215</v>
      </c>
      <c r="D49" s="24" t="s">
        <v>152</v>
      </c>
      <c r="E49" s="24" t="s">
        <v>96</v>
      </c>
      <c r="F49" s="24" t="s">
        <v>152</v>
      </c>
      <c r="G49" s="24" t="s">
        <v>159</v>
      </c>
      <c r="H49" s="64">
        <v>45294</v>
      </c>
      <c r="I49" s="64">
        <v>45321</v>
      </c>
      <c r="J49" s="19">
        <v>0.15</v>
      </c>
      <c r="K49" s="19">
        <v>0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36">
        <f t="shared" si="14"/>
        <v>0.15</v>
      </c>
      <c r="AI49" s="37">
        <f t="shared" si="14"/>
        <v>0</v>
      </c>
    </row>
    <row r="50" spans="1:35" ht="33.75" hidden="1" customHeight="1" thickBot="1" x14ac:dyDescent="0.3">
      <c r="B50" s="22" t="s">
        <v>160</v>
      </c>
      <c r="C50" s="30" t="s">
        <v>216</v>
      </c>
      <c r="D50" s="24" t="s">
        <v>152</v>
      </c>
      <c r="E50" s="24" t="s">
        <v>96</v>
      </c>
      <c r="F50" s="24" t="s">
        <v>152</v>
      </c>
      <c r="G50" s="24" t="s">
        <v>159</v>
      </c>
      <c r="H50" s="64">
        <v>45383</v>
      </c>
      <c r="I50" s="64">
        <v>45412</v>
      </c>
      <c r="J50" s="19"/>
      <c r="K50" s="19"/>
      <c r="L50" s="19"/>
      <c r="M50" s="19"/>
      <c r="N50" s="19"/>
      <c r="O50" s="19"/>
      <c r="P50" s="19">
        <v>0.15</v>
      </c>
      <c r="Q50" s="19">
        <v>0</v>
      </c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36">
        <f t="shared" si="14"/>
        <v>0.15</v>
      </c>
      <c r="AI50" s="37">
        <f t="shared" si="14"/>
        <v>0</v>
      </c>
    </row>
    <row r="51" spans="1:35" ht="33.75" hidden="1" customHeight="1" thickBot="1" x14ac:dyDescent="0.3">
      <c r="B51" s="22" t="s">
        <v>161</v>
      </c>
      <c r="C51" s="30" t="s">
        <v>217</v>
      </c>
      <c r="D51" s="24" t="s">
        <v>152</v>
      </c>
      <c r="E51" s="24" t="s">
        <v>96</v>
      </c>
      <c r="F51" s="24" t="s">
        <v>152</v>
      </c>
      <c r="G51" s="24" t="s">
        <v>159</v>
      </c>
      <c r="H51" s="64">
        <v>45474</v>
      </c>
      <c r="I51" s="64">
        <v>45503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>
        <v>0.15</v>
      </c>
      <c r="W51" s="19">
        <v>0</v>
      </c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36">
        <f>AF51+AD51+AB51+Z51+X51+V51+T51+R51+P51+N51+L51+J51</f>
        <v>0.15</v>
      </c>
      <c r="AI51" s="37">
        <f t="shared" si="14"/>
        <v>0</v>
      </c>
    </row>
    <row r="52" spans="1:35" ht="33.75" hidden="1" customHeight="1" thickBot="1" x14ac:dyDescent="0.3">
      <c r="A52" s="18"/>
      <c r="B52" s="22" t="s">
        <v>162</v>
      </c>
      <c r="C52" s="30" t="s">
        <v>218</v>
      </c>
      <c r="D52" s="24" t="s">
        <v>152</v>
      </c>
      <c r="E52" s="24" t="s">
        <v>96</v>
      </c>
      <c r="F52" s="24" t="s">
        <v>152</v>
      </c>
      <c r="G52" s="24" t="s">
        <v>159</v>
      </c>
      <c r="H52" s="64">
        <v>45566</v>
      </c>
      <c r="I52" s="64">
        <v>45595</v>
      </c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>
        <v>0.15</v>
      </c>
      <c r="AC52" s="19">
        <v>0</v>
      </c>
      <c r="AD52" s="19"/>
      <c r="AE52" s="19"/>
      <c r="AF52" s="19"/>
      <c r="AG52" s="19"/>
      <c r="AH52" s="36">
        <f t="shared" ref="AH52:AH54" si="17">AF52+AD52+AB52+Z52+X52+V52+T52+R52+P52+N52+L52+J52</f>
        <v>0.15</v>
      </c>
      <c r="AI52" s="37">
        <f t="shared" si="14"/>
        <v>0</v>
      </c>
    </row>
    <row r="53" spans="1:35" ht="33.75" hidden="1" customHeight="1" thickBot="1" x14ac:dyDescent="0.3">
      <c r="A53" s="18"/>
      <c r="B53" s="22" t="s">
        <v>163</v>
      </c>
      <c r="C53" s="30" t="s">
        <v>164</v>
      </c>
      <c r="D53" s="24" t="s">
        <v>152</v>
      </c>
      <c r="E53" s="24" t="s">
        <v>96</v>
      </c>
      <c r="F53" s="24" t="s">
        <v>152</v>
      </c>
      <c r="G53" s="24" t="s">
        <v>159</v>
      </c>
      <c r="H53" s="64">
        <v>45294</v>
      </c>
      <c r="I53" s="64">
        <v>45596</v>
      </c>
      <c r="J53" s="19">
        <v>0.1</v>
      </c>
      <c r="K53" s="19">
        <v>0</v>
      </c>
      <c r="L53" s="19"/>
      <c r="M53" s="19"/>
      <c r="N53" s="19"/>
      <c r="O53" s="19"/>
      <c r="P53" s="19">
        <v>0.1</v>
      </c>
      <c r="Q53" s="19">
        <v>0</v>
      </c>
      <c r="R53" s="19"/>
      <c r="S53" s="19"/>
      <c r="T53" s="19"/>
      <c r="U53" s="19"/>
      <c r="V53" s="19">
        <v>0.1</v>
      </c>
      <c r="W53" s="19">
        <v>0</v>
      </c>
      <c r="X53" s="19"/>
      <c r="Y53" s="19"/>
      <c r="Z53" s="19"/>
      <c r="AA53" s="19"/>
      <c r="AB53" s="19">
        <v>0.1</v>
      </c>
      <c r="AC53" s="19">
        <v>0</v>
      </c>
      <c r="AD53" s="19"/>
      <c r="AE53" s="19"/>
      <c r="AF53" s="19"/>
      <c r="AG53" s="19"/>
      <c r="AH53" s="36">
        <f t="shared" si="17"/>
        <v>0.4</v>
      </c>
      <c r="AI53" s="37">
        <f t="shared" si="14"/>
        <v>0</v>
      </c>
    </row>
    <row r="54" spans="1:35" s="18" customFormat="1" ht="50.1" customHeight="1" x14ac:dyDescent="0.25">
      <c r="B54" s="79">
        <v>15</v>
      </c>
      <c r="C54" s="21" t="s">
        <v>235</v>
      </c>
      <c r="D54" s="21" t="s">
        <v>165</v>
      </c>
      <c r="E54" s="23" t="s">
        <v>166</v>
      </c>
      <c r="F54" s="23" t="s">
        <v>167</v>
      </c>
      <c r="G54" s="23" t="s">
        <v>168</v>
      </c>
      <c r="H54" s="43">
        <v>45444</v>
      </c>
      <c r="I54" s="29">
        <v>45565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0.25</v>
      </c>
      <c r="U54" s="19">
        <v>0</v>
      </c>
      <c r="V54" s="19">
        <v>0.25</v>
      </c>
      <c r="W54" s="19">
        <v>0</v>
      </c>
      <c r="X54" s="19">
        <v>0.25</v>
      </c>
      <c r="Y54" s="19">
        <v>0</v>
      </c>
      <c r="Z54" s="19">
        <v>0.25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36">
        <f t="shared" si="17"/>
        <v>1</v>
      </c>
      <c r="AI54" s="37">
        <f t="shared" si="14"/>
        <v>0</v>
      </c>
    </row>
    <row r="55" spans="1:35" ht="50.1" customHeight="1" thickBot="1" x14ac:dyDescent="0.3">
      <c r="B55" s="149" t="s">
        <v>169</v>
      </c>
      <c r="C55" s="149"/>
      <c r="D55" s="149"/>
      <c r="E55" s="149"/>
      <c r="F55" s="149"/>
      <c r="G55" s="149"/>
      <c r="H55" s="149"/>
      <c r="I55" s="149"/>
      <c r="J55" s="143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>
        <f t="shared" ref="AH55:AI65" si="18">AF55+AD55+AB55+Z55+X55+V55+T55+R55+P55+N55+L55+J55</f>
        <v>0</v>
      </c>
      <c r="AI55" s="145">
        <f t="shared" si="18"/>
        <v>0</v>
      </c>
    </row>
    <row r="56" spans="1:35" s="18" customFormat="1" ht="50.1" customHeight="1" thickBot="1" x14ac:dyDescent="0.3">
      <c r="B56" s="78">
        <v>16</v>
      </c>
      <c r="C56" s="21" t="s">
        <v>170</v>
      </c>
      <c r="D56" s="21" t="s">
        <v>171</v>
      </c>
      <c r="E56" s="23"/>
      <c r="F56" s="23" t="s">
        <v>171</v>
      </c>
      <c r="G56" s="23" t="s">
        <v>172</v>
      </c>
      <c r="H56" s="43">
        <v>45293</v>
      </c>
      <c r="I56" s="29">
        <v>45595</v>
      </c>
      <c r="J56" s="19">
        <f>SUM(J57:J60)</f>
        <v>0.25</v>
      </c>
      <c r="K56" s="19">
        <f t="shared" ref="K56:AG56" si="19">SUM(K57:K60)</f>
        <v>0</v>
      </c>
      <c r="L56" s="19">
        <f t="shared" si="19"/>
        <v>0</v>
      </c>
      <c r="M56" s="19">
        <f t="shared" si="19"/>
        <v>0</v>
      </c>
      <c r="N56" s="19">
        <f t="shared" si="19"/>
        <v>0</v>
      </c>
      <c r="O56" s="19">
        <f t="shared" si="19"/>
        <v>0</v>
      </c>
      <c r="P56" s="19">
        <f t="shared" si="19"/>
        <v>0.25</v>
      </c>
      <c r="Q56" s="19">
        <f t="shared" si="19"/>
        <v>0</v>
      </c>
      <c r="R56" s="19">
        <f t="shared" si="19"/>
        <v>0</v>
      </c>
      <c r="S56" s="19">
        <f t="shared" si="19"/>
        <v>0</v>
      </c>
      <c r="T56" s="19">
        <f t="shared" si="19"/>
        <v>0</v>
      </c>
      <c r="U56" s="19">
        <f t="shared" si="19"/>
        <v>0</v>
      </c>
      <c r="V56" s="19">
        <f t="shared" si="19"/>
        <v>0.25</v>
      </c>
      <c r="W56" s="19">
        <f t="shared" si="19"/>
        <v>0</v>
      </c>
      <c r="X56" s="19">
        <f t="shared" si="19"/>
        <v>0</v>
      </c>
      <c r="Y56" s="19">
        <f t="shared" si="19"/>
        <v>0</v>
      </c>
      <c r="Z56" s="19">
        <f t="shared" si="19"/>
        <v>0</v>
      </c>
      <c r="AA56" s="19">
        <f t="shared" si="19"/>
        <v>0</v>
      </c>
      <c r="AB56" s="19">
        <f t="shared" si="19"/>
        <v>0.25</v>
      </c>
      <c r="AC56" s="19">
        <f t="shared" si="19"/>
        <v>0</v>
      </c>
      <c r="AD56" s="19">
        <f t="shared" si="19"/>
        <v>0</v>
      </c>
      <c r="AE56" s="19">
        <f t="shared" si="19"/>
        <v>0</v>
      </c>
      <c r="AF56" s="19">
        <f t="shared" si="19"/>
        <v>0</v>
      </c>
      <c r="AG56" s="19">
        <f t="shared" si="19"/>
        <v>0</v>
      </c>
      <c r="AH56" s="36">
        <f>AF56+AD56+AB56+Z56+X56+V56+T56+R56+P56+N56+L56+J56</f>
        <v>1</v>
      </c>
      <c r="AI56" s="37">
        <f t="shared" si="18"/>
        <v>0</v>
      </c>
    </row>
    <row r="57" spans="1:35" ht="50.1" hidden="1" customHeight="1" thickBot="1" x14ac:dyDescent="0.3">
      <c r="B57" s="22" t="s">
        <v>173</v>
      </c>
      <c r="C57" s="28" t="s">
        <v>219</v>
      </c>
      <c r="D57" s="24" t="s">
        <v>171</v>
      </c>
      <c r="E57" s="24" t="s">
        <v>96</v>
      </c>
      <c r="F57" s="24" t="s">
        <v>171</v>
      </c>
      <c r="G57" s="24" t="s">
        <v>172</v>
      </c>
      <c r="H57" s="64">
        <v>45294</v>
      </c>
      <c r="I57" s="64">
        <v>45308</v>
      </c>
      <c r="J57" s="19">
        <v>0.25</v>
      </c>
      <c r="K57" s="19">
        <v>0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36">
        <f>AF57+AD57+AB57+Z57+X57+V57+T57+R57+P57+N57+L57+J57</f>
        <v>0.25</v>
      </c>
      <c r="AI57" s="37">
        <f t="shared" si="18"/>
        <v>0</v>
      </c>
    </row>
    <row r="58" spans="1:35" ht="50.1" hidden="1" customHeight="1" thickBot="1" x14ac:dyDescent="0.3">
      <c r="B58" s="22" t="s">
        <v>174</v>
      </c>
      <c r="C58" s="28" t="s">
        <v>220</v>
      </c>
      <c r="D58" s="24" t="s">
        <v>171</v>
      </c>
      <c r="E58" s="24" t="s">
        <v>96</v>
      </c>
      <c r="F58" s="24" t="s">
        <v>171</v>
      </c>
      <c r="G58" s="24" t="s">
        <v>172</v>
      </c>
      <c r="H58" s="64">
        <v>45383</v>
      </c>
      <c r="I58" s="64">
        <v>45400</v>
      </c>
      <c r="J58" s="19"/>
      <c r="K58" s="19"/>
      <c r="L58" s="19"/>
      <c r="M58" s="19"/>
      <c r="N58" s="19"/>
      <c r="O58" s="19"/>
      <c r="P58" s="19">
        <v>0.25</v>
      </c>
      <c r="Q58" s="19">
        <v>0</v>
      </c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36">
        <f t="shared" ref="AH58:AI74" si="20">AF58+AD58+AB58+Z58+X58+V58+T58+R58+P58+N58+L58+J58</f>
        <v>0.25</v>
      </c>
      <c r="AI58" s="37">
        <f t="shared" si="18"/>
        <v>0</v>
      </c>
    </row>
    <row r="59" spans="1:35" ht="50.1" hidden="1" customHeight="1" thickBot="1" x14ac:dyDescent="0.3">
      <c r="B59" s="22" t="s">
        <v>175</v>
      </c>
      <c r="C59" s="28" t="s">
        <v>221</v>
      </c>
      <c r="D59" s="24" t="s">
        <v>171</v>
      </c>
      <c r="E59" s="24" t="s">
        <v>96</v>
      </c>
      <c r="F59" s="24" t="s">
        <v>171</v>
      </c>
      <c r="G59" s="24" t="s">
        <v>172</v>
      </c>
      <c r="H59" s="64">
        <v>45474</v>
      </c>
      <c r="I59" s="64">
        <v>45488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>
        <v>0.25</v>
      </c>
      <c r="W59" s="19">
        <v>0</v>
      </c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36">
        <f t="shared" si="20"/>
        <v>0.25</v>
      </c>
      <c r="AI59" s="37">
        <f t="shared" si="18"/>
        <v>0</v>
      </c>
    </row>
    <row r="60" spans="1:35" ht="50.1" hidden="1" customHeight="1" thickBot="1" x14ac:dyDescent="0.3">
      <c r="A60" s="18"/>
      <c r="B60" s="22" t="s">
        <v>176</v>
      </c>
      <c r="C60" s="28" t="s">
        <v>222</v>
      </c>
      <c r="D60" s="24" t="s">
        <v>171</v>
      </c>
      <c r="E60" s="24" t="s">
        <v>96</v>
      </c>
      <c r="F60" s="24" t="s">
        <v>171</v>
      </c>
      <c r="G60" s="24" t="s">
        <v>172</v>
      </c>
      <c r="H60" s="64">
        <v>45566</v>
      </c>
      <c r="I60" s="64">
        <v>45579</v>
      </c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>
        <v>0.25</v>
      </c>
      <c r="AC60" s="19">
        <v>0</v>
      </c>
      <c r="AD60" s="19"/>
      <c r="AE60" s="19"/>
      <c r="AF60" s="19"/>
      <c r="AG60" s="19"/>
      <c r="AH60" s="36">
        <f t="shared" si="20"/>
        <v>0.25</v>
      </c>
      <c r="AI60" s="37">
        <f t="shared" si="18"/>
        <v>0</v>
      </c>
    </row>
    <row r="61" spans="1:35" s="18" customFormat="1" ht="50.1" customHeight="1" thickBot="1" x14ac:dyDescent="0.3">
      <c r="B61" s="78">
        <v>17</v>
      </c>
      <c r="C61" s="21" t="s">
        <v>177</v>
      </c>
      <c r="D61" s="21" t="s">
        <v>75</v>
      </c>
      <c r="E61" s="20" t="s">
        <v>178</v>
      </c>
      <c r="F61" s="23" t="s">
        <v>85</v>
      </c>
      <c r="G61" s="23" t="s">
        <v>179</v>
      </c>
      <c r="H61" s="43">
        <v>45383</v>
      </c>
      <c r="I61" s="29">
        <v>45626</v>
      </c>
      <c r="J61" s="19">
        <f>SUM(J62:J63)</f>
        <v>0</v>
      </c>
      <c r="K61" s="19">
        <f t="shared" ref="K61:AG61" si="21">SUM(K62:K63)</f>
        <v>0</v>
      </c>
      <c r="L61" s="19">
        <f t="shared" si="21"/>
        <v>0</v>
      </c>
      <c r="M61" s="19">
        <f t="shared" si="21"/>
        <v>0</v>
      </c>
      <c r="N61" s="19">
        <f t="shared" si="21"/>
        <v>0</v>
      </c>
      <c r="O61" s="19">
        <f t="shared" si="21"/>
        <v>0</v>
      </c>
      <c r="P61" s="19">
        <f t="shared" si="21"/>
        <v>0.15</v>
      </c>
      <c r="Q61" s="19">
        <f t="shared" si="21"/>
        <v>0</v>
      </c>
      <c r="R61" s="19">
        <f t="shared" si="21"/>
        <v>0.15</v>
      </c>
      <c r="S61" s="19">
        <f t="shared" si="21"/>
        <v>0</v>
      </c>
      <c r="T61" s="19">
        <f t="shared" si="21"/>
        <v>0.2</v>
      </c>
      <c r="U61" s="19">
        <f t="shared" si="21"/>
        <v>0</v>
      </c>
      <c r="V61" s="19">
        <f t="shared" si="21"/>
        <v>0</v>
      </c>
      <c r="W61" s="19">
        <f t="shared" si="21"/>
        <v>0</v>
      </c>
      <c r="X61" s="19">
        <f t="shared" si="21"/>
        <v>0</v>
      </c>
      <c r="Y61" s="19">
        <f t="shared" si="21"/>
        <v>0</v>
      </c>
      <c r="Z61" s="19">
        <f t="shared" si="21"/>
        <v>0.15</v>
      </c>
      <c r="AA61" s="19">
        <f t="shared" si="21"/>
        <v>0</v>
      </c>
      <c r="AB61" s="19">
        <f t="shared" si="21"/>
        <v>0.15</v>
      </c>
      <c r="AC61" s="19">
        <f t="shared" si="21"/>
        <v>0</v>
      </c>
      <c r="AD61" s="19">
        <f t="shared" si="21"/>
        <v>0.2</v>
      </c>
      <c r="AE61" s="19">
        <f t="shared" si="21"/>
        <v>0</v>
      </c>
      <c r="AF61" s="19">
        <f t="shared" si="21"/>
        <v>0</v>
      </c>
      <c r="AG61" s="19">
        <f t="shared" si="21"/>
        <v>0</v>
      </c>
      <c r="AH61" s="36">
        <f t="shared" si="20"/>
        <v>1</v>
      </c>
      <c r="AI61" s="37">
        <f t="shared" si="18"/>
        <v>0</v>
      </c>
    </row>
    <row r="62" spans="1:35" ht="50.1" hidden="1" customHeight="1" thickBot="1" x14ac:dyDescent="0.3">
      <c r="A62" s="18"/>
      <c r="B62" s="22" t="s">
        <v>180</v>
      </c>
      <c r="C62" s="27" t="s">
        <v>181</v>
      </c>
      <c r="D62" s="26" t="s">
        <v>171</v>
      </c>
      <c r="E62" s="24" t="s">
        <v>96</v>
      </c>
      <c r="F62" s="25" t="s">
        <v>182</v>
      </c>
      <c r="G62" s="24" t="s">
        <v>183</v>
      </c>
      <c r="H62" s="64">
        <v>45383</v>
      </c>
      <c r="I62" s="64">
        <v>45473</v>
      </c>
      <c r="J62" s="19"/>
      <c r="K62" s="19"/>
      <c r="L62" s="19"/>
      <c r="M62" s="19"/>
      <c r="N62" s="19"/>
      <c r="O62" s="19"/>
      <c r="P62" s="19">
        <v>0.15</v>
      </c>
      <c r="Q62" s="19">
        <v>0</v>
      </c>
      <c r="R62" s="19">
        <v>0.15</v>
      </c>
      <c r="S62" s="19">
        <v>0</v>
      </c>
      <c r="T62" s="19">
        <v>0.2</v>
      </c>
      <c r="U62" s="19">
        <v>0</v>
      </c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36">
        <f t="shared" si="20"/>
        <v>0.5</v>
      </c>
      <c r="AI62" s="37">
        <f t="shared" si="18"/>
        <v>0</v>
      </c>
    </row>
    <row r="63" spans="1:35" ht="50.1" hidden="1" customHeight="1" thickBot="1" x14ac:dyDescent="0.3">
      <c r="A63" s="18"/>
      <c r="B63" s="22" t="s">
        <v>184</v>
      </c>
      <c r="C63" s="27" t="s">
        <v>185</v>
      </c>
      <c r="D63" s="26" t="s">
        <v>171</v>
      </c>
      <c r="E63" s="24" t="s">
        <v>96</v>
      </c>
      <c r="F63" s="25" t="s">
        <v>182</v>
      </c>
      <c r="G63" s="24" t="s">
        <v>183</v>
      </c>
      <c r="H63" s="64">
        <v>45536</v>
      </c>
      <c r="I63" s="64">
        <v>45626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>
        <v>0.15</v>
      </c>
      <c r="AA63" s="19">
        <v>0</v>
      </c>
      <c r="AB63" s="19">
        <v>0.15</v>
      </c>
      <c r="AC63" s="19">
        <v>0</v>
      </c>
      <c r="AD63" s="19">
        <v>0.2</v>
      </c>
      <c r="AE63" s="19">
        <v>0</v>
      </c>
      <c r="AF63" s="19"/>
      <c r="AG63" s="19"/>
      <c r="AH63" s="36">
        <f t="shared" si="20"/>
        <v>0.5</v>
      </c>
      <c r="AI63" s="37">
        <f t="shared" si="18"/>
        <v>0</v>
      </c>
    </row>
    <row r="64" spans="1:35" s="18" customFormat="1" ht="62.1" customHeight="1" x14ac:dyDescent="0.25">
      <c r="B64" s="78">
        <v>18</v>
      </c>
      <c r="C64" s="21" t="s">
        <v>186</v>
      </c>
      <c r="D64" s="21" t="s">
        <v>85</v>
      </c>
      <c r="E64" s="23" t="s">
        <v>126</v>
      </c>
      <c r="F64" s="23" t="s">
        <v>120</v>
      </c>
      <c r="G64" s="23" t="s">
        <v>187</v>
      </c>
      <c r="H64" s="43">
        <v>45293</v>
      </c>
      <c r="I64" s="29">
        <v>45657</v>
      </c>
      <c r="J64" s="19">
        <v>0.08</v>
      </c>
      <c r="K64" s="19">
        <v>0</v>
      </c>
      <c r="L64" s="19">
        <v>0.08</v>
      </c>
      <c r="M64" s="19">
        <v>0</v>
      </c>
      <c r="N64" s="19">
        <v>0.09</v>
      </c>
      <c r="O64" s="19">
        <v>0</v>
      </c>
      <c r="P64" s="19">
        <v>0.08</v>
      </c>
      <c r="Q64" s="19">
        <v>0</v>
      </c>
      <c r="R64" s="19">
        <v>0.08</v>
      </c>
      <c r="S64" s="19">
        <v>0</v>
      </c>
      <c r="T64" s="19">
        <v>0.09</v>
      </c>
      <c r="U64" s="19">
        <v>0</v>
      </c>
      <c r="V64" s="19">
        <v>0.08</v>
      </c>
      <c r="W64" s="19">
        <v>0</v>
      </c>
      <c r="X64" s="19">
        <v>0.08</v>
      </c>
      <c r="Y64" s="19">
        <v>0</v>
      </c>
      <c r="Z64" s="19">
        <v>0.09</v>
      </c>
      <c r="AA64" s="19">
        <v>0</v>
      </c>
      <c r="AB64" s="19">
        <v>0.08</v>
      </c>
      <c r="AC64" s="19">
        <v>0</v>
      </c>
      <c r="AD64" s="19">
        <v>0.08</v>
      </c>
      <c r="AE64" s="19">
        <v>0</v>
      </c>
      <c r="AF64" s="19">
        <v>0.09</v>
      </c>
      <c r="AG64" s="19">
        <v>0</v>
      </c>
      <c r="AH64" s="36">
        <f t="shared" si="20"/>
        <v>0.99999999999999978</v>
      </c>
      <c r="AI64" s="37">
        <f t="shared" si="18"/>
        <v>0</v>
      </c>
    </row>
    <row r="65" spans="1:35" ht="50.1" customHeight="1" thickBot="1" x14ac:dyDescent="0.3">
      <c r="B65" s="149" t="s">
        <v>188</v>
      </c>
      <c r="C65" s="149"/>
      <c r="D65" s="149"/>
      <c r="E65" s="149"/>
      <c r="F65" s="149"/>
      <c r="G65" s="149"/>
      <c r="H65" s="149"/>
      <c r="I65" s="149"/>
      <c r="J65" s="143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>
        <f t="shared" si="20"/>
        <v>0</v>
      </c>
      <c r="AI65" s="145">
        <f t="shared" si="18"/>
        <v>0</v>
      </c>
    </row>
    <row r="66" spans="1:35" s="18" customFormat="1" ht="78.75" customHeight="1" thickBot="1" x14ac:dyDescent="0.3">
      <c r="A66" s="80"/>
      <c r="B66" s="78">
        <v>19</v>
      </c>
      <c r="C66" s="21" t="s">
        <v>189</v>
      </c>
      <c r="D66" s="21" t="s">
        <v>171</v>
      </c>
      <c r="E66" s="20" t="s">
        <v>96</v>
      </c>
      <c r="F66" s="23" t="s">
        <v>120</v>
      </c>
      <c r="G66" s="23" t="s">
        <v>190</v>
      </c>
      <c r="H66" s="43">
        <v>45352</v>
      </c>
      <c r="I66" s="29">
        <v>45641</v>
      </c>
      <c r="J66" s="19">
        <v>0</v>
      </c>
      <c r="K66" s="19">
        <v>0</v>
      </c>
      <c r="L66" s="19">
        <v>0</v>
      </c>
      <c r="M66" s="19">
        <v>0</v>
      </c>
      <c r="N66" s="19">
        <v>0.25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0.25</v>
      </c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0.25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0.25</v>
      </c>
      <c r="AG66" s="19">
        <v>0</v>
      </c>
      <c r="AH66" s="36">
        <f t="shared" si="20"/>
        <v>1</v>
      </c>
      <c r="AI66" s="37">
        <f t="shared" si="20"/>
        <v>0</v>
      </c>
    </row>
    <row r="67" spans="1:35" ht="63.75" hidden="1" thickBot="1" x14ac:dyDescent="0.3">
      <c r="A67" s="18"/>
      <c r="B67" s="22" t="s">
        <v>191</v>
      </c>
      <c r="C67" s="30"/>
      <c r="D67" s="25" t="s">
        <v>120</v>
      </c>
      <c r="E67" s="24" t="s">
        <v>96</v>
      </c>
      <c r="F67" s="25" t="s">
        <v>120</v>
      </c>
      <c r="G67" s="24"/>
      <c r="H67" s="64"/>
      <c r="I67" s="64"/>
      <c r="J67" s="19"/>
      <c r="K67" s="19"/>
      <c r="L67" s="19"/>
      <c r="M67" s="19"/>
      <c r="N67" s="19"/>
      <c r="O67" s="19"/>
      <c r="P67" s="19">
        <v>5.0000000000000001E-3</v>
      </c>
      <c r="Q67" s="19">
        <v>0</v>
      </c>
      <c r="R67" s="19">
        <v>5.0000000000000001E-3</v>
      </c>
      <c r="S67" s="19">
        <v>0</v>
      </c>
      <c r="T67" s="19">
        <v>0.01</v>
      </c>
      <c r="U67" s="19">
        <v>0</v>
      </c>
      <c r="V67" s="19">
        <v>0.01</v>
      </c>
      <c r="W67" s="19">
        <v>0</v>
      </c>
      <c r="X67" s="19">
        <v>1.4999999999999999E-2</v>
      </c>
      <c r="Y67" s="19">
        <v>0</v>
      </c>
      <c r="Z67" s="19">
        <v>0.02</v>
      </c>
      <c r="AA67" s="19">
        <v>0</v>
      </c>
      <c r="AB67" s="19">
        <v>0.02</v>
      </c>
      <c r="AC67" s="19">
        <v>0</v>
      </c>
      <c r="AD67" s="19">
        <v>0.02</v>
      </c>
      <c r="AE67" s="19">
        <v>0</v>
      </c>
      <c r="AF67" s="19">
        <v>0.02</v>
      </c>
      <c r="AG67" s="19"/>
      <c r="AH67" s="36">
        <f t="shared" si="20"/>
        <v>0.125</v>
      </c>
      <c r="AI67" s="37">
        <f t="shared" si="20"/>
        <v>0</v>
      </c>
    </row>
    <row r="68" spans="1:35" ht="50.1" hidden="1" customHeight="1" thickBot="1" x14ac:dyDescent="0.3">
      <c r="A68" s="18"/>
      <c r="B68" s="22" t="s">
        <v>192</v>
      </c>
      <c r="C68" s="27" t="s">
        <v>193</v>
      </c>
      <c r="D68" s="24" t="s">
        <v>171</v>
      </c>
      <c r="E68" s="24" t="s">
        <v>96</v>
      </c>
      <c r="F68" s="24" t="s">
        <v>171</v>
      </c>
      <c r="G68" s="24"/>
      <c r="H68" s="64"/>
      <c r="I68" s="64"/>
      <c r="J68" s="19"/>
      <c r="K68" s="19"/>
      <c r="L68" s="19"/>
      <c r="M68" s="19"/>
      <c r="N68" s="19"/>
      <c r="O68" s="19"/>
      <c r="P68" s="19">
        <v>0.11</v>
      </c>
      <c r="Q68" s="19">
        <v>0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36">
        <f>AF68+AD68+AB68+Z68+X68+V68+T68+R68+P68+N68+L68+J68</f>
        <v>0.11</v>
      </c>
      <c r="AI68" s="37">
        <f t="shared" si="20"/>
        <v>0</v>
      </c>
    </row>
    <row r="69" spans="1:35" ht="50.1" hidden="1" customHeight="1" thickBot="1" x14ac:dyDescent="0.3">
      <c r="A69" s="18"/>
      <c r="B69" s="22" t="s">
        <v>194</v>
      </c>
      <c r="C69" s="27" t="s">
        <v>195</v>
      </c>
      <c r="D69" s="24" t="s">
        <v>171</v>
      </c>
      <c r="E69" s="24" t="s">
        <v>96</v>
      </c>
      <c r="F69" s="24" t="s">
        <v>171</v>
      </c>
      <c r="G69" s="24"/>
      <c r="H69" s="64"/>
      <c r="I69" s="64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>
        <v>0.11</v>
      </c>
      <c r="U69" s="19">
        <v>0</v>
      </c>
      <c r="V69" s="19">
        <v>0.11</v>
      </c>
      <c r="W69" s="19">
        <v>0</v>
      </c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36">
        <f>AF69+AD69+AB69+Z69+X69+V69+T69+R69+P69+N69+L69+J69</f>
        <v>0.22</v>
      </c>
      <c r="AI69" s="37">
        <f t="shared" si="20"/>
        <v>0</v>
      </c>
    </row>
    <row r="70" spans="1:35" ht="50.1" hidden="1" customHeight="1" thickBot="1" x14ac:dyDescent="0.3">
      <c r="A70" s="18"/>
      <c r="B70" s="22" t="s">
        <v>196</v>
      </c>
      <c r="C70" s="30" t="s">
        <v>197</v>
      </c>
      <c r="D70" s="24" t="s">
        <v>171</v>
      </c>
      <c r="E70" s="24" t="s">
        <v>96</v>
      </c>
      <c r="F70" s="24" t="s">
        <v>198</v>
      </c>
      <c r="G70" s="24"/>
      <c r="H70" s="64"/>
      <c r="I70" s="64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>
        <v>5.5E-2</v>
      </c>
      <c r="Y70" s="41">
        <v>0</v>
      </c>
      <c r="Z70" s="41">
        <v>5.5E-2</v>
      </c>
      <c r="AA70" s="41">
        <v>0</v>
      </c>
      <c r="AB70" s="41">
        <v>5.5E-2</v>
      </c>
      <c r="AC70" s="41">
        <v>0</v>
      </c>
      <c r="AD70" s="41">
        <v>5.5E-2</v>
      </c>
      <c r="AE70" s="41">
        <v>0</v>
      </c>
      <c r="AF70" s="41">
        <v>0.06</v>
      </c>
      <c r="AG70" s="41"/>
      <c r="AH70" s="38">
        <f t="shared" ref="AH70" si="22">AF70+AD70+AB70+Z70+X70+V70+T70+R70+P70+N70+L70+J70</f>
        <v>0.27999999999999997</v>
      </c>
      <c r="AI70" s="39">
        <f t="shared" si="20"/>
        <v>0</v>
      </c>
    </row>
    <row r="71" spans="1:35" s="18" customFormat="1" ht="50.1" customHeight="1" thickBot="1" x14ac:dyDescent="0.3">
      <c r="B71" s="78">
        <v>20</v>
      </c>
      <c r="C71" s="21" t="s">
        <v>199</v>
      </c>
      <c r="D71" s="21" t="s">
        <v>85</v>
      </c>
      <c r="E71" s="20" t="s">
        <v>126</v>
      </c>
      <c r="F71" s="23" t="s">
        <v>85</v>
      </c>
      <c r="G71" s="23" t="s">
        <v>200</v>
      </c>
      <c r="H71" s="43">
        <v>45293</v>
      </c>
      <c r="I71" s="29">
        <v>45641</v>
      </c>
      <c r="J71" s="19">
        <v>0.12</v>
      </c>
      <c r="K71" s="19">
        <v>0</v>
      </c>
      <c r="L71" s="19">
        <v>0.13</v>
      </c>
      <c r="M71" s="19">
        <v>0</v>
      </c>
      <c r="N71" s="19">
        <v>0.13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19">
        <v>0</v>
      </c>
      <c r="X71" s="19">
        <v>0.12</v>
      </c>
      <c r="Y71" s="19">
        <v>0</v>
      </c>
      <c r="Z71" s="19">
        <v>0.12</v>
      </c>
      <c r="AA71" s="19">
        <v>0</v>
      </c>
      <c r="AB71" s="19">
        <v>0.13</v>
      </c>
      <c r="AC71" s="19">
        <v>0</v>
      </c>
      <c r="AD71" s="19">
        <v>0.13</v>
      </c>
      <c r="AE71" s="19">
        <v>0</v>
      </c>
      <c r="AF71" s="19">
        <v>0.12</v>
      </c>
      <c r="AG71" s="19">
        <v>0</v>
      </c>
      <c r="AH71" s="36">
        <f t="shared" si="20"/>
        <v>1</v>
      </c>
      <c r="AI71" s="37">
        <f>AG71+AE71+AC71+AA71+Y71+W71+U71+S71+Q71+O71+M71+K71</f>
        <v>0</v>
      </c>
    </row>
    <row r="72" spans="1:35" ht="50.1" hidden="1" customHeight="1" thickBot="1" x14ac:dyDescent="0.3">
      <c r="A72" s="18"/>
      <c r="B72" s="22" t="s">
        <v>201</v>
      </c>
      <c r="C72" s="30" t="s">
        <v>223</v>
      </c>
      <c r="D72" s="24" t="s">
        <v>171</v>
      </c>
      <c r="E72" s="24" t="s">
        <v>96</v>
      </c>
      <c r="F72" s="24" t="s">
        <v>198</v>
      </c>
      <c r="G72" s="24"/>
      <c r="H72" s="64"/>
      <c r="I72" s="64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>
        <v>5.5E-2</v>
      </c>
      <c r="Y72" s="41">
        <v>0</v>
      </c>
      <c r="Z72" s="41">
        <v>5.5E-2</v>
      </c>
      <c r="AA72" s="41">
        <v>0</v>
      </c>
      <c r="AB72" s="41">
        <v>5.5E-2</v>
      </c>
      <c r="AC72" s="41">
        <v>0</v>
      </c>
      <c r="AD72" s="41">
        <v>5.5E-2</v>
      </c>
      <c r="AE72" s="41">
        <v>0</v>
      </c>
      <c r="AF72" s="41">
        <v>0.06</v>
      </c>
      <c r="AG72" s="41"/>
      <c r="AH72" s="38">
        <f t="shared" ref="AH72:AH73" si="23">AF72+AD72+AB72+Z72+X72+V72+T72+R72+P72+N72+L72+J72</f>
        <v>0.27999999999999997</v>
      </c>
      <c r="AI72" s="39">
        <f t="shared" ref="AI72:AI73" si="24">AG72+AE72+AC72+AA72+Y72+W72+U72+S72+Q72+O72+M72+K72</f>
        <v>0</v>
      </c>
    </row>
    <row r="73" spans="1:35" ht="50.1" hidden="1" customHeight="1" thickBot="1" x14ac:dyDescent="0.3">
      <c r="A73" s="18"/>
      <c r="B73" s="22" t="s">
        <v>202</v>
      </c>
      <c r="C73" s="30" t="s">
        <v>224</v>
      </c>
      <c r="D73" s="24" t="s">
        <v>171</v>
      </c>
      <c r="E73" s="24" t="s">
        <v>96</v>
      </c>
      <c r="F73" s="24" t="s">
        <v>198</v>
      </c>
      <c r="G73" s="24"/>
      <c r="H73" s="64"/>
      <c r="I73" s="64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>
        <v>5.5E-2</v>
      </c>
      <c r="Y73" s="41">
        <v>0</v>
      </c>
      <c r="Z73" s="41">
        <v>5.5E-2</v>
      </c>
      <c r="AA73" s="41">
        <v>0</v>
      </c>
      <c r="AB73" s="41">
        <v>5.5E-2</v>
      </c>
      <c r="AC73" s="41">
        <v>0</v>
      </c>
      <c r="AD73" s="41">
        <v>5.5E-2</v>
      </c>
      <c r="AE73" s="41">
        <v>0</v>
      </c>
      <c r="AF73" s="41">
        <v>0.06</v>
      </c>
      <c r="AG73" s="41"/>
      <c r="AH73" s="38">
        <f t="shared" si="23"/>
        <v>0.27999999999999997</v>
      </c>
      <c r="AI73" s="39">
        <f t="shared" si="24"/>
        <v>0</v>
      </c>
    </row>
    <row r="74" spans="1:35" ht="50.1" hidden="1" customHeight="1" thickBot="1" x14ac:dyDescent="0.3">
      <c r="A74" s="18"/>
      <c r="B74" s="22" t="s">
        <v>203</v>
      </c>
      <c r="C74" s="30"/>
      <c r="D74" s="24" t="s">
        <v>171</v>
      </c>
      <c r="E74" s="24" t="s">
        <v>96</v>
      </c>
      <c r="F74" s="24" t="s">
        <v>198</v>
      </c>
      <c r="G74" s="24"/>
      <c r="H74" s="64"/>
      <c r="I74" s="64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>
        <v>5.5E-2</v>
      </c>
      <c r="Y74" s="41">
        <v>0</v>
      </c>
      <c r="Z74" s="41">
        <v>5.5E-2</v>
      </c>
      <c r="AA74" s="41">
        <v>0</v>
      </c>
      <c r="AB74" s="41">
        <v>5.5E-2</v>
      </c>
      <c r="AC74" s="41">
        <v>0</v>
      </c>
      <c r="AD74" s="41">
        <v>5.5E-2</v>
      </c>
      <c r="AE74" s="41">
        <v>0</v>
      </c>
      <c r="AF74" s="41">
        <v>0.06</v>
      </c>
      <c r="AG74" s="41"/>
      <c r="AH74" s="38">
        <f t="shared" si="20"/>
        <v>0.27999999999999997</v>
      </c>
      <c r="AI74" s="39">
        <f t="shared" ref="AI74" si="25">AG74+AE74+AC74+AA74+Y74+W74+U74+S74+Q74+O74+M74+K74</f>
        <v>0</v>
      </c>
    </row>
    <row r="75" spans="1:35" ht="27.75" customHeight="1" x14ac:dyDescent="0.25">
      <c r="B75" s="134" t="s">
        <v>204</v>
      </c>
      <c r="C75" s="134"/>
      <c r="D75" s="134"/>
      <c r="E75" s="134"/>
      <c r="F75" s="134"/>
      <c r="G75" s="134"/>
      <c r="H75" s="134"/>
      <c r="I75" s="134"/>
      <c r="J75" s="52">
        <f>(J9+J10+J11+J12+J13+J15+J18+J23+J25+J31+J38+J39+J43+J48+J54+J56+J61+J64+J66+J71)/20</f>
        <v>3.7999999999999999E-2</v>
      </c>
      <c r="K75" s="52">
        <f t="shared" ref="K75:AG75" si="26">(K9+K10+K11+K12+K13+K15+K18+K23+K25+K31+K38+K39+K43+K48+K54+K56+K61+K64+K66+K71)/20</f>
        <v>0</v>
      </c>
      <c r="L75" s="52">
        <f t="shared" si="26"/>
        <v>8.1500000000000017E-2</v>
      </c>
      <c r="M75" s="52">
        <f t="shared" si="26"/>
        <v>0</v>
      </c>
      <c r="N75" s="52">
        <f t="shared" si="26"/>
        <v>0.10850000000000001</v>
      </c>
      <c r="O75" s="52">
        <f t="shared" si="26"/>
        <v>0</v>
      </c>
      <c r="P75" s="52">
        <f t="shared" si="26"/>
        <v>6.0000000000000012E-2</v>
      </c>
      <c r="Q75" s="52">
        <f t="shared" si="26"/>
        <v>0</v>
      </c>
      <c r="R75" s="52">
        <f t="shared" si="26"/>
        <v>4.5999999999999999E-2</v>
      </c>
      <c r="S75" s="52">
        <f t="shared" si="26"/>
        <v>0</v>
      </c>
      <c r="T75" s="52">
        <f t="shared" si="26"/>
        <v>0.12450000000000001</v>
      </c>
      <c r="U75" s="52">
        <f t="shared" si="26"/>
        <v>0</v>
      </c>
      <c r="V75" s="52">
        <f t="shared" si="26"/>
        <v>8.8499999999999995E-2</v>
      </c>
      <c r="W75" s="52">
        <f t="shared" si="26"/>
        <v>0</v>
      </c>
      <c r="X75" s="52">
        <f t="shared" si="26"/>
        <v>6.9500000000000006E-2</v>
      </c>
      <c r="Y75" s="52">
        <f t="shared" si="26"/>
        <v>0</v>
      </c>
      <c r="Z75" s="52">
        <f t="shared" si="26"/>
        <v>7.9499999999999987E-2</v>
      </c>
      <c r="AA75" s="52">
        <f t="shared" si="26"/>
        <v>0</v>
      </c>
      <c r="AB75" s="52">
        <f t="shared" si="26"/>
        <v>7.0500000000000007E-2</v>
      </c>
      <c r="AC75" s="52">
        <f t="shared" si="26"/>
        <v>0</v>
      </c>
      <c r="AD75" s="52">
        <f t="shared" si="26"/>
        <v>9.8500000000000004E-2</v>
      </c>
      <c r="AE75" s="52">
        <f t="shared" si="26"/>
        <v>0</v>
      </c>
      <c r="AF75" s="52">
        <f t="shared" si="26"/>
        <v>0.13499999999999998</v>
      </c>
      <c r="AG75" s="52">
        <f t="shared" si="26"/>
        <v>0</v>
      </c>
      <c r="AH75" s="38">
        <f>+AF75+AD75+AB75+Z75+X75+V75+T75+R75+P75+N75+L75+J75</f>
        <v>1.0000000000000002</v>
      </c>
      <c r="AI75" s="37">
        <f>+AG75+AE75+AC75+AA75+Y75+W75+U75+S75+Q75+O75+M75+K75</f>
        <v>0</v>
      </c>
    </row>
    <row r="76" spans="1:35" ht="29.25" hidden="1" customHeight="1" x14ac:dyDescent="0.25">
      <c r="B76" s="134" t="s">
        <v>205</v>
      </c>
      <c r="C76" s="134"/>
      <c r="D76" s="134"/>
      <c r="E76" s="134"/>
      <c r="F76" s="134"/>
      <c r="G76" s="134"/>
      <c r="H76" s="134"/>
      <c r="I76" s="134"/>
      <c r="J76" s="146"/>
      <c r="K76" s="147"/>
      <c r="L76" s="147"/>
      <c r="M76" s="147"/>
      <c r="N76" s="147"/>
      <c r="O76" s="148"/>
      <c r="P76" s="146"/>
      <c r="Q76" s="147"/>
      <c r="R76" s="147"/>
      <c r="S76" s="147"/>
      <c r="T76" s="147"/>
      <c r="U76" s="148"/>
      <c r="V76" s="146"/>
      <c r="W76" s="147"/>
      <c r="X76" s="147"/>
      <c r="Y76" s="147"/>
      <c r="Z76" s="147"/>
      <c r="AA76" s="148"/>
      <c r="AB76" s="146"/>
      <c r="AC76" s="147"/>
      <c r="AD76" s="147"/>
      <c r="AE76" s="147"/>
      <c r="AF76" s="147"/>
      <c r="AG76" s="148"/>
    </row>
    <row r="77" spans="1:35" ht="32.25" customHeight="1" x14ac:dyDescent="0.25">
      <c r="B77" s="134" t="s">
        <v>225</v>
      </c>
      <c r="C77" s="134"/>
      <c r="D77" s="134"/>
      <c r="E77" s="134"/>
      <c r="F77" s="134"/>
      <c r="G77" s="134"/>
      <c r="H77" s="134"/>
      <c r="I77" s="134"/>
      <c r="J77" s="135">
        <f>+J75+L75+N75</f>
        <v>0.22800000000000004</v>
      </c>
      <c r="K77" s="136"/>
      <c r="L77" s="136"/>
      <c r="M77" s="136"/>
      <c r="N77" s="136"/>
      <c r="O77" s="137"/>
      <c r="P77" s="135">
        <f>+P75+R75+T75</f>
        <v>0.23050000000000004</v>
      </c>
      <c r="Q77" s="136"/>
      <c r="R77" s="136"/>
      <c r="S77" s="136"/>
      <c r="T77" s="136"/>
      <c r="U77" s="137"/>
      <c r="V77" s="135">
        <f>+V75+X75+Z75</f>
        <v>0.23749999999999999</v>
      </c>
      <c r="W77" s="136"/>
      <c r="X77" s="136"/>
      <c r="Y77" s="136"/>
      <c r="Z77" s="136"/>
      <c r="AA77" s="137"/>
      <c r="AB77" s="135">
        <f>+AB75+AD75+AF75</f>
        <v>0.30399999999999999</v>
      </c>
      <c r="AC77" s="136"/>
      <c r="AD77" s="136"/>
      <c r="AE77" s="136"/>
      <c r="AF77" s="136"/>
      <c r="AG77" s="137"/>
    </row>
    <row r="78" spans="1:35" ht="32.25" customHeight="1" x14ac:dyDescent="0.25">
      <c r="B78" s="134" t="s">
        <v>226</v>
      </c>
      <c r="C78" s="134"/>
      <c r="D78" s="134"/>
      <c r="E78" s="134"/>
      <c r="F78" s="134"/>
      <c r="G78" s="134"/>
      <c r="H78" s="134"/>
      <c r="I78" s="134"/>
      <c r="J78" s="135">
        <f>+K76+M76+O76</f>
        <v>0</v>
      </c>
      <c r="K78" s="136"/>
      <c r="L78" s="136"/>
      <c r="M78" s="136"/>
      <c r="N78" s="136"/>
      <c r="O78" s="137"/>
      <c r="P78" s="135">
        <f>+Q76+S76+U76</f>
        <v>0</v>
      </c>
      <c r="Q78" s="136"/>
      <c r="R78" s="136"/>
      <c r="S78" s="136"/>
      <c r="T78" s="136"/>
      <c r="U78" s="137"/>
      <c r="V78" s="135">
        <f>+W76+Y76+AA76</f>
        <v>0</v>
      </c>
      <c r="W78" s="136"/>
      <c r="X78" s="136"/>
      <c r="Y78" s="136"/>
      <c r="Z78" s="136"/>
      <c r="AA78" s="137"/>
      <c r="AB78" s="135">
        <f>+AC76+AE76+AG76</f>
        <v>0</v>
      </c>
      <c r="AC78" s="136"/>
      <c r="AD78" s="136"/>
      <c r="AE78" s="136"/>
      <c r="AF78" s="136"/>
      <c r="AG78" s="137"/>
    </row>
    <row r="79" spans="1:35" ht="25.5" customHeight="1" x14ac:dyDescent="0.25">
      <c r="J79" s="53"/>
      <c r="Q79" s="53"/>
      <c r="R79" s="53"/>
      <c r="S79" s="53"/>
      <c r="AD79" s="53"/>
    </row>
    <row r="80" spans="1:35" ht="27" customHeight="1" x14ac:dyDescent="0.25">
      <c r="Q80" s="53"/>
      <c r="R80" s="15"/>
      <c r="V80" s="15"/>
    </row>
    <row r="81" spans="14:25" ht="50.1" customHeight="1" x14ac:dyDescent="0.25">
      <c r="N81" s="53"/>
      <c r="S81" s="54"/>
      <c r="V81" s="55"/>
      <c r="X81" s="54"/>
    </row>
    <row r="82" spans="14:25" ht="50.1" customHeight="1" x14ac:dyDescent="0.25">
      <c r="N82" s="53"/>
      <c r="Q82" s="56"/>
      <c r="Y82" s="54"/>
    </row>
  </sheetData>
  <autoFilter ref="A7:AI80" xr:uid="{283B10C9-6F11-4F9E-894C-683C2CF9B23F}"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</autoFilter>
  <mergeCells count="45">
    <mergeCell ref="B77:I77"/>
    <mergeCell ref="J77:O77"/>
    <mergeCell ref="P77:U77"/>
    <mergeCell ref="V77:AA77"/>
    <mergeCell ref="AB77:AG77"/>
    <mergeCell ref="B14:I14"/>
    <mergeCell ref="J14:AI14"/>
    <mergeCell ref="AB76:AG76"/>
    <mergeCell ref="B42:I42"/>
    <mergeCell ref="J42:AI42"/>
    <mergeCell ref="B55:I55"/>
    <mergeCell ref="J55:AI55"/>
    <mergeCell ref="B65:I65"/>
    <mergeCell ref="J65:AI65"/>
    <mergeCell ref="B75:I75"/>
    <mergeCell ref="B76:I76"/>
    <mergeCell ref="J76:O76"/>
    <mergeCell ref="P76:U76"/>
    <mergeCell ref="V76:AA76"/>
    <mergeCell ref="AD7:AE7"/>
    <mergeCell ref="R7:S7"/>
    <mergeCell ref="AF7:AG7"/>
    <mergeCell ref="AH7:AI7"/>
    <mergeCell ref="B8:I8"/>
    <mergeCell ref="T7:U7"/>
    <mergeCell ref="V7:W7"/>
    <mergeCell ref="X7:Y7"/>
    <mergeCell ref="Z7:AA7"/>
    <mergeCell ref="AB7:AC7"/>
    <mergeCell ref="A6:I6"/>
    <mergeCell ref="J7:K7"/>
    <mergeCell ref="L7:M7"/>
    <mergeCell ref="N7:O7"/>
    <mergeCell ref="P7:Q7"/>
    <mergeCell ref="A5:I5"/>
    <mergeCell ref="A1:B2"/>
    <mergeCell ref="C1:I1"/>
    <mergeCell ref="C2:I2"/>
    <mergeCell ref="A3:I3"/>
    <mergeCell ref="A4:I4"/>
    <mergeCell ref="B78:I78"/>
    <mergeCell ref="J78:O78"/>
    <mergeCell ref="P78:U78"/>
    <mergeCell ref="V78:AA78"/>
    <mergeCell ref="AB78:AG78"/>
  </mergeCells>
  <conditionalFormatting sqref="I9:I13">
    <cfRule type="cellIs" dxfId="181" priority="286" stopIfTrue="1" operator="lessThan">
      <formula>H9</formula>
    </cfRule>
  </conditionalFormatting>
  <conditionalFormatting sqref="I15:I41">
    <cfRule type="cellIs" dxfId="180" priority="287" stopIfTrue="1" operator="lessThan">
      <formula>H15</formula>
    </cfRule>
  </conditionalFormatting>
  <conditionalFormatting sqref="I43:I54">
    <cfRule type="cellIs" dxfId="179" priority="492" stopIfTrue="1" operator="lessThan">
      <formula>H43</formula>
    </cfRule>
  </conditionalFormatting>
  <conditionalFormatting sqref="I56:I64">
    <cfRule type="cellIs" dxfId="178" priority="482" stopIfTrue="1" operator="lessThan">
      <formula>H56</formula>
    </cfRule>
  </conditionalFormatting>
  <conditionalFormatting sqref="I66:I74">
    <cfRule type="cellIs" dxfId="177" priority="375" stopIfTrue="1" operator="lessThan">
      <formula>H66</formula>
    </cfRule>
  </conditionalFormatting>
  <conditionalFormatting sqref="J53">
    <cfRule type="cellIs" dxfId="176" priority="933" operator="greaterThan">
      <formula>0</formula>
    </cfRule>
    <cfRule type="cellIs" dxfId="175" priority="934" operator="greaterThan">
      <formula>0</formula>
    </cfRule>
    <cfRule type="cellIs" dxfId="174" priority="932" operator="equal">
      <formula>0</formula>
    </cfRule>
  </conditionalFormatting>
  <conditionalFormatting sqref="J19:K22 M19:M22">
    <cfRule type="cellIs" dxfId="173" priority="695" operator="greaterThan">
      <formula>0</formula>
    </cfRule>
    <cfRule type="cellIs" dxfId="172" priority="696" operator="greaterThan">
      <formula>0</formula>
    </cfRule>
  </conditionalFormatting>
  <conditionalFormatting sqref="J21:K21 M21 O21 Q21">
    <cfRule type="cellIs" dxfId="171" priority="678" operator="greaterThan">
      <formula>0</formula>
    </cfRule>
  </conditionalFormatting>
  <conditionalFormatting sqref="J51:K53 J23:AG23 L58:Q58 J59:Q60 J63:Q63 J43:AG48 J54:AG54 J56:AG56 J57:K58">
    <cfRule type="cellIs" dxfId="170" priority="939" operator="greaterThan">
      <formula>0</formula>
    </cfRule>
  </conditionalFormatting>
  <conditionalFormatting sqref="J51:Q53">
    <cfRule type="cellIs" dxfId="169" priority="905" operator="equal">
      <formula>0</formula>
    </cfRule>
  </conditionalFormatting>
  <conditionalFormatting sqref="J53:R53">
    <cfRule type="cellIs" dxfId="168" priority="919" operator="greaterThan">
      <formula>0</formula>
    </cfRule>
    <cfRule type="cellIs" dxfId="167" priority="918" operator="greaterThan">
      <formula>0</formula>
    </cfRule>
  </conditionalFormatting>
  <conditionalFormatting sqref="J67:R67">
    <cfRule type="cellIs" dxfId="166" priority="416" operator="greaterThan">
      <formula>0</formula>
    </cfRule>
    <cfRule type="cellIs" dxfId="165" priority="417" operator="greaterThan">
      <formula>0</formula>
    </cfRule>
  </conditionalFormatting>
  <conditionalFormatting sqref="J49:X49">
    <cfRule type="cellIs" dxfId="164" priority="825" operator="greaterThan">
      <formula>0</formula>
    </cfRule>
    <cfRule type="cellIs" dxfId="163" priority="826" operator="greaterThan">
      <formula>0</formula>
    </cfRule>
  </conditionalFormatting>
  <conditionalFormatting sqref="J68:X68">
    <cfRule type="cellIs" dxfId="162" priority="441" operator="greaterThan">
      <formula>0</formula>
    </cfRule>
    <cfRule type="cellIs" dxfId="161" priority="440" operator="greaterThan">
      <formula>0</formula>
    </cfRule>
  </conditionalFormatting>
  <conditionalFormatting sqref="J69:X69">
    <cfRule type="cellIs" dxfId="160" priority="465" operator="greaterThan">
      <formula>0</formula>
    </cfRule>
    <cfRule type="cellIs" dxfId="159" priority="464" operator="greaterThan">
      <formula>0</formula>
    </cfRule>
  </conditionalFormatting>
  <conditionalFormatting sqref="J59:AA60">
    <cfRule type="cellIs" dxfId="158" priority="770" operator="equal">
      <formula>0</formula>
    </cfRule>
  </conditionalFormatting>
  <conditionalFormatting sqref="J50:AD50">
    <cfRule type="cellIs" dxfId="157" priority="830" operator="equal">
      <formula>0</formula>
    </cfRule>
  </conditionalFormatting>
  <conditionalFormatting sqref="J57:AD58">
    <cfRule type="cellIs" dxfId="156" priority="782" operator="equal">
      <formula>0</formula>
    </cfRule>
  </conditionalFormatting>
  <conditionalFormatting sqref="J9:AG13">
    <cfRule type="cellIs" dxfId="155" priority="283" operator="equal">
      <formula>0</formula>
    </cfRule>
    <cfRule type="cellIs" dxfId="154" priority="284" operator="greaterThan">
      <formula>0</formula>
    </cfRule>
    <cfRule type="cellIs" dxfId="153" priority="285" operator="greaterThan">
      <formula>0</formula>
    </cfRule>
  </conditionalFormatting>
  <conditionalFormatting sqref="J15:AG18">
    <cfRule type="cellIs" dxfId="152" priority="608" operator="greaterThan">
      <formula>0</formula>
    </cfRule>
    <cfRule type="cellIs" dxfId="151" priority="609" operator="greaterThan">
      <formula>0</formula>
    </cfRule>
  </conditionalFormatting>
  <conditionalFormatting sqref="J15:AG41">
    <cfRule type="cellIs" dxfId="150" priority="1" operator="equal">
      <formula>0</formula>
    </cfRule>
  </conditionalFormatting>
  <conditionalFormatting sqref="J23:AG23 J43:AG48 J51:K53 J54:AG54 J56:AG56 J57:K58 L58:Q58 J59:Q60 J63:Q63">
    <cfRule type="cellIs" dxfId="149" priority="940" operator="greaterThan">
      <formula>0</formula>
    </cfRule>
  </conditionalFormatting>
  <conditionalFormatting sqref="J24:AG41">
    <cfRule type="cellIs" dxfId="148" priority="125" operator="greaterThan">
      <formula>0</formula>
    </cfRule>
    <cfRule type="cellIs" dxfId="147" priority="126" operator="greaterThan">
      <formula>0</formula>
    </cfRule>
  </conditionalFormatting>
  <conditionalFormatting sqref="J43:AG49">
    <cfRule type="cellIs" dxfId="146" priority="803" operator="equal">
      <formula>0</formula>
    </cfRule>
  </conditionalFormatting>
  <conditionalFormatting sqref="J50:AG50">
    <cfRule type="cellIs" dxfId="145" priority="835" operator="greaterThan">
      <formula>0</formula>
    </cfRule>
    <cfRule type="cellIs" dxfId="144" priority="834" operator="greaterThan">
      <formula>0</formula>
    </cfRule>
  </conditionalFormatting>
  <conditionalFormatting sqref="J54:AG54 J56:AG56">
    <cfRule type="cellIs" dxfId="143" priority="938" operator="equal">
      <formula>0</formula>
    </cfRule>
  </conditionalFormatting>
  <conditionalFormatting sqref="J61:AG62">
    <cfRule type="cellIs" dxfId="142" priority="862" operator="greaterThan">
      <formula>0</formula>
    </cfRule>
    <cfRule type="cellIs" dxfId="141" priority="861" operator="greaterThan">
      <formula>0</formula>
    </cfRule>
  </conditionalFormatting>
  <conditionalFormatting sqref="J61:AG64">
    <cfRule type="cellIs" dxfId="140" priority="751" operator="equal">
      <formula>0</formula>
    </cfRule>
  </conditionalFormatting>
  <conditionalFormatting sqref="J64:AG64">
    <cfRule type="cellIs" dxfId="139" priority="753" operator="greaterThan">
      <formula>0</formula>
    </cfRule>
    <cfRule type="cellIs" dxfId="138" priority="752" operator="greaterThan">
      <formula>0</formula>
    </cfRule>
  </conditionalFormatting>
  <conditionalFormatting sqref="J66:AG66">
    <cfRule type="cellIs" dxfId="137" priority="750" operator="greaterThan">
      <formula>0</formula>
    </cfRule>
    <cfRule type="cellIs" dxfId="136" priority="749" operator="greaterThan">
      <formula>0</formula>
    </cfRule>
  </conditionalFormatting>
  <conditionalFormatting sqref="J66:AG74">
    <cfRule type="cellIs" dxfId="135" priority="372" operator="equal">
      <formula>0</formula>
    </cfRule>
  </conditionalFormatting>
  <conditionalFormatting sqref="J70:AG74">
    <cfRule type="cellIs" dxfId="134" priority="373" operator="greaterThan">
      <formula>0</formula>
    </cfRule>
    <cfRule type="cellIs" dxfId="133" priority="374" operator="greaterThan">
      <formula>0</formula>
    </cfRule>
  </conditionalFormatting>
  <conditionalFormatting sqref="L19:L22">
    <cfRule type="cellIs" dxfId="132" priority="8" operator="greaterThan">
      <formula>0</formula>
    </cfRule>
    <cfRule type="cellIs" dxfId="131" priority="9" operator="greaterThan">
      <formula>0</formula>
    </cfRule>
  </conditionalFormatting>
  <conditionalFormatting sqref="L51:S52">
    <cfRule type="cellIs" dxfId="130" priority="903" operator="greaterThan">
      <formula>0</formula>
    </cfRule>
    <cfRule type="cellIs" dxfId="129" priority="904" operator="greaterThan">
      <formula>0</formula>
    </cfRule>
  </conditionalFormatting>
  <conditionalFormatting sqref="L57:X57">
    <cfRule type="cellIs" dxfId="128" priority="900" operator="greaterThan">
      <formula>0</formula>
    </cfRule>
    <cfRule type="cellIs" dxfId="127" priority="901" operator="greaterThan">
      <formula>0</formula>
    </cfRule>
  </conditionalFormatting>
  <conditionalFormatting sqref="L51:AB52">
    <cfRule type="cellIs" dxfId="126" priority="902" operator="equal">
      <formula>0</formula>
    </cfRule>
    <cfRule type="cellIs" dxfId="125" priority="909" operator="greaterThan">
      <formula>0</formula>
    </cfRule>
    <cfRule type="cellIs" dxfId="124" priority="910" operator="greaterThan">
      <formula>0</formula>
    </cfRule>
  </conditionalFormatting>
  <conditionalFormatting sqref="L53:AG53">
    <cfRule type="cellIs" dxfId="123" priority="843" operator="greaterThan">
      <formula>0</formula>
    </cfRule>
    <cfRule type="cellIs" dxfId="122" priority="836" operator="equal">
      <formula>0</formula>
    </cfRule>
    <cfRule type="cellIs" dxfId="121" priority="844" operator="greaterThan">
      <formula>0</formula>
    </cfRule>
  </conditionalFormatting>
  <conditionalFormatting sqref="N19:N22">
    <cfRule type="cellIs" dxfId="120" priority="17" operator="greaterThan">
      <formula>0</formula>
    </cfRule>
    <cfRule type="cellIs" dxfId="119" priority="18" operator="greaterThan">
      <formula>0</formula>
    </cfRule>
  </conditionalFormatting>
  <conditionalFormatting sqref="N15:AG17">
    <cfRule type="cellIs" dxfId="118" priority="606" operator="greaterThan">
      <formula>0</formula>
    </cfRule>
    <cfRule type="cellIs" dxfId="117" priority="605" operator="greaterThan">
      <formula>0</formula>
    </cfRule>
  </conditionalFormatting>
  <conditionalFormatting sqref="N17:AG17">
    <cfRule type="cellIs" dxfId="116" priority="604" operator="equal">
      <formula>0</formula>
    </cfRule>
  </conditionalFormatting>
  <conditionalFormatting sqref="N23:AG23">
    <cfRule type="cellIs" dxfId="115" priority="922" operator="greaterThan">
      <formula>0</formula>
    </cfRule>
    <cfRule type="cellIs" dxfId="114" priority="921" operator="greaterThan">
      <formula>0</formula>
    </cfRule>
  </conditionalFormatting>
  <conditionalFormatting sqref="O19:O22 Q19:Q22 S19:S22 AC19:AC22 AG19:AG22 AE20:AE22">
    <cfRule type="cellIs" dxfId="113" priority="693" operator="greaterThan">
      <formula>0</formula>
    </cfRule>
  </conditionalFormatting>
  <conditionalFormatting sqref="O19:O22 Q19:Q22 AC19:AC22 AG19:AG22 AE20:AE22 S19:S22">
    <cfRule type="cellIs" dxfId="112" priority="692" operator="greaterThan">
      <formula>0</formula>
    </cfRule>
  </conditionalFormatting>
  <conditionalFormatting sqref="P19:P22">
    <cfRule type="cellIs" dxfId="111" priority="71" operator="greaterThan">
      <formula>0</formula>
    </cfRule>
    <cfRule type="cellIs" dxfId="110" priority="72" operator="greaterThan">
      <formula>0</formula>
    </cfRule>
  </conditionalFormatting>
  <conditionalFormatting sqref="P58:Q60">
    <cfRule type="cellIs" dxfId="109" priority="885" operator="greaterThan">
      <formula>0</formula>
    </cfRule>
    <cfRule type="cellIs" dxfId="108" priority="886" operator="greaterThan">
      <formula>0</formula>
    </cfRule>
    <cfRule type="cellIs" dxfId="107" priority="884" operator="equal">
      <formula>0</formula>
    </cfRule>
  </conditionalFormatting>
  <conditionalFormatting sqref="P67:AC67">
    <cfRule type="cellIs" dxfId="106" priority="407" operator="greaterThan">
      <formula>0</formula>
    </cfRule>
    <cfRule type="cellIs" dxfId="105" priority="408" operator="greaterThan">
      <formula>0</formula>
    </cfRule>
  </conditionalFormatting>
  <conditionalFormatting sqref="P63:AG63">
    <cfRule type="cellIs" dxfId="104" priority="768" operator="greaterThan">
      <formula>0</formula>
    </cfRule>
    <cfRule type="cellIs" dxfId="103" priority="769" operator="greaterThan">
      <formula>0</formula>
    </cfRule>
  </conditionalFormatting>
  <conditionalFormatting sqref="Q21 J21:K21 M21 O21">
    <cfRule type="cellIs" dxfId="102" priority="677" operator="greaterThan">
      <formula>0</formula>
    </cfRule>
  </conditionalFormatting>
  <conditionalFormatting sqref="Q21">
    <cfRule type="cellIs" dxfId="101" priority="671" operator="greaterThan">
      <formula>0</formula>
    </cfRule>
    <cfRule type="cellIs" dxfId="100" priority="672" operator="greaterThan">
      <formula>0</formula>
    </cfRule>
  </conditionalFormatting>
  <conditionalFormatting sqref="Q49:AF49">
    <cfRule type="cellIs" dxfId="99" priority="817" operator="greaterThan">
      <formula>0</formula>
    </cfRule>
    <cfRule type="cellIs" dxfId="98" priority="816" operator="greaterThan">
      <formula>0</formula>
    </cfRule>
  </conditionalFormatting>
  <conditionalFormatting sqref="Q57:AG57">
    <cfRule type="cellIs" dxfId="97" priority="786" operator="greaterThan">
      <formula>0</formula>
    </cfRule>
    <cfRule type="cellIs" dxfId="96" priority="787" operator="greaterThan">
      <formula>0</formula>
    </cfRule>
  </conditionalFormatting>
  <conditionalFormatting sqref="Q68:AG68">
    <cfRule type="cellIs" dxfId="95" priority="426" operator="greaterThan">
      <formula>0</formula>
    </cfRule>
    <cfRule type="cellIs" dxfId="94" priority="425" operator="greaterThan">
      <formula>0</formula>
    </cfRule>
  </conditionalFormatting>
  <conditionalFormatting sqref="Q69:AG69">
    <cfRule type="cellIs" dxfId="93" priority="455" operator="greaterThan">
      <formula>0</formula>
    </cfRule>
    <cfRule type="cellIs" dxfId="92" priority="456" operator="greaterThan">
      <formula>0</formula>
    </cfRule>
  </conditionalFormatting>
  <conditionalFormatting sqref="R19:R22">
    <cfRule type="cellIs" dxfId="91" priority="66" operator="greaterThan">
      <formula>0</formula>
    </cfRule>
    <cfRule type="cellIs" dxfId="90" priority="65" operator="greaterThan">
      <formula>0</formula>
    </cfRule>
  </conditionalFormatting>
  <conditionalFormatting sqref="R58:U58">
    <cfRule type="cellIs" dxfId="89" priority="789" operator="greaterThan">
      <formula>0</formula>
    </cfRule>
    <cfRule type="cellIs" dxfId="88" priority="790" operator="greaterThan">
      <formula>0</formula>
    </cfRule>
    <cfRule type="cellIs" dxfId="87" priority="792" operator="greaterThan">
      <formula>0</formula>
    </cfRule>
    <cfRule type="cellIs" dxfId="86" priority="793" operator="greaterThan">
      <formula>0</formula>
    </cfRule>
  </conditionalFormatting>
  <conditionalFormatting sqref="R63:U63">
    <cfRule type="cellIs" dxfId="85" priority="766" operator="greaterThan">
      <formula>0</formula>
    </cfRule>
    <cfRule type="cellIs" dxfId="84" priority="765" operator="greaterThan">
      <formula>0</formula>
    </cfRule>
  </conditionalFormatting>
  <conditionalFormatting sqref="R59:Y59">
    <cfRule type="cellIs" dxfId="83" priority="883" operator="greaterThan">
      <formula>0</formula>
    </cfRule>
    <cfRule type="cellIs" dxfId="82" priority="882" operator="greaterThan">
      <formula>0</formula>
    </cfRule>
  </conditionalFormatting>
  <conditionalFormatting sqref="R59:Y60">
    <cfRule type="cellIs" dxfId="81" priority="874" operator="greaterThan">
      <formula>0</formula>
    </cfRule>
    <cfRule type="cellIs" dxfId="80" priority="873" operator="greaterThan">
      <formula>0</formula>
    </cfRule>
  </conditionalFormatting>
  <conditionalFormatting sqref="R60:Y60">
    <cfRule type="cellIs" dxfId="79" priority="868" operator="greaterThan">
      <formula>0</formula>
    </cfRule>
    <cfRule type="cellIs" dxfId="78" priority="867" operator="greaterThan">
      <formula>0</formula>
    </cfRule>
  </conditionalFormatting>
  <conditionalFormatting sqref="S21 U21 W21">
    <cfRule type="cellIs" dxfId="77" priority="666" operator="greaterThan">
      <formula>0</formula>
    </cfRule>
  </conditionalFormatting>
  <conditionalFormatting sqref="S21 W21 U21:U22">
    <cfRule type="cellIs" dxfId="76" priority="668" operator="greaterThan">
      <formula>0</formula>
    </cfRule>
    <cfRule type="cellIs" dxfId="75" priority="669" operator="greaterThan">
      <formula>0</formula>
    </cfRule>
  </conditionalFormatting>
  <conditionalFormatting sqref="S67:W67">
    <cfRule type="cellIs" dxfId="74" priority="404" operator="greaterThan">
      <formula>0</formula>
    </cfRule>
    <cfRule type="cellIs" dxfId="73" priority="405" operator="greaterThan">
      <formula>0</formula>
    </cfRule>
  </conditionalFormatting>
  <conditionalFormatting sqref="S53:Z53">
    <cfRule type="cellIs" dxfId="72" priority="837" operator="greaterThan">
      <formula>0</formula>
    </cfRule>
    <cfRule type="cellIs" dxfId="71" priority="838" operator="greaterThan">
      <formula>0</formula>
    </cfRule>
  </conditionalFormatting>
  <conditionalFormatting sqref="T19:T22">
    <cfRule type="cellIs" dxfId="70" priority="60" operator="greaterThan">
      <formula>0</formula>
    </cfRule>
    <cfRule type="cellIs" dxfId="69" priority="59" operator="greaterThan">
      <formula>0</formula>
    </cfRule>
  </conditionalFormatting>
  <conditionalFormatting sqref="U19:U22 Y19:Y22 AA19:AA22">
    <cfRule type="cellIs" dxfId="68" priority="690" operator="greaterThan">
      <formula>0</formula>
    </cfRule>
  </conditionalFormatting>
  <conditionalFormatting sqref="U20:U21 Y20:Y21 AA20:AA21">
    <cfRule type="cellIs" dxfId="67" priority="734" operator="greaterThan">
      <formula>0</formula>
    </cfRule>
    <cfRule type="cellIs" dxfId="66" priority="735" operator="greaterThan">
      <formula>0</formula>
    </cfRule>
  </conditionalFormatting>
  <conditionalFormatting sqref="U62:AB62">
    <cfRule type="cellIs" dxfId="65" priority="856" operator="greaterThan">
      <formula>0</formula>
    </cfRule>
    <cfRule type="cellIs" dxfId="64" priority="855" operator="greaterThan">
      <formula>0</formula>
    </cfRule>
  </conditionalFormatting>
  <conditionalFormatting sqref="V19:X22">
    <cfRule type="cellIs" dxfId="63" priority="47" operator="greaterThan">
      <formula>0</formula>
    </cfRule>
    <cfRule type="cellIs" dxfId="62" priority="48" operator="greaterThan">
      <formula>0</formula>
    </cfRule>
  </conditionalFormatting>
  <conditionalFormatting sqref="V58:AD58 AC59:AD60">
    <cfRule type="cellIs" dxfId="61" priority="852" operator="greaterThan">
      <formula>0</formula>
    </cfRule>
    <cfRule type="cellIs" dxfId="60" priority="853" operator="greaterThan">
      <formula>0</formula>
    </cfRule>
  </conditionalFormatting>
  <conditionalFormatting sqref="W21 S21 U21">
    <cfRule type="cellIs" dxfId="59" priority="665" operator="greaterThan">
      <formula>0</formula>
    </cfRule>
  </conditionalFormatting>
  <conditionalFormatting sqref="W58:AB58">
    <cfRule type="cellIs" dxfId="58" priority="850" operator="greaterThan">
      <formula>0</formula>
    </cfRule>
    <cfRule type="cellIs" dxfId="57" priority="849" operator="greaterThan">
      <formula>0</formula>
    </cfRule>
  </conditionalFormatting>
  <conditionalFormatting sqref="W50:AD50">
    <cfRule type="cellIs" dxfId="56" priority="828" operator="greaterThan">
      <formula>0</formula>
    </cfRule>
    <cfRule type="cellIs" dxfId="55" priority="829" operator="greaterThan">
      <formula>0</formula>
    </cfRule>
  </conditionalFormatting>
  <conditionalFormatting sqref="Y19:Y22 AA19:AA22 U19:U22">
    <cfRule type="cellIs" dxfId="54" priority="689" operator="greaterThan">
      <formula>0</formula>
    </cfRule>
  </conditionalFormatting>
  <conditionalFormatting sqref="Y57:AB57">
    <cfRule type="cellIs" dxfId="53" priority="784" operator="greaterThan">
      <formula>0</formula>
    </cfRule>
    <cfRule type="cellIs" dxfId="52" priority="783" operator="greaterThan">
      <formula>0</formula>
    </cfRule>
  </conditionalFormatting>
  <conditionalFormatting sqref="Y68:AD69">
    <cfRule type="cellIs" dxfId="51" priority="432" operator="greaterThan">
      <formula>0</formula>
    </cfRule>
    <cfRule type="cellIs" dxfId="50" priority="431" operator="greaterThan">
      <formula>0</formula>
    </cfRule>
  </conditionalFormatting>
  <conditionalFormatting sqref="Y49:AG49">
    <cfRule type="cellIs" dxfId="49" priority="808" operator="greaterThan">
      <formula>0</formula>
    </cfRule>
    <cfRule type="cellIs" dxfId="48" priority="807" operator="greaterThan">
      <formula>0</formula>
    </cfRule>
  </conditionalFormatting>
  <conditionalFormatting sqref="Z19:Z22">
    <cfRule type="cellIs" dxfId="47" priority="41" operator="greaterThan">
      <formula>0</formula>
    </cfRule>
    <cfRule type="cellIs" dxfId="46" priority="42" operator="greaterThan">
      <formula>0</formula>
    </cfRule>
  </conditionalFormatting>
  <conditionalFormatting sqref="Z59:AA60">
    <cfRule type="cellIs" dxfId="45" priority="771" operator="greaterThan">
      <formula>0</formula>
    </cfRule>
    <cfRule type="cellIs" dxfId="44" priority="772" operator="greaterThan">
      <formula>0</formula>
    </cfRule>
    <cfRule type="cellIs" dxfId="43" priority="774" operator="greaterThan">
      <formula>0</formula>
    </cfRule>
    <cfRule type="cellIs" dxfId="42" priority="775" operator="greaterThan">
      <formula>0</formula>
    </cfRule>
  </conditionalFormatting>
  <conditionalFormatting sqref="AB19:AB22">
    <cfRule type="cellIs" dxfId="41" priority="35" operator="greaterThan">
      <formula>0</formula>
    </cfRule>
    <cfRule type="cellIs" dxfId="40" priority="36" operator="greaterThan">
      <formula>0</formula>
    </cfRule>
  </conditionalFormatting>
  <conditionalFormatting sqref="AB59:AD59 AB60:AG60">
    <cfRule type="cellIs" dxfId="39" priority="928" operator="greaterThan">
      <formula>0</formula>
    </cfRule>
    <cfRule type="cellIs" dxfId="38" priority="926" operator="equal">
      <formula>0</formula>
    </cfRule>
    <cfRule type="cellIs" dxfId="37" priority="927" operator="greaterThan">
      <formula>0</formula>
    </cfRule>
  </conditionalFormatting>
  <conditionalFormatting sqref="AC21 AE21 AG21 Y21:Y22 AA21:AA22">
    <cfRule type="cellIs" dxfId="36" priority="674" operator="greaterThan">
      <formula>0</formula>
    </cfRule>
    <cfRule type="cellIs" dxfId="35" priority="675" operator="greaterThan">
      <formula>0</formula>
    </cfRule>
  </conditionalFormatting>
  <conditionalFormatting sqref="AC51:AD52">
    <cfRule type="cellIs" dxfId="34" priority="796" operator="greaterThan">
      <formula>0</formula>
    </cfRule>
    <cfRule type="cellIs" dxfId="33" priority="795" operator="greaterThan">
      <formula>0</formula>
    </cfRule>
  </conditionalFormatting>
  <conditionalFormatting sqref="AC57:AD60">
    <cfRule type="cellIs" dxfId="32" priority="779" operator="equal">
      <formula>0</formula>
    </cfRule>
    <cfRule type="cellIs" dxfId="31" priority="780" operator="greaterThan">
      <formula>0</formula>
    </cfRule>
    <cfRule type="cellIs" dxfId="30" priority="781" operator="greaterThan">
      <formula>0</formula>
    </cfRule>
  </conditionalFormatting>
  <conditionalFormatting sqref="AC50:AG52">
    <cfRule type="cellIs" dxfId="29" priority="794" operator="equal">
      <formula>0</formula>
    </cfRule>
  </conditionalFormatting>
  <conditionalFormatting sqref="AC51:AG52">
    <cfRule type="cellIs" dxfId="28" priority="799" operator="greaterThan">
      <formula>0</formula>
    </cfRule>
    <cfRule type="cellIs" dxfId="27" priority="798" operator="greaterThan">
      <formula>0</formula>
    </cfRule>
  </conditionalFormatting>
  <conditionalFormatting sqref="AD19:AD22">
    <cfRule type="cellIs" dxfId="26" priority="29" operator="greaterThan">
      <formula>0</formula>
    </cfRule>
    <cfRule type="cellIs" dxfId="25" priority="30" operator="greaterThan">
      <formula>0</formula>
    </cfRule>
  </conditionalFormatting>
  <conditionalFormatting sqref="AD67:AG67">
    <cfRule type="cellIs" dxfId="24" priority="398" operator="greaterThan">
      <formula>0</formula>
    </cfRule>
    <cfRule type="cellIs" dxfId="23" priority="399" operator="greaterThan">
      <formula>0</formula>
    </cfRule>
  </conditionalFormatting>
  <conditionalFormatting sqref="AE19:AF19">
    <cfRule type="cellIs" dxfId="22" priority="5" operator="greaterThan">
      <formula>0</formula>
    </cfRule>
    <cfRule type="cellIs" dxfId="21" priority="6" operator="greaterThan">
      <formula>0</formula>
    </cfRule>
  </conditionalFormatting>
  <conditionalFormatting sqref="AE57:AG59">
    <cfRule type="cellIs" dxfId="20" priority="776" operator="equal">
      <formula>0</formula>
    </cfRule>
  </conditionalFormatting>
  <conditionalFormatting sqref="AE58:AG59">
    <cfRule type="cellIs" dxfId="19" priority="777" operator="greaterThan">
      <formula>0</formula>
    </cfRule>
    <cfRule type="cellIs" dxfId="18" priority="778" operator="greaterThan">
      <formula>0</formula>
    </cfRule>
  </conditionalFormatting>
  <conditionalFormatting sqref="AF20:AF22">
    <cfRule type="cellIs" dxfId="17" priority="2" operator="greaterThan">
      <formula>0</formula>
    </cfRule>
    <cfRule type="cellIs" dxfId="16" priority="3" operator="greaterThan">
      <formula>0</formula>
    </cfRule>
  </conditionalFormatting>
  <conditionalFormatting sqref="AG49">
    <cfRule type="cellIs" dxfId="15" priority="805" operator="greaterThan">
      <formula>0</formula>
    </cfRule>
    <cfRule type="cellIs" dxfId="14" priority="804" operator="greaterThan">
      <formula>0</formula>
    </cfRule>
  </conditionalFormatting>
  <conditionalFormatting sqref="AH9:AI13">
    <cfRule type="cellIs" dxfId="13" priority="281" operator="equal">
      <formula>0</formula>
    </cfRule>
    <cfRule type="cellIs" dxfId="12" priority="280" operator="between">
      <formula>0.01</formula>
      <formula>0.99</formula>
    </cfRule>
    <cfRule type="cellIs" dxfId="11" priority="282" operator="equal">
      <formula>1</formula>
    </cfRule>
  </conditionalFormatting>
  <conditionalFormatting sqref="AH15:AI41">
    <cfRule type="cellIs" dxfId="10" priority="342" operator="equal">
      <formula>0</formula>
    </cfRule>
    <cfRule type="cellIs" dxfId="9" priority="343" operator="equal">
      <formula>1</formula>
    </cfRule>
    <cfRule type="cellIs" dxfId="8" priority="341" operator="between">
      <formula>0.01</formula>
      <formula>0.99</formula>
    </cfRule>
  </conditionalFormatting>
  <conditionalFormatting sqref="AH43:AI54 AH56:AI64">
    <cfRule type="cellIs" dxfId="7" priority="763" operator="equal">
      <formula>1</formula>
    </cfRule>
    <cfRule type="cellIs" dxfId="6" priority="761" operator="equal">
      <formula>0</formula>
    </cfRule>
    <cfRule type="cellIs" dxfId="5" priority="760" operator="between">
      <formula>0.01</formula>
      <formula>0.99</formula>
    </cfRule>
  </conditionalFormatting>
  <conditionalFormatting sqref="AH66:AI74">
    <cfRule type="cellIs" dxfId="4" priority="369" operator="between">
      <formula>0.01</formula>
      <formula>0.99</formula>
    </cfRule>
    <cfRule type="cellIs" dxfId="3" priority="370" operator="equal">
      <formula>0</formula>
    </cfRule>
  </conditionalFormatting>
  <conditionalFormatting sqref="AH66:AI75">
    <cfRule type="cellIs" dxfId="2" priority="371" operator="equal">
      <formula>1</formula>
    </cfRule>
  </conditionalFormatting>
  <conditionalFormatting sqref="AI75">
    <cfRule type="cellIs" dxfId="1" priority="536" operator="equal">
      <formula>0</formula>
    </cfRule>
    <cfRule type="cellIs" dxfId="0" priority="535" operator="between">
      <formula>0.01</formula>
      <formula>0.99</formula>
    </cfRule>
  </conditionalFormatting>
  <pageMargins left="0.59055118110236227" right="0.59055118110236227" top="0.59055118110236227" bottom="0.59055118110236227" header="0.31496062992125984" footer="0.19685039370078741"/>
  <pageSetup scale="52" fitToHeight="0" orientation="landscape" r:id="rId1"/>
  <rowBreaks count="1" manualBreakCount="1">
    <brk id="1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CA2C8702F1945A77646467F833BFB" ma:contentTypeVersion="16" ma:contentTypeDescription="Create a new document." ma:contentTypeScope="" ma:versionID="c89530adaf48cc55272aefc67f96e2e4">
  <xsd:schema xmlns:xsd="http://www.w3.org/2001/XMLSchema" xmlns:xs="http://www.w3.org/2001/XMLSchema" xmlns:p="http://schemas.microsoft.com/office/2006/metadata/properties" xmlns:ns1="http://schemas.microsoft.com/sharepoint/v3" xmlns:ns2="6ab0c25d-58da-4176-91f8-ece4bf43e2d4" xmlns:ns3="2f25a8a8-45b7-41bd-8691-1f4bb16f7423" targetNamespace="http://schemas.microsoft.com/office/2006/metadata/properties" ma:root="true" ma:fieldsID="ec18e90c6b15b445227019cba76cb629" ns1:_="" ns2:_="" ns3:_="">
    <xsd:import namespace="http://schemas.microsoft.com/sharepoint/v3"/>
    <xsd:import namespace="6ab0c25d-58da-4176-91f8-ece4bf43e2d4"/>
    <xsd:import namespace="2f25a8a8-45b7-41bd-8691-1f4bb16f7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c25d-58da-4176-91f8-ece4bf43e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f926b76-9d1f-480f-92a1-cdea3dc81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5a8a8-45b7-41bd-8691-1f4bb16f7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f16236-c35c-4be3-a1f4-5cb509732b26}" ma:internalName="TaxCatchAll" ma:showField="CatchAllData" ma:web="2f25a8a8-45b7-41bd-8691-1f4bb16f7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f25a8a8-45b7-41bd-8691-1f4bb16f7423">
      <UserInfo>
        <DisplayName>Luis Albeiro Cortes Castiblanco</DisplayName>
        <AccountId>176</AccountId>
        <AccountType/>
      </UserInfo>
      <UserInfo>
        <DisplayName>Lourdes Maria Acuña Acuña</DisplayName>
        <AccountId>3</AccountId>
        <AccountType/>
      </UserInfo>
    </SharedWithUsers>
    <TaxCatchAll xmlns="2f25a8a8-45b7-41bd-8691-1f4bb16f7423" xsi:nil="true"/>
    <lcf76f155ced4ddcb4097134ff3c332f xmlns="6ab0c25d-58da-4176-91f8-ece4bf43e2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B6644C-0880-499E-A840-75B6B544A6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3AD260-4428-4D5D-9412-6465E1C9A6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b0c25d-58da-4176-91f8-ece4bf43e2d4"/>
    <ds:schemaRef ds:uri="2f25a8a8-45b7-41bd-8691-1f4bb16f7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370A82-69C9-4260-9DC2-16E197EA1E2A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sharepoint/v3"/>
    <ds:schemaRef ds:uri="2f25a8a8-45b7-41bd-8691-1f4bb16f7423"/>
    <ds:schemaRef ds:uri="http://schemas.microsoft.com/office/2006/metadata/properties"/>
    <ds:schemaRef ds:uri="http://schemas.microsoft.com/office/infopath/2007/PartnerControls"/>
    <ds:schemaRef ds:uri="6ab0c25d-58da-4176-91f8-ece4bf43e2d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SGSI 2024</vt:lpstr>
      <vt:lpstr>Plan SGSI Detallado 2024</vt:lpstr>
      <vt:lpstr>'Plan SGSI Detallado 2024'!Área_de_impresión</vt:lpstr>
      <vt:lpstr>'Plan SGSI Detallado 2024'!Títulos_a_imprimir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Tania Barrera</dc:creator>
  <cp:keywords/>
  <dc:description/>
  <cp:lastModifiedBy>Sandra Patricia Garcia Caceres</cp:lastModifiedBy>
  <cp:revision/>
  <cp:lastPrinted>2023-12-14T23:42:12Z</cp:lastPrinted>
  <dcterms:created xsi:type="dcterms:W3CDTF">2017-03-06T14:03:24Z</dcterms:created>
  <dcterms:modified xsi:type="dcterms:W3CDTF">2024-01-31T13:09:51Z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0x010100C63CA2C8702F1945A77646467F833BFB</vt:lpwstr>
  </property>
  <property fmtid="{D5CDD505-2E9C-101B-9397-08002B2CF9AE}" pid="3" name="MediaServiceImageTags">
    <vt:lpwstr/>
  </property>
</Properties>
</file>