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Password="AA9E" lockStructure="1"/>
  <bookViews>
    <workbookView xWindow="60" yWindow="435" windowWidth="28740" windowHeight="13110" tabRatio="403"/>
  </bookViews>
  <sheets>
    <sheet name="Inventario de Activos" sheetId="1" r:id="rId1"/>
    <sheet name="Hoja1" sheetId="3" state="hidden" r:id="rId2"/>
    <sheet name="Agrupamiento Activos" sheetId="2" r:id="rId3"/>
  </sheets>
  <definedNames>
    <definedName name="_xlnm._FilterDatabase" localSheetId="0" hidden="1">'Inventario de Activos'!$W$22:$AF$294</definedName>
    <definedName name="Idioma">#REF!</definedName>
    <definedName name="_xlnm.Print_Titles" localSheetId="0">'Inventario de Activos'!$21:$24</definedName>
    <definedName name="Z_5A47BE45_6FF8_E742_A61A_489459C72465_.wvu.Cols" localSheetId="0" hidden="1">'Inventario de Activos'!$AH:$AK</definedName>
    <definedName name="Z_5A47BE45_6FF8_E742_A61A_489459C72465_.wvu.FilterData" localSheetId="0" hidden="1">'Inventario de Activos'!$A$7:$AK$294</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W153" i="1" l="1"/>
  <c r="O30" i="2" l="1"/>
  <c r="P30" i="2" s="1"/>
  <c r="Q30" i="2" s="1"/>
  <c r="H30" i="2"/>
  <c r="I30" i="2" s="1"/>
  <c r="J30" i="2" s="1"/>
  <c r="C30" i="2"/>
  <c r="O29" i="2"/>
  <c r="P29" i="2" s="1"/>
  <c r="Q29" i="2" s="1"/>
  <c r="H29" i="2"/>
  <c r="I29" i="2" s="1"/>
  <c r="J29" i="2" s="1"/>
  <c r="C29" i="2"/>
  <c r="R29" i="2" l="1"/>
  <c r="S29" i="2" s="1"/>
  <c r="R30" i="2"/>
  <c r="S30" i="2" s="1"/>
  <c r="W230" i="1"/>
  <c r="W225" i="1"/>
  <c r="W204" i="1"/>
  <c r="W200" i="1"/>
  <c r="W198" i="1"/>
  <c r="W196" i="1"/>
  <c r="W193" i="1"/>
  <c r="W180" i="1"/>
  <c r="W178" i="1"/>
  <c r="W156" i="1"/>
  <c r="W155" i="1"/>
  <c r="W150" i="1"/>
  <c r="W149" i="1"/>
  <c r="W147" i="1"/>
  <c r="W146" i="1"/>
  <c r="W145" i="1"/>
  <c r="W144" i="1"/>
  <c r="W142" i="1"/>
  <c r="W141" i="1"/>
  <c r="W139" i="1"/>
  <c r="W134" i="1"/>
  <c r="W133" i="1"/>
  <c r="W132" i="1"/>
  <c r="W124" i="1"/>
  <c r="W120" i="1"/>
  <c r="W117" i="1"/>
  <c r="W116" i="1"/>
  <c r="O21" i="2"/>
  <c r="P21" i="2" s="1"/>
  <c r="Q21" i="2" s="1"/>
  <c r="H21" i="2"/>
  <c r="I21" i="2" s="1"/>
  <c r="J21" i="2" s="1"/>
  <c r="C21" i="2"/>
  <c r="R21" i="2" l="1"/>
  <c r="S21" i="2" s="1"/>
  <c r="Z93" i="1" s="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X93" i="1"/>
  <c r="Y93" i="1"/>
  <c r="W94" i="1"/>
  <c r="W95" i="1"/>
  <c r="W96" i="1"/>
  <c r="W97" i="1"/>
  <c r="W98" i="1"/>
  <c r="W99" i="1"/>
  <c r="W100" i="1"/>
  <c r="W101" i="1"/>
  <c r="W102" i="1"/>
  <c r="X102" i="1"/>
  <c r="Y102" i="1"/>
  <c r="Z102" i="1"/>
  <c r="W103" i="1"/>
  <c r="W104" i="1"/>
  <c r="W105" i="1"/>
  <c r="W106" i="1"/>
  <c r="W107" i="1"/>
  <c r="W108" i="1"/>
  <c r="W109" i="1"/>
  <c r="W110" i="1"/>
  <c r="W111" i="1"/>
  <c r="W112" i="1"/>
  <c r="W113" i="1"/>
  <c r="W114" i="1"/>
  <c r="W115" i="1"/>
  <c r="W118" i="1"/>
  <c r="W119" i="1"/>
  <c r="W121" i="1"/>
  <c r="W122" i="1"/>
  <c r="W123" i="1"/>
  <c r="X123" i="1"/>
  <c r="Y123" i="1"/>
  <c r="Z123" i="1"/>
  <c r="W125" i="1"/>
  <c r="X125" i="1"/>
  <c r="Y125" i="1"/>
  <c r="Z125" i="1"/>
  <c r="W126" i="1"/>
  <c r="W127" i="1"/>
  <c r="W128" i="1"/>
  <c r="W129" i="1"/>
  <c r="X129" i="1"/>
  <c r="Y129" i="1"/>
  <c r="Z129" i="1"/>
  <c r="W130" i="1"/>
  <c r="X130" i="1"/>
  <c r="Y130" i="1"/>
  <c r="Z130" i="1"/>
  <c r="W131" i="1"/>
  <c r="W135" i="1"/>
  <c r="W136" i="1"/>
  <c r="X136" i="1"/>
  <c r="Y136" i="1"/>
  <c r="Z136" i="1"/>
  <c r="W137" i="1"/>
  <c r="X137" i="1"/>
  <c r="Y137" i="1"/>
  <c r="Z137" i="1"/>
  <c r="W138" i="1"/>
  <c r="X138" i="1"/>
  <c r="Y138" i="1"/>
  <c r="Z138" i="1"/>
  <c r="W140" i="1"/>
  <c r="W143" i="1"/>
  <c r="W148" i="1"/>
  <c r="W151" i="1"/>
  <c r="W152" i="1"/>
  <c r="W154" i="1"/>
  <c r="W157" i="1"/>
  <c r="W158" i="1"/>
  <c r="W159" i="1"/>
  <c r="W160" i="1"/>
  <c r="W161" i="1"/>
  <c r="W162" i="1"/>
  <c r="W163" i="1"/>
  <c r="W164" i="1"/>
  <c r="W165" i="1"/>
  <c r="W166" i="1"/>
  <c r="W167" i="1"/>
  <c r="W168" i="1"/>
  <c r="W169" i="1"/>
  <c r="W170" i="1"/>
  <c r="W171" i="1"/>
  <c r="W172" i="1"/>
  <c r="W173" i="1"/>
  <c r="W174" i="1"/>
  <c r="W175" i="1"/>
  <c r="W176" i="1"/>
  <c r="W177" i="1"/>
  <c r="W179" i="1"/>
  <c r="W181" i="1"/>
  <c r="W182" i="1"/>
  <c r="W183" i="1"/>
  <c r="W184" i="1"/>
  <c r="W185" i="1"/>
  <c r="W186" i="1"/>
  <c r="W187" i="1"/>
  <c r="W188" i="1"/>
  <c r="W189" i="1"/>
  <c r="W190" i="1"/>
  <c r="W191" i="1"/>
  <c r="W192" i="1"/>
  <c r="W194" i="1"/>
  <c r="W195" i="1"/>
  <c r="W197" i="1"/>
  <c r="W199" i="1"/>
  <c r="W201" i="1"/>
  <c r="W202" i="1"/>
  <c r="X202" i="1"/>
  <c r="Y202" i="1"/>
  <c r="Z202" i="1"/>
  <c r="W203" i="1"/>
  <c r="W205" i="1"/>
  <c r="W206" i="1"/>
  <c r="W207" i="1"/>
  <c r="W208" i="1"/>
  <c r="W209" i="1"/>
  <c r="W210" i="1"/>
  <c r="W211" i="1"/>
  <c r="W212" i="1"/>
  <c r="W213" i="1"/>
  <c r="W214" i="1"/>
  <c r="W215" i="1"/>
  <c r="W216" i="1"/>
  <c r="W217" i="1"/>
  <c r="W218" i="1"/>
  <c r="W219" i="1"/>
  <c r="W220" i="1"/>
  <c r="W221" i="1"/>
  <c r="X221" i="1"/>
  <c r="Y221" i="1"/>
  <c r="Z221" i="1"/>
  <c r="W222" i="1"/>
  <c r="W223" i="1"/>
  <c r="W224" i="1"/>
  <c r="W226" i="1"/>
  <c r="W227" i="1"/>
  <c r="W228" i="1"/>
  <c r="W229"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X257" i="1"/>
  <c r="Y257" i="1"/>
  <c r="Z257" i="1"/>
  <c r="W258" i="1"/>
  <c r="W259" i="1"/>
  <c r="W260" i="1"/>
  <c r="W261" i="1"/>
  <c r="W262" i="1"/>
  <c r="W263" i="1"/>
  <c r="W264" i="1"/>
  <c r="W265" i="1"/>
  <c r="W266" i="1"/>
  <c r="W267" i="1"/>
  <c r="W268" i="1"/>
  <c r="W269" i="1"/>
  <c r="W270" i="1"/>
  <c r="W271" i="1"/>
  <c r="X271" i="1"/>
  <c r="Y271" i="1"/>
  <c r="Z271" i="1"/>
  <c r="W272" i="1"/>
  <c r="W273" i="1"/>
  <c r="W274" i="1"/>
  <c r="X274" i="1"/>
  <c r="Y274" i="1"/>
  <c r="Z274" i="1"/>
  <c r="W275" i="1"/>
  <c r="W276" i="1"/>
  <c r="W277" i="1"/>
  <c r="X277" i="1"/>
  <c r="Y277" i="1"/>
  <c r="Z277" i="1"/>
  <c r="W278" i="1"/>
  <c r="X278" i="1"/>
  <c r="W279" i="1"/>
  <c r="W280" i="1"/>
  <c r="W281" i="1"/>
  <c r="W282" i="1"/>
  <c r="W283" i="1"/>
  <c r="W284" i="1"/>
  <c r="W285" i="1"/>
  <c r="W286" i="1"/>
  <c r="W287" i="1"/>
  <c r="W288" i="1"/>
  <c r="W289" i="1"/>
  <c r="W290" i="1"/>
  <c r="W291" i="1"/>
  <c r="W292" i="1"/>
  <c r="W293" i="1"/>
  <c r="W294" i="1"/>
  <c r="W25" i="1"/>
  <c r="O52" i="2"/>
  <c r="P52" i="2" s="1"/>
  <c r="Q52" i="2" s="1"/>
  <c r="H52" i="2"/>
  <c r="I52" i="2" s="1"/>
  <c r="J52" i="2" s="1"/>
  <c r="C52" i="2"/>
  <c r="O51" i="2"/>
  <c r="P51" i="2" s="1"/>
  <c r="Q51" i="2" s="1"/>
  <c r="H51" i="2"/>
  <c r="I51" i="2" s="1"/>
  <c r="J51" i="2" s="1"/>
  <c r="C51" i="2"/>
  <c r="O50" i="2"/>
  <c r="P50" i="2" s="1"/>
  <c r="Q50" i="2" s="1"/>
  <c r="H50" i="2"/>
  <c r="I50" i="2" s="1"/>
  <c r="J50" i="2" s="1"/>
  <c r="C50" i="2"/>
  <c r="O49" i="2"/>
  <c r="P49" i="2" s="1"/>
  <c r="Q49" i="2" s="1"/>
  <c r="H49" i="2"/>
  <c r="I49" i="2" s="1"/>
  <c r="J49" i="2" s="1"/>
  <c r="C49" i="2"/>
  <c r="P48" i="2"/>
  <c r="Q48" i="2" s="1"/>
  <c r="O48" i="2"/>
  <c r="H48" i="2"/>
  <c r="I48" i="2" s="1"/>
  <c r="J48" i="2" s="1"/>
  <c r="C48" i="2"/>
  <c r="Q47" i="2"/>
  <c r="O47" i="2"/>
  <c r="P47" i="2" s="1"/>
  <c r="I47" i="2"/>
  <c r="J47" i="2" s="1"/>
  <c r="H47" i="2"/>
  <c r="C47" i="2"/>
  <c r="O46" i="2"/>
  <c r="P46" i="2" s="1"/>
  <c r="Q46" i="2" s="1"/>
  <c r="H46" i="2"/>
  <c r="I46" i="2" s="1"/>
  <c r="J46" i="2" s="1"/>
  <c r="C46" i="2"/>
  <c r="Q45" i="2"/>
  <c r="O45" i="2"/>
  <c r="P45" i="2" s="1"/>
  <c r="I45" i="2"/>
  <c r="J45" i="2" s="1"/>
  <c r="H45" i="2"/>
  <c r="C45" i="2"/>
  <c r="O44" i="2"/>
  <c r="P44" i="2" s="1"/>
  <c r="Q44" i="2" s="1"/>
  <c r="H44" i="2"/>
  <c r="I44" i="2" s="1"/>
  <c r="J44" i="2" s="1"/>
  <c r="C44" i="2"/>
  <c r="Q43" i="2"/>
  <c r="O43" i="2"/>
  <c r="P43" i="2" s="1"/>
  <c r="I43" i="2"/>
  <c r="J43" i="2" s="1"/>
  <c r="H43" i="2"/>
  <c r="C43" i="2"/>
  <c r="O42" i="2"/>
  <c r="P42" i="2" s="1"/>
  <c r="Q42" i="2" s="1"/>
  <c r="H42" i="2"/>
  <c r="I42" i="2" s="1"/>
  <c r="J42" i="2" s="1"/>
  <c r="C42" i="2"/>
  <c r="Q41" i="2"/>
  <c r="O41" i="2"/>
  <c r="P41" i="2" s="1"/>
  <c r="I41" i="2"/>
  <c r="J41" i="2" s="1"/>
  <c r="H41" i="2"/>
  <c r="C41" i="2"/>
  <c r="O40" i="2"/>
  <c r="P40" i="2" s="1"/>
  <c r="Q40" i="2" s="1"/>
  <c r="H40" i="2"/>
  <c r="I40" i="2" s="1"/>
  <c r="J40" i="2" s="1"/>
  <c r="C40" i="2"/>
  <c r="Q39" i="2"/>
  <c r="O39" i="2"/>
  <c r="P39" i="2" s="1"/>
  <c r="I39" i="2"/>
  <c r="J39" i="2" s="1"/>
  <c r="H39" i="2"/>
  <c r="C39" i="2"/>
  <c r="O38" i="2"/>
  <c r="P38" i="2" s="1"/>
  <c r="Q38" i="2" s="1"/>
  <c r="H38" i="2"/>
  <c r="I38" i="2" s="1"/>
  <c r="J38" i="2" s="1"/>
  <c r="C38" i="2"/>
  <c r="Q37" i="2"/>
  <c r="O37" i="2"/>
  <c r="P37" i="2" s="1"/>
  <c r="I37" i="2"/>
  <c r="J37" i="2" s="1"/>
  <c r="H37" i="2"/>
  <c r="C37" i="2"/>
  <c r="O36" i="2"/>
  <c r="P36" i="2" s="1"/>
  <c r="Q36" i="2" s="1"/>
  <c r="H36" i="2"/>
  <c r="I36" i="2" s="1"/>
  <c r="J36" i="2" s="1"/>
  <c r="C36" i="2"/>
  <c r="O35" i="2"/>
  <c r="P35" i="2" s="1"/>
  <c r="Q35" i="2" s="1"/>
  <c r="H35" i="2"/>
  <c r="I35" i="2" s="1"/>
  <c r="J35" i="2" s="1"/>
  <c r="C35" i="2"/>
  <c r="O34" i="2"/>
  <c r="P34" i="2" s="1"/>
  <c r="Q34" i="2" s="1"/>
  <c r="H34" i="2"/>
  <c r="I34" i="2" s="1"/>
  <c r="J34" i="2" s="1"/>
  <c r="C34" i="2"/>
  <c r="O33" i="2"/>
  <c r="P33" i="2" s="1"/>
  <c r="Q33" i="2" s="1"/>
  <c r="H33" i="2"/>
  <c r="I33" i="2" s="1"/>
  <c r="J33" i="2" s="1"/>
  <c r="C33" i="2"/>
  <c r="O32" i="2"/>
  <c r="P32" i="2" s="1"/>
  <c r="Q32" i="2" s="1"/>
  <c r="H32" i="2"/>
  <c r="I32" i="2" s="1"/>
  <c r="J32" i="2" s="1"/>
  <c r="C32" i="2"/>
  <c r="O31" i="2"/>
  <c r="P31" i="2" s="1"/>
  <c r="Q31" i="2" s="1"/>
  <c r="I31" i="2"/>
  <c r="J31" i="2" s="1"/>
  <c r="H31" i="2"/>
  <c r="C31" i="2"/>
  <c r="O28" i="2"/>
  <c r="P28" i="2" s="1"/>
  <c r="Q28" i="2" s="1"/>
  <c r="H28" i="2"/>
  <c r="I28" i="2" s="1"/>
  <c r="J28" i="2" s="1"/>
  <c r="C28" i="2"/>
  <c r="O27" i="2"/>
  <c r="P27" i="2" s="1"/>
  <c r="Q27" i="2" s="1"/>
  <c r="H27" i="2"/>
  <c r="I27" i="2" s="1"/>
  <c r="J27" i="2" s="1"/>
  <c r="C27" i="2"/>
  <c r="O26" i="2"/>
  <c r="P26" i="2" s="1"/>
  <c r="Q26" i="2" s="1"/>
  <c r="H26" i="2"/>
  <c r="I26" i="2" s="1"/>
  <c r="X112" i="1" s="1"/>
  <c r="C26" i="2"/>
  <c r="R40" i="2" l="1"/>
  <c r="S40" i="2" s="1"/>
  <c r="R42" i="2"/>
  <c r="S42" i="2" s="1"/>
  <c r="R44" i="2"/>
  <c r="S44" i="2" s="1"/>
  <c r="R46" i="2"/>
  <c r="S46" i="2" s="1"/>
  <c r="R36" i="2"/>
  <c r="S36" i="2" s="1"/>
  <c r="R34" i="2"/>
  <c r="S34" i="2" s="1"/>
  <c r="R38" i="2"/>
  <c r="S38" i="2" s="1"/>
  <c r="R32" i="2"/>
  <c r="S32" i="2" s="1"/>
  <c r="Y211" i="1"/>
  <c r="Y113" i="1"/>
  <c r="X217" i="1"/>
  <c r="X113" i="1"/>
  <c r="X267" i="1"/>
  <c r="Y217" i="1"/>
  <c r="Y140" i="1"/>
  <c r="Y269" i="1"/>
  <c r="Y258" i="1"/>
  <c r="Y249" i="1"/>
  <c r="Y151" i="1"/>
  <c r="Y286" i="1"/>
  <c r="Y216" i="1"/>
  <c r="Y267" i="1"/>
  <c r="Y278" i="1"/>
  <c r="X216" i="1"/>
  <c r="X269" i="1"/>
  <c r="X286" i="1"/>
  <c r="X258" i="1"/>
  <c r="X249" i="1"/>
  <c r="Y118" i="1"/>
  <c r="Y112" i="1"/>
  <c r="Y115" i="1"/>
  <c r="X140" i="1"/>
  <c r="X151" i="1"/>
  <c r="J26" i="2"/>
  <c r="R26" i="2" s="1"/>
  <c r="S26" i="2" s="1"/>
  <c r="Z113" i="1" s="1"/>
  <c r="X118" i="1"/>
  <c r="X115" i="1"/>
  <c r="R28" i="2"/>
  <c r="S28" i="2" s="1"/>
  <c r="R27" i="2"/>
  <c r="S27" i="2" s="1"/>
  <c r="R31" i="2"/>
  <c r="S31" i="2" s="1"/>
  <c r="R33" i="2"/>
  <c r="S33" i="2" s="1"/>
  <c r="R35" i="2"/>
  <c r="S35" i="2" s="1"/>
  <c r="R37" i="2"/>
  <c r="S37" i="2" s="1"/>
  <c r="R39" i="2"/>
  <c r="S39" i="2" s="1"/>
  <c r="R41" i="2"/>
  <c r="S41" i="2" s="1"/>
  <c r="R43" i="2"/>
  <c r="S43" i="2" s="1"/>
  <c r="R45" i="2"/>
  <c r="S45" i="2" s="1"/>
  <c r="R47" i="2"/>
  <c r="S47" i="2" s="1"/>
  <c r="R48" i="2"/>
  <c r="S48" i="2" s="1"/>
  <c r="R49" i="2"/>
  <c r="S49" i="2" s="1"/>
  <c r="R50" i="2"/>
  <c r="S50" i="2" s="1"/>
  <c r="R51" i="2"/>
  <c r="S51" i="2" s="1"/>
  <c r="R52" i="2"/>
  <c r="S52" i="2" s="1"/>
  <c r="O22" i="2"/>
  <c r="P22" i="2" s="1"/>
  <c r="H22" i="2"/>
  <c r="I22" i="2" s="1"/>
  <c r="C22" i="2"/>
  <c r="O23" i="2"/>
  <c r="P23" i="2" s="1"/>
  <c r="Y190" i="1" s="1"/>
  <c r="H23" i="2"/>
  <c r="I23" i="2" s="1"/>
  <c r="X194" i="1" s="1"/>
  <c r="C23" i="2"/>
  <c r="O25" i="2"/>
  <c r="P25" i="2" s="1"/>
  <c r="H25" i="2"/>
  <c r="I25" i="2" s="1"/>
  <c r="X58" i="1" s="1"/>
  <c r="C25" i="2"/>
  <c r="O24" i="2"/>
  <c r="P24" i="2" s="1"/>
  <c r="H24" i="2"/>
  <c r="I24" i="2" s="1"/>
  <c r="C24" i="2"/>
  <c r="O20" i="2"/>
  <c r="P20" i="2" s="1"/>
  <c r="Q20" i="2" s="1"/>
  <c r="H20" i="2"/>
  <c r="I20" i="2" s="1"/>
  <c r="J20" i="2" s="1"/>
  <c r="C20" i="2"/>
  <c r="X224" i="1" l="1"/>
  <c r="X57" i="1"/>
  <c r="X43" i="1"/>
  <c r="X98" i="1"/>
  <c r="Y224" i="1"/>
  <c r="Y292" i="1"/>
  <c r="X179" i="1"/>
  <c r="X181" i="1"/>
  <c r="X205" i="1"/>
  <c r="X171" i="1"/>
  <c r="X190" i="1"/>
  <c r="X235" i="1"/>
  <c r="Y126" i="1"/>
  <c r="Y57" i="1"/>
  <c r="Y43" i="1"/>
  <c r="Y98" i="1"/>
  <c r="Y128" i="1"/>
  <c r="X292" i="1"/>
  <c r="X185" i="1"/>
  <c r="Y194" i="1"/>
  <c r="Y185" i="1"/>
  <c r="Q23" i="2"/>
  <c r="Y71" i="1"/>
  <c r="Y89" i="1"/>
  <c r="Y179" i="1"/>
  <c r="Y181" i="1"/>
  <c r="Y88" i="1"/>
  <c r="Y53" i="1"/>
  <c r="Y171" i="1"/>
  <c r="Y260" i="1"/>
  <c r="Y235" i="1"/>
  <c r="Y153" i="1"/>
  <c r="Y184" i="1"/>
  <c r="Y189" i="1"/>
  <c r="Y239" i="1"/>
  <c r="Y246" i="1"/>
  <c r="Y247" i="1"/>
  <c r="X153" i="1"/>
  <c r="X239" i="1"/>
  <c r="X246" i="1"/>
  <c r="X247" i="1"/>
  <c r="X184" i="1"/>
  <c r="X189" i="1"/>
  <c r="Q25" i="2"/>
  <c r="Y31" i="1"/>
  <c r="Y58" i="1"/>
  <c r="Y27" i="1"/>
  <c r="X260" i="1"/>
  <c r="Y205" i="1"/>
  <c r="Q24" i="2"/>
  <c r="Y35" i="1"/>
  <c r="Y68" i="1"/>
  <c r="Y164" i="1"/>
  <c r="Y168" i="1"/>
  <c r="Y187" i="1"/>
  <c r="Y270" i="1"/>
  <c r="Y55" i="1"/>
  <c r="Y63" i="1"/>
  <c r="Y97" i="1"/>
  <c r="Y195" i="1"/>
  <c r="Y228" i="1"/>
  <c r="Y287" i="1"/>
  <c r="Y262" i="1"/>
  <c r="Y50" i="1"/>
  <c r="Y165" i="1"/>
  <c r="Y169" i="1"/>
  <c r="Y188" i="1"/>
  <c r="Y220" i="1"/>
  <c r="Y275" i="1"/>
  <c r="Y280" i="1"/>
  <c r="Y64" i="1"/>
  <c r="Y77" i="1"/>
  <c r="Y83" i="1"/>
  <c r="Y240" i="1"/>
  <c r="Y248" i="1"/>
  <c r="Y265" i="1"/>
  <c r="Y34" i="1"/>
  <c r="Y110" i="1"/>
  <c r="Y167" i="1"/>
  <c r="Y213" i="1"/>
  <c r="Y294" i="1"/>
  <c r="Y37" i="1"/>
  <c r="Y42" i="1"/>
  <c r="Y46" i="1"/>
  <c r="Y59" i="1"/>
  <c r="Y166" i="1"/>
  <c r="Y192" i="1"/>
  <c r="Y276" i="1"/>
  <c r="Y293" i="1"/>
  <c r="Y28" i="1"/>
  <c r="Y78" i="1"/>
  <c r="Y226" i="1"/>
  <c r="Y241" i="1"/>
  <c r="Y266" i="1"/>
  <c r="Y285" i="1"/>
  <c r="Y154" i="1"/>
  <c r="Y186" i="1"/>
  <c r="Y86" i="1"/>
  <c r="Y96" i="1"/>
  <c r="Y99" i="1"/>
  <c r="Y174" i="1"/>
  <c r="Y199" i="1"/>
  <c r="Y227" i="1"/>
  <c r="Y291" i="1"/>
  <c r="J24" i="2"/>
  <c r="X42" i="1"/>
  <c r="X50" i="1"/>
  <c r="X55" i="1"/>
  <c r="X165" i="1"/>
  <c r="X188" i="1"/>
  <c r="X199" i="1"/>
  <c r="X213" i="1"/>
  <c r="X293" i="1"/>
  <c r="X280" i="1"/>
  <c r="X46" i="1"/>
  <c r="X83" i="1"/>
  <c r="X99" i="1"/>
  <c r="X110" i="1"/>
  <c r="X168" i="1"/>
  <c r="X195" i="1"/>
  <c r="X226" i="1"/>
  <c r="X35" i="1"/>
  <c r="X63" i="1"/>
  <c r="X78" i="1"/>
  <c r="X97" i="1"/>
  <c r="X154" i="1"/>
  <c r="X174" i="1"/>
  <c r="X186" i="1"/>
  <c r="X240" i="1"/>
  <c r="X291" i="1"/>
  <c r="X294" i="1"/>
  <c r="X68" i="1"/>
  <c r="X166" i="1"/>
  <c r="X192" i="1"/>
  <c r="X270" i="1"/>
  <c r="X276" i="1"/>
  <c r="X285" i="1"/>
  <c r="X59" i="1"/>
  <c r="X169" i="1"/>
  <c r="X227" i="1"/>
  <c r="X248" i="1"/>
  <c r="X287" i="1"/>
  <c r="X265" i="1"/>
  <c r="X28" i="1"/>
  <c r="X64" i="1"/>
  <c r="X164" i="1"/>
  <c r="X187" i="1"/>
  <c r="X220" i="1"/>
  <c r="X241" i="1"/>
  <c r="X86" i="1"/>
  <c r="X167" i="1"/>
  <c r="X34" i="1"/>
  <c r="X37" i="1"/>
  <c r="X77" i="1"/>
  <c r="X96" i="1"/>
  <c r="X228" i="1"/>
  <c r="X262" i="1"/>
  <c r="X275" i="1"/>
  <c r="X266" i="1"/>
  <c r="Q22" i="2"/>
  <c r="Y67" i="1"/>
  <c r="Y79" i="1"/>
  <c r="Y157" i="1"/>
  <c r="Y232" i="1"/>
  <c r="Y244" i="1"/>
  <c r="Y284" i="1"/>
  <c r="Y191" i="1"/>
  <c r="Y238" i="1"/>
  <c r="Y60" i="1"/>
  <c r="Y72" i="1"/>
  <c r="Y80" i="1"/>
  <c r="Y121" i="1"/>
  <c r="Y158" i="1"/>
  <c r="Y208" i="1"/>
  <c r="Y66" i="1"/>
  <c r="Y95" i="1"/>
  <c r="Y177" i="1"/>
  <c r="Y242" i="1"/>
  <c r="Y39" i="1"/>
  <c r="Y94" i="1"/>
  <c r="Y69" i="1"/>
  <c r="Y73" i="1"/>
  <c r="Y91" i="1"/>
  <c r="Y100" i="1"/>
  <c r="Y122" i="1"/>
  <c r="Y159" i="1"/>
  <c r="Y218" i="1"/>
  <c r="Y282" i="1"/>
  <c r="Y44" i="1"/>
  <c r="Y48" i="1"/>
  <c r="Y52" i="1"/>
  <c r="Y70" i="1"/>
  <c r="Y74" i="1"/>
  <c r="Y231" i="1"/>
  <c r="Y268" i="1"/>
  <c r="Y283" i="1"/>
  <c r="Y279" i="1"/>
  <c r="J25" i="2"/>
  <c r="X27" i="1"/>
  <c r="X53" i="1"/>
  <c r="X31" i="1"/>
  <c r="J23" i="2"/>
  <c r="X89" i="1"/>
  <c r="X71" i="1"/>
  <c r="X88" i="1"/>
  <c r="J22" i="2"/>
  <c r="X67" i="1"/>
  <c r="X122" i="1"/>
  <c r="X279" i="1"/>
  <c r="X44" i="1"/>
  <c r="X52" i="1"/>
  <c r="X79" i="1"/>
  <c r="X191" i="1"/>
  <c r="X244" i="1"/>
  <c r="X268" i="1"/>
  <c r="X282" i="1"/>
  <c r="X284" i="1"/>
  <c r="X60" i="1"/>
  <c r="X177" i="1"/>
  <c r="X231" i="1"/>
  <c r="X39" i="1"/>
  <c r="X70" i="1"/>
  <c r="X72" i="1"/>
  <c r="X74" i="1"/>
  <c r="X95" i="1"/>
  <c r="X158" i="1"/>
  <c r="X218" i="1"/>
  <c r="X242" i="1"/>
  <c r="X283" i="1"/>
  <c r="X66" i="1"/>
  <c r="X100" i="1"/>
  <c r="X121" i="1"/>
  <c r="X69" i="1"/>
  <c r="X159" i="1"/>
  <c r="X80" i="1"/>
  <c r="X91" i="1"/>
  <c r="X238" i="1"/>
  <c r="X94" i="1"/>
  <c r="X157" i="1"/>
  <c r="X48" i="1"/>
  <c r="X208" i="1"/>
  <c r="X232" i="1"/>
  <c r="X73" i="1"/>
  <c r="Z249" i="1"/>
  <c r="Z217" i="1"/>
  <c r="Z258" i="1"/>
  <c r="Z286" i="1"/>
  <c r="Z267" i="1"/>
  <c r="Z269" i="1"/>
  <c r="Z278" i="1"/>
  <c r="Z216" i="1"/>
  <c r="Z151" i="1"/>
  <c r="Z140" i="1"/>
  <c r="Z115" i="1"/>
  <c r="Z112" i="1"/>
  <c r="Z118" i="1"/>
  <c r="R23" i="2"/>
  <c r="S23" i="2" s="1"/>
  <c r="R25" i="2"/>
  <c r="S25" i="2" s="1"/>
  <c r="R22" i="2"/>
  <c r="S22" i="2" s="1"/>
  <c r="R20" i="2"/>
  <c r="S20" i="2" s="1"/>
  <c r="R24" i="2"/>
  <c r="S24" i="2" s="1"/>
  <c r="Z171" i="1" l="1"/>
  <c r="Z179" i="1"/>
  <c r="Z181" i="1"/>
  <c r="Z235" i="1"/>
  <c r="Z190" i="1"/>
  <c r="Z194" i="1"/>
  <c r="Z185" i="1"/>
  <c r="Z224" i="1"/>
  <c r="Z153" i="1"/>
  <c r="Z246" i="1"/>
  <c r="Z247" i="1"/>
  <c r="Z184" i="1"/>
  <c r="Z189" i="1"/>
  <c r="Z239" i="1"/>
  <c r="Z57" i="1"/>
  <c r="Z98" i="1"/>
  <c r="Z43" i="1"/>
  <c r="Z31" i="1"/>
  <c r="Z58" i="1"/>
  <c r="Z292" i="1"/>
  <c r="Z260" i="1"/>
  <c r="Z205" i="1"/>
  <c r="Z88" i="1"/>
  <c r="Z89" i="1"/>
  <c r="Z71" i="1"/>
  <c r="Z48" i="1"/>
  <c r="Z208" i="1"/>
  <c r="Z232" i="1"/>
  <c r="Z80" i="1"/>
  <c r="Z69" i="1"/>
  <c r="Z73" i="1"/>
  <c r="Z94" i="1"/>
  <c r="Z157" i="1"/>
  <c r="Z159" i="1"/>
  <c r="Z67" i="1"/>
  <c r="Z122" i="1"/>
  <c r="Z279" i="1"/>
  <c r="Z44" i="1"/>
  <c r="Z52" i="1"/>
  <c r="Z79" i="1"/>
  <c r="Z191" i="1"/>
  <c r="Z244" i="1"/>
  <c r="Z268" i="1"/>
  <c r="Z282" i="1"/>
  <c r="Z284" i="1"/>
  <c r="Z60" i="1"/>
  <c r="Z177" i="1"/>
  <c r="Z231" i="1"/>
  <c r="Z283" i="1"/>
  <c r="Z39" i="1"/>
  <c r="Z70" i="1"/>
  <c r="Z72" i="1"/>
  <c r="Z74" i="1"/>
  <c r="Z95" i="1"/>
  <c r="Z158" i="1"/>
  <c r="Z218" i="1"/>
  <c r="Z242" i="1"/>
  <c r="Z66" i="1"/>
  <c r="Z100" i="1"/>
  <c r="Z121" i="1"/>
  <c r="Z91" i="1"/>
  <c r="Z238" i="1"/>
  <c r="Z64" i="1"/>
  <c r="Z68" i="1"/>
  <c r="Z78" i="1"/>
  <c r="Z86" i="1"/>
  <c r="Z96" i="1"/>
  <c r="Z110" i="1"/>
  <c r="Z165" i="1"/>
  <c r="Z167" i="1"/>
  <c r="Z169" i="1"/>
  <c r="Z187" i="1"/>
  <c r="Z294" i="1"/>
  <c r="Z46" i="1"/>
  <c r="Z50" i="1"/>
  <c r="Z241" i="1"/>
  <c r="Z262" i="1"/>
  <c r="Z266" i="1"/>
  <c r="Z270" i="1"/>
  <c r="Z276" i="1"/>
  <c r="Z280" i="1"/>
  <c r="Z293" i="1"/>
  <c r="Z28" i="1"/>
  <c r="Z34" i="1"/>
  <c r="Z42" i="1"/>
  <c r="Z226" i="1"/>
  <c r="Z228" i="1"/>
  <c r="Z265" i="1"/>
  <c r="Z291" i="1"/>
  <c r="Z213" i="1"/>
  <c r="Z240" i="1"/>
  <c r="Z275" i="1"/>
  <c r="Z287" i="1"/>
  <c r="Z55" i="1"/>
  <c r="Z59" i="1"/>
  <c r="Z63" i="1"/>
  <c r="Z77" i="1"/>
  <c r="Z83" i="1"/>
  <c r="Z97" i="1"/>
  <c r="Z99" i="1"/>
  <c r="Z154" i="1"/>
  <c r="Z164" i="1"/>
  <c r="Z166" i="1"/>
  <c r="Z168" i="1"/>
  <c r="Z174" i="1"/>
  <c r="Z186" i="1"/>
  <c r="Z188" i="1"/>
  <c r="Z192" i="1"/>
  <c r="Z195" i="1"/>
  <c r="Z199" i="1"/>
  <c r="Z248" i="1"/>
  <c r="Z35" i="1"/>
  <c r="Z37" i="1"/>
  <c r="Z220" i="1"/>
  <c r="Z227" i="1"/>
  <c r="Z285" i="1"/>
  <c r="Z27" i="1"/>
  <c r="Z53" i="1"/>
  <c r="C5" i="2"/>
  <c r="C6" i="2"/>
  <c r="C7" i="2"/>
  <c r="C8" i="2"/>
  <c r="C9" i="2"/>
  <c r="C10" i="2"/>
  <c r="C11" i="2"/>
  <c r="C12" i="2"/>
  <c r="C13" i="2"/>
  <c r="C14" i="2"/>
  <c r="C15" i="2"/>
  <c r="C16" i="2"/>
  <c r="C17" i="2"/>
  <c r="C18" i="2"/>
  <c r="C19" i="2"/>
  <c r="C4" i="2"/>
  <c r="O5" i="2" l="1"/>
  <c r="P5" i="2" s="1"/>
  <c r="O6" i="2"/>
  <c r="P6" i="2" s="1"/>
  <c r="O7" i="2"/>
  <c r="O8" i="2"/>
  <c r="O9" i="2"/>
  <c r="P9" i="2" s="1"/>
  <c r="O10" i="2"/>
  <c r="O11" i="2"/>
  <c r="O12" i="2"/>
  <c r="O13" i="2"/>
  <c r="P13" i="2" s="1"/>
  <c r="Q13" i="2" s="1"/>
  <c r="O14" i="2"/>
  <c r="O15" i="2"/>
  <c r="O16" i="2"/>
  <c r="O17" i="2"/>
  <c r="P17" i="2" s="1"/>
  <c r="Q17" i="2" s="1"/>
  <c r="O18" i="2"/>
  <c r="O19" i="2"/>
  <c r="H5" i="2"/>
  <c r="H6" i="2"/>
  <c r="H7" i="2"/>
  <c r="H8" i="2"/>
  <c r="H9" i="2"/>
  <c r="H10" i="2"/>
  <c r="H11" i="2"/>
  <c r="H12" i="2"/>
  <c r="I12" i="2" s="1"/>
  <c r="H13" i="2"/>
  <c r="H14" i="2"/>
  <c r="H15" i="2"/>
  <c r="H16" i="2"/>
  <c r="H17" i="2"/>
  <c r="H18" i="2"/>
  <c r="H19" i="2"/>
  <c r="H4" i="2"/>
  <c r="I4" i="2" s="1"/>
  <c r="O4" i="2"/>
  <c r="P4" i="2" s="1"/>
  <c r="Q6" i="2" l="1"/>
  <c r="Y170" i="1"/>
  <c r="Y25" i="1"/>
  <c r="Y40" i="1"/>
  <c r="Y45" i="1"/>
  <c r="Y183" i="1"/>
  <c r="Y229" i="1"/>
  <c r="Y264" i="1"/>
  <c r="Y38" i="1"/>
  <c r="Y49" i="1"/>
  <c r="Y161" i="1"/>
  <c r="Y203" i="1"/>
  <c r="Y281" i="1"/>
  <c r="Y30" i="1"/>
  <c r="Y36" i="1"/>
  <c r="Y135" i="1"/>
  <c r="J12" i="2"/>
  <c r="X126" i="1"/>
  <c r="X211" i="1"/>
  <c r="X131" i="1"/>
  <c r="X148" i="1"/>
  <c r="X152" i="1"/>
  <c r="X128" i="1"/>
  <c r="X143" i="1"/>
  <c r="Q9" i="2"/>
  <c r="Y209" i="1"/>
  <c r="Y176" i="1"/>
  <c r="Y273" i="1"/>
  <c r="Y127" i="1"/>
  <c r="Q5" i="2"/>
  <c r="Y210" i="1"/>
  <c r="Y172" i="1"/>
  <c r="Y245" i="1"/>
  <c r="Y254" i="1"/>
  <c r="Y212" i="1"/>
  <c r="Y263" i="1"/>
  <c r="Y214" i="1"/>
  <c r="Y236" i="1"/>
  <c r="Y255" i="1"/>
  <c r="Y182" i="1"/>
  <c r="Y206" i="1"/>
  <c r="Y215" i="1"/>
  <c r="Y237" i="1"/>
  <c r="Y243" i="1"/>
  <c r="Y252" i="1"/>
  <c r="Y219" i="1"/>
  <c r="Y253" i="1"/>
  <c r="Y230" i="1"/>
  <c r="Y198" i="1"/>
  <c r="Y178" i="1"/>
  <c r="Y149" i="1"/>
  <c r="Y144" i="1"/>
  <c r="Y134" i="1"/>
  <c r="Y120" i="1"/>
  <c r="Y200" i="1"/>
  <c r="Y124" i="1"/>
  <c r="Y150" i="1"/>
  <c r="Y225" i="1"/>
  <c r="Y196" i="1"/>
  <c r="Y156" i="1"/>
  <c r="Y147" i="1"/>
  <c r="Y142" i="1"/>
  <c r="Y133" i="1"/>
  <c r="Y117" i="1"/>
  <c r="Y180" i="1"/>
  <c r="Y204" i="1"/>
  <c r="Y193" i="1"/>
  <c r="Y155" i="1"/>
  <c r="Y146" i="1"/>
  <c r="Y141" i="1"/>
  <c r="Y132" i="1"/>
  <c r="Y116" i="1"/>
  <c r="Y139" i="1"/>
  <c r="Y145" i="1"/>
  <c r="Y61" i="1"/>
  <c r="Y84" i="1"/>
  <c r="Y103" i="1"/>
  <c r="Y107" i="1"/>
  <c r="Y261" i="1"/>
  <c r="Y290" i="1"/>
  <c r="Y29" i="1"/>
  <c r="Y33" i="1"/>
  <c r="Y56" i="1"/>
  <c r="Y75" i="1"/>
  <c r="Y92" i="1"/>
  <c r="Y111" i="1"/>
  <c r="Y114" i="1"/>
  <c r="Y233" i="1"/>
  <c r="Y26" i="1"/>
  <c r="Y62" i="1"/>
  <c r="Y85" i="1"/>
  <c r="Y101" i="1"/>
  <c r="Y104" i="1"/>
  <c r="Y108" i="1"/>
  <c r="Y76" i="1"/>
  <c r="Y82" i="1"/>
  <c r="Y234" i="1"/>
  <c r="Y259" i="1"/>
  <c r="Y87" i="1"/>
  <c r="Y54" i="1"/>
  <c r="Y105" i="1"/>
  <c r="Y109" i="1"/>
  <c r="Y288" i="1"/>
  <c r="Y90" i="1"/>
  <c r="Y51" i="1"/>
  <c r="Y106" i="1"/>
  <c r="Y32" i="1"/>
  <c r="X116" i="1"/>
  <c r="X230" i="1"/>
  <c r="X204" i="1"/>
  <c r="X198" i="1"/>
  <c r="X193" i="1"/>
  <c r="X178" i="1"/>
  <c r="X155" i="1"/>
  <c r="X149" i="1"/>
  <c r="X146" i="1"/>
  <c r="X144" i="1"/>
  <c r="X141" i="1"/>
  <c r="X134" i="1"/>
  <c r="X132" i="1"/>
  <c r="X120" i="1"/>
  <c r="X124" i="1"/>
  <c r="X133" i="1"/>
  <c r="X225" i="1"/>
  <c r="X200" i="1"/>
  <c r="X196" i="1"/>
  <c r="X180" i="1"/>
  <c r="X156" i="1"/>
  <c r="X150" i="1"/>
  <c r="X147" i="1"/>
  <c r="X145" i="1"/>
  <c r="X142" i="1"/>
  <c r="X139" i="1"/>
  <c r="X117" i="1"/>
  <c r="X32" i="1"/>
  <c r="X54" i="1"/>
  <c r="X84" i="1"/>
  <c r="X101" i="1"/>
  <c r="X103" i="1"/>
  <c r="X105" i="1"/>
  <c r="X107" i="1"/>
  <c r="X109" i="1"/>
  <c r="X82" i="1"/>
  <c r="X288" i="1"/>
  <c r="X290" i="1"/>
  <c r="X26" i="1"/>
  <c r="X61" i="1"/>
  <c r="X114" i="1"/>
  <c r="X234" i="1"/>
  <c r="X261" i="1"/>
  <c r="X259" i="1"/>
  <c r="X76" i="1"/>
  <c r="X87" i="1"/>
  <c r="X29" i="1"/>
  <c r="X33" i="1"/>
  <c r="X85" i="1"/>
  <c r="X104" i="1"/>
  <c r="X106" i="1"/>
  <c r="X108" i="1"/>
  <c r="X233" i="1"/>
  <c r="X51" i="1"/>
  <c r="X62" i="1"/>
  <c r="X56" i="1"/>
  <c r="X75" i="1"/>
  <c r="X90" i="1"/>
  <c r="X92" i="1"/>
  <c r="X111" i="1"/>
  <c r="Q4" i="2"/>
  <c r="J4" i="2"/>
  <c r="I17" i="2"/>
  <c r="J17" i="2" s="1"/>
  <c r="R17" i="2" s="1"/>
  <c r="I13" i="2"/>
  <c r="J13" i="2" s="1"/>
  <c r="R13" i="2" s="1"/>
  <c r="I9" i="2"/>
  <c r="I5" i="2"/>
  <c r="P16" i="2"/>
  <c r="Q16" i="2" s="1"/>
  <c r="P12" i="2"/>
  <c r="P8" i="2"/>
  <c r="I16" i="2"/>
  <c r="J16" i="2" s="1"/>
  <c r="I8" i="2"/>
  <c r="P19" i="2"/>
  <c r="Q19" i="2" s="1"/>
  <c r="P15" i="2"/>
  <c r="P11" i="2"/>
  <c r="Q11" i="2" s="1"/>
  <c r="P7" i="2"/>
  <c r="Q7" i="2" s="1"/>
  <c r="I19" i="2"/>
  <c r="J19" i="2" s="1"/>
  <c r="I15" i="2"/>
  <c r="I11" i="2"/>
  <c r="J11" i="2" s="1"/>
  <c r="I7" i="2"/>
  <c r="J7" i="2" s="1"/>
  <c r="P18" i="2"/>
  <c r="Q18" i="2" s="1"/>
  <c r="P14" i="2"/>
  <c r="Q14" i="2" s="1"/>
  <c r="P10" i="2"/>
  <c r="Q10" i="2" s="1"/>
  <c r="I18" i="2"/>
  <c r="J18" i="2" s="1"/>
  <c r="I14" i="2"/>
  <c r="J14" i="2" s="1"/>
  <c r="I10" i="2"/>
  <c r="J10" i="2" s="1"/>
  <c r="I6" i="2"/>
  <c r="Q12" i="2" l="1"/>
  <c r="R12" i="2" s="1"/>
  <c r="Y148" i="1"/>
  <c r="Y131" i="1"/>
  <c r="Y143" i="1"/>
  <c r="Y152" i="1"/>
  <c r="Y197" i="1"/>
  <c r="Y201" i="1"/>
  <c r="X197" i="1"/>
  <c r="X201" i="1"/>
  <c r="Q15" i="2"/>
  <c r="Y41" i="1"/>
  <c r="Y250" i="1"/>
  <c r="Y162" i="1"/>
  <c r="Y256" i="1"/>
  <c r="Y207" i="1"/>
  <c r="Y222" i="1"/>
  <c r="Y163" i="1"/>
  <c r="Y223" i="1"/>
  <c r="Y175" i="1"/>
  <c r="J9" i="2"/>
  <c r="R9" i="2" s="1"/>
  <c r="S9" i="2" s="1"/>
  <c r="X176" i="1"/>
  <c r="X127" i="1"/>
  <c r="X209" i="1"/>
  <c r="X273" i="1"/>
  <c r="Q8" i="2"/>
  <c r="Y81" i="1"/>
  <c r="Y251" i="1"/>
  <c r="Y289" i="1"/>
  <c r="Y272" i="1"/>
  <c r="Y160" i="1"/>
  <c r="Y173" i="1"/>
  <c r="Y47" i="1"/>
  <c r="Y65" i="1"/>
  <c r="Y119" i="1"/>
  <c r="J8" i="2"/>
  <c r="X272" i="1"/>
  <c r="X289" i="1"/>
  <c r="X65" i="1"/>
  <c r="X173" i="1"/>
  <c r="X160" i="1"/>
  <c r="X81" i="1"/>
  <c r="X119" i="1"/>
  <c r="X251" i="1"/>
  <c r="X47" i="1"/>
  <c r="R4" i="2"/>
  <c r="S4" i="2" s="1"/>
  <c r="Z146" i="1" s="1"/>
  <c r="J15" i="2"/>
  <c r="R15" i="2" s="1"/>
  <c r="S15" i="2" s="1"/>
  <c r="X41" i="1"/>
  <c r="X256" i="1"/>
  <c r="X175" i="1"/>
  <c r="X222" i="1"/>
  <c r="X223" i="1"/>
  <c r="X162" i="1"/>
  <c r="X250" i="1"/>
  <c r="X207" i="1"/>
  <c r="X163" i="1"/>
  <c r="J6" i="2"/>
  <c r="X264" i="1"/>
  <c r="X203" i="1"/>
  <c r="X135" i="1"/>
  <c r="X183" i="1"/>
  <c r="X281" i="1"/>
  <c r="X30" i="1"/>
  <c r="X229" i="1"/>
  <c r="X38" i="1"/>
  <c r="X40" i="1"/>
  <c r="X170" i="1"/>
  <c r="X36" i="1"/>
  <c r="X49" i="1"/>
  <c r="X45" i="1"/>
  <c r="X161" i="1"/>
  <c r="X25" i="1"/>
  <c r="J5" i="2"/>
  <c r="X243" i="1"/>
  <c r="X254" i="1"/>
  <c r="X245" i="1"/>
  <c r="X237" i="1"/>
  <c r="X252" i="1"/>
  <c r="X206" i="1"/>
  <c r="X236" i="1"/>
  <c r="X172" i="1"/>
  <c r="X255" i="1"/>
  <c r="X263" i="1"/>
  <c r="X182" i="1"/>
  <c r="X214" i="1"/>
  <c r="X210" i="1"/>
  <c r="X212" i="1"/>
  <c r="X219" i="1"/>
  <c r="X253" i="1"/>
  <c r="X215" i="1"/>
  <c r="Z204" i="1"/>
  <c r="Z198" i="1"/>
  <c r="Z193" i="1"/>
  <c r="Z155" i="1"/>
  <c r="Z149" i="1"/>
  <c r="Z141" i="1"/>
  <c r="Z134" i="1"/>
  <c r="Z132" i="1"/>
  <c r="Z116" i="1"/>
  <c r="Z225" i="1"/>
  <c r="Z180" i="1"/>
  <c r="Z156" i="1"/>
  <c r="Z150" i="1"/>
  <c r="Z145" i="1"/>
  <c r="Z142" i="1"/>
  <c r="Z124" i="1"/>
  <c r="Z117" i="1"/>
  <c r="Z62" i="1"/>
  <c r="Z56" i="1"/>
  <c r="Z75" i="1"/>
  <c r="Z111" i="1"/>
  <c r="Z288" i="1"/>
  <c r="Z32" i="1"/>
  <c r="Z84" i="1"/>
  <c r="Z101" i="1"/>
  <c r="Z107" i="1"/>
  <c r="Z109" i="1"/>
  <c r="Z290" i="1"/>
  <c r="Z26" i="1"/>
  <c r="Z61" i="1"/>
  <c r="Z261" i="1"/>
  <c r="Z76" i="1"/>
  <c r="Z87" i="1"/>
  <c r="Z29" i="1"/>
  <c r="Z33" i="1"/>
  <c r="Z106" i="1"/>
  <c r="Z108" i="1"/>
  <c r="Z51" i="1"/>
  <c r="R10" i="2"/>
  <c r="S10" i="2" s="1"/>
  <c r="R18" i="2"/>
  <c r="S18" i="2" s="1"/>
  <c r="R11" i="2"/>
  <c r="S11" i="2" s="1"/>
  <c r="R19" i="2"/>
  <c r="S19" i="2" s="1"/>
  <c r="R14" i="2"/>
  <c r="S14" i="2" s="1"/>
  <c r="R7" i="2"/>
  <c r="S7" i="2" s="1"/>
  <c r="R16" i="2"/>
  <c r="S16" i="2" s="1"/>
  <c r="S13" i="2"/>
  <c r="S17" i="2"/>
  <c r="S12" i="2"/>
  <c r="R6" i="2"/>
  <c r="S6" i="2" s="1"/>
  <c r="Z152" i="1" l="1"/>
  <c r="Z126" i="1"/>
  <c r="Z211" i="1"/>
  <c r="Z131" i="1"/>
  <c r="Z148" i="1"/>
  <c r="Z128" i="1"/>
  <c r="Z143" i="1"/>
  <c r="Z127" i="1"/>
  <c r="Z273" i="1"/>
  <c r="Z176" i="1"/>
  <c r="Z209" i="1"/>
  <c r="R8" i="2"/>
  <c r="S8" i="2" s="1"/>
  <c r="Z259" i="1"/>
  <c r="Z82" i="1"/>
  <c r="Z54" i="1"/>
  <c r="Z233" i="1"/>
  <c r="Z147" i="1"/>
  <c r="Z120" i="1"/>
  <c r="Z178" i="1"/>
  <c r="Z104" i="1"/>
  <c r="Z234" i="1"/>
  <c r="Z105" i="1"/>
  <c r="Z92" i="1"/>
  <c r="Z133" i="1"/>
  <c r="Z196" i="1"/>
  <c r="Z144" i="1"/>
  <c r="Z230" i="1"/>
  <c r="Z85" i="1"/>
  <c r="Z114" i="1"/>
  <c r="Z103" i="1"/>
  <c r="Z90" i="1"/>
  <c r="Z139" i="1"/>
  <c r="Z200" i="1"/>
  <c r="Z223" i="1"/>
  <c r="Z163" i="1"/>
  <c r="Z207" i="1"/>
  <c r="Z41" i="1"/>
  <c r="Z256" i="1"/>
  <c r="Z175" i="1"/>
  <c r="Z222" i="1"/>
  <c r="Z162" i="1"/>
  <c r="Z250" i="1"/>
  <c r="Z36" i="1"/>
  <c r="Z49" i="1"/>
  <c r="Z45" i="1"/>
  <c r="Z161" i="1"/>
  <c r="Z264" i="1"/>
  <c r="Z203" i="1"/>
  <c r="Z229" i="1"/>
  <c r="Z135" i="1"/>
  <c r="Z183" i="1"/>
  <c r="Z281" i="1"/>
  <c r="Z30" i="1"/>
  <c r="Z38" i="1"/>
  <c r="Z40" i="1"/>
  <c r="Z170" i="1"/>
  <c r="Z25" i="1"/>
  <c r="R5" i="2"/>
  <c r="S5" i="2" s="1"/>
  <c r="Z47" i="1" l="1"/>
  <c r="Z201" i="1"/>
  <c r="Z197" i="1"/>
  <c r="Z119" i="1"/>
  <c r="Z173" i="1"/>
  <c r="Z251" i="1"/>
  <c r="Z65" i="1"/>
  <c r="Z81" i="1"/>
  <c r="Z160" i="1"/>
  <c r="Z272" i="1"/>
  <c r="Z289" i="1"/>
  <c r="Z215" i="1"/>
  <c r="Z245" i="1"/>
  <c r="Z212" i="1"/>
  <c r="Z219" i="1"/>
  <c r="Z210" i="1"/>
  <c r="Z237" i="1"/>
  <c r="Z263" i="1"/>
  <c r="Z182" i="1"/>
  <c r="Z206" i="1"/>
  <c r="Z214" i="1"/>
  <c r="Z236" i="1"/>
  <c r="Z253" i="1"/>
  <c r="Z255" i="1"/>
  <c r="Z172" i="1"/>
  <c r="Z243" i="1"/>
  <c r="Z252" i="1"/>
  <c r="Z254"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s>
  <commentList>
    <comment ref="AA21"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1" authorId="1">
      <text>
        <r>
          <rPr>
            <sz val="10"/>
            <color rgb="FF000000"/>
            <rFont val="Tahoma"/>
            <family val="2"/>
          </rPr>
          <t>Esta casilla permite determinar, si el activo de información identificado contiene datos personales. Ejemplo: Nombre, cédula, dirección, correo electrónico personal, datos biométricos, datos médicos, entre otros.</t>
        </r>
      </text>
    </comment>
    <comment ref="A22"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2"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2"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2"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W22"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2"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Y22"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2"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2" authorId="4">
      <text>
        <r>
          <rPr>
            <b/>
            <sz val="9"/>
            <color rgb="FF000000"/>
            <rFont val="Tahoma"/>
            <family val="2"/>
          </rPr>
          <t>Objeto legítimo de la excepción:</t>
        </r>
        <r>
          <rPr>
            <sz val="9"/>
            <color rgb="FF000000"/>
            <rFont val="Tahoma"/>
            <family val="2"/>
          </rPr>
          <t xml:space="preserve">
</t>
        </r>
        <r>
          <rPr>
            <sz val="9"/>
            <color rgb="FF000000"/>
            <rFont val="Tahoma"/>
            <family val="2"/>
          </rPr>
          <t xml:space="preserve">La identificación de la excepción que, dentro de las previstas en los artículos 18 y 19 de la Ley 1712 de 2014, cobija la calificación de información reservada o clasificada.
</t>
        </r>
      </text>
    </comment>
    <comment ref="AB22" authorId="4">
      <text>
        <r>
          <rPr>
            <b/>
            <sz val="9"/>
            <color indexed="8"/>
            <rFont val="Tahoma"/>
            <family val="2"/>
          </rPr>
          <t>Fundamento constitucional o legal:</t>
        </r>
        <r>
          <rPr>
            <sz val="9"/>
            <color indexed="8"/>
            <rFont val="Tahoma"/>
            <family val="2"/>
          </rPr>
          <t xml:space="preserve">
Indicar el fundamento constitucional o legal que justifican la clasificación o la reserva, señalando expresamente la norma, artículo, inciso o párrafo que la ampara.</t>
        </r>
      </text>
    </comment>
    <comment ref="AC22" authorId="4">
      <text>
        <r>
          <rPr>
            <b/>
            <sz val="9"/>
            <color indexed="8"/>
            <rFont val="Tahoma"/>
            <family val="2"/>
          </rPr>
          <t>Fundamento jurídico de la excepción:</t>
        </r>
        <r>
          <rPr>
            <sz val="9"/>
            <color indexed="8"/>
            <rFont val="Tahoma"/>
            <family val="2"/>
          </rPr>
          <t xml:space="preserve">
Mención de la norma jurídica que sirve como fundamento jurídico para la clasificación o reserva de la información.
</t>
        </r>
      </text>
    </comment>
    <comment ref="AD22"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2"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2"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3"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3"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3"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3"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3"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3"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3"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3"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3"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3"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3"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3"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3"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3"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3"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3"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3"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3"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En esta categoría se encuentra aquella información que esté en poder o custodia de la Unidad y a la cual deba restringirse su acceso por parte de la ciudadanía para evitar daños a intereses públicos por tener el potencial de afectar lo siguiente:</t>
        </r>
        <r>
          <rPr>
            <sz val="10"/>
            <color rgb="FF000000"/>
            <rFont val="Tahoma"/>
            <family val="34"/>
          </rPr>
          <t xml:space="preserv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En esta categoría se encuentra:</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Aquella información a la cual debe restringirse su acceso por parte de la ciudadanía para evitar que se vulneren los siguientes derechos:</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divulgación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La integridad se evalúa de acuerdo al impacto que puede tener para la organización la modificación no autorizada del activo de información, teniendo en cuenta los siguientes tipos de impacto:</t>
        </r>
        <r>
          <rPr>
            <sz val="10"/>
            <color rgb="FF000000"/>
            <rFont val="Times New Roman"/>
            <family val="18"/>
          </rPr>
          <t xml:space="preserve">
</t>
        </r>
        <r>
          <rPr>
            <sz val="10"/>
            <color rgb="FF000000"/>
            <rFont val="Times New Roman"/>
            <family val="18"/>
          </rPr>
          <t>Impacto a la imágen.</t>
        </r>
        <r>
          <rPr>
            <sz val="10"/>
            <color rgb="FF000000"/>
            <rFont val="Times New Roman"/>
            <family val="18"/>
          </rPr>
          <t xml:space="preserve">
</t>
        </r>
        <r>
          <rPr>
            <sz val="10"/>
            <color rgb="FF000000"/>
            <rFont val="Times New Roman"/>
            <family val="18"/>
          </rPr>
          <t>Impacto a la información.</t>
        </r>
        <r>
          <rPr>
            <sz val="10"/>
            <color rgb="FF000000"/>
            <rFont val="Times New Roman"/>
            <family val="18"/>
          </rPr>
          <t xml:space="preserve">
</t>
        </r>
        <r>
          <rPr>
            <sz val="10"/>
            <color rgb="FF000000"/>
            <rFont val="Times New Roman"/>
            <family val="18"/>
          </rPr>
          <t>Impacto Legal.</t>
        </r>
        <r>
          <rPr>
            <sz val="10"/>
            <color rgb="FF000000"/>
            <rFont val="Times New Roman"/>
            <family val="18"/>
          </rPr>
          <t xml:space="preserve">
</t>
        </r>
        <r>
          <rPr>
            <sz val="10"/>
            <color rgb="FF000000"/>
            <rFont val="Times New Roman"/>
            <family val="18"/>
          </rPr>
          <t>Impacto Financiero.</t>
        </r>
        <r>
          <rPr>
            <sz val="10"/>
            <color rgb="FF000000"/>
            <rFont val="Times New Roman"/>
            <family val="18"/>
          </rPr>
          <t xml:space="preserve">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imágen se evalua de acuerdo a 5 posibles niveles:
</t>
        </r>
        <r>
          <rPr>
            <sz val="10"/>
            <color rgb="FF000000"/>
            <rFont val="Tahoma"/>
            <family val="2"/>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Observaciones administrativas
</t>
        </r>
      </text>
    </comment>
    <comment ref="G3" authorId="0">
      <text>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Afectación presupuestal entre el 0.1% y el 0.9%
</t>
        </r>
      </text>
    </comment>
    <comment ref="I3" authorId="0">
      <text>
        <r>
          <rPr>
            <sz val="10"/>
            <color rgb="FF000000"/>
            <rFont val="Arial"/>
            <family val="2"/>
          </rPr>
          <t>El</t>
        </r>
        <r>
          <rPr>
            <sz val="10"/>
            <color rgb="FF000000"/>
            <rFont val="Arial"/>
            <family val="2"/>
          </rPr>
          <t xml:space="preserve">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t>
        </r>
        <r>
          <rPr>
            <b/>
            <sz val="10"/>
            <color rgb="FF000000"/>
            <rFont val="Arial"/>
            <family val="2"/>
          </rPr>
          <t xml:space="preserve">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Este resultado arroja</t>
        </r>
        <r>
          <rPr>
            <sz val="10"/>
            <color rgb="FF000000"/>
            <rFont val="Arial"/>
            <family val="2"/>
          </rPr>
          <t xml:space="preserve">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Alto = 4 y 5</t>
        </r>
        <r>
          <rPr>
            <sz val="10"/>
            <color rgb="FF000000"/>
            <rFont val="Arial"/>
            <family val="2"/>
          </rPr>
          <t xml:space="preserve">
</t>
        </r>
      </text>
    </comment>
    <comment ref="K3" authorId="0">
      <text>
        <r>
          <rPr>
            <sz val="10"/>
            <color rgb="FF000000"/>
            <rFont val="Tahoma"/>
            <family val="34"/>
          </rPr>
          <t>El impacto a la imágen se evalua de acuerdo a 5 posibles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El impacto a la información se evalúa de acuerdo a los siguientes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t>
        </r>
        <r>
          <rPr>
            <sz val="10"/>
            <color rgb="FF000000"/>
            <rFont val="Tahoma"/>
            <family val="34"/>
          </rPr>
          <t xml:space="preserve">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t>
        </r>
        <r>
          <rPr>
            <b/>
            <sz val="10"/>
            <color rgb="FF000000"/>
            <rFont val="Tahoma"/>
            <family val="34"/>
          </rPr>
          <t xml:space="preserve">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Donde el porcentaje de peso se calcula</t>
        </r>
        <r>
          <rPr>
            <sz val="10"/>
            <color rgb="FF000000"/>
            <rFont val="Tahoma"/>
            <family val="34"/>
          </rPr>
          <t xml:space="preserve"> de acuerdo a los siguiente niveles:</t>
        </r>
        <r>
          <rPr>
            <sz val="10"/>
            <color rgb="FF000000"/>
            <rFont val="Tahoma"/>
            <family val="34"/>
          </rPr>
          <t xml:space="preserve">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Este resultado arroja</t>
        </r>
        <r>
          <rPr>
            <sz val="10"/>
            <color rgb="FF000000"/>
            <rFont val="Tahoma"/>
            <family val="34"/>
          </rPr>
          <t xml:space="preserve"> una calificación numérica en números entreros entre 1 y 5 y se asigna un valor a los siguientes niveles:</t>
        </r>
        <r>
          <rPr>
            <sz val="10"/>
            <color rgb="FF000000"/>
            <rFont val="Tahoma"/>
            <family val="34"/>
          </rPr>
          <t xml:space="preserve">
</t>
        </r>
        <r>
          <rPr>
            <sz val="10"/>
            <color rgb="FF000000"/>
            <rFont val="Tahoma"/>
            <family val="34"/>
          </rPr>
          <t>Bajo =  1</t>
        </r>
        <r>
          <rPr>
            <sz val="10"/>
            <color rgb="FF000000"/>
            <rFont val="Tahoma"/>
            <family val="34"/>
          </rPr>
          <t xml:space="preserve">
</t>
        </r>
        <r>
          <rPr>
            <sz val="10"/>
            <color rgb="FF000000"/>
            <rFont val="Tahoma"/>
            <family val="34"/>
          </rPr>
          <t>Medio = 2 y 3</t>
        </r>
        <r>
          <rPr>
            <sz val="10"/>
            <color rgb="FF000000"/>
            <rFont val="Tahoma"/>
            <family val="34"/>
          </rPr>
          <t xml:space="preserve">
</t>
        </r>
        <r>
          <rPr>
            <sz val="10"/>
            <color rgb="FF000000"/>
            <rFont val="Tahoma"/>
            <family val="34"/>
          </rPr>
          <t>Alto = 4 y 5</t>
        </r>
        <r>
          <rPr>
            <sz val="10"/>
            <color rgb="FF000000"/>
            <rFont val="Tahoma"/>
            <family val="34"/>
          </rPr>
          <t xml:space="preserve">
</t>
        </r>
      </text>
    </comment>
  </commentList>
</comments>
</file>

<file path=xl/sharedStrings.xml><?xml version="1.0" encoding="utf-8"?>
<sst xmlns="http://schemas.openxmlformats.org/spreadsheetml/2006/main" count="7006" uniqueCount="691">
  <si>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</si>
  <si>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</si>
  <si>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</si>
  <si>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</si>
  <si>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</si>
  <si>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</si>
  <si>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</si>
  <si>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</si>
  <si>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</si>
  <si>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</si>
  <si>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</si>
  <si>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</si>
  <si>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</si>
  <si>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</si>
  <si>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</si>
  <si>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</si>
  <si>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</si>
  <si>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</si>
  <si>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</si>
  <si>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</si>
  <si>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</si>
  <si>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</si>
  <si>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</si>
  <si>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</si>
  <si>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</si>
  <si>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</si>
  <si>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</si>
  <si>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</si>
  <si>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</si>
  <si>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</si>
  <si>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</si>
  <si>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</si>
  <si>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</si>
  <si>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</si>
  <si>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</si>
  <si>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</si>
  <si>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</si>
  <si>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</si>
  <si>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</si>
  <si>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</si>
  <si>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</si>
  <si>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</si>
  <si>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</si>
  <si>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</si>
  <si>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</si>
  <si>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</si>
  <si>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</si>
  <si>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</si>
  <si>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</si>
  <si>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</si>
  <si>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</si>
  <si>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</si>
  <si>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</si>
  <si>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</si>
  <si>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</si>
  <si>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</si>
  <si>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</si>
  <si>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Este instrumento es generado para dar cumplimiento a la Ley de Transparencia 1712 de 2014 y al décimo primer lineamiento "Inventario de Activos de información" de la Alcaldía Mayor de Bogotá, de mayo de 2015.</t>
  </si>
  <si>
    <t>Confidencialidad</t>
  </si>
  <si>
    <t>Integridad</t>
  </si>
  <si>
    <t>Disponibilidad</t>
  </si>
  <si>
    <t>Contiene Datos Personales?</t>
  </si>
  <si>
    <t>Clasificación del Activo</t>
  </si>
  <si>
    <t>Activo de Informacion</t>
  </si>
  <si>
    <t>Imagen</t>
  </si>
  <si>
    <t>Informacion</t>
  </si>
  <si>
    <t>Legal</t>
  </si>
  <si>
    <t>Financiero</t>
  </si>
  <si>
    <t>Criticidad 
Activo</t>
  </si>
  <si>
    <t>Sub-Total</t>
  </si>
  <si>
    <t>Pública Clasificada</t>
  </si>
  <si>
    <t>Total Integridad</t>
  </si>
  <si>
    <t>Total Disponibilidad</t>
  </si>
  <si>
    <t>Pública</t>
  </si>
  <si>
    <t>CLASIFICACIÓN DEL ACTIVO EN EL MARCO DE LA SEGURIDAD DE LA INFORMACIÓN</t>
  </si>
  <si>
    <t>Disposición de información</t>
  </si>
  <si>
    <t>Correo Electrónico</t>
  </si>
  <si>
    <t>Oficio</t>
  </si>
  <si>
    <t>Memorando</t>
  </si>
  <si>
    <t>Contrato</t>
  </si>
  <si>
    <t>Acta</t>
  </si>
  <si>
    <t>Radicación</t>
  </si>
  <si>
    <t>Factura</t>
  </si>
  <si>
    <t>Reportes</t>
  </si>
  <si>
    <t>Registro Atención Requerimientos</t>
  </si>
  <si>
    <t>Compromiso Buen Uso</t>
  </si>
  <si>
    <t>Solicitudes</t>
  </si>
  <si>
    <t>Documento de Identidad</t>
  </si>
  <si>
    <t>Propuesta Comercial</t>
  </si>
  <si>
    <t>Documento de Costeo</t>
  </si>
  <si>
    <t>Cronograma</t>
  </si>
  <si>
    <t>Lista de Chequeo</t>
  </si>
  <si>
    <t>Captura de información</t>
  </si>
  <si>
    <t>03-01-PR-01</t>
  </si>
  <si>
    <t>08-01-FR-05</t>
  </si>
  <si>
    <t>Español</t>
  </si>
  <si>
    <t>Papel</t>
  </si>
  <si>
    <t>No aplica</t>
  </si>
  <si>
    <t>Sin establecer</t>
  </si>
  <si>
    <t>Correo electrónico</t>
  </si>
  <si>
    <t>Correo institucional</t>
  </si>
  <si>
    <t>.MBOX</t>
  </si>
  <si>
    <t xml:space="preserve">Zonas Homogéneas Físicas preliminares </t>
  </si>
  <si>
    <t>Disco duro</t>
  </si>
  <si>
    <t>.PDF
.SDE</t>
  </si>
  <si>
    <t xml:space="preserve">Reporte de inconsistencias topológicas </t>
  </si>
  <si>
    <t>Documento que contiene las inconsistencias detectadas durante la verificación de reglas topológicas tipo polígono (superposición, traslapes y huecos topológicos).</t>
  </si>
  <si>
    <t>Documento de texto</t>
  </si>
  <si>
    <t>Planos de ZHF</t>
  </si>
  <si>
    <t>.PDF</t>
  </si>
  <si>
    <t xml:space="preserve">Comunicación  del listado de diferencias de ZHF entre SIIC y cartografía. </t>
  </si>
  <si>
    <t>Planos por sector con información tomada en campo</t>
  </si>
  <si>
    <t xml:space="preserve">Información cartográfica  </t>
  </si>
  <si>
    <t xml:space="preserve">Información cartográfica que tiene en cuenta la clasificación del suelo vigente para Bogotá, las áreas de actividad y el tratamiento urbanístico, utilizando la codificación definida y consultando la norma vigente. </t>
  </si>
  <si>
    <t>Hoja de cálculo e imagen</t>
  </si>
  <si>
    <t xml:space="preserve">Reporte uso predominante  y destino </t>
  </si>
  <si>
    <t xml:space="preserve">Hoja de cálculo </t>
  </si>
  <si>
    <t>Reporte de predios nuevos</t>
  </si>
  <si>
    <t>Solicitud de actualización cartográfica de ZHF</t>
  </si>
  <si>
    <t>Reporte de inconsistencias temáticas</t>
  </si>
  <si>
    <t xml:space="preserve">Listado de inconsistencias  detectadas durante el proceso de control de calidad, a través de validadores masivos y revisiones puntuales, relacionadas con inconsistencias topológicas. </t>
  </si>
  <si>
    <t xml:space="preserve">Reporte de resultados de validadores </t>
  </si>
  <si>
    <t>Listado de inconsistencias  detectadas durante el proceso de control de calidad, producto de la aplicación de los validadores.</t>
  </si>
  <si>
    <t>ZHF preliminares</t>
  </si>
  <si>
    <t xml:space="preserve">Reporte de inconsistencias cartográficas </t>
  </si>
  <si>
    <t xml:space="preserve">Acta de reunión </t>
  </si>
  <si>
    <t>Base de datos con ZHF vigencia futura</t>
  </si>
  <si>
    <t xml:space="preserve">Reporte de inconsistencias </t>
  </si>
  <si>
    <t>Comunicación  de la culminación de los ajustes finales a las ZHF luego de la edición cartográfica.</t>
  </si>
  <si>
    <t>Base de datos con ZHF vigencia futura a nivel predial</t>
  </si>
  <si>
    <t xml:space="preserve">Listado de información alfanumérica de ZHF a nivel predial enviada por mesa de servicios a la Subgerencia de Ingeniería de Software. </t>
  </si>
  <si>
    <t>Hoja de cálculo</t>
  </si>
  <si>
    <t>Registro SIIC</t>
  </si>
  <si>
    <t>Registro de las ZHF en el aplicativo SIIC</t>
  </si>
  <si>
    <t>03-01-PR-10</t>
  </si>
  <si>
    <t>Correo electrónico solicitando la información compilada de avalúos puntos muestra, ofertas depuradas, avalúos comerciales, etc., requerida para la definición de ZHGE.</t>
  </si>
  <si>
    <t>Información entregada</t>
  </si>
  <si>
    <t>Archivo en Excel</t>
  </si>
  <si>
    <t>Archivo Gráfico</t>
  </si>
  <si>
    <t xml:space="preserve">Información en imágenes con avalúos puntos muestra, ofertas depuradas, avalúos comerciales, etc., requeridos para la definición de ZHGE. </t>
  </si>
  <si>
    <t>Capa de información geográfica de ZHG</t>
  </si>
  <si>
    <t>Listado de predios y ZHG vigencia futura</t>
  </si>
  <si>
    <t xml:space="preserve">Listado de predios y ZHG vigencia futura como resultado del cruce de información geográfica entre las capas de predios y ZHG. </t>
  </si>
  <si>
    <t xml:space="preserve">Resumen análisis estadístico del mercado inmobiliario y puntos muestra </t>
  </si>
  <si>
    <t>Acta de aprobación ZGE</t>
  </si>
  <si>
    <t xml:space="preserve">Acta de aprobación ZGE, que contiene los ajustes propuestos o la confirmación de las delimitaciones de los polígonos de valor. </t>
  </si>
  <si>
    <t>Listado de predios y ZHG vigencia futura con valores de terreno</t>
  </si>
  <si>
    <t>Base de datos geográfica con ZHG</t>
  </si>
  <si>
    <t>Base de datos</t>
  </si>
  <si>
    <t>Reporte de observaciones</t>
  </si>
  <si>
    <t>.MBOX / Hoja de cálculo</t>
  </si>
  <si>
    <t>Base de Datos geográfica con ZHG</t>
  </si>
  <si>
    <t>03-01-PR-12</t>
  </si>
  <si>
    <t>Construdata</t>
  </si>
  <si>
    <t>Base de datos .XLS</t>
  </si>
  <si>
    <t>Base de datos con costos unitarios</t>
  </si>
  <si>
    <t xml:space="preserve">Información estadística </t>
  </si>
  <si>
    <t>Tipología constructiva</t>
  </si>
  <si>
    <t xml:space="preserve">Base de presupuestos para vivienda, bodegas, colegios y otras construcciones </t>
  </si>
  <si>
    <t xml:space="preserve">Base de datos consolidada de la información en archivos en Excel, teniendo en cuenta que debe existir un archivo para vivienda, otro para bodegas, otro para colegios, y en general uno para otras construcciones, el cual contiene los presupuestos de las diferentes tipologías generadas según el tipo constructivo. </t>
  </si>
  <si>
    <t>Matriz valor metro cuadrado de construcción</t>
  </si>
  <si>
    <t xml:space="preserve">Matriz que contiene el código de la tipología, el valor metro cuadrado de la construcción y una descripción breve y sencilla de cada tipología. </t>
  </si>
  <si>
    <t>Hoja de cálculo y *.pdf (si se requiere)</t>
  </si>
  <si>
    <t>Acta de reunión</t>
  </si>
  <si>
    <t>03-01-PR-13</t>
  </si>
  <si>
    <t xml:space="preserve">Correo Electrónico </t>
  </si>
  <si>
    <t>Registro FOCA</t>
  </si>
  <si>
    <t>Base con el avalúo comercial realizado para los puntos muestra definidos, para predios PH y NPH.</t>
  </si>
  <si>
    <t>Comunicación de las inconsistencias detectadas en el control de calidad a los avalúos puntos muestra.</t>
  </si>
  <si>
    <t>Plano ZHF</t>
  </si>
  <si>
    <t xml:space="preserve">Documento con la georreferenciación de puntos muestra y ofertas </t>
  </si>
  <si>
    <t>Correo por el cual se comunica la culminación del proceso de avalúos puntos muestra, con destino al grupo de estadística.</t>
  </si>
  <si>
    <t>03-01-PR-15</t>
  </si>
  <si>
    <t xml:space="preserve">Base de datos </t>
  </si>
  <si>
    <t>03-01-PR-19</t>
  </si>
  <si>
    <t xml:space="preserve">Base de ofertas para validación </t>
  </si>
  <si>
    <t xml:space="preserve">Correo electrónico </t>
  </si>
  <si>
    <t xml:space="preserve">Comunicación de la asignación de ofertas por avaluador para adelantar la validación y/o depuración del mercado. También incluye las comunicaciones de las actividades propias de procedimiento.  </t>
  </si>
  <si>
    <t>Asignación de ofertas para depuración</t>
  </si>
  <si>
    <t xml:space="preserve">Base de ofertas validadas </t>
  </si>
  <si>
    <t>Es la base o listado de ofertas validadas por el profesional avaluador luego de revisar la consistencia y completitud de la información de la oferta.</t>
  </si>
  <si>
    <t xml:space="preserve">Listado de ofertas pendientes por depurar </t>
  </si>
  <si>
    <t xml:space="preserve">Registro de la oferta depurada en el aplicativo FOCA, luego del análisis de valores y tipologías constructivas. Incluye también el ajuste de la información luego de que ha pasado por el proceso de control de calidad. </t>
  </si>
  <si>
    <t>Reporte de ofertas depuradas y por depurar</t>
  </si>
  <si>
    <t>Archivo de ofertas depuradas con observaciones</t>
  </si>
  <si>
    <t xml:space="preserve">Listado de las ofertas depuradas revisadas por el profesional de control de calidad, que además de la información de la oferta contiene las observaciones del profesional que realizó el control de calidad. </t>
  </si>
  <si>
    <t>Plano ZHF con valores de ofertas</t>
  </si>
  <si>
    <t>03-01-PR-21</t>
  </si>
  <si>
    <t>Listado de predios</t>
  </si>
  <si>
    <t>.MBOX  / Hoja de cálculo</t>
  </si>
  <si>
    <t>Tabla de variación de avalúos comerciales</t>
  </si>
  <si>
    <t xml:space="preserve">solicitar calculo masivo de avalúo especial por tabla de variación </t>
  </si>
  <si>
    <t xml:space="preserve">Reporte de avalúos especiales calculados por tabla de variación de avalúos </t>
  </si>
  <si>
    <t>Base de Datos</t>
  </si>
  <si>
    <t xml:space="preserve">Avalúo Especial </t>
  </si>
  <si>
    <t>Propuesta de avalúo especial</t>
  </si>
  <si>
    <t>Comunicación del resultado del proceso de control de calidad con las inconsistencias detectadas.</t>
  </si>
  <si>
    <t xml:space="preserve">Listado de predios con usos sin tabla ni modelo </t>
  </si>
  <si>
    <t xml:space="preserve">Listados de predios especiales y con características atípicas </t>
  </si>
  <si>
    <t>03-01-PR-22</t>
  </si>
  <si>
    <t>Validadores</t>
  </si>
  <si>
    <t>Programación de validadores</t>
  </si>
  <si>
    <t>Reporte de sensibilidad y validadores</t>
  </si>
  <si>
    <t>Soporte de envío</t>
  </si>
  <si>
    <t xml:space="preserve">Reporte de sensibilidad y validadores con marca </t>
  </si>
  <si>
    <t>Archivo de cargue ZHF/ZHG</t>
  </si>
  <si>
    <t xml:space="preserve">Archivo de cargue de valores de construcción </t>
  </si>
  <si>
    <t>Reporte de cargue de valores de terreno</t>
  </si>
  <si>
    <t xml:space="preserve">Es la comunicación del profesional avaluador al líder de censo sobre la culminación de la revisión de los valores integrales, valores de terreno, valores de construcción y avalúo total. </t>
  </si>
  <si>
    <t xml:space="preserve">Es la comunicación a la Subgerencia de Ingeniería  de Software donde se informa la terminación del análisis de sensibilidad. </t>
  </si>
  <si>
    <t xml:space="preserve">.MBOX  </t>
  </si>
  <si>
    <t>03-01-PR-23</t>
  </si>
  <si>
    <t xml:space="preserve">Plan de recorrido </t>
  </si>
  <si>
    <t xml:space="preserve">Cronograma </t>
  </si>
  <si>
    <t>06-03-FR-03</t>
  </si>
  <si>
    <t>Lista de asistencia</t>
  </si>
  <si>
    <t>Correo electrónico de asignación de sectores</t>
  </si>
  <si>
    <t xml:space="preserve">Ofertas cargadas </t>
  </si>
  <si>
    <t>Correo electrónico con sectores recorridos</t>
  </si>
  <si>
    <t>Registro de producto no conforme</t>
  </si>
  <si>
    <t>Reporte de validadores de ofertas</t>
  </si>
  <si>
    <t>Comunicación de envío del reporte de ofertas al grupo de avaluadores, para su validación.</t>
  </si>
  <si>
    <t>Comunicación del grupo de avaluadores indicando posibles inconsistencias y la culminación de la validación.</t>
  </si>
  <si>
    <t xml:space="preserve">Registro FOCA </t>
  </si>
  <si>
    <t xml:space="preserve">Reporte de ofertas </t>
  </si>
  <si>
    <t>Informe</t>
  </si>
  <si>
    <t>03-01-PR-24</t>
  </si>
  <si>
    <t xml:space="preserve">.MBOX </t>
  </si>
  <si>
    <t>Base de datos para tabla de valores</t>
  </si>
  <si>
    <t xml:space="preserve">Matriz de rangos de edad y puntaje </t>
  </si>
  <si>
    <t>Tabla de valores de construcción</t>
  </si>
  <si>
    <t xml:space="preserve">Comunicación de entrega de las tablas de valores de construcción aprobadas, con destino a la Gerencia de Tecnología (SIS).  Lleva en CD anexo las tablas de valores de construcción. </t>
  </si>
  <si>
    <t>03-02-PR-12</t>
  </si>
  <si>
    <t xml:space="preserve">03-02-FR-56  </t>
  </si>
  <si>
    <t>Solicitud Asignación de ZHFG y valores</t>
  </si>
  <si>
    <t xml:space="preserve">Solicitud radicada por la  Subgerencia de Información Física y Jurídica para verificar, asignar y/o homologar valores de terreno y/o construcción y zona homogénea física y geoeconómica para los predios objeto de la solicitud.  </t>
  </si>
  <si>
    <t>Asignación en el aplicativo SIIC de las solicitudes radicadas al profesional avaluador que atenderá el trámite y en general cada uno de los pasos de la radicación.</t>
  </si>
  <si>
    <t xml:space="preserve">03-02-FR-105  </t>
  </si>
  <si>
    <t xml:space="preserve">Reporte de homologación de ZHFG 
</t>
  </si>
  <si>
    <t>10. Avalúos</t>
  </si>
  <si>
    <t>10.1 Asignación y homologación de valores</t>
  </si>
  <si>
    <t>Contiene los documentos para la asignación y homologación de valores para los predios solicitados por la Subgerencia de Información Física y Jurídica</t>
  </si>
  <si>
    <t xml:space="preserve">03-02-FR-104  </t>
  </si>
  <si>
    <t xml:space="preserve">Reporte de homologación de avalúo especial </t>
  </si>
  <si>
    <t>03-02-FR-31</t>
  </si>
  <si>
    <t>Evaluación Informe Técnico de Avalúos</t>
  </si>
  <si>
    <t xml:space="preserve">03-02-FR-59 </t>
  </si>
  <si>
    <t>Estudio para asignación de zona homogénea física geoeconómica y valor m2 de terreno</t>
  </si>
  <si>
    <t xml:space="preserve">03-02-FR-29 </t>
  </si>
  <si>
    <t>Estudio para la asignación de valor m2 especial de construcción</t>
  </si>
  <si>
    <t>03-02-FR-30</t>
  </si>
  <si>
    <t xml:space="preserve">Estudio para la asignación de zona homogénea física y geoeconómica y valores m2 de terreno y construcción
</t>
  </si>
  <si>
    <t>03-02-FR-41</t>
  </si>
  <si>
    <t>Resolución de modificación de ZFHG y valores de m2 terreno y construcción</t>
  </si>
  <si>
    <t>03-02-FR-36</t>
  </si>
  <si>
    <t xml:space="preserve">Acta de comité de asignación y/o modificación de valores </t>
  </si>
  <si>
    <t>03-02-PR-16</t>
  </si>
  <si>
    <t>Solicitud de cálculo y liquidación del efecto plusvalía y anexos</t>
  </si>
  <si>
    <t xml:space="preserve">Es el documento por medio del cual, la SDP radica ante la UAECD la solicitud de cálculo y liquidación del efecto plusvalía, anexando la documentación requerida para adelantar el trámite, según la resolución de trámites vigente.  </t>
  </si>
  <si>
    <t>Planilla de entrega</t>
  </si>
  <si>
    <t>Planilla en la que se registra la entrega física del expediente y/o radicación de la solicitud de cálculo y liquidación del efecto plusvalía a la Subgerencia de Información Económica.</t>
  </si>
  <si>
    <t>Correo electrónico aviso de inconsistencias en radicación de solicitud de cálculo y liquidación del efecto plusvalía</t>
  </si>
  <si>
    <t xml:space="preserve">Correo electrónico por medio del cual se comunica a la Gerencia Comercial y de Atención al Usuario de las inconsistencias encontradas en la radicación de la solicitud de cálculo y liquidación del efecto plusvalía para que se realicen las correcciones correspondientes.  </t>
  </si>
  <si>
    <t>Contiene el registro de la transferencia de la radicación en el aplicativo SIIC a la actividad “Pendiente asignar funcionario”.</t>
  </si>
  <si>
    <t>Correo electrónico de asignación de la solicitud calculo del efecto plusvalía</t>
  </si>
  <si>
    <t>08-01-FR-01</t>
  </si>
  <si>
    <t xml:space="preserve">Oficio </t>
  </si>
  <si>
    <t>Es el documento que solicita o responde las inquietudes y aclaraciones de la UAECD sobre una solicitud específica de cálculo y liquidación del efecto plusvalía, sobre aspectos como estudio comparativo de norma, planos y ZHF. También se utiliza para comunicar la no procedencia del trámite.</t>
  </si>
  <si>
    <t xml:space="preserve">10.3 Efecto plusvalía  </t>
  </si>
  <si>
    <t>Contiene los documentos recibidos y producidos por la Unidad para la atención de las solicitudes de cálculo y liquidación del efecto plusvalía</t>
  </si>
  <si>
    <t xml:space="preserve">Documento utilizado para comunicar o solicitar información requerida para el trámite o solicitar el cierre del trámite en SIIC y el archivo del expediente. </t>
  </si>
  <si>
    <t>Auto de archivo</t>
  </si>
  <si>
    <t>Contiene el registro de la transferencia de la radicación.</t>
  </si>
  <si>
    <t>03-02-FR-33</t>
  </si>
  <si>
    <t>Informe Técnico de Plusvalía</t>
  </si>
  <si>
    <t>Documento técnico que consolida y registra la información del cálculo de plusvalía,  (análisis de áreas y/o uso residual, costos, ventas, planos de ZHG antes y después de la acción urbanística, etc.).</t>
  </si>
  <si>
    <t>03-02-FR-52</t>
  </si>
  <si>
    <t>Ejercicio residual</t>
  </si>
  <si>
    <t>Cálculo de plusvalía por ZHG</t>
  </si>
  <si>
    <t>Soportes SDP</t>
  </si>
  <si>
    <t>Son los documentos impresos o magnéticos entregados por la SDP con ocasión de un trámite o solicitud de cálculo y/o liquidación del efecto plusvalía.</t>
  </si>
  <si>
    <t>Disco compacto (CD)</t>
  </si>
  <si>
    <t>Documento de texto en formato excel, pdf u otros según necesidad</t>
  </si>
  <si>
    <t>Listado de predios a los cuales aplica la plusvalía (éste según instrumento en aplicación)</t>
  </si>
  <si>
    <t>Plano ZHG</t>
  </si>
  <si>
    <t>03-02-FR-46</t>
  </si>
  <si>
    <t>Acta de Comité de Avalúos para Plusvalía</t>
  </si>
  <si>
    <t xml:space="preserve">Correo de remisión de Informe Técnico a SDP. </t>
  </si>
  <si>
    <t>Informe de objeciones de SDP (en caso de encontrar inconsistencias) - Documento Externo</t>
  </si>
  <si>
    <t>Papel / Disco duro</t>
  </si>
  <si>
    <t>.XLS / .DOC / .PDF</t>
  </si>
  <si>
    <t>Correo de SDP remitiendo Informe de Objeciones</t>
  </si>
  <si>
    <t>03-02-FR-54</t>
  </si>
  <si>
    <t>Acta sesión interinstitucional</t>
  </si>
  <si>
    <t>Registro de las propuestas de cálculo de plusvalía, con las observaciones y consideraciones de la sesión interinstitucional de plusvalía.</t>
  </si>
  <si>
    <t xml:space="preserve">Listado de Asistencia </t>
  </si>
  <si>
    <t>Contiene el registro de la asignación al abogado responsable del grupo jurídico de Plusvalía de proyectar el acto administrativo por el cual se liquida el efecto plusvalía causado.</t>
  </si>
  <si>
    <t>Acto administrativo de plusvalía</t>
  </si>
  <si>
    <t xml:space="preserve">Papel </t>
  </si>
  <si>
    <t>Solicitud de publicación / 
Publicación del acto administrativo de plusvalía</t>
  </si>
  <si>
    <t>Documentos soporte de la solicitud y publicación en web y publicación de tres (3) avisos en ediciones dominicales de periódicos de amplia circulación en el distrito, con el fin de notificar a los propietarios de los predios a los que no fue posible realizar la notificación por correo.</t>
  </si>
  <si>
    <t xml:space="preserve">Listado de predios con determinación del efecto plusvalía </t>
  </si>
  <si>
    <t xml:space="preserve">Soporte de notificación al ciudadano propietario </t>
  </si>
  <si>
    <t>Edicto</t>
  </si>
  <si>
    <t xml:space="preserve">Publicación en la cartelera de la UAECD  mediante la cual se realiza la notificación del acto administrativo a quienes no pudo realizarse la notificación por correo. </t>
  </si>
  <si>
    <t>Cierre CORDIS de solicitud recibida y Registro de Radicación del Recurso en SIIC</t>
  </si>
  <si>
    <t>Recurso de Reposición</t>
  </si>
  <si>
    <t>Recurso administrativo, potestativo, que interpone el usuario contra el acto administrativo generado por la UAECD por el cual se liquida el efecto plusvalía causado.</t>
  </si>
  <si>
    <t>Concepto técnico</t>
  </si>
  <si>
    <t>Documento que registra la solicitud de concepto técnico por parte del grupo jurídico de plusvalía al grupo técnico de plusvalía en caso tal que se requiera para dar respuesta al Recurso de Reposición.</t>
  </si>
  <si>
    <t>Acto administrativo que resuelve recurso de reposición.</t>
  </si>
  <si>
    <t>Acto administrativo que resuelve el recurso de reposición.</t>
  </si>
  <si>
    <t>Citación para notificación personal</t>
  </si>
  <si>
    <t>Registro de notificación personal</t>
  </si>
  <si>
    <t>Registro de notificación por aviso</t>
  </si>
  <si>
    <t>Listado con predios con Efecto Plusvalía</t>
  </si>
  <si>
    <t xml:space="preserve">Documento por el cual se remite copia del acto administrativo ejecutoriado a la Secretaría Distrital de Planeación, las Oficinas de Registro de Instrumentos Públicos, los Curadores Urbanos, la Secretaría Distrital de Hacienda. </t>
  </si>
  <si>
    <t>Resumen del cálculo del efecto plusvalía en SIIC</t>
  </si>
  <si>
    <t>Inventario Documental</t>
  </si>
  <si>
    <t>03-02-PR-18</t>
  </si>
  <si>
    <t>Solicitud y anexos</t>
  </si>
  <si>
    <t>Solicitud y Comprobante de Radicación SIIC</t>
  </si>
  <si>
    <t>Documento generado del aplicativo SIIC como evidencia de la radicación de la solicitud en el sistema.</t>
  </si>
  <si>
    <t xml:space="preserve">Comunicación de inconsistencias detectadas por el auxiliar durante la recepción de la radicación. </t>
  </si>
  <si>
    <t>03-02-FR-100</t>
  </si>
  <si>
    <t xml:space="preserve">Hoja de ruta auto estimación de avalúo catastral </t>
  </si>
  <si>
    <t>03-02-FR-101</t>
  </si>
  <si>
    <t>Hoja de ruta de recursos de reposición o revocatoria directa</t>
  </si>
  <si>
    <t>03-02-FR-102</t>
  </si>
  <si>
    <t>Hoja de ruta revisión de avalúo</t>
  </si>
  <si>
    <t xml:space="preserve">Memorando </t>
  </si>
  <si>
    <t>10.5 Revisión y apelación de avalúos</t>
  </si>
  <si>
    <t xml:space="preserve">Contiene los documentos recibidos y producidos por la Unidad para la atención de las solicitudes de revisión de avaluó, auto avalúo y reposición.  </t>
  </si>
  <si>
    <t>Base de Datos de Análisis Económico Masivo</t>
  </si>
  <si>
    <t>Base de Datos de Información Catastral</t>
  </si>
  <si>
    <t>Resolución</t>
  </si>
  <si>
    <t xml:space="preserve">Comunicación dirigida al usuario comunicándole los motivos por los cuales no se puede atender el trámite. </t>
  </si>
  <si>
    <t>Relación de radicaciones transferidas a las dependencias de estudio</t>
  </si>
  <si>
    <t>03-02-FR-58</t>
  </si>
  <si>
    <t>Auto de pruebas</t>
  </si>
  <si>
    <t>03-02-FR-35</t>
  </si>
  <si>
    <t>Informe Técnico de Avalúo Catastral</t>
  </si>
  <si>
    <t>Evaluación informe Técnico Avalúos</t>
  </si>
  <si>
    <t>Documento que consolida los resultados del proceso de control de calidad al informe técnico y soportes del trámite.</t>
  </si>
  <si>
    <t>Relación de radicaciones para cargue masivo mutación 50</t>
  </si>
  <si>
    <t>03-02-FR-47</t>
  </si>
  <si>
    <t>Resolución por la cual se confirman unos avalúos catastrales</t>
  </si>
  <si>
    <t>Acto administrativo producido en la atención del trámite</t>
  </si>
  <si>
    <t>03-02-FR-17</t>
  </si>
  <si>
    <t>Relación de transferencia y entrega de solicitudes de revisión de avalúo, autoavalúos y recursos de reposición</t>
  </si>
  <si>
    <t>Auto de Archivo</t>
  </si>
  <si>
    <t>03-02-FR-55</t>
  </si>
  <si>
    <t>Auto por el cual se prorroga un término probatorio</t>
  </si>
  <si>
    <t>03-02-FR-71</t>
  </si>
  <si>
    <t xml:space="preserve">Informe de Visita Técnica Puntual </t>
  </si>
  <si>
    <t>03-02-FR-37</t>
  </si>
  <si>
    <t>Registro fotográfico</t>
  </si>
  <si>
    <t xml:space="preserve">Es el registro fotográfico del predio de la fachada, entorno, vista interna por cada piso, cocina, baño, entre otros, según las características del predio. </t>
  </si>
  <si>
    <t>03-02-FR-60</t>
  </si>
  <si>
    <t>Solicitud de actualización cartográfica</t>
  </si>
  <si>
    <t>03-02-FR-28</t>
  </si>
  <si>
    <t>Acta de comité avalúos catastrales en revisión</t>
  </si>
  <si>
    <t>Contiene los datos básicos del predio, las áreas de construcción y terreno y los valores propuestos y aprobados, así como las observaciones y los integrantes del comité de avalúos.</t>
  </si>
  <si>
    <t>03-02-FR-51</t>
  </si>
  <si>
    <t>Resolución valor M2 de terreno y construcción por auto avalúo</t>
  </si>
  <si>
    <t>03-02-FR-45</t>
  </si>
  <si>
    <t>Resolución por la cual se acepta o no se acepta una estimación de avalúo catastral</t>
  </si>
  <si>
    <t>03-02-FR-48</t>
  </si>
  <si>
    <t>Resolución por la cual se corrigen unos avalúos catastrales</t>
  </si>
  <si>
    <t>03-02-FR-49</t>
  </si>
  <si>
    <t>Resolución por la cual se resuelve un recurso de reposición</t>
  </si>
  <si>
    <t>05-01-PR-07</t>
  </si>
  <si>
    <t>Solicitud de  avalúo comercial y anexos</t>
  </si>
  <si>
    <t xml:space="preserve">Conjunto de documentos que contiene la solicitud de la entidad solicitante, la certificación catastral, el mapa, la consulta VUR del certificado de tradición, la norma urbanística, y para el caso del IDU contiene el registro topográfico (RT) . Puede contener otros documentos aclaratorios aportados por el solicitante. </t>
  </si>
  <si>
    <t xml:space="preserve">10.2 Avalúos comerciales  </t>
  </si>
  <si>
    <t xml:space="preserve">Contiene los documentos recibidos y producidos por la Unidad para la atención de las solicitudes de avalúos comerciales, como por ejemplo, la solicitud, en informe técnico, el registro fotográfico, el acta de comité para la aprobación de valores, etc. </t>
  </si>
  <si>
    <t>05-01-FR-06- V1,1</t>
  </si>
  <si>
    <t>Formato de radicación y asignación de avalúos comerciales</t>
  </si>
  <si>
    <t>Radicación SIIC</t>
  </si>
  <si>
    <t xml:space="preserve">Contiene la evidencia de que la información esta incompleta y debe completarse por parte de la Gerencia Comercial. </t>
  </si>
  <si>
    <t xml:space="preserve">Contiene la evidencia de las comunicaciones realizadas con los avaluadores para el trámite del avalúo. </t>
  </si>
  <si>
    <t>05-01-FR-07</t>
  </si>
  <si>
    <t xml:space="preserve">Informe Técnico de Avalúos Comerciales </t>
  </si>
  <si>
    <t xml:space="preserve">Es el avalúo comercial para cada predio solicitado, el cual indica los datos básicos del predio, el sector, la normatividad urbanística, la descripción del inmueble, las características generales de la construcción, las consideraciones generales, el método valuatorio y los resultados del cálculo valuatorio. </t>
  </si>
  <si>
    <t>Papel, disco duro</t>
  </si>
  <si>
    <t>*.PDF</t>
  </si>
  <si>
    <t>oficio</t>
  </si>
  <si>
    <t xml:space="preserve">Es la comunicación oficial para informar a la entidad solicitante acerca de las novedades que impidan continuar con la gestión del avalúo comercial o de la solicitud de aclaración, complementación o información adicional requerida para el trámite. </t>
  </si>
  <si>
    <t xml:space="preserve">Es el memorando remisorio a la Gerencia Comercial y de Atención al Usuario, dirigido a la Subgerencia de Información Económica, indicando la culminación del trámite y su correspondiente archivo definitivo por la no procedencia del trámite. </t>
  </si>
  <si>
    <t>Respuesta a consulta o aclaración</t>
  </si>
  <si>
    <t>05-01-FR-13</t>
  </si>
  <si>
    <t>Informe de visita técnica de avalúos comerciales</t>
  </si>
  <si>
    <t xml:space="preserve">Registro fotográfico </t>
  </si>
  <si>
    <t>Herramienta de seguimiento y control avalúos comerciales</t>
  </si>
  <si>
    <t>Base de datos en excel que consolida la información de los trámites de avalúos comerciales proveniente del aplicativo SIIC, del aplicativo CORDIS e información de la operación del proceso.</t>
  </si>
  <si>
    <t xml:space="preserve">Registro topográfico / Ficha predial / Soportes 
</t>
  </si>
  <si>
    <t xml:space="preserve">Conjunto de documentos soporte generados durante la elaboración del avalúo comercial que son anexos al informe técnico de avalúo comercial. </t>
  </si>
  <si>
    <t>05-01-FR-09</t>
  </si>
  <si>
    <t xml:space="preserve">Evaluación informe técnico de avalúos Comerciales </t>
  </si>
  <si>
    <t xml:space="preserve">Contiene los datos básicos de identificación de los avalúos y los criterios de devolución o aprobación del avalúo por parte del profesional de control de calidad. </t>
  </si>
  <si>
    <t xml:space="preserve">Programación comité de avalúos </t>
  </si>
  <si>
    <t>05-01-FR-08</t>
  </si>
  <si>
    <t>Acta de Comité Avalúos Comerciales</t>
  </si>
  <si>
    <t>Soporte de entrega</t>
  </si>
  <si>
    <t>03-01-PR-11</t>
  </si>
  <si>
    <t xml:space="preserve">Presentación </t>
  </si>
  <si>
    <t xml:space="preserve">Presentación en Power Point para la definición de los principales aspectos temáticos a tener en cuenta para definir la muestra del proceso masivo. </t>
  </si>
  <si>
    <t>*.PPT</t>
  </si>
  <si>
    <t>Documento de recomendaciones para la selección de la muestra</t>
  </si>
  <si>
    <t>Diagnóstico</t>
  </si>
  <si>
    <t>Presentación en Power Point con la definición de las estrategias muéstrales planeadas, en la cual el comité determina, según criterios técnicos, temáticos y operativos,  cuál será el diseño muestral que se ejecutará en la vigencia.</t>
  </si>
  <si>
    <t>Registro SAS</t>
  </si>
  <si>
    <t>Base de datos con el registro de los puntos muestra definidos para el proceso de actualización, cargada en SAS y en FOCA.</t>
  </si>
  <si>
    <t>Base de datos de predios seleccionados</t>
  </si>
  <si>
    <t>Hoja de cálculo .XLS</t>
  </si>
  <si>
    <t>Documento descriptivo de la muestra seleccionada</t>
  </si>
  <si>
    <t>Documento técnico que explica la selección de los puntos muestra para el proceso de actualización.</t>
  </si>
  <si>
    <t>.DOC</t>
  </si>
  <si>
    <t>03-01-PR-14</t>
  </si>
  <si>
    <t>Memorando con listado de ofertas depuradas y puntos muestra</t>
  </si>
  <si>
    <t xml:space="preserve">Comunicación que remite el listado de ofertas depuradas y los avalúos puntos muestra cargados en FOCA para el proceso de actualización catastral. </t>
  </si>
  <si>
    <t>Papel / CD</t>
  </si>
  <si>
    <t>Bases  de datos para  modelos econométricos, generada de la partición por uso predominante en SAS</t>
  </si>
  <si>
    <t>Base de datos de ofertas depuradas y validadas que cumplen el protocolo de estadística</t>
  </si>
  <si>
    <t xml:space="preserve">Bases de datos depuradas y aptas </t>
  </si>
  <si>
    <t xml:space="preserve">Bases de datos depuradas y aptas para la construcción de los modelos econométricos. </t>
  </si>
  <si>
    <t>Tablas, medidas descriptivas y gráficos</t>
  </si>
  <si>
    <t>10.4. Modelos econométricos</t>
  </si>
  <si>
    <t>Contiene los documentos relacionados con preparación de los modelos econométricos para el proceso de actualización catastral</t>
  </si>
  <si>
    <t>Registro de la aplicación de  pruebas de bondad de ajuste.</t>
  </si>
  <si>
    <t xml:space="preserve">Registro de la aplicación de  pruebas de bondad de ajuste. Es decir, que la distribución de las ofertas y puntos muestra se comporta de manera similar al marco muestral. </t>
  </si>
  <si>
    <t>Modelos econométricos propuestos</t>
  </si>
  <si>
    <t xml:space="preserve">Es el resultado de la determinación de  variables significativas a tener en cuenta en el modelo y que sirven para verificar los supuestos estadísticos. Ecuación matemática que combina variables físicas, económicas y algunas construidas que explican y estiman el valor de los predios. </t>
  </si>
  <si>
    <t>01-01-FR-01</t>
  </si>
  <si>
    <t xml:space="preserve">Acta de comité de avalúos </t>
  </si>
  <si>
    <t>Documento de la estructura y contenido de los modelos aprobados</t>
  </si>
  <si>
    <t xml:space="preserve">Registro SIIC  </t>
  </si>
  <si>
    <t>Registro (cargue) de los modelos econométricos aprobados en el aplicativo SIIC a través del menú Proceso Estadístico.</t>
  </si>
  <si>
    <t>Modelos econométricos programados e interactuando con SIIC (Sistema de Información Integral Catastral)</t>
  </si>
  <si>
    <t>Modelos econométricos programados en el aplicativo SIIC.</t>
  </si>
  <si>
    <t>Modelos econométricos programados en SAS</t>
  </si>
  <si>
    <t>Modelos econométricos programados en el aplicativo SAS.</t>
  </si>
  <si>
    <t>Subgerencia de Información Económica - Subgerente</t>
  </si>
  <si>
    <t>Archivo de gestión Subgerencia de Información Económica</t>
  </si>
  <si>
    <t xml:space="preserve">No aplica. </t>
  </si>
  <si>
    <t>Subgerencia de Información Económica</t>
  </si>
  <si>
    <t>Gerencia de Tecnología - Gerente</t>
  </si>
  <si>
    <t>Buzón de correo cuenta de cada usuario</t>
  </si>
  <si>
    <t>Computador puesto de trabajo</t>
  </si>
  <si>
    <t xml:space="preserve">Carpeta compartida fileserver/SIE </t>
  </si>
  <si>
    <t>Aplicativo SIIC</t>
  </si>
  <si>
    <t>Aplicativo FOCA</t>
  </si>
  <si>
    <t>Gerencia Comercial y de Atención al Usuario - Gerente</t>
  </si>
  <si>
    <t>Archivo de gestión 
Gerencia Comercial y de Atención al Usuario</t>
  </si>
  <si>
    <t>Archivo de gestión Subgerencia de Información Económica ó Buzón de correo cuenta de cada usuario</t>
  </si>
  <si>
    <t>Dirección - Director</t>
  </si>
  <si>
    <t xml:space="preserve">Archivo de gestión de la Dirección </t>
  </si>
  <si>
    <t>Aplicativo CORDIS</t>
  </si>
  <si>
    <t>Archivo de gestión Subgerencia de Información Económica / Carpeta compartida Fileserver/SIE</t>
  </si>
  <si>
    <t>Archivo de gestión Gerencia Comercial y de Atención al Usuario</t>
  </si>
  <si>
    <t>Aplicativo SAS</t>
  </si>
  <si>
    <t>Acta Comité</t>
  </si>
  <si>
    <t>Acta de Reunión</t>
  </si>
  <si>
    <t>Documentos de Trabajo Interno</t>
  </si>
  <si>
    <t>Base de Datos en Excel</t>
  </si>
  <si>
    <t>Base de Datos SIIC</t>
  </si>
  <si>
    <t>Documento Técnico</t>
  </si>
  <si>
    <t>Base de Datos Geográfica</t>
  </si>
  <si>
    <t>Oferta</t>
  </si>
  <si>
    <t>Registros</t>
  </si>
  <si>
    <t>La defensa y seguridad Nacional</t>
  </si>
  <si>
    <t>Ley 1712 de 2014</t>
  </si>
  <si>
    <t>Artículo 19</t>
  </si>
  <si>
    <t>Parcial</t>
  </si>
  <si>
    <t>Ilimitado</t>
  </si>
  <si>
    <t>No</t>
  </si>
  <si>
    <t>La protección de los secretos comerciales, industriales y profesionales</t>
  </si>
  <si>
    <t>Artículo 18</t>
  </si>
  <si>
    <t>NO APLICA</t>
  </si>
  <si>
    <t>NO</t>
  </si>
  <si>
    <t>Base de Datos FOCA</t>
  </si>
  <si>
    <t>Avalúo</t>
  </si>
  <si>
    <t xml:space="preserve">Resolución </t>
  </si>
  <si>
    <t>03-02-FR-103</t>
  </si>
  <si>
    <t>Recolección de ofertas en campo</t>
  </si>
  <si>
    <t>01-GP-01- Direccionamiento Estratégico</t>
  </si>
  <si>
    <t>02-GP-01- Gestión Integral del Riesgo</t>
  </si>
  <si>
    <t>03-GP-01- Captura de Información</t>
  </si>
  <si>
    <t>04-GP-01- Integración de Información</t>
  </si>
  <si>
    <t>05-GP-01- Disposición de información</t>
  </si>
  <si>
    <t>06-GP-01- Gestión Talento Humano</t>
  </si>
  <si>
    <t xml:space="preserve">07-GP-01- Gestión Servicios Administrativos </t>
  </si>
  <si>
    <t>08-GP-01- Gestión Documental</t>
  </si>
  <si>
    <t>09-GP-01- Gestión Financiera</t>
  </si>
  <si>
    <t>10-GP-01- Gestión Juridica</t>
  </si>
  <si>
    <t>11-GP-01- Gestión Contractual</t>
  </si>
  <si>
    <t>12-GP-01- Gestión de Comunicaciones</t>
  </si>
  <si>
    <t>13-GP-01- Provisión y Soporte de Servicios TI</t>
  </si>
  <si>
    <t>14-GP-01- Medición, Análisis y Mejora</t>
  </si>
  <si>
    <t>15-GP-01- Control Disciplinario Interno</t>
  </si>
  <si>
    <t>Observaciones al resumen análisis estadístico del mercado  y puntos muestra</t>
  </si>
  <si>
    <r>
      <t xml:space="preserve">Solicitud de información cartográfica, alfanumérica, predial y física requerida para la actualización de las </t>
    </r>
    <r>
      <rPr>
        <sz val="11"/>
        <rFont val="Calibri (Cuerpo)_x0000_"/>
      </rPr>
      <t>ZHF.</t>
    </r>
  </si>
  <si>
    <t>Solicitud de información física requerida para la actualización de las ZHF.</t>
  </si>
  <si>
    <t>Conjunto de información alfanumérica y espacial cargada en la base de datos geográfica utilizada como insumo para la actualización de las ZHF.</t>
  </si>
  <si>
    <t>Comunicación de las inconsistencias topológicas detectadas.</t>
  </si>
  <si>
    <r>
      <t xml:space="preserve">Solicitud a la Subgerencia  de Ingeniería de Software para el cargue de información de zonas homogéneas físicas preliminares al </t>
    </r>
    <r>
      <rPr>
        <sz val="11"/>
        <rFont val="Calibri (Cuerpo)_x0000_"/>
      </rPr>
      <t>software definido por la UAECD.</t>
    </r>
  </si>
  <si>
    <t>Plano que contiene el loteo, los polígonos de ZHF, nomenclatura vial, límite de localidad, límite de sector catastral y el suelo protegido, generado por sectores y macrosectores (según se requiera).</t>
  </si>
  <si>
    <t>Comunicación de envío de las salidas gráficas de ZHF.</t>
  </si>
  <si>
    <t>Documento que contiene los planos de los sectores urbanos en los cuales se levanta la información concerniente a la actividad económica de los inmuebles durante la visita a campo.</t>
  </si>
  <si>
    <t>Comunicación de la información geográfica de la GIC a la SIE.</t>
  </si>
  <si>
    <t>Reporte de información alfanumérica predial que contiene como mínimo el uso predominante y destino a nivel de predio, organizada a nivel de lote, en formato Excel.</t>
  </si>
  <si>
    <t>Comunicación del Reporte uso predominante  y destino de la Subgerencia de Ingeniería de Software a la SIE.</t>
  </si>
  <si>
    <t>Comunicación del Reporte de predios nuevos de la Subgerencia de Información Física y Jurídica a la SIE.</t>
  </si>
  <si>
    <t>Solicitud de actualización cartográfica de ZHF, que indica los cambios en la codificación de los sectores.</t>
  </si>
  <si>
    <t>Base de datos con las ZHF preliminares generadas para edición cartográficas.</t>
  </si>
  <si>
    <t>Comunicación de envío de las ZHF preliminares a la GIC.</t>
  </si>
  <si>
    <t>Listado de inconsistencias  cartográficas detectadas durante el proceso de control de calidad, luego de la edición cartográfica de la GIC.</t>
  </si>
  <si>
    <t>Acta del comité de avalúos que registra la revisión y aprobación de las ZHF.</t>
  </si>
  <si>
    <t>Conjunto de información definitiva con las ZHF.</t>
  </si>
  <si>
    <t>Comunicación de la Base de datos con ZHF vigencia futura dirigida la GIC.</t>
  </si>
  <si>
    <t>Documento que contiene las inconsistencias detectadas durante la edición cartográfica.</t>
  </si>
  <si>
    <t>Información suministrada por el responsable relacionada con información física, económica y normativa de los predios objeto de estudio.</t>
  </si>
  <si>
    <t>Correo electrónico que envía la información recibida de otras áreas, del líder al grupo de avaluadores.</t>
  </si>
  <si>
    <r>
      <t xml:space="preserve">Planos por sector con la información cargada que compila gráficamente la cobertura de la </t>
    </r>
    <r>
      <rPr>
        <sz val="11"/>
        <rFont val="Calibri (Cuerpo)_x0000_"/>
      </rPr>
      <t>ZGE</t>
    </r>
    <r>
      <rPr>
        <sz val="11"/>
        <rFont val="Calibri"/>
        <family val="2"/>
        <scheme val="minor"/>
      </rPr>
      <t xml:space="preserve"> vigencia actual. </t>
    </r>
  </si>
  <si>
    <t>Correo electrónico del profesional especializado en cartografía para el líder de grupo, que envía la información gráfica y alfanumérica para las ZHG.</t>
  </si>
  <si>
    <t>Correo electrónico del líder de grupo a los avaluadores, con la distribución correspondiente, que envía la información gráfica y alfanumérica para las ZHG.</t>
  </si>
  <si>
    <t>Análisis estadístico por polígonos a partir de la información existente a nivel de áreas de actividad económica, aplicando medidas de tendencia central, con el fin evaluar la coherencia de los valores contenidos en la información base.</t>
  </si>
  <si>
    <t xml:space="preserve"> Resultados del control de calidad  al análisis estadístico realizado por el equipo de avaluadores.</t>
  </si>
  <si>
    <t>Listado de predios con la asignación de valores unitarios de terreno (m2) y ZHG para los polígonos definidos.</t>
  </si>
  <si>
    <t>Base de datos con el cargue masivo de ZHGE a nivel cartográfico.</t>
  </si>
  <si>
    <t>Reporte con las observaciones del proceso de control de calidad a la asignación de valores de terreno, que incluye las posibles inconsistencias sobre coherencia de valores, empalmes entre sectores y predios dotacionales y de espacio público.</t>
  </si>
  <si>
    <t>Listado a nivel de predio con los valores de terreno asignados para la vigencia futura que será insumo para la liquidación de los avalúos comerciales del proceso de actualización.</t>
  </si>
  <si>
    <t>Base geográfica de predios con la asignación de valores de terreno a nivel de predio, que se almacena y se genera a nivel alfanumérico y gráfico.</t>
  </si>
  <si>
    <t>Cargue de información de ZHG en el aplicativo SIIC.</t>
  </si>
  <si>
    <t>Revistas especializadas en costos de construcción, usadas para elaborar las tipologías constructivas.</t>
  </si>
  <si>
    <t>Base de costos unitarios de los insumos de obra, modificando los consignados en la base de la vigencia anterior o agregando los nuevos.</t>
  </si>
  <si>
    <t>Comunicación de solicitud de realización del análisis estadístico de la dinámica constructiva urbana sobre cambios significativos en la agrupación constructiva por tipologías según usos.</t>
  </si>
  <si>
    <t xml:space="preserve">Comunicación de envío del análisis estadístico de la dinámica constructiva urbana. </t>
  </si>
  <si>
    <t>Hoja de cálculo con la información estadística del análisis de la dinámica constructiva.</t>
  </si>
  <si>
    <t>Presupuesto de construcción que refleja el valor nuevo sin depreciación, a partir de un tipo de construcción estándar en función de las características constructivas basadas en la información física consignada en la base de datos catastral, de construcciones con características similares.</t>
  </si>
  <si>
    <t>Registro de la aprobación de la tipología constructiva.</t>
  </si>
  <si>
    <t>Correo por el cual se distribuyen y asignan por sectores catastrales.</t>
  </si>
  <si>
    <t>Correo por el cual se envían ofertas adicionales identificadas por los avaluadores, para cargue por parte del Observatorio Inmobiliario Catastral.</t>
  </si>
  <si>
    <t>Herramienta informática (SIIC) que permite el cargue de ZHG, avalúos especiales y modelos econométricos y la posterior liquidación del avalúo catastral (en Oracle PL/SQL ).</t>
  </si>
  <si>
    <t>Registro del cargue de tablas de valores, sensibilidad y conversión de valores comerciales a valores catastrales en la base de datos SIIC en el ambiente de producción.</t>
  </si>
  <si>
    <t>Comunicación del profesional de control de calidad de OIC de la SIE dirigida al líder de grupo del proceso de actualización, enviando la base de ofertas en formato Excel.</t>
  </si>
  <si>
    <t>Listado de ofertas en formato Excel que han pasado al estado Ajuste OIC para que sean validadas por el equipo de avaluadores.</t>
  </si>
  <si>
    <t>Asignación del sector y nombre del profesional responsable de la depuración del mercado inmobiliario.</t>
  </si>
  <si>
    <t xml:space="preserve">Listado compilado de las ofertas que están validadas y pendientes por depurar. </t>
  </si>
  <si>
    <t>Listado de las ofertas depuradas (analizadas) por el avaluador y de las que están pendientes por depurar, extraído de FOCA a través del aplicativo SAS.</t>
  </si>
  <si>
    <t>Salida gráfica con los polígonos de ZHF y cobertura de ofertas depuradas.</t>
  </si>
  <si>
    <t>Listado de predios atípicos identificados durante el proceso de aplicación de modelos econométricos, que contiene los datos básicos del predio como identificador predial, variables de área de terreno, área de construcción, usos con sus respectivas áreas, edad y puntaje, así como el valor estimado por el modelo (valor que no corresponde al esperado para el predio).</t>
  </si>
  <si>
    <t xml:space="preserve">Correo electrónico con el listado de predios postulados para avalúo especial como resultado de aplicar la metodología. </t>
  </si>
  <si>
    <t>Tabla de medianas de variación de avalúos comerciales obtenidos a partir de los modelos econométricos expandidos al marco muestral con los avalúos de la vigencia anterior al proceso de actualización.</t>
  </si>
  <si>
    <t>Comunicación del Asesor de la Dirección mediante la cual remite  la tabla de variación de avalúos comerciales, al líder del grupo de actualización catastral de la Sugerencia de Información Económica.</t>
  </si>
  <si>
    <t>Correo que remite el listado de predios postulados para avalúo especial.</t>
  </si>
  <si>
    <t>Correo que remite la validación del listado de predios postulados para  avalúo especial.</t>
  </si>
  <si>
    <t>Comunicación que informa los predios identificados por el grupo de estadística para los que no se realizará avalúo especial.</t>
  </si>
  <si>
    <t xml:space="preserve">Reporte de avalúos especiales calculados por tabla de variación de avalúos. </t>
  </si>
  <si>
    <t>Solicitud de cálculo masivo de avalúo especial por tabla de variación.</t>
  </si>
  <si>
    <t>Listado de predios con los valores de avalúo especial calculados por tabla de variación.</t>
  </si>
  <si>
    <t>Comunicación del listado de predios con los valores de avalúo especial calculados por tabla de variación.</t>
  </si>
  <si>
    <t>Cargue masivo de los avalúos especiales en el aplicativo FOCA.</t>
  </si>
  <si>
    <t xml:space="preserve">Avalúo puntual cálculo para los predios objeto del procedimiento, por los diferentes métodos establecidos, los cuales se cargan en el aplicativo FOCA de forma puntual o masiva. </t>
  </si>
  <si>
    <t>Avalúo especial calculado de forma masiva por el profesional estadístico de la Subgerencia de Información Económica, el cual debe ser analizado por el profesional avaluador.</t>
  </si>
  <si>
    <t>Comunicación del avalúo especial calculado de forma masiva por el profesional estadístico de la Subgerencia de Información Económica.</t>
  </si>
  <si>
    <t>Cargar avalúo especial.</t>
  </si>
  <si>
    <t>Constancia de la discusión y aprobación de los avalúos especiales por parte del comité de avalúos.</t>
  </si>
  <si>
    <t>Comunicación del listado de predios con usos sin tabla ni modelo.</t>
  </si>
  <si>
    <t>Listado de predios con usos sin tabla ni modelo  generado del aplicativo SIIC a partir de SAS.</t>
  </si>
  <si>
    <t>Listado de predios especiales, predios con características atípicas  y predios para los que no aplica tablas de valor.</t>
  </si>
  <si>
    <t>Conjunto de validadores definidos por el equipo de avaluadores del proceso de actualización catastral, necesarios para identificar posibles cambios o inconsistencias que se presenten en los predios liquidados.</t>
  </si>
  <si>
    <t>Es la comunicación del documento final de Validadores a la Subgerencia de Ingeniería de Software para su programación en el sistema.</t>
  </si>
  <si>
    <t>Es la programación de los validadores definidos por los avaluadores (SIE) en el aplicativo SIIC.</t>
  </si>
  <si>
    <t>Es el reporte generado por la Subgerencia de Ingeniería de Software con los validadores definidos por la SIE aplicados a la base de datos catastral.</t>
  </si>
  <si>
    <t xml:space="preserve">Registro o constancia del envío o entrega del Reporte de sensibilidad y validadores por parte de la Subgerencia de Ingeniería de Software. </t>
  </si>
  <si>
    <t>Registro de una marca en el Reporte de sensibilidad y validadores, que indica una posible inconsistencia detectada, con el fin de que sea revisada por el equipo de avaluadores.</t>
  </si>
  <si>
    <t>Documento que contiene los ajustes en zonas homogéneas físicas y geoeconómicas.</t>
  </si>
  <si>
    <t>Documento que contiene los ajustes en los valores unitarios de construcción.</t>
  </si>
  <si>
    <t>Documento que contiene los ajustes en el valor de terreno cargados en FOCA.</t>
  </si>
  <si>
    <t>Plan de recorrido en campo e internet (desagregado por meses y semanas).</t>
  </si>
  <si>
    <t>Cronograma de revisión, reajuste y cierre.</t>
  </si>
  <si>
    <t>Registro de la inducción realizada a funcionarios nuevos del Observatorio Inmobiliario Catastral.</t>
  </si>
  <si>
    <t>Correo electrónico de asignación de sectores a los técnicos del OIC.</t>
  </si>
  <si>
    <t>Ofertas capturas por el Observatorio Inmobiliario Catastral, cargadas en el aplicativo FOCA.</t>
  </si>
  <si>
    <t>Correo electrónico con sectores recorridos por el equipo de trabajo.</t>
  </si>
  <si>
    <t>comunicación de las inconsistencias detectadas en el proceso de control de calidad.</t>
  </si>
  <si>
    <t>Registro de producto no conforme de acuerdo con los criterios definidos en el procedimiento.</t>
  </si>
  <si>
    <t>Correo electrónico que informa la culminación de las correcciones de las ofertas.</t>
  </si>
  <si>
    <t>Asignación de sectores para captura de fuentes secundarias.</t>
  </si>
  <si>
    <t>Asignación de sectores para ajuste de ofertas.</t>
  </si>
  <si>
    <t>Comunicación de la culminación del proceso de ajuste de ofertas.</t>
  </si>
  <si>
    <t>Reporte de los validadores aplicados para realizar control de calidad de las ofertas.</t>
  </si>
  <si>
    <t>Cambio de estado de la oferta en el aplicativo FOCA, al estado "Cerrado OIC".</t>
  </si>
  <si>
    <t>Reporte de ofertas capturas y ajustadas, con nombre del técnico, fecha de captura y ajuste y datos prediales.</t>
  </si>
  <si>
    <t>Informe de avance de los operativos de captura y ajuste de ofertas a la fecha de corte.</t>
  </si>
  <si>
    <t>Documento que permite recopilar la información de las ofertas capturadas en campo, con datos tales como dirección.</t>
  </si>
  <si>
    <t xml:space="preserve">Comunicación de solicitud de la base de datos con los registros de los predios por uso. </t>
  </si>
  <si>
    <t>Base de datos con los registros de los predios por uso en No Propiedad Horizontal (NPH) y en propiedad horizontal (PH) en función del tipo constructivo, anexa al correo de entrega.</t>
  </si>
  <si>
    <t xml:space="preserve">Comunicación de entrega de la base de datos con los registros de los predios por uso. </t>
  </si>
  <si>
    <t xml:space="preserve">Base de datos con el listado de predios y los rangos de edad y puntaje requeridos para el análisis. </t>
  </si>
  <si>
    <t>Hoja de cálculo con las tablas de valores de construcción aprobados.</t>
  </si>
  <si>
    <t>Registro de la revisión y aprobación de las tablas de valores de construcción por parte del comité de avalúos.</t>
  </si>
  <si>
    <t>Registro de la asignación de la misma Zona Homogénea Física y Geoeconómica y el mismo valor metro cuadrado de terreno para el predio objeto de estudio, cuando procede homologación.</t>
  </si>
  <si>
    <t>Registro de la homologa el valor de construcción para el predio objeto de estudio, cuando procede homologación.</t>
  </si>
  <si>
    <t>Documento que consolida los resultados del proceso de control de calidad al proceso de asignación y homologación de valores.</t>
  </si>
  <si>
    <t xml:space="preserve">Estudio realizado para la de zona homogénea física geoeconómica y valor m2 de terreno, tomando como insumo la investigación económica y los datos catastrales. </t>
  </si>
  <si>
    <t xml:space="preserve">Estudio realizado para la asignación de valores de construcción, tomando como insumo la investigación económica y los datos catastrales. </t>
  </si>
  <si>
    <t xml:space="preserve">Estudio realizado para la asignación de ZHFG y valores de M2 de terreno y construcción, tomando como insumo la investigación económica y los datos catastrales. </t>
  </si>
  <si>
    <t>Comunicación de la existencia de cambios en la información física del predio (por ejemplo, áreas, puntajes) que deban ser actualizados y registrados por la Subgerencia de Información Física y Jurídica.</t>
  </si>
  <si>
    <t>Registro de la transferencia de la radicación de la SIE a la SIFJ y viceversa.</t>
  </si>
  <si>
    <t>Acto administrativo que modifica la ZFHG y valores de M2 terreno y construcción.</t>
  </si>
  <si>
    <t xml:space="preserve">Acta del comité de avalúos que registra la asignación y/o modificación de valores. </t>
  </si>
  <si>
    <t>Contiene el registro de la radicación de la solicitud cálculo y liquidación del efecto plusvalía y la transferencia a la SIE de la misma.</t>
  </si>
  <si>
    <t xml:space="preserve">Correo electrónico de la asignación de la solicitud cálculo del efecto plusvalía al profesional asignado para atender el trámite. </t>
  </si>
  <si>
    <t xml:space="preserve">Contiene el registro de la asignación de la solicitud cálculo del efecto plusvalía profesional asignado para atender el trámite. </t>
  </si>
  <si>
    <t>Documento utilizado para archivar el trámite cuando no procede el cálculo del efecto plusvalía.</t>
  </si>
  <si>
    <t>Es el documento técnico del cálculo del avalúo para la determinación del efecto plusvalía del instrumento solicitado por la SDP.</t>
  </si>
  <si>
    <t>Documento electrónico que contiene los polígonos de ZHG especulativas aplicables al proyecto.</t>
  </si>
  <si>
    <t>Contiene el registro de la asignación al profesional de control calidad del cálculo del efecto plusvalía.</t>
  </si>
  <si>
    <t>Listado de predios a los cuales aplica la plusvalía (éste según instrumento en aplicación).</t>
  </si>
  <si>
    <t>Plano con los polígonos del cálculo de plusvalía.</t>
  </si>
  <si>
    <t>Contiene el registro de la asignación al profesional de control de calidad del cálculo del efecto plusvalía.</t>
  </si>
  <si>
    <t xml:space="preserve">Contiene el registro de la asignación a control calidad del cálculo del efecto plusvalía. </t>
  </si>
  <si>
    <t xml:space="preserve">Documento que consolida los resultados del proceso de control de calidad al informe técnico del cálculo realizado. </t>
  </si>
  <si>
    <t>Contiene el envío de la formato de evaluación de informe técnico de avalúo por parte del profesional de control de calidad al líder de calidad del área.</t>
  </si>
  <si>
    <t>Registro de las propuestas de cálculo de plusvalía, con las observaciones y consideraciones del comité de avalúos.</t>
  </si>
  <si>
    <t>Documento de objeciones al cálculo realizado por la UAECD.</t>
  </si>
  <si>
    <t>Correo de SDP remitiendo Informe de Objeciones.</t>
  </si>
  <si>
    <t>Registro de participantes de las reuniones convocadas.</t>
  </si>
  <si>
    <t>Documento utilizado para remitir a la GIC el informe técnico del cálculo del efecto plusvalía a la GIC para firma y la devolución a la SIE debidamente suscrito.</t>
  </si>
  <si>
    <t>Correo electrónico de la remisión  del informe técnico del cálculo del efecto plusvalía al grupo jurídico de Plusvalía para la proyección del acto administrativo por el cual se liquida el efecto plusvalía causado.</t>
  </si>
  <si>
    <t>Acto administrativo que liquida los predios objeto de efecto plusvalía.</t>
  </si>
  <si>
    <t xml:space="preserve">Base en Excel con la información de cada uno de los predios de la resolución que detalle el número de CORDIS, la información general del predio y el estado del envío. </t>
  </si>
  <si>
    <t>Documento que evidencia la notificación al ciudadano propietario  sujeto del trámite de plusvalía.</t>
  </si>
  <si>
    <t>Cierre CORDIS de solicitud recibida y Registro de Radicación del Recurso en SIIC.</t>
  </si>
  <si>
    <t xml:space="preserve">Soporte de notificación personal del Acto administrativo que resuelve recurso de reposición al ciudadano propietario. </t>
  </si>
  <si>
    <t xml:space="preserve">Soporte de citación a notificación personal del Acto administrativo que resuelve recurso de reposición al ciudadano propietario. </t>
  </si>
  <si>
    <t xml:space="preserve">Soporte de notificación por aviso del Acto administrativo que resuelve recurso de reposición al ciudadano propietario. </t>
  </si>
  <si>
    <t>Listado con predios con Efecto Plusvalía.</t>
  </si>
  <si>
    <t>Resumen del cálculo del efecto plusvalía en SIIC.</t>
  </si>
  <si>
    <t>Organización del archivo de Plusvalía, de acuerdo con las políticas de gestión documental de la UAECD y la Tabla de Retención Documental.</t>
  </si>
  <si>
    <t>Registro y transferencia de la radicación en el aplicativo SIIC.</t>
  </si>
  <si>
    <t>Registro del estudio previo y control de calidad de la radicación de recurso de reposición y revocatoria directa.</t>
  </si>
  <si>
    <t>Registro del estudio previo y control de calidad de la radicación de revisión de avalúo.</t>
  </si>
  <si>
    <t>Comunicación de devolución de la radicación por cambio de trámite o de envío de una copia de la radicación al Centro de Documentación.</t>
  </si>
  <si>
    <t>Solicitud de estudio económico masivo por parte del líder de grupo.</t>
  </si>
  <si>
    <t>Recopilación de información del mercado inmobiliario susceptible de soportar decisiones para confirmar avalúo catastral.</t>
  </si>
  <si>
    <t>Recopilación de datos prediales para la realización de trámite masivo de revisión de avalúo y recurso de reposición.</t>
  </si>
  <si>
    <t>Comunicación de entrega del estudio económico masivo.</t>
  </si>
  <si>
    <t>Comunicación de asignación de radicaciones al grupo de avaluadores.</t>
  </si>
  <si>
    <t>Es el registro de las operaciones y/o cambios realizados al predio objeto de la solicitud.</t>
  </si>
  <si>
    <t>Acto administrativo mediante el cual se rechaza el trámite solicitado por el usuario.</t>
  </si>
  <si>
    <t>Relación de radicaciones transferidas de la GCAU a la SIE.</t>
  </si>
  <si>
    <t>Documento que consolida el análisis técnico del predio objeto de análisis.</t>
  </si>
  <si>
    <t>Relación de radicaciones para cargue masivo mutación 50, indicando el número de radicación, datos básicos del predio y demás aspectos requeridos para realizar la mutación.</t>
  </si>
  <si>
    <t>Acto administrativo producido en la atención del trámite.</t>
  </si>
  <si>
    <t>Relación de radicaciones transferidas de la SIE a la GCAU.</t>
  </si>
  <si>
    <t>Comunicación dirigida a otra entidad para solicitar concepto técnico.</t>
  </si>
  <si>
    <t>Documento que consolida la información de áreas, usos, destinos y condiciones especiales del objeto evaluado mediante visita de campo.</t>
  </si>
  <si>
    <t>Comunicación de la SIE a la GIC solicitando la actualización cartográfica.</t>
  </si>
  <si>
    <t>Registra el estudio de la documentación aportada por el cliente y el cumplimiento de los criterios técnicos básicos requeridos para atender el tramite y proceder a la radicación de la solicitud en el SIIC.</t>
  </si>
  <si>
    <t>Registro en el sistema SIIC de la solicitud de avalúo comercial.</t>
  </si>
  <si>
    <t>Registro de la transferencia y asignación de las diferentes actividades del trámite de avalúos comerciales.</t>
  </si>
  <si>
    <t>Documento aportado por el solicitante o entidad requerida que emite concepto o aclara aspectos técnicos para atender el avalúo comercial.</t>
  </si>
  <si>
    <t>Es el registro de la información capturada en campo del predio objeto de avalúo comercial.</t>
  </si>
  <si>
    <t>Comunicación de la programación del comité de avalúos, dirigida a los actores que participan en el proceso, enviada mediante correo electrónico.</t>
  </si>
  <si>
    <t>Contiene los datos básicos del predio, las áreas de construcción y terreno y los valores propuestos y aprobados por el comité de avalúos, así como las observaciones y firmas de los que participan.</t>
  </si>
  <si>
    <t>Evidencia de la entrega del avalúo comercial al cliente, elaborada por la Gerencia Comercial y de Atención al Usuario.</t>
  </si>
  <si>
    <t>Es un documento que contiene las recomendaciones del equipo avaluador de la Subgerencia de Información Económica.</t>
  </si>
  <si>
    <t>Base de datos con los puntos muestra definidos para el proceso de actualización, proveniente de SAS. Debe contener el listado de predios seleccionados con las variables de identificación del predio (código barrio, código manzana, código predio, código construcción, código resto y dirección), localización, uso predominante, variables económicas y estrato muestral.</t>
  </si>
  <si>
    <t>Base de datos de ofertas depuradas y validadas que cumplen el protocolo de estadística para ser insumo de modelos econométricos, es decir que su distribución es similar al marco muestral.</t>
  </si>
  <si>
    <t>Es el análisis del comportamiento de la(s)  variable(s) frente a la variable respuesta o variable a modelar.</t>
  </si>
  <si>
    <t>Comunicación de envío de los modelos econométricos propuestos con destino al líder de censo de la Subgerencia de Información Económica.</t>
  </si>
  <si>
    <t>Evidencia de la revisión y aprobación de los modelos econométricos por parte del comité de avalúos de la Subgerencia de Información Económica.</t>
  </si>
  <si>
    <t>Comunicación de aprobación de los modelos econométricos por parte del comité de avalúos de la Subgerencia de Información Económica.</t>
  </si>
  <si>
    <t>Es el soporte técnico del ejercicio estadístico para la vigencia.</t>
  </si>
  <si>
    <t>María Isabel Cogua - Subgerente de Información Económica</t>
  </si>
  <si>
    <t>Activo de
Información
Asociado</t>
  </si>
  <si>
    <t>Server: producción Service: sde:oracle11g:/;LOCAL=geoedic</t>
  </si>
  <si>
    <t>Solicitud del usuario para adelantar el trámite de revisión de avalúo, autoevalúo ó reposición, con anexos (soportes).</t>
  </si>
  <si>
    <t>Registro del estudio previo y control de calidad de la radicación de autoevalúo.</t>
  </si>
  <si>
    <t>Documento que ordena las pruebas para atender una solicitud de revisión de avalúo, autoevalúo o recurso de reposición.</t>
  </si>
  <si>
    <t>Documento que da cierre a una solicitud de revisión de avalúo, autoevalúo o recurso de reposición.</t>
  </si>
  <si>
    <t>Documento que prorroga el plazo para la práctica de pruebas para atender una solicitud de revisión de avalúo, autoevalúo o recurso de reposición.</t>
  </si>
  <si>
    <t xml:space="preserve">Documento que contiene la revisión técnica y temática de los procesos muéstrales aplicados en las vigencias anteriores con el propósito de identificar mejoras para la estrategia muestral que se determinará para la vigencia del proceso de actualización catastral. </t>
  </si>
  <si>
    <t xml:space="preserve">Bases  de datos para  modelos econométricos, generada de la partición por uso predominante en SAS. Ésta contiene información de ofertas depuradas, puntos muestra, a la cual se le agrega variables del siic y variables creadas para los modelos econométricos. </t>
  </si>
  <si>
    <r>
      <t xml:space="preserve">Gerencia de Tecnología </t>
    </r>
    <r>
      <rPr>
        <sz val="11"/>
        <rFont val="Calibri (Cuerpo)_x0000_"/>
      </rPr>
      <t>- Gerente</t>
    </r>
  </si>
  <si>
    <r>
      <t xml:space="preserve">Base de datos </t>
    </r>
    <r>
      <rPr>
        <sz val="11"/>
        <rFont val="Calibri (Cuerpo)_x0000_"/>
      </rPr>
      <t>Tekhne</t>
    </r>
    <r>
      <rPr>
        <sz val="11"/>
        <rFont val="Calibri"/>
        <family val="2"/>
        <scheme val="minor"/>
      </rPr>
      <t xml:space="preserve"> Informe </t>
    </r>
  </si>
  <si>
    <t>Reporte de predios nuevos cargados en la base catastral.</t>
  </si>
  <si>
    <r>
      <t xml:space="preserve">Información en excel con avalúos puntos muestra, ofertas depuradas, avalúos comerciales, etc., requeridos para la definición de </t>
    </r>
    <r>
      <rPr>
        <sz val="11"/>
        <rFont val="Calibri (Cuerpo)_x0000_"/>
      </rPr>
      <t xml:space="preserve">ZHGE.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</si>
</sst>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0">
    <font>
      <sz val="10"/>
      <name val="Arial"/>
      <family val="2"/>
    </font>
    <font>
      <sz val="11"/>
      <color indexed="8"/>
      <name val="Calibri"/>
      <family val="2"/>
    </font>
    <font>
      <sz val="9"/>
      <color indexed="8"/>
      <name val="Tahoma"/>
      <family val="2"/>
    </font>
    <font>
      <sz val="10"/>
      <name val="Arial"/>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sz val="10"/>
      <color rgb="FF000000"/>
      <name val="Tahoma"/>
      <family val="2"/>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b/>
      <sz val="36"/>
      <color rgb="FF000000"/>
      <name val="Calibri"/>
      <family val="2"/>
      <scheme val="minor"/>
    </font>
    <font>
      <sz val="11"/>
      <name val="Calibri (Cuerpo)_x0000_"/>
    </font>
  </fonts>
  <fills count="16">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rgb="FFFF00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diagonal/>
    </border>
  </borders>
  <cellStyleXfs count="5">
    <xf numFmtId="0" fontId="0" fillId="0" borderId="0"/>
    <xf numFmtId="0" fontId="1" fillId="0" borderId="0"/>
    <xf numFmtId="164" fontId="3" fillId="0" borderId="0"/>
    <xf numFmtId="0" fontId="7" fillId="0" borderId="0"/>
    <xf numFmtId="0" fontId="3" fillId="0" borderId="0"/>
  </cellStyleXfs>
  <cellXfs count="87">
    <xf numFmtId="0" fontId="0" fillId="0" borderId="0" xfId="0"/>
    <xf numFmtId="0" fontId="1" fillId="0" borderId="0" xfId="1" applyAlignment="1">
      <alignment vertical="center"/>
    </xf>
    <xf numFmtId="0" fontId="0" fillId="0" borderId="0" xfId="0" applyAlignment="1">
      <alignment horizontal="left"/>
    </xf>
    <xf numFmtId="0" fontId="0" fillId="0" borderId="1" xfId="0" applyFill="1" applyBorder="1" applyAlignment="1" applyProtection="1">
      <alignment horizontal="center" vertical="center"/>
    </xf>
    <xf numFmtId="0" fontId="0" fillId="15" borderId="1" xfId="0" applyFill="1" applyBorder="1" applyAlignment="1" applyProtection="1">
      <alignment horizontal="center" vertical="center"/>
    </xf>
    <xf numFmtId="0" fontId="11" fillId="0" borderId="8" xfId="0" applyFont="1" applyBorder="1" applyAlignment="1" applyProtection="1">
      <alignment horizontal="center"/>
    </xf>
    <xf numFmtId="0" fontId="28" fillId="0" borderId="11" xfId="0" applyFont="1" applyBorder="1" applyAlignment="1" applyProtection="1">
      <alignment horizontal="center" vertical="center" wrapText="1"/>
    </xf>
    <xf numFmtId="0" fontId="28" fillId="0" borderId="12" xfId="0" applyFont="1" applyBorder="1" applyAlignment="1" applyProtection="1">
      <alignment horizontal="center" vertical="center" wrapText="1"/>
    </xf>
    <xf numFmtId="0" fontId="28" fillId="0" borderId="13" xfId="0" applyFont="1" applyBorder="1" applyAlignment="1" applyProtection="1">
      <alignment horizontal="center" vertical="center" wrapText="1"/>
    </xf>
    <xf numFmtId="0" fontId="11" fillId="3" borderId="0" xfId="0" applyFont="1" applyFill="1" applyBorder="1" applyAlignment="1" applyProtection="1"/>
    <xf numFmtId="0" fontId="12" fillId="3" borderId="0" xfId="0" applyFont="1" applyFill="1" applyBorder="1" applyAlignment="1" applyProtection="1"/>
    <xf numFmtId="0" fontId="11" fillId="3" borderId="0" xfId="0" applyFont="1" applyFill="1" applyAlignment="1" applyProtection="1"/>
    <xf numFmtId="0" fontId="14" fillId="0" borderId="9" xfId="0" applyFont="1" applyBorder="1" applyProtection="1"/>
    <xf numFmtId="0" fontId="28" fillId="0" borderId="22"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8" fillId="0" borderId="16" xfId="0" applyFont="1" applyBorder="1" applyAlignment="1" applyProtection="1">
      <alignment horizontal="center" vertical="center" wrapText="1"/>
    </xf>
    <xf numFmtId="0" fontId="14" fillId="0" borderId="10" xfId="0" applyFont="1" applyBorder="1" applyProtection="1"/>
    <xf numFmtId="0" fontId="28" fillId="0" borderId="14" xfId="0" applyFont="1" applyBorder="1" applyAlignment="1" applyProtection="1">
      <alignment horizontal="center" vertical="center" wrapText="1"/>
    </xf>
    <xf numFmtId="0" fontId="28" fillId="0" borderId="3" xfId="0" applyFont="1" applyBorder="1" applyAlignment="1" applyProtection="1">
      <alignment horizontal="center" vertical="center" wrapText="1"/>
    </xf>
    <xf numFmtId="0" fontId="28" fillId="0" borderId="15" xfId="0" applyFont="1" applyBorder="1" applyAlignment="1" applyProtection="1">
      <alignment horizontal="center" vertical="center" wrapText="1"/>
    </xf>
    <xf numFmtId="164" fontId="13" fillId="0" borderId="1" xfId="2" applyFont="1" applyFill="1" applyBorder="1" applyAlignment="1" applyProtection="1">
      <alignment horizontal="left" vertical="center" wrapText="1"/>
    </xf>
    <xf numFmtId="164" fontId="14" fillId="0" borderId="1" xfId="2" applyFont="1" applyFill="1" applyBorder="1" applyAlignment="1" applyProtection="1">
      <alignment horizontal="center" vertical="center" wrapText="1"/>
    </xf>
    <xf numFmtId="164" fontId="13" fillId="0" borderId="0" xfId="2" applyFont="1" applyFill="1" applyBorder="1" applyAlignment="1" applyProtection="1">
      <alignment vertical="center" wrapText="1"/>
    </xf>
    <xf numFmtId="0" fontId="14" fillId="0" borderId="0" xfId="0" applyFont="1" applyProtection="1"/>
    <xf numFmtId="164" fontId="15" fillId="0" borderId="0" xfId="2" applyFont="1" applyFill="1" applyBorder="1" applyAlignment="1" applyProtection="1">
      <alignment vertical="top" wrapText="1"/>
    </xf>
    <xf numFmtId="164" fontId="15" fillId="0" borderId="0" xfId="2" applyFont="1" applyFill="1" applyBorder="1" applyAlignment="1" applyProtection="1">
      <alignment horizontal="left" vertical="top" wrapText="1"/>
    </xf>
    <xf numFmtId="165" fontId="14" fillId="0" borderId="1" xfId="2" applyNumberFormat="1" applyFont="1" applyFill="1" applyBorder="1" applyAlignment="1" applyProtection="1">
      <alignment horizontal="center" vertical="center" wrapText="1"/>
    </xf>
    <xf numFmtId="164" fontId="10"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64" fontId="13" fillId="0" borderId="0" xfId="2" applyFont="1" applyFill="1" applyBorder="1" applyAlignment="1" applyProtection="1">
      <alignment horizontal="left" vertical="center" wrapText="1"/>
    </xf>
    <xf numFmtId="14" fontId="13" fillId="0" borderId="0" xfId="2" applyNumberFormat="1" applyFont="1" applyFill="1" applyBorder="1" applyAlignment="1" applyProtection="1">
      <alignment horizontal="left" vertical="center" wrapText="1"/>
    </xf>
    <xf numFmtId="0" fontId="13" fillId="0" borderId="0" xfId="2" applyNumberFormat="1" applyFont="1" applyFill="1" applyBorder="1" applyAlignment="1" applyProtection="1">
      <alignment horizontal="left" vertical="center" wrapText="1"/>
    </xf>
    <xf numFmtId="164" fontId="13" fillId="0" borderId="0" xfId="2" applyFont="1" applyFill="1" applyBorder="1" applyAlignment="1" applyProtection="1">
      <alignment horizontal="center" vertical="center" wrapText="1"/>
    </xf>
    <xf numFmtId="164" fontId="10" fillId="0" borderId="0" xfId="2" applyFont="1" applyFill="1" applyBorder="1" applyAlignment="1" applyProtection="1">
      <alignment horizontal="center" vertical="center" wrapText="1"/>
    </xf>
    <xf numFmtId="164" fontId="15" fillId="0" borderId="0" xfId="2" applyFont="1" applyFill="1" applyBorder="1" applyAlignment="1" applyProtection="1">
      <alignment horizontal="center" vertical="top" wrapText="1"/>
    </xf>
    <xf numFmtId="0" fontId="16" fillId="0" borderId="0" xfId="0" applyFont="1" applyProtection="1"/>
    <xf numFmtId="164" fontId="14" fillId="0" borderId="0" xfId="2" applyFont="1" applyFill="1" applyBorder="1" applyAlignment="1" applyProtection="1">
      <alignment horizontal="left" vertical="center" wrapText="1"/>
    </xf>
    <xf numFmtId="164" fontId="14" fillId="0" borderId="0" xfId="2" applyFont="1" applyFill="1" applyBorder="1" applyAlignment="1" applyProtection="1">
      <alignment vertical="center" wrapText="1"/>
    </xf>
    <xf numFmtId="164" fontId="7" fillId="0" borderId="0" xfId="2" applyFont="1" applyFill="1" applyBorder="1" applyAlignment="1" applyProtection="1">
      <alignment vertical="center" wrapText="1"/>
    </xf>
    <xf numFmtId="164" fontId="8" fillId="0" borderId="0" xfId="2" applyFont="1" applyFill="1" applyBorder="1" applyAlignment="1" applyProtection="1">
      <alignment vertical="center" wrapText="1"/>
    </xf>
    <xf numFmtId="164" fontId="14" fillId="0" borderId="2" xfId="2" applyFont="1" applyFill="1" applyBorder="1" applyAlignment="1" applyProtection="1">
      <alignment vertical="center" wrapText="1"/>
    </xf>
    <xf numFmtId="164" fontId="5" fillId="0" borderId="0" xfId="2" applyFont="1" applyFill="1" applyBorder="1" applyAlignment="1" applyProtection="1">
      <alignment horizontal="left" vertical="center" wrapText="1"/>
    </xf>
    <xf numFmtId="164" fontId="14" fillId="0" borderId="0" xfId="2" applyFont="1" applyFill="1" applyBorder="1" applyAlignment="1" applyProtection="1">
      <alignment horizontal="left" vertical="center" wrapText="1"/>
    </xf>
    <xf numFmtId="164" fontId="14" fillId="0" borderId="2" xfId="2" applyFont="1" applyFill="1" applyBorder="1" applyAlignment="1" applyProtection="1">
      <alignment horizontal="left" vertical="center" wrapText="1"/>
    </xf>
    <xf numFmtId="164" fontId="7" fillId="0" borderId="2" xfId="2" applyFont="1" applyFill="1" applyBorder="1" applyAlignment="1" applyProtection="1">
      <alignment vertical="center" wrapText="1"/>
    </xf>
    <xf numFmtId="164" fontId="13" fillId="9" borderId="1" xfId="2" applyFont="1" applyFill="1" applyBorder="1" applyAlignment="1" applyProtection="1">
      <alignment horizontal="center" vertical="center" wrapText="1"/>
    </xf>
    <xf numFmtId="164" fontId="13" fillId="12" borderId="1" xfId="2" applyFont="1" applyFill="1" applyBorder="1" applyAlignment="1" applyProtection="1">
      <alignment horizontal="center" vertical="center" wrapText="1"/>
    </xf>
    <xf numFmtId="164" fontId="13" fillId="7" borderId="1" xfId="2"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3" fillId="8" borderId="7" xfId="0" applyFont="1" applyFill="1" applyBorder="1" applyAlignment="1" applyProtection="1">
      <alignment horizontal="center" vertical="center" wrapText="1"/>
    </xf>
    <xf numFmtId="0" fontId="13" fillId="8"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13" fillId="14" borderId="1" xfId="0" applyFont="1" applyFill="1" applyBorder="1" applyAlignment="1" applyProtection="1">
      <alignment horizontal="center" vertical="center" wrapText="1"/>
    </xf>
    <xf numFmtId="0" fontId="13" fillId="13"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textRotation="90" wrapText="1"/>
    </xf>
    <xf numFmtId="0" fontId="14"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4" fillId="0" borderId="1" xfId="0" applyFont="1" applyBorder="1" applyAlignment="1" applyProtection="1">
      <alignment horizontal="center" vertical="center" wrapText="1"/>
    </xf>
    <xf numFmtId="0" fontId="14" fillId="3" borderId="1"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wrapText="1"/>
    </xf>
    <xf numFmtId="0" fontId="13" fillId="5" borderId="4"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wrapText="1"/>
    </xf>
    <xf numFmtId="0" fontId="13" fillId="5" borderId="4" xfId="0" applyFont="1" applyFill="1" applyBorder="1" applyAlignment="1" applyProtection="1">
      <alignment horizontal="center" vertical="center" wrapText="1"/>
    </xf>
    <xf numFmtId="14" fontId="14" fillId="0" borderId="1" xfId="0" applyNumberFormat="1" applyFont="1" applyBorder="1" applyAlignment="1" applyProtection="1">
      <alignment horizontal="center" vertical="center" wrapText="1"/>
    </xf>
    <xf numFmtId="0" fontId="14" fillId="0" borderId="1" xfId="0" applyFont="1" applyBorder="1" applyAlignment="1" applyProtection="1">
      <alignment horizontal="center" vertical="center"/>
    </xf>
    <xf numFmtId="14" fontId="14"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xf>
    <xf numFmtId="0" fontId="13" fillId="0" borderId="3"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4" fillId="0" borderId="0" xfId="0" applyFont="1" applyFill="1" applyProtection="1"/>
    <xf numFmtId="0" fontId="0" fillId="11" borderId="17" xfId="0" applyFill="1" applyBorder="1" applyAlignment="1" applyProtection="1">
      <alignment horizontal="center" vertical="center"/>
    </xf>
    <xf numFmtId="0" fontId="0" fillId="11" borderId="6" xfId="0" applyFill="1" applyBorder="1" applyAlignment="1" applyProtection="1">
      <alignment horizontal="center" vertical="center"/>
    </xf>
    <xf numFmtId="0" fontId="0" fillId="11" borderId="5" xfId="0" applyFill="1" applyBorder="1" applyAlignment="1" applyProtection="1">
      <alignment horizontal="center" vertical="center"/>
    </xf>
    <xf numFmtId="0" fontId="0" fillId="11" borderId="19" xfId="0" applyFill="1" applyBorder="1" applyAlignment="1" applyProtection="1">
      <alignment horizontal="center" vertical="center"/>
    </xf>
    <xf numFmtId="0" fontId="0" fillId="11" borderId="7"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20" xfId="0" applyFill="1" applyBorder="1" applyAlignment="1" applyProtection="1">
      <alignment horizontal="center" vertical="center" wrapText="1"/>
    </xf>
    <xf numFmtId="0" fontId="0" fillId="0" borderId="0" xfId="0" applyAlignment="1" applyProtection="1">
      <alignment horizontal="center" vertical="center"/>
    </xf>
    <xf numFmtId="0" fontId="0" fillId="11" borderId="18" xfId="0" applyFill="1" applyBorder="1" applyAlignment="1" applyProtection="1">
      <alignment horizontal="center" vertical="center"/>
    </xf>
    <xf numFmtId="0" fontId="0" fillId="11" borderId="18" xfId="0" applyFill="1" applyBorder="1" applyAlignment="1" applyProtection="1">
      <alignment horizontal="center" vertical="center" wrapText="1"/>
    </xf>
    <xf numFmtId="0" fontId="0" fillId="11" borderId="1" xfId="0" applyFill="1" applyBorder="1" applyAlignment="1" applyProtection="1">
      <alignment horizontal="center" vertical="center" wrapText="1"/>
    </xf>
    <xf numFmtId="0" fontId="0" fillId="11" borderId="21" xfId="0" applyFill="1" applyBorder="1" applyAlignment="1" applyProtection="1">
      <alignment horizontal="center" vertical="center" wrapText="1"/>
    </xf>
    <xf numFmtId="0" fontId="0" fillId="0" borderId="0" xfId="0" applyAlignment="1" applyProtection="1">
      <alignment horizontal="center" vertical="center" wrapText="1"/>
    </xf>
    <xf numFmtId="1" fontId="0" fillId="0" borderId="1" xfId="0" applyNumberFormat="1" applyFill="1" applyBorder="1" applyAlignment="1" applyProtection="1">
      <alignment horizontal="center" vertical="center"/>
    </xf>
    <xf numFmtId="0" fontId="0" fillId="0" borderId="1" xfId="0" applyBorder="1" applyAlignment="1" applyProtection="1">
      <alignment horizontal="center" vertical="center"/>
    </xf>
  </cellXfs>
  <cellStyles count="5">
    <cellStyle name="Normal" xfId="0" builtinId="0"/>
    <cellStyle name="Normal 2" xfId="1"/>
    <cellStyle name="Normal 3" xfId="2"/>
    <cellStyle name="Normal 4" xfId="3"/>
    <cellStyle name="Normal 4 2" xfId="4"/>
  </cellStyles>
  <dxfs count="240">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 xmlns:a16="http://schemas.microsoft.com/office/drawing/2014/main"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pageSetUpPr fitToPage="1"/>
  </sheetPr>
  <dimension ref="A1:AK294"/>
  <sheetViews>
    <sheetView showGridLines="0" tabSelected="1" zoomScale="96" zoomScaleNormal="96" zoomScaleSheetLayoutView="85" zoomScalePageLayoutView="85" workbookViewId="0">
      <selection activeCell="C25" sqref="C25"/>
    </sheetView>
  </sheetViews>
  <sheetFormatPr baseColWidth="10" defaultColWidth="11.42578125" defaultRowHeight="15"/>
  <cols>
    <col min="1" max="1" width="27.42578125" style="23" bestFit="1" customWidth="1"/>
    <col min="2" max="2" width="14.28515625" style="23" customWidth="1"/>
    <col min="3" max="3" width="13.42578125" style="23" customWidth="1"/>
    <col min="4" max="4" width="15.42578125" style="23" bestFit="1" customWidth="1"/>
    <col min="5" max="5" width="24.42578125" style="23" customWidth="1"/>
    <col min="6" max="6" width="9.140625" style="23" customWidth="1"/>
    <col min="7" max="9" width="3.7109375" style="23" customWidth="1"/>
    <col min="10" max="10" width="13.140625" style="23" customWidth="1"/>
    <col min="11" max="11" width="14.42578125" style="23" customWidth="1"/>
    <col min="12" max="12" width="6" style="23" bestFit="1" customWidth="1"/>
    <col min="13" max="13" width="6.7109375" style="23" customWidth="1"/>
    <col min="14" max="14" width="17.42578125" style="23" customWidth="1"/>
    <col min="15" max="15" width="20.28515625" style="23" customWidth="1"/>
    <col min="16" max="16" width="19.7109375" style="23" customWidth="1"/>
    <col min="17" max="17" width="26.42578125" style="23" customWidth="1"/>
    <col min="18" max="18" width="26.28515625" style="23" customWidth="1"/>
    <col min="19" max="19" width="28.140625" style="23" customWidth="1"/>
    <col min="20" max="20" width="25.7109375" style="23" customWidth="1"/>
    <col min="21" max="26" width="26.42578125" style="23" customWidth="1"/>
    <col min="27" max="33" width="19.7109375" style="23" customWidth="1"/>
    <col min="34" max="37" width="0" style="23" hidden="1" customWidth="1"/>
    <col min="38" max="16384" width="11.42578125" style="23"/>
  </cols>
  <sheetData>
    <row r="1" spans="1:37" s="11" customFormat="1" ht="41.25" customHeight="1">
      <c r="A1" s="5"/>
      <c r="B1" s="6" t="s">
        <v>34</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8"/>
      <c r="AH1" s="9"/>
      <c r="AI1" s="10"/>
      <c r="AJ1" s="9"/>
      <c r="AK1" s="9"/>
    </row>
    <row r="2" spans="1:37" s="11" customFormat="1" ht="42.75" customHeight="1">
      <c r="A2" s="12"/>
      <c r="B2" s="1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5"/>
      <c r="AH2" s="9"/>
      <c r="AI2" s="9"/>
      <c r="AJ2" s="9"/>
      <c r="AK2" s="9"/>
    </row>
    <row r="3" spans="1:37" s="11" customFormat="1" ht="27" customHeight="1">
      <c r="A3" s="12"/>
      <c r="B3" s="13"/>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5"/>
      <c r="AH3" s="9"/>
      <c r="AI3" s="9"/>
      <c r="AJ3" s="9"/>
      <c r="AK3" s="9"/>
    </row>
    <row r="4" spans="1:37" s="11" customFormat="1" ht="15.75" thickBot="1">
      <c r="A4" s="16"/>
      <c r="B4" s="17"/>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9"/>
      <c r="AH4" s="9"/>
      <c r="AI4" s="9"/>
      <c r="AJ4" s="9"/>
      <c r="AK4" s="9"/>
    </row>
    <row r="7" spans="1:37" ht="18.75" customHeight="1">
      <c r="A7" s="20" t="s">
        <v>17</v>
      </c>
      <c r="B7" s="20"/>
      <c r="C7" s="20"/>
      <c r="D7" s="20"/>
      <c r="E7" s="20"/>
      <c r="F7" s="21" t="s">
        <v>487</v>
      </c>
      <c r="G7" s="21"/>
      <c r="H7" s="21"/>
      <c r="I7" s="21"/>
      <c r="J7" s="21"/>
      <c r="K7" s="21"/>
      <c r="L7" s="21"/>
      <c r="M7" s="21"/>
      <c r="N7" s="21"/>
      <c r="O7" s="21"/>
      <c r="P7" s="21"/>
      <c r="Q7" s="21"/>
      <c r="R7" s="21"/>
      <c r="S7" s="22"/>
      <c r="T7" s="22"/>
      <c r="U7" s="22"/>
      <c r="V7" s="22"/>
      <c r="W7" s="22"/>
      <c r="X7" s="22"/>
      <c r="Y7" s="22"/>
      <c r="Z7" s="22"/>
      <c r="AA7" s="22"/>
      <c r="AB7" s="22"/>
      <c r="AC7" s="22"/>
      <c r="AD7" s="22"/>
      <c r="AE7" s="22"/>
      <c r="AF7" s="22"/>
      <c r="AG7" s="22"/>
      <c r="AH7" s="22"/>
      <c r="AI7" s="22"/>
      <c r="AJ7" s="22"/>
      <c r="AK7" s="22"/>
    </row>
    <row r="8" spans="1:37" ht="18.75" customHeight="1">
      <c r="A8" s="20" t="s">
        <v>17</v>
      </c>
      <c r="B8" s="20"/>
      <c r="C8" s="20"/>
      <c r="D8" s="20"/>
      <c r="E8" s="20"/>
      <c r="F8" s="21" t="s">
        <v>489</v>
      </c>
      <c r="G8" s="21"/>
      <c r="H8" s="21"/>
      <c r="I8" s="21"/>
      <c r="J8" s="21"/>
      <c r="K8" s="21"/>
      <c r="L8" s="21"/>
      <c r="M8" s="21"/>
      <c r="N8" s="21"/>
      <c r="O8" s="21"/>
      <c r="P8" s="21"/>
      <c r="Q8" s="21"/>
      <c r="R8" s="21"/>
      <c r="S8" s="22"/>
      <c r="T8" s="22"/>
      <c r="U8" s="22"/>
      <c r="V8" s="22"/>
      <c r="W8" s="22"/>
      <c r="X8" s="22"/>
      <c r="Y8" s="22"/>
      <c r="Z8" s="22"/>
      <c r="AA8" s="22"/>
      <c r="AB8" s="22"/>
      <c r="AC8" s="22"/>
      <c r="AD8" s="22"/>
      <c r="AE8" s="22"/>
      <c r="AF8" s="22"/>
      <c r="AG8" s="22"/>
      <c r="AH8" s="22"/>
      <c r="AI8" s="22"/>
      <c r="AJ8" s="22"/>
      <c r="AK8" s="22"/>
    </row>
    <row r="9" spans="1:37" ht="33.75" customHeight="1">
      <c r="A9" s="20" t="s">
        <v>20</v>
      </c>
      <c r="B9" s="20"/>
      <c r="C9" s="20"/>
      <c r="D9" s="20"/>
      <c r="E9" s="20"/>
      <c r="F9" s="21" t="s">
        <v>677</v>
      </c>
      <c r="G9" s="21"/>
      <c r="H9" s="21"/>
      <c r="I9" s="21"/>
      <c r="J9" s="21"/>
      <c r="K9" s="21"/>
      <c r="L9" s="21"/>
      <c r="M9" s="21"/>
      <c r="N9" s="21"/>
      <c r="O9" s="21"/>
      <c r="P9" s="21"/>
      <c r="Q9" s="21"/>
      <c r="R9" s="21"/>
      <c r="S9" s="22"/>
      <c r="T9" s="22"/>
      <c r="U9" s="22"/>
      <c r="V9" s="22"/>
      <c r="W9" s="22"/>
      <c r="X9" s="22"/>
      <c r="Y9" s="22"/>
      <c r="Z9" s="22"/>
      <c r="AA9" s="22"/>
      <c r="AB9" s="22"/>
      <c r="AC9" s="22"/>
      <c r="AD9" s="22"/>
      <c r="AE9" s="22"/>
      <c r="AF9" s="22"/>
      <c r="AG9" s="22"/>
      <c r="AH9" s="22"/>
      <c r="AI9" s="22"/>
      <c r="AJ9" s="22"/>
      <c r="AK9" s="22"/>
    </row>
    <row r="10" spans="1:37" ht="18.75" customHeight="1">
      <c r="A10" s="20" t="s">
        <v>18</v>
      </c>
      <c r="B10" s="20"/>
      <c r="C10" s="20"/>
      <c r="D10" s="20"/>
      <c r="E10" s="20"/>
      <c r="F10" s="21" t="s">
        <v>445</v>
      </c>
      <c r="G10" s="21"/>
      <c r="H10" s="21"/>
      <c r="I10" s="21"/>
      <c r="J10" s="21"/>
      <c r="K10" s="21"/>
      <c r="L10" s="21"/>
      <c r="M10" s="21"/>
      <c r="N10" s="21"/>
      <c r="O10" s="21"/>
      <c r="P10" s="21"/>
      <c r="Q10" s="21"/>
      <c r="R10" s="21"/>
      <c r="S10" s="22"/>
      <c r="T10" s="22"/>
      <c r="U10" s="22"/>
      <c r="V10" s="22"/>
      <c r="W10" s="22"/>
      <c r="X10" s="22"/>
      <c r="Y10" s="22"/>
      <c r="Z10" s="22"/>
      <c r="AA10" s="22"/>
      <c r="AB10" s="22"/>
      <c r="AC10" s="24" t="s">
        <v>35</v>
      </c>
      <c r="AD10" s="25" t="s">
        <v>40</v>
      </c>
      <c r="AE10" s="22"/>
      <c r="AF10" s="22"/>
      <c r="AG10" s="22"/>
      <c r="AH10" s="22"/>
      <c r="AI10" s="22"/>
      <c r="AJ10" s="22"/>
      <c r="AK10" s="22"/>
    </row>
    <row r="11" spans="1:37" ht="18.75" customHeight="1">
      <c r="A11" s="20" t="s">
        <v>19</v>
      </c>
      <c r="B11" s="20"/>
      <c r="C11" s="20"/>
      <c r="D11" s="20"/>
      <c r="E11" s="20"/>
      <c r="F11" s="26">
        <v>43241</v>
      </c>
      <c r="G11" s="26"/>
      <c r="H11" s="26"/>
      <c r="I11" s="26"/>
      <c r="J11" s="26"/>
      <c r="K11" s="26"/>
      <c r="L11" s="26"/>
      <c r="M11" s="26"/>
      <c r="N11" s="26"/>
      <c r="O11" s="26"/>
      <c r="P11" s="26"/>
      <c r="Q11" s="26"/>
      <c r="R11" s="26"/>
      <c r="S11" s="22"/>
      <c r="T11" s="22"/>
      <c r="U11" s="27"/>
      <c r="V11" s="27"/>
      <c r="W11" s="27"/>
      <c r="X11" s="27"/>
      <c r="Y11" s="27"/>
      <c r="Z11" s="27"/>
      <c r="AA11" s="27"/>
      <c r="AB11" s="27"/>
      <c r="AC11" s="24" t="s">
        <v>36</v>
      </c>
      <c r="AD11" s="25" t="s">
        <v>41</v>
      </c>
      <c r="AE11" s="28" t="s">
        <v>44</v>
      </c>
      <c r="AF11" s="28"/>
      <c r="AG11" s="27"/>
      <c r="AH11" s="22"/>
      <c r="AI11" s="22"/>
      <c r="AJ11" s="22"/>
      <c r="AK11" s="22"/>
    </row>
    <row r="12" spans="1:37">
      <c r="A12" s="29"/>
      <c r="B12" s="29"/>
      <c r="C12" s="29"/>
      <c r="D12" s="29"/>
      <c r="E12" s="29"/>
      <c r="F12" s="30"/>
      <c r="G12" s="31"/>
      <c r="H12" s="31"/>
      <c r="I12" s="31"/>
      <c r="J12" s="32"/>
      <c r="K12" s="32"/>
      <c r="L12" s="32"/>
      <c r="M12" s="32"/>
      <c r="N12" s="32"/>
      <c r="O12" s="32"/>
      <c r="P12" s="32"/>
      <c r="Q12" s="32"/>
      <c r="R12" s="32"/>
      <c r="S12" s="32"/>
      <c r="T12" s="32"/>
      <c r="U12" s="33"/>
      <c r="V12" s="33"/>
      <c r="W12" s="33"/>
      <c r="X12" s="33"/>
      <c r="Y12" s="33"/>
      <c r="Z12" s="33"/>
      <c r="AA12" s="33"/>
      <c r="AB12" s="33"/>
      <c r="AC12" s="34"/>
      <c r="AD12" s="25" t="s">
        <v>42</v>
      </c>
      <c r="AE12" s="35" t="s">
        <v>45</v>
      </c>
      <c r="AF12" s="35"/>
      <c r="AG12" s="33"/>
      <c r="AH12" s="32"/>
      <c r="AI12" s="32"/>
      <c r="AJ12" s="32"/>
      <c r="AK12" s="32"/>
    </row>
    <row r="13" spans="1:37" ht="35.25" customHeight="1">
      <c r="A13" s="36" t="s">
        <v>53</v>
      </c>
      <c r="B13" s="36"/>
      <c r="C13" s="36"/>
      <c r="D13" s="36"/>
      <c r="E13" s="36"/>
      <c r="F13" s="36"/>
      <c r="G13" s="36"/>
      <c r="H13" s="36"/>
      <c r="I13" s="36"/>
      <c r="J13" s="36"/>
      <c r="K13" s="36"/>
      <c r="L13" s="36"/>
      <c r="M13" s="36"/>
      <c r="N13" s="36"/>
      <c r="O13" s="36"/>
      <c r="P13" s="36"/>
      <c r="Q13" s="36"/>
      <c r="R13" s="36"/>
      <c r="S13" s="37"/>
      <c r="T13" s="37"/>
      <c r="U13" s="38"/>
      <c r="V13" s="38"/>
      <c r="W13" s="38"/>
      <c r="X13" s="38"/>
      <c r="Y13" s="38"/>
      <c r="Z13" s="38"/>
      <c r="AA13" s="38"/>
      <c r="AB13" s="38"/>
      <c r="AC13" s="24"/>
      <c r="AD13" s="25" t="s">
        <v>43</v>
      </c>
      <c r="AE13" s="39" t="s">
        <v>55</v>
      </c>
      <c r="AF13" s="39"/>
      <c r="AG13" s="38"/>
      <c r="AH13" s="40"/>
      <c r="AI13" s="40"/>
      <c r="AJ13" s="40"/>
      <c r="AK13" s="40"/>
    </row>
    <row r="14" spans="1:37" ht="15.75" customHeight="1">
      <c r="A14" s="36" t="s">
        <v>56</v>
      </c>
      <c r="B14" s="36"/>
      <c r="C14" s="36"/>
      <c r="D14" s="36"/>
      <c r="E14" s="36"/>
      <c r="F14" s="36"/>
      <c r="G14" s="36"/>
      <c r="H14" s="36"/>
      <c r="I14" s="36"/>
      <c r="J14" s="36"/>
      <c r="K14" s="36"/>
      <c r="L14" s="36"/>
      <c r="M14" s="36"/>
      <c r="N14" s="36"/>
      <c r="O14" s="36"/>
      <c r="P14" s="36"/>
      <c r="Q14" s="36"/>
      <c r="R14" s="36"/>
      <c r="S14" s="37"/>
      <c r="T14" s="37"/>
      <c r="U14" s="38"/>
      <c r="V14" s="38"/>
      <c r="W14" s="38"/>
      <c r="X14" s="38"/>
      <c r="Y14" s="38"/>
      <c r="Z14" s="38"/>
      <c r="AA14" s="38"/>
      <c r="AB14" s="38"/>
      <c r="AC14" s="24"/>
      <c r="AD14" s="25"/>
      <c r="AE14" s="39" t="s">
        <v>52</v>
      </c>
      <c r="AF14" s="39"/>
      <c r="AG14" s="38"/>
      <c r="AH14" s="40"/>
      <c r="AI14" s="40"/>
      <c r="AJ14" s="40"/>
      <c r="AK14" s="40"/>
    </row>
    <row r="15" spans="1:37" ht="32.25" customHeight="1">
      <c r="A15" s="41" t="s">
        <v>54</v>
      </c>
      <c r="B15" s="36"/>
      <c r="C15" s="36"/>
      <c r="D15" s="36"/>
      <c r="E15" s="36"/>
      <c r="F15" s="36"/>
      <c r="G15" s="36"/>
      <c r="H15" s="36"/>
      <c r="I15" s="36"/>
      <c r="J15" s="36"/>
      <c r="K15" s="36"/>
      <c r="L15" s="36"/>
      <c r="M15" s="36"/>
      <c r="N15" s="36"/>
      <c r="O15" s="36"/>
      <c r="P15" s="36"/>
      <c r="Q15" s="36"/>
      <c r="R15" s="36"/>
      <c r="S15" s="37"/>
      <c r="T15" s="37"/>
      <c r="U15" s="38"/>
      <c r="V15" s="38"/>
      <c r="W15" s="38"/>
      <c r="X15" s="38"/>
      <c r="Y15" s="38"/>
      <c r="Z15" s="38"/>
      <c r="AA15" s="38"/>
      <c r="AB15" s="38"/>
      <c r="AC15" s="24"/>
      <c r="AD15" s="25"/>
      <c r="AE15" s="39" t="s">
        <v>51</v>
      </c>
      <c r="AF15" s="39"/>
      <c r="AG15" s="38"/>
      <c r="AH15" s="40"/>
      <c r="AI15" s="40"/>
      <c r="AJ15" s="40"/>
      <c r="AK15" s="40"/>
    </row>
    <row r="16" spans="1:37" ht="12" customHeight="1">
      <c r="A16" s="42"/>
      <c r="B16" s="42"/>
      <c r="C16" s="42"/>
      <c r="D16" s="42"/>
      <c r="E16" s="42"/>
      <c r="F16" s="42"/>
      <c r="G16" s="42"/>
      <c r="H16" s="42"/>
      <c r="I16" s="42"/>
      <c r="J16" s="42"/>
      <c r="K16" s="42"/>
      <c r="L16" s="42"/>
      <c r="M16" s="42"/>
      <c r="N16" s="42"/>
      <c r="O16" s="42"/>
      <c r="P16" s="42"/>
      <c r="Q16" s="42"/>
      <c r="R16" s="42"/>
      <c r="S16" s="37"/>
      <c r="T16" s="37"/>
      <c r="U16" s="38"/>
      <c r="V16" s="38"/>
      <c r="W16" s="38"/>
      <c r="X16" s="38"/>
      <c r="Y16" s="38"/>
      <c r="Z16" s="38"/>
      <c r="AA16" s="38"/>
      <c r="AB16" s="38"/>
      <c r="AC16" s="24"/>
      <c r="AD16" s="25"/>
      <c r="AE16" s="39" t="s">
        <v>50</v>
      </c>
      <c r="AF16" s="39"/>
      <c r="AG16" s="38"/>
      <c r="AH16" s="40"/>
      <c r="AI16" s="40"/>
      <c r="AJ16" s="40"/>
      <c r="AK16" s="40"/>
    </row>
    <row r="17" spans="1:37" ht="15.75" customHeight="1">
      <c r="A17" s="36" t="s">
        <v>57</v>
      </c>
      <c r="B17" s="36"/>
      <c r="C17" s="36"/>
      <c r="D17" s="36"/>
      <c r="E17" s="36"/>
      <c r="F17" s="36"/>
      <c r="G17" s="36"/>
      <c r="H17" s="36"/>
      <c r="I17" s="36"/>
      <c r="J17" s="36"/>
      <c r="K17" s="36"/>
      <c r="L17" s="36"/>
      <c r="M17" s="36"/>
      <c r="N17" s="36"/>
      <c r="O17" s="36"/>
      <c r="P17" s="36"/>
      <c r="Q17" s="36"/>
      <c r="R17" s="36"/>
      <c r="S17" s="37"/>
      <c r="T17" s="37"/>
      <c r="U17" s="38"/>
      <c r="V17" s="38"/>
      <c r="W17" s="38"/>
      <c r="X17" s="38"/>
      <c r="Y17" s="38"/>
      <c r="Z17" s="38"/>
      <c r="AA17" s="38"/>
      <c r="AB17" s="38"/>
      <c r="AC17" s="24"/>
      <c r="AD17" s="25"/>
      <c r="AE17" s="39" t="s">
        <v>48</v>
      </c>
      <c r="AF17" s="39"/>
      <c r="AG17" s="38"/>
      <c r="AH17" s="40"/>
      <c r="AI17" s="40"/>
      <c r="AJ17" s="40"/>
      <c r="AK17" s="40"/>
    </row>
    <row r="18" spans="1:37" ht="9" customHeight="1">
      <c r="A18" s="42"/>
      <c r="B18" s="42"/>
      <c r="C18" s="42"/>
      <c r="D18" s="42"/>
      <c r="E18" s="42"/>
      <c r="F18" s="42"/>
      <c r="G18" s="42"/>
      <c r="H18" s="42"/>
      <c r="I18" s="42"/>
      <c r="J18" s="42"/>
      <c r="K18" s="42"/>
      <c r="L18" s="42"/>
      <c r="M18" s="42"/>
      <c r="N18" s="42"/>
      <c r="O18" s="42"/>
      <c r="P18" s="42"/>
      <c r="Q18" s="42"/>
      <c r="R18" s="42"/>
      <c r="S18" s="37"/>
      <c r="T18" s="37"/>
      <c r="U18" s="38"/>
      <c r="V18" s="38"/>
      <c r="W18" s="38"/>
      <c r="X18" s="38"/>
      <c r="Y18" s="38"/>
      <c r="Z18" s="38"/>
      <c r="AA18" s="38"/>
      <c r="AB18" s="38"/>
      <c r="AC18" s="24"/>
      <c r="AD18" s="25"/>
      <c r="AE18" s="39" t="s">
        <v>47</v>
      </c>
      <c r="AF18" s="39"/>
      <c r="AG18" s="38"/>
      <c r="AH18" s="40"/>
      <c r="AI18" s="40"/>
      <c r="AJ18" s="40"/>
      <c r="AK18" s="40"/>
    </row>
    <row r="19" spans="1:37" ht="10.5" customHeight="1">
      <c r="S19" s="37"/>
      <c r="T19" s="37"/>
      <c r="U19" s="38"/>
      <c r="V19" s="38"/>
      <c r="W19" s="38"/>
      <c r="X19" s="38"/>
      <c r="Y19" s="38"/>
      <c r="Z19" s="38"/>
      <c r="AA19" s="38"/>
      <c r="AB19" s="38"/>
      <c r="AC19" s="24"/>
      <c r="AD19" s="25"/>
      <c r="AE19" s="39" t="s">
        <v>46</v>
      </c>
      <c r="AF19" s="39"/>
      <c r="AG19" s="38"/>
      <c r="AH19" s="40"/>
      <c r="AI19" s="40"/>
      <c r="AJ19" s="40"/>
      <c r="AK19" s="40"/>
    </row>
    <row r="20" spans="1:37" ht="11.25" customHeight="1">
      <c r="A20" s="43"/>
      <c r="B20" s="43"/>
      <c r="C20" s="43"/>
      <c r="D20" s="43"/>
      <c r="E20" s="43"/>
      <c r="F20" s="43"/>
      <c r="G20" s="43"/>
      <c r="H20" s="43"/>
      <c r="I20" s="43"/>
      <c r="J20" s="43"/>
      <c r="K20" s="43"/>
      <c r="L20" s="43"/>
      <c r="M20" s="43"/>
      <c r="N20" s="43"/>
      <c r="O20" s="43"/>
      <c r="P20" s="43"/>
      <c r="Q20" s="43"/>
      <c r="R20" s="43"/>
      <c r="S20" s="40"/>
      <c r="T20" s="40"/>
      <c r="U20" s="44"/>
      <c r="V20" s="44"/>
      <c r="W20" s="44"/>
      <c r="X20" s="44"/>
      <c r="Y20" s="44"/>
      <c r="Z20" s="44"/>
      <c r="AA20" s="38"/>
      <c r="AB20" s="38"/>
      <c r="AC20" s="24"/>
      <c r="AD20" s="25"/>
      <c r="AE20" s="39" t="s">
        <v>49</v>
      </c>
      <c r="AF20" s="39"/>
      <c r="AG20" s="38"/>
      <c r="AH20" s="40"/>
      <c r="AI20" s="40"/>
      <c r="AJ20" s="40"/>
      <c r="AK20" s="40"/>
    </row>
    <row r="21" spans="1:37" ht="69" customHeight="1">
      <c r="A21" s="45" t="s">
        <v>28</v>
      </c>
      <c r="B21" s="45"/>
      <c r="C21" s="45"/>
      <c r="D21" s="45"/>
      <c r="E21" s="45"/>
      <c r="F21" s="45"/>
      <c r="G21" s="45"/>
      <c r="H21" s="45"/>
      <c r="I21" s="45"/>
      <c r="J21" s="45"/>
      <c r="K21" s="45"/>
      <c r="L21" s="45"/>
      <c r="M21" s="45"/>
      <c r="N21" s="45"/>
      <c r="O21" s="45"/>
      <c r="P21" s="45"/>
      <c r="Q21" s="45"/>
      <c r="R21" s="45"/>
      <c r="S21" s="45"/>
      <c r="T21" s="45"/>
      <c r="U21" s="45"/>
      <c r="V21" s="46" t="s">
        <v>74</v>
      </c>
      <c r="W21" s="46"/>
      <c r="X21" s="46"/>
      <c r="Y21" s="46"/>
      <c r="Z21" s="46"/>
      <c r="AA21" s="47" t="s">
        <v>39</v>
      </c>
      <c r="AB21" s="47"/>
      <c r="AC21" s="47"/>
      <c r="AD21" s="47"/>
      <c r="AE21" s="47"/>
      <c r="AF21" s="47"/>
      <c r="AG21" s="48" t="s">
        <v>61</v>
      </c>
      <c r="AH21" s="49" t="s">
        <v>16</v>
      </c>
      <c r="AI21" s="50"/>
      <c r="AJ21" s="50"/>
      <c r="AK21" s="50"/>
    </row>
    <row r="22" spans="1:37" ht="38.25" customHeight="1">
      <c r="A22" s="51" t="s">
        <v>0</v>
      </c>
      <c r="B22" s="51" t="s">
        <v>1</v>
      </c>
      <c r="C22" s="51" t="s">
        <v>2</v>
      </c>
      <c r="D22" s="51" t="s">
        <v>3</v>
      </c>
      <c r="E22" s="51"/>
      <c r="F22" s="51"/>
      <c r="G22" s="51" t="s">
        <v>38</v>
      </c>
      <c r="H22" s="51"/>
      <c r="I22" s="51"/>
      <c r="J22" s="51"/>
      <c r="K22" s="51"/>
      <c r="L22" s="51" t="s">
        <v>4</v>
      </c>
      <c r="M22" s="51"/>
      <c r="N22" s="52"/>
      <c r="O22" s="52"/>
      <c r="P22" s="52"/>
      <c r="Q22" s="45"/>
      <c r="R22" s="45"/>
      <c r="S22" s="45"/>
      <c r="T22" s="45"/>
      <c r="U22" s="45"/>
      <c r="V22" s="53" t="s">
        <v>678</v>
      </c>
      <c r="W22" s="54" t="s">
        <v>58</v>
      </c>
      <c r="X22" s="54" t="s">
        <v>59</v>
      </c>
      <c r="Y22" s="54" t="s">
        <v>60</v>
      </c>
      <c r="Z22" s="54" t="s">
        <v>62</v>
      </c>
      <c r="AA22" s="50" t="s">
        <v>22</v>
      </c>
      <c r="AB22" s="50" t="s">
        <v>23</v>
      </c>
      <c r="AC22" s="50" t="s">
        <v>24</v>
      </c>
      <c r="AD22" s="50" t="s">
        <v>25</v>
      </c>
      <c r="AE22" s="50" t="s">
        <v>26</v>
      </c>
      <c r="AF22" s="50" t="s">
        <v>27</v>
      </c>
      <c r="AG22" s="48"/>
      <c r="AH22" s="49"/>
      <c r="AI22" s="50"/>
      <c r="AJ22" s="50"/>
      <c r="AK22" s="50"/>
    </row>
    <row r="23" spans="1:37" ht="41.25" customHeight="1">
      <c r="A23" s="51"/>
      <c r="B23" s="51"/>
      <c r="C23" s="51"/>
      <c r="D23" s="51" t="s">
        <v>5</v>
      </c>
      <c r="E23" s="51" t="s">
        <v>6</v>
      </c>
      <c r="F23" s="51" t="s">
        <v>7</v>
      </c>
      <c r="G23" s="55" t="s">
        <v>30</v>
      </c>
      <c r="H23" s="55" t="s">
        <v>8</v>
      </c>
      <c r="I23" s="55" t="s">
        <v>9</v>
      </c>
      <c r="J23" s="51" t="s">
        <v>10</v>
      </c>
      <c r="K23" s="51" t="s">
        <v>11</v>
      </c>
      <c r="L23" s="55" t="s">
        <v>12</v>
      </c>
      <c r="M23" s="55" t="s">
        <v>13</v>
      </c>
      <c r="N23" s="52" t="s">
        <v>14</v>
      </c>
      <c r="O23" s="52" t="s">
        <v>15</v>
      </c>
      <c r="P23" s="52" t="s">
        <v>29</v>
      </c>
      <c r="Q23" s="52" t="s">
        <v>21</v>
      </c>
      <c r="R23" s="52" t="s">
        <v>31</v>
      </c>
      <c r="S23" s="52" t="s">
        <v>33</v>
      </c>
      <c r="T23" s="52" t="s">
        <v>37</v>
      </c>
      <c r="U23" s="52" t="s">
        <v>32</v>
      </c>
      <c r="V23" s="53"/>
      <c r="W23" s="54"/>
      <c r="X23" s="54"/>
      <c r="Y23" s="54"/>
      <c r="Z23" s="54"/>
      <c r="AA23" s="50"/>
      <c r="AB23" s="50"/>
      <c r="AC23" s="50"/>
      <c r="AD23" s="50"/>
      <c r="AE23" s="50"/>
      <c r="AF23" s="50"/>
      <c r="AG23" s="48"/>
      <c r="AH23" s="49"/>
      <c r="AI23" s="50"/>
      <c r="AJ23" s="50"/>
      <c r="AK23" s="50"/>
    </row>
    <row r="24" spans="1:37" ht="41.25" customHeight="1">
      <c r="A24" s="51"/>
      <c r="B24" s="51"/>
      <c r="C24" s="51"/>
      <c r="D24" s="51"/>
      <c r="E24" s="51"/>
      <c r="F24" s="51"/>
      <c r="G24" s="55"/>
      <c r="H24" s="55"/>
      <c r="I24" s="55"/>
      <c r="J24" s="51"/>
      <c r="K24" s="51"/>
      <c r="L24" s="55"/>
      <c r="M24" s="55"/>
      <c r="N24" s="52"/>
      <c r="O24" s="52"/>
      <c r="P24" s="52"/>
      <c r="Q24" s="52"/>
      <c r="R24" s="52"/>
      <c r="S24" s="52"/>
      <c r="T24" s="52"/>
      <c r="U24" s="52"/>
      <c r="V24" s="53"/>
      <c r="W24" s="54"/>
      <c r="X24" s="54"/>
      <c r="Y24" s="54"/>
      <c r="Z24" s="54"/>
      <c r="AA24" s="50"/>
      <c r="AB24" s="50"/>
      <c r="AC24" s="50"/>
      <c r="AD24" s="50"/>
      <c r="AE24" s="50"/>
      <c r="AF24" s="50"/>
      <c r="AG24" s="48"/>
      <c r="AH24" s="49"/>
      <c r="AI24" s="50"/>
      <c r="AJ24" s="50"/>
      <c r="AK24" s="50"/>
    </row>
    <row r="25" spans="1:37" ht="75.75" thickBot="1">
      <c r="A25" s="56" t="s">
        <v>92</v>
      </c>
      <c r="B25" s="57" t="s">
        <v>93</v>
      </c>
      <c r="C25" s="56" t="s">
        <v>94</v>
      </c>
      <c r="D25" s="56" t="s">
        <v>78</v>
      </c>
      <c r="E25" s="56" t="s">
        <v>501</v>
      </c>
      <c r="F25" s="58" t="s">
        <v>95</v>
      </c>
      <c r="G25" s="56" t="s">
        <v>36</v>
      </c>
      <c r="H25" s="56"/>
      <c r="I25" s="58"/>
      <c r="J25" s="56" t="s">
        <v>96</v>
      </c>
      <c r="K25" s="56" t="s">
        <v>97</v>
      </c>
      <c r="L25" s="56" t="s">
        <v>36</v>
      </c>
      <c r="M25" s="56"/>
      <c r="N25" s="58" t="s">
        <v>98</v>
      </c>
      <c r="O25" s="58" t="s">
        <v>98</v>
      </c>
      <c r="P25" s="56" t="s">
        <v>98</v>
      </c>
      <c r="Q25" s="58" t="s">
        <v>442</v>
      </c>
      <c r="R25" s="59" t="s">
        <v>41</v>
      </c>
      <c r="S25" s="57" t="s">
        <v>443</v>
      </c>
      <c r="T25" s="57" t="s">
        <v>444</v>
      </c>
      <c r="U25" s="57" t="s">
        <v>445</v>
      </c>
      <c r="V25" s="57" t="s">
        <v>78</v>
      </c>
      <c r="W25" s="3" t="str">
        <f>IFERROR(VLOOKUP($V25,'Agrupamiento Activos'!$A$3:$S$52,2,0),"")</f>
        <v>Pública</v>
      </c>
      <c r="X25" s="3" t="str">
        <f>IFERROR(VLOOKUP($V25,'Agrupamiento Activos'!$A$4:$S$52,9,0),"")</f>
        <v>Bajo</v>
      </c>
      <c r="Y25" s="3" t="str">
        <f>IFERROR(VLOOKUP($V25,'Agrupamiento Activos'!$A$4:$S$52,16,0),"")</f>
        <v>Medio</v>
      </c>
      <c r="Z25" s="3" t="str">
        <f>IFERROR(VLOOKUP($V25,'Agrupamiento Activos'!$A$4:$S$52,19,0),"")</f>
        <v>Bajo</v>
      </c>
      <c r="AA25" s="58" t="s">
        <v>478</v>
      </c>
      <c r="AB25" s="58" t="s">
        <v>478</v>
      </c>
      <c r="AC25" s="58" t="s">
        <v>478</v>
      </c>
      <c r="AD25" s="58" t="s">
        <v>478</v>
      </c>
      <c r="AE25" s="58" t="s">
        <v>478</v>
      </c>
      <c r="AF25" s="58" t="s">
        <v>478</v>
      </c>
      <c r="AG25" s="58" t="s">
        <v>479</v>
      </c>
      <c r="AH25" s="60"/>
      <c r="AI25" s="60"/>
      <c r="AJ25" s="60"/>
      <c r="AK25" s="61"/>
    </row>
    <row r="26" spans="1:37" ht="45.75" thickBot="1">
      <c r="A26" s="56" t="s">
        <v>92</v>
      </c>
      <c r="B26" s="57" t="s">
        <v>93</v>
      </c>
      <c r="C26" s="56" t="s">
        <v>97</v>
      </c>
      <c r="D26" s="56" t="s">
        <v>99</v>
      </c>
      <c r="E26" s="56" t="s">
        <v>502</v>
      </c>
      <c r="F26" s="58" t="s">
        <v>95</v>
      </c>
      <c r="G26" s="56"/>
      <c r="H26" s="56"/>
      <c r="I26" s="58" t="s">
        <v>36</v>
      </c>
      <c r="J26" s="56" t="s">
        <v>100</v>
      </c>
      <c r="K26" s="56" t="s">
        <v>101</v>
      </c>
      <c r="L26" s="56" t="s">
        <v>36</v>
      </c>
      <c r="M26" s="56"/>
      <c r="N26" s="58" t="s">
        <v>98</v>
      </c>
      <c r="O26" s="58" t="s">
        <v>98</v>
      </c>
      <c r="P26" s="56" t="s">
        <v>98</v>
      </c>
      <c r="Q26" s="58" t="s">
        <v>446</v>
      </c>
      <c r="R26" s="58" t="s">
        <v>41</v>
      </c>
      <c r="S26" s="57" t="s">
        <v>447</v>
      </c>
      <c r="T26" s="57" t="s">
        <v>444</v>
      </c>
      <c r="U26" s="57" t="s">
        <v>445</v>
      </c>
      <c r="V26" s="57" t="s">
        <v>76</v>
      </c>
      <c r="W26" s="3" t="str">
        <f>IFERROR(VLOOKUP($V26,'Agrupamiento Activos'!$A$3:$S$52,2,0),"")</f>
        <v>Pública</v>
      </c>
      <c r="X26" s="3" t="str">
        <f>IFERROR(VLOOKUP($V26,'Agrupamiento Activos'!$A$4:$S$52,9,0),"")</f>
        <v>Bajo</v>
      </c>
      <c r="Y26" s="3" t="str">
        <f>IFERROR(VLOOKUP($V26,'Agrupamiento Activos'!$A$4:$S$52,16,0),"")</f>
        <v>Bajo</v>
      </c>
      <c r="Z26" s="3" t="str">
        <f>IFERROR(VLOOKUP($V26,'Agrupamiento Activos'!$A$4:$S$52,19,0),"")</f>
        <v>Bajo</v>
      </c>
      <c r="AA26" s="58" t="s">
        <v>478</v>
      </c>
      <c r="AB26" s="58" t="s">
        <v>478</v>
      </c>
      <c r="AC26" s="58" t="s">
        <v>478</v>
      </c>
      <c r="AD26" s="58" t="s">
        <v>478</v>
      </c>
      <c r="AE26" s="58" t="s">
        <v>478</v>
      </c>
      <c r="AF26" s="58" t="s">
        <v>478</v>
      </c>
      <c r="AG26" s="58" t="s">
        <v>479</v>
      </c>
      <c r="AH26" s="62"/>
      <c r="AI26" s="62"/>
      <c r="AJ26" s="62"/>
      <c r="AK26" s="63"/>
    </row>
    <row r="27" spans="1:37" ht="90.75" thickBot="1">
      <c r="A27" s="56" t="s">
        <v>92</v>
      </c>
      <c r="B27" s="57" t="s">
        <v>93</v>
      </c>
      <c r="C27" s="56" t="s">
        <v>97</v>
      </c>
      <c r="D27" s="56" t="s">
        <v>102</v>
      </c>
      <c r="E27" s="57" t="s">
        <v>503</v>
      </c>
      <c r="F27" s="58" t="s">
        <v>95</v>
      </c>
      <c r="G27" s="56"/>
      <c r="H27" s="56"/>
      <c r="I27" s="58" t="s">
        <v>36</v>
      </c>
      <c r="J27" s="56" t="s">
        <v>103</v>
      </c>
      <c r="K27" s="56" t="s">
        <v>104</v>
      </c>
      <c r="L27" s="56" t="s">
        <v>36</v>
      </c>
      <c r="M27" s="56"/>
      <c r="N27" s="58" t="s">
        <v>98</v>
      </c>
      <c r="O27" s="58" t="s">
        <v>98</v>
      </c>
      <c r="P27" s="56" t="s">
        <v>98</v>
      </c>
      <c r="Q27" s="57" t="s">
        <v>687</v>
      </c>
      <c r="R27" s="58" t="s">
        <v>41</v>
      </c>
      <c r="S27" s="57" t="s">
        <v>679</v>
      </c>
      <c r="T27" s="57" t="s">
        <v>444</v>
      </c>
      <c r="U27" s="57" t="s">
        <v>445</v>
      </c>
      <c r="V27" s="57" t="s">
        <v>467</v>
      </c>
      <c r="W27" s="3" t="str">
        <f>IFERROR(VLOOKUP($V27,'Agrupamiento Activos'!$A$3:$S$52,2,0),"")</f>
        <v>Pública Clasificada</v>
      </c>
      <c r="X27" s="3" t="str">
        <f>IFERROR(VLOOKUP($V27,'Agrupamiento Activos'!$A$4:$S$52,9,0),"")</f>
        <v>Medio</v>
      </c>
      <c r="Y27" s="3" t="str">
        <f>IFERROR(VLOOKUP($V27,'Agrupamiento Activos'!$A$4:$S$52,16,0),"")</f>
        <v>Medio</v>
      </c>
      <c r="Z27" s="3" t="str">
        <f>IFERROR(VLOOKUP($V27,'Agrupamiento Activos'!$A$4:$S$52,19,0),"")</f>
        <v>Medio</v>
      </c>
      <c r="AA27" s="58" t="s">
        <v>470</v>
      </c>
      <c r="AB27" s="58" t="s">
        <v>471</v>
      </c>
      <c r="AC27" s="58" t="s">
        <v>472</v>
      </c>
      <c r="AD27" s="58" t="s">
        <v>473</v>
      </c>
      <c r="AE27" s="64">
        <v>43237</v>
      </c>
      <c r="AF27" s="58" t="s">
        <v>474</v>
      </c>
      <c r="AG27" s="65" t="s">
        <v>475</v>
      </c>
      <c r="AH27" s="62"/>
      <c r="AI27" s="62"/>
      <c r="AJ27" s="62"/>
      <c r="AK27" s="63"/>
    </row>
    <row r="28" spans="1:37" ht="105.75" thickBot="1">
      <c r="A28" s="56" t="s">
        <v>92</v>
      </c>
      <c r="B28" s="57" t="s">
        <v>93</v>
      </c>
      <c r="C28" s="56" t="s">
        <v>97</v>
      </c>
      <c r="D28" s="56" t="s">
        <v>105</v>
      </c>
      <c r="E28" s="56" t="s">
        <v>106</v>
      </c>
      <c r="F28" s="58" t="s">
        <v>95</v>
      </c>
      <c r="G28" s="56"/>
      <c r="H28" s="56"/>
      <c r="I28" s="58" t="s">
        <v>36</v>
      </c>
      <c r="J28" s="56" t="s">
        <v>103</v>
      </c>
      <c r="K28" s="57" t="s">
        <v>107</v>
      </c>
      <c r="L28" s="56" t="s">
        <v>36</v>
      </c>
      <c r="M28" s="56"/>
      <c r="N28" s="58" t="s">
        <v>98</v>
      </c>
      <c r="O28" s="58" t="s">
        <v>98</v>
      </c>
      <c r="P28" s="56" t="s">
        <v>98</v>
      </c>
      <c r="Q28" s="58" t="s">
        <v>442</v>
      </c>
      <c r="R28" s="58" t="s">
        <v>41</v>
      </c>
      <c r="S28" s="57" t="s">
        <v>448</v>
      </c>
      <c r="T28" s="57" t="s">
        <v>444</v>
      </c>
      <c r="U28" s="57" t="s">
        <v>445</v>
      </c>
      <c r="V28" s="57" t="s">
        <v>464</v>
      </c>
      <c r="W28" s="3" t="str">
        <f>IFERROR(VLOOKUP($V28,'Agrupamiento Activos'!$A$3:$S$52,2,0),"")</f>
        <v>Pública Clasificada</v>
      </c>
      <c r="X28" s="3" t="str">
        <f>IFERROR(VLOOKUP($V28,'Agrupamiento Activos'!$A$4:$S$52,9,0),"")</f>
        <v>Medio</v>
      </c>
      <c r="Y28" s="3" t="str">
        <f>IFERROR(VLOOKUP($V28,'Agrupamiento Activos'!$A$4:$S$52,16,0),"")</f>
        <v>Medio</v>
      </c>
      <c r="Z28" s="3" t="str">
        <f>IFERROR(VLOOKUP($V28,'Agrupamiento Activos'!$A$4:$S$52,19,0),"")</f>
        <v>Medio</v>
      </c>
      <c r="AA28" s="58" t="s">
        <v>476</v>
      </c>
      <c r="AB28" s="58" t="s">
        <v>471</v>
      </c>
      <c r="AC28" s="58" t="s">
        <v>477</v>
      </c>
      <c r="AD28" s="58" t="s">
        <v>473</v>
      </c>
      <c r="AE28" s="64">
        <v>43237</v>
      </c>
      <c r="AF28" s="58" t="s">
        <v>474</v>
      </c>
      <c r="AG28" s="58" t="s">
        <v>479</v>
      </c>
      <c r="AH28" s="62"/>
      <c r="AI28" s="62"/>
      <c r="AJ28" s="62"/>
      <c r="AK28" s="63"/>
    </row>
    <row r="29" spans="1:37" ht="45.75" thickBot="1">
      <c r="A29" s="56" t="s">
        <v>92</v>
      </c>
      <c r="B29" s="57" t="s">
        <v>93</v>
      </c>
      <c r="C29" s="56" t="s">
        <v>97</v>
      </c>
      <c r="D29" s="57" t="s">
        <v>99</v>
      </c>
      <c r="E29" s="57" t="s">
        <v>504</v>
      </c>
      <c r="F29" s="58" t="s">
        <v>95</v>
      </c>
      <c r="G29" s="56"/>
      <c r="H29" s="56"/>
      <c r="I29" s="58" t="s">
        <v>36</v>
      </c>
      <c r="J29" s="56" t="s">
        <v>100</v>
      </c>
      <c r="K29" s="56" t="s">
        <v>101</v>
      </c>
      <c r="L29" s="56" t="s">
        <v>36</v>
      </c>
      <c r="M29" s="56"/>
      <c r="N29" s="58" t="s">
        <v>98</v>
      </c>
      <c r="O29" s="58" t="s">
        <v>98</v>
      </c>
      <c r="P29" s="56" t="s">
        <v>98</v>
      </c>
      <c r="Q29" s="58" t="s">
        <v>446</v>
      </c>
      <c r="R29" s="58" t="s">
        <v>41</v>
      </c>
      <c r="S29" s="57" t="s">
        <v>447</v>
      </c>
      <c r="T29" s="57" t="s">
        <v>444</v>
      </c>
      <c r="U29" s="57" t="s">
        <v>445</v>
      </c>
      <c r="V29" s="57" t="s">
        <v>76</v>
      </c>
      <c r="W29" s="3" t="str">
        <f>IFERROR(VLOOKUP($V29,'Agrupamiento Activos'!$A$3:$S$52,2,0),"")</f>
        <v>Pública</v>
      </c>
      <c r="X29" s="3" t="str">
        <f>IFERROR(VLOOKUP($V29,'Agrupamiento Activos'!$A$4:$S$52,9,0),"")</f>
        <v>Bajo</v>
      </c>
      <c r="Y29" s="3" t="str">
        <f>IFERROR(VLOOKUP($V29,'Agrupamiento Activos'!$A$4:$S$52,16,0),"")</f>
        <v>Bajo</v>
      </c>
      <c r="Z29" s="3" t="str">
        <f>IFERROR(VLOOKUP($V29,'Agrupamiento Activos'!$A$4:$S$52,19,0),"")</f>
        <v>Bajo</v>
      </c>
      <c r="AA29" s="58" t="s">
        <v>478</v>
      </c>
      <c r="AB29" s="58" t="s">
        <v>478</v>
      </c>
      <c r="AC29" s="58" t="s">
        <v>478</v>
      </c>
      <c r="AD29" s="58" t="s">
        <v>478</v>
      </c>
      <c r="AE29" s="58" t="s">
        <v>478</v>
      </c>
      <c r="AF29" s="58" t="s">
        <v>478</v>
      </c>
      <c r="AG29" s="58" t="s">
        <v>479</v>
      </c>
      <c r="AH29" s="62"/>
      <c r="AI29" s="62"/>
      <c r="AJ29" s="62"/>
      <c r="AK29" s="63"/>
    </row>
    <row r="30" spans="1:37" ht="105" thickBot="1">
      <c r="A30" s="56" t="s">
        <v>92</v>
      </c>
      <c r="B30" s="56" t="s">
        <v>93</v>
      </c>
      <c r="C30" s="56" t="s">
        <v>94</v>
      </c>
      <c r="D30" s="57" t="s">
        <v>78</v>
      </c>
      <c r="E30" s="57" t="s">
        <v>505</v>
      </c>
      <c r="F30" s="58" t="s">
        <v>95</v>
      </c>
      <c r="G30" s="56" t="s">
        <v>36</v>
      </c>
      <c r="H30" s="56"/>
      <c r="I30" s="58"/>
      <c r="J30" s="56" t="s">
        <v>96</v>
      </c>
      <c r="K30" s="56" t="s">
        <v>97</v>
      </c>
      <c r="L30" s="56" t="s">
        <v>36</v>
      </c>
      <c r="M30" s="56"/>
      <c r="N30" s="56" t="s">
        <v>98</v>
      </c>
      <c r="O30" s="58" t="s">
        <v>98</v>
      </c>
      <c r="P30" s="56" t="s">
        <v>98</v>
      </c>
      <c r="Q30" s="58" t="s">
        <v>442</v>
      </c>
      <c r="R30" s="58" t="s">
        <v>41</v>
      </c>
      <c r="S30" s="57" t="s">
        <v>443</v>
      </c>
      <c r="T30" s="57" t="s">
        <v>444</v>
      </c>
      <c r="U30" s="57" t="s">
        <v>445</v>
      </c>
      <c r="V30" s="57" t="s">
        <v>78</v>
      </c>
      <c r="W30" s="3" t="str">
        <f>IFERROR(VLOOKUP($V30,'Agrupamiento Activos'!$A$3:$S$52,2,0),"")</f>
        <v>Pública</v>
      </c>
      <c r="X30" s="3" t="str">
        <f>IFERROR(VLOOKUP($V30,'Agrupamiento Activos'!$A$4:$S$52,9,0),"")</f>
        <v>Bajo</v>
      </c>
      <c r="Y30" s="3" t="str">
        <f>IFERROR(VLOOKUP($V30,'Agrupamiento Activos'!$A$4:$S$52,16,0),"")</f>
        <v>Medio</v>
      </c>
      <c r="Z30" s="3" t="str">
        <f>IFERROR(VLOOKUP($V30,'Agrupamiento Activos'!$A$4:$S$52,19,0),"")</f>
        <v>Bajo</v>
      </c>
      <c r="AA30" s="58" t="s">
        <v>478</v>
      </c>
      <c r="AB30" s="58" t="s">
        <v>478</v>
      </c>
      <c r="AC30" s="58" t="s">
        <v>478</v>
      </c>
      <c r="AD30" s="58" t="s">
        <v>478</v>
      </c>
      <c r="AE30" s="58" t="s">
        <v>478</v>
      </c>
      <c r="AF30" s="58" t="s">
        <v>478</v>
      </c>
      <c r="AG30" s="58" t="s">
        <v>479</v>
      </c>
      <c r="AH30" s="62"/>
      <c r="AI30" s="62"/>
      <c r="AJ30" s="62"/>
      <c r="AK30" s="63"/>
    </row>
    <row r="31" spans="1:37" ht="135.75" thickBot="1">
      <c r="A31" s="56" t="s">
        <v>92</v>
      </c>
      <c r="B31" s="56" t="s">
        <v>93</v>
      </c>
      <c r="C31" s="56" t="s">
        <v>97</v>
      </c>
      <c r="D31" s="57" t="s">
        <v>108</v>
      </c>
      <c r="E31" s="57" t="s">
        <v>506</v>
      </c>
      <c r="F31" s="58" t="s">
        <v>95</v>
      </c>
      <c r="G31" s="56"/>
      <c r="H31" s="56"/>
      <c r="I31" s="58" t="s">
        <v>36</v>
      </c>
      <c r="J31" s="56" t="s">
        <v>103</v>
      </c>
      <c r="K31" s="57" t="s">
        <v>109</v>
      </c>
      <c r="L31" s="56" t="s">
        <v>36</v>
      </c>
      <c r="M31" s="56"/>
      <c r="N31" s="56" t="s">
        <v>98</v>
      </c>
      <c r="O31" s="58" t="s">
        <v>98</v>
      </c>
      <c r="P31" s="56" t="s">
        <v>98</v>
      </c>
      <c r="Q31" s="58" t="s">
        <v>446</v>
      </c>
      <c r="R31" s="58" t="s">
        <v>41</v>
      </c>
      <c r="S31" s="57" t="s">
        <v>449</v>
      </c>
      <c r="T31" s="57" t="s">
        <v>444</v>
      </c>
      <c r="U31" s="57" t="s">
        <v>445</v>
      </c>
      <c r="V31" s="57" t="s">
        <v>467</v>
      </c>
      <c r="W31" s="3" t="str">
        <f>IFERROR(VLOOKUP($V31,'Agrupamiento Activos'!$A$3:$S$52,2,0),"")</f>
        <v>Pública Clasificada</v>
      </c>
      <c r="X31" s="3" t="str">
        <f>IFERROR(VLOOKUP($V31,'Agrupamiento Activos'!$A$4:$S$52,9,0),"")</f>
        <v>Medio</v>
      </c>
      <c r="Y31" s="3" t="str">
        <f>IFERROR(VLOOKUP($V31,'Agrupamiento Activos'!$A$4:$S$52,16,0),"")</f>
        <v>Medio</v>
      </c>
      <c r="Z31" s="3" t="str">
        <f>IFERROR(VLOOKUP($V31,'Agrupamiento Activos'!$A$4:$S$52,19,0),"")</f>
        <v>Medio</v>
      </c>
      <c r="AA31" s="58" t="s">
        <v>476</v>
      </c>
      <c r="AB31" s="58" t="s">
        <v>471</v>
      </c>
      <c r="AC31" s="58" t="s">
        <v>477</v>
      </c>
      <c r="AD31" s="58" t="s">
        <v>473</v>
      </c>
      <c r="AE31" s="64">
        <v>43237</v>
      </c>
      <c r="AF31" s="58" t="s">
        <v>474</v>
      </c>
      <c r="AG31" s="58" t="s">
        <v>479</v>
      </c>
      <c r="AH31" s="62"/>
      <c r="AI31" s="62"/>
      <c r="AJ31" s="62"/>
      <c r="AK31" s="63"/>
    </row>
    <row r="32" spans="1:37" ht="30.75" thickBot="1">
      <c r="A32" s="56" t="s">
        <v>92</v>
      </c>
      <c r="B32" s="56" t="s">
        <v>93</v>
      </c>
      <c r="C32" s="56" t="s">
        <v>97</v>
      </c>
      <c r="D32" s="56" t="s">
        <v>99</v>
      </c>
      <c r="E32" s="56" t="s">
        <v>507</v>
      </c>
      <c r="F32" s="58" t="s">
        <v>95</v>
      </c>
      <c r="G32" s="56"/>
      <c r="H32" s="56"/>
      <c r="I32" s="58" t="s">
        <v>36</v>
      </c>
      <c r="J32" s="56" t="s">
        <v>100</v>
      </c>
      <c r="K32" s="56" t="s">
        <v>101</v>
      </c>
      <c r="L32" s="56" t="s">
        <v>36</v>
      </c>
      <c r="M32" s="56"/>
      <c r="N32" s="56" t="s">
        <v>98</v>
      </c>
      <c r="O32" s="58" t="s">
        <v>98</v>
      </c>
      <c r="P32" s="56" t="s">
        <v>98</v>
      </c>
      <c r="Q32" s="58" t="s">
        <v>446</v>
      </c>
      <c r="R32" s="58" t="s">
        <v>41</v>
      </c>
      <c r="S32" s="57" t="s">
        <v>447</v>
      </c>
      <c r="T32" s="57" t="s">
        <v>444</v>
      </c>
      <c r="U32" s="57" t="s">
        <v>445</v>
      </c>
      <c r="V32" s="57" t="s">
        <v>76</v>
      </c>
      <c r="W32" s="3" t="str">
        <f>IFERROR(VLOOKUP($V32,'Agrupamiento Activos'!$A$3:$S$52,2,0),"")</f>
        <v>Pública</v>
      </c>
      <c r="X32" s="3" t="str">
        <f>IFERROR(VLOOKUP($V32,'Agrupamiento Activos'!$A$4:$S$52,9,0),"")</f>
        <v>Bajo</v>
      </c>
      <c r="Y32" s="3" t="str">
        <f>IFERROR(VLOOKUP($V32,'Agrupamiento Activos'!$A$4:$S$52,16,0),"")</f>
        <v>Bajo</v>
      </c>
      <c r="Z32" s="3" t="str">
        <f>IFERROR(VLOOKUP($V32,'Agrupamiento Activos'!$A$4:$S$52,19,0),"")</f>
        <v>Bajo</v>
      </c>
      <c r="AA32" s="58" t="s">
        <v>478</v>
      </c>
      <c r="AB32" s="58" t="s">
        <v>478</v>
      </c>
      <c r="AC32" s="58" t="s">
        <v>478</v>
      </c>
      <c r="AD32" s="58" t="s">
        <v>478</v>
      </c>
      <c r="AE32" s="58" t="s">
        <v>478</v>
      </c>
      <c r="AF32" s="58" t="s">
        <v>478</v>
      </c>
      <c r="AG32" s="58" t="s">
        <v>479</v>
      </c>
      <c r="AH32" s="62"/>
      <c r="AI32" s="62"/>
      <c r="AJ32" s="62"/>
      <c r="AK32" s="63"/>
    </row>
    <row r="33" spans="1:37" ht="45.75" thickBot="1">
      <c r="A33" s="56" t="s">
        <v>92</v>
      </c>
      <c r="B33" s="57" t="s">
        <v>93</v>
      </c>
      <c r="C33" s="57" t="s">
        <v>97</v>
      </c>
      <c r="D33" s="57" t="s">
        <v>99</v>
      </c>
      <c r="E33" s="57" t="s">
        <v>110</v>
      </c>
      <c r="F33" s="58" t="s">
        <v>95</v>
      </c>
      <c r="G33" s="56"/>
      <c r="H33" s="56"/>
      <c r="I33" s="58" t="s">
        <v>36</v>
      </c>
      <c r="J33" s="56" t="s">
        <v>100</v>
      </c>
      <c r="K33" s="57" t="s">
        <v>101</v>
      </c>
      <c r="L33" s="56" t="s">
        <v>36</v>
      </c>
      <c r="M33" s="56"/>
      <c r="N33" s="57" t="s">
        <v>98</v>
      </c>
      <c r="O33" s="58" t="s">
        <v>98</v>
      </c>
      <c r="P33" s="57" t="s">
        <v>98</v>
      </c>
      <c r="Q33" s="58" t="s">
        <v>446</v>
      </c>
      <c r="R33" s="58" t="s">
        <v>41</v>
      </c>
      <c r="S33" s="57" t="s">
        <v>447</v>
      </c>
      <c r="T33" s="57" t="s">
        <v>444</v>
      </c>
      <c r="U33" s="57" t="s">
        <v>445</v>
      </c>
      <c r="V33" s="57" t="s">
        <v>76</v>
      </c>
      <c r="W33" s="3" t="str">
        <f>IFERROR(VLOOKUP($V33,'Agrupamiento Activos'!$A$3:$S$52,2,0),"")</f>
        <v>Pública</v>
      </c>
      <c r="X33" s="3" t="str">
        <f>IFERROR(VLOOKUP($V33,'Agrupamiento Activos'!$A$4:$S$52,9,0),"")</f>
        <v>Bajo</v>
      </c>
      <c r="Y33" s="3" t="str">
        <f>IFERROR(VLOOKUP($V33,'Agrupamiento Activos'!$A$4:$S$52,16,0),"")</f>
        <v>Bajo</v>
      </c>
      <c r="Z33" s="3" t="str">
        <f>IFERROR(VLOOKUP($V33,'Agrupamiento Activos'!$A$4:$S$52,19,0),"")</f>
        <v>Bajo</v>
      </c>
      <c r="AA33" s="58" t="s">
        <v>478</v>
      </c>
      <c r="AB33" s="58" t="s">
        <v>478</v>
      </c>
      <c r="AC33" s="58" t="s">
        <v>478</v>
      </c>
      <c r="AD33" s="58" t="s">
        <v>478</v>
      </c>
      <c r="AE33" s="58" t="s">
        <v>478</v>
      </c>
      <c r="AF33" s="58" t="s">
        <v>478</v>
      </c>
      <c r="AG33" s="58" t="s">
        <v>479</v>
      </c>
      <c r="AH33" s="62"/>
      <c r="AI33" s="62"/>
      <c r="AJ33" s="62"/>
      <c r="AK33" s="63"/>
    </row>
    <row r="34" spans="1:37" ht="120.75" thickBot="1">
      <c r="A34" s="56" t="s">
        <v>92</v>
      </c>
      <c r="B34" s="57" t="s">
        <v>93</v>
      </c>
      <c r="C34" s="57" t="s">
        <v>97</v>
      </c>
      <c r="D34" s="57" t="s">
        <v>111</v>
      </c>
      <c r="E34" s="57" t="s">
        <v>508</v>
      </c>
      <c r="F34" s="58" t="s">
        <v>95</v>
      </c>
      <c r="G34" s="56" t="s">
        <v>36</v>
      </c>
      <c r="H34" s="56"/>
      <c r="I34" s="58"/>
      <c r="J34" s="56" t="s">
        <v>96</v>
      </c>
      <c r="K34" s="57" t="s">
        <v>97</v>
      </c>
      <c r="L34" s="56" t="s">
        <v>36</v>
      </c>
      <c r="M34" s="56"/>
      <c r="N34" s="58" t="s">
        <v>98</v>
      </c>
      <c r="O34" s="58" t="s">
        <v>98</v>
      </c>
      <c r="P34" s="57" t="s">
        <v>98</v>
      </c>
      <c r="Q34" s="58" t="s">
        <v>442</v>
      </c>
      <c r="R34" s="58" t="s">
        <v>41</v>
      </c>
      <c r="S34" s="57" t="s">
        <v>443</v>
      </c>
      <c r="T34" s="57" t="s">
        <v>444</v>
      </c>
      <c r="U34" s="57" t="s">
        <v>445</v>
      </c>
      <c r="V34" s="57" t="s">
        <v>466</v>
      </c>
      <c r="W34" s="3" t="str">
        <f>IFERROR(VLOOKUP($V34,'Agrupamiento Activos'!$A$3:$S$52,2,0),"")</f>
        <v>Pública Clasificada</v>
      </c>
      <c r="X34" s="3" t="str">
        <f>IFERROR(VLOOKUP($V34,'Agrupamiento Activos'!$A$4:$S$52,9,0),"")</f>
        <v>Medio</v>
      </c>
      <c r="Y34" s="3" t="str">
        <f>IFERROR(VLOOKUP($V34,'Agrupamiento Activos'!$A$4:$S$52,16,0),"")</f>
        <v>Medio</v>
      </c>
      <c r="Z34" s="3" t="str">
        <f>IFERROR(VLOOKUP($V34,'Agrupamiento Activos'!$A$4:$S$52,19,0),"")</f>
        <v>Medio</v>
      </c>
      <c r="AA34" s="58" t="s">
        <v>476</v>
      </c>
      <c r="AB34" s="58" t="s">
        <v>471</v>
      </c>
      <c r="AC34" s="58" t="s">
        <v>477</v>
      </c>
      <c r="AD34" s="58" t="s">
        <v>473</v>
      </c>
      <c r="AE34" s="64">
        <v>43237</v>
      </c>
      <c r="AF34" s="58" t="s">
        <v>474</v>
      </c>
      <c r="AG34" s="58" t="s">
        <v>479</v>
      </c>
      <c r="AH34" s="62"/>
      <c r="AI34" s="62"/>
      <c r="AJ34" s="62"/>
      <c r="AK34" s="63"/>
    </row>
    <row r="35" spans="1:37" ht="135.75" thickBot="1">
      <c r="A35" s="56" t="s">
        <v>92</v>
      </c>
      <c r="B35" s="57" t="s">
        <v>93</v>
      </c>
      <c r="C35" s="56" t="s">
        <v>97</v>
      </c>
      <c r="D35" s="57" t="s">
        <v>112</v>
      </c>
      <c r="E35" s="57" t="s">
        <v>113</v>
      </c>
      <c r="F35" s="58" t="s">
        <v>95</v>
      </c>
      <c r="G35" s="56"/>
      <c r="H35" s="56"/>
      <c r="I35" s="56" t="s">
        <v>36</v>
      </c>
      <c r="J35" s="56" t="s">
        <v>103</v>
      </c>
      <c r="K35" s="57" t="s">
        <v>114</v>
      </c>
      <c r="L35" s="56" t="s">
        <v>36</v>
      </c>
      <c r="M35" s="56"/>
      <c r="N35" s="58" t="s">
        <v>98</v>
      </c>
      <c r="O35" s="58" t="s">
        <v>98</v>
      </c>
      <c r="P35" s="57" t="s">
        <v>98</v>
      </c>
      <c r="Q35" s="58" t="s">
        <v>442</v>
      </c>
      <c r="R35" s="58" t="s">
        <v>41</v>
      </c>
      <c r="S35" s="57" t="s">
        <v>448</v>
      </c>
      <c r="T35" s="57" t="s">
        <v>444</v>
      </c>
      <c r="U35" s="57" t="s">
        <v>445</v>
      </c>
      <c r="V35" s="57" t="s">
        <v>466</v>
      </c>
      <c r="W35" s="3" t="str">
        <f>IFERROR(VLOOKUP($V35,'Agrupamiento Activos'!$A$3:$S$52,2,0),"")</f>
        <v>Pública Clasificada</v>
      </c>
      <c r="X35" s="3" t="str">
        <f>IFERROR(VLOOKUP($V35,'Agrupamiento Activos'!$A$4:$S$52,9,0),"")</f>
        <v>Medio</v>
      </c>
      <c r="Y35" s="3" t="str">
        <f>IFERROR(VLOOKUP($V35,'Agrupamiento Activos'!$A$4:$S$52,16,0),"")</f>
        <v>Medio</v>
      </c>
      <c r="Z35" s="3" t="str">
        <f>IFERROR(VLOOKUP($V35,'Agrupamiento Activos'!$A$4:$S$52,19,0),"")</f>
        <v>Medio</v>
      </c>
      <c r="AA35" s="58" t="s">
        <v>476</v>
      </c>
      <c r="AB35" s="58" t="s">
        <v>471</v>
      </c>
      <c r="AC35" s="58" t="s">
        <v>477</v>
      </c>
      <c r="AD35" s="58" t="s">
        <v>473</v>
      </c>
      <c r="AE35" s="64">
        <v>43237</v>
      </c>
      <c r="AF35" s="58" t="s">
        <v>474</v>
      </c>
      <c r="AG35" s="58" t="s">
        <v>479</v>
      </c>
      <c r="AH35" s="62"/>
      <c r="AI35" s="62"/>
      <c r="AJ35" s="62"/>
      <c r="AK35" s="63"/>
    </row>
    <row r="36" spans="1:37" ht="45.75" thickBot="1">
      <c r="A36" s="56" t="s">
        <v>92</v>
      </c>
      <c r="B36" s="57" t="s">
        <v>93</v>
      </c>
      <c r="C36" s="56" t="s">
        <v>94</v>
      </c>
      <c r="D36" s="57" t="s">
        <v>78</v>
      </c>
      <c r="E36" s="57" t="s">
        <v>509</v>
      </c>
      <c r="F36" s="58" t="s">
        <v>95</v>
      </c>
      <c r="G36" s="56" t="s">
        <v>36</v>
      </c>
      <c r="H36" s="56"/>
      <c r="I36" s="56"/>
      <c r="J36" s="56" t="s">
        <v>96</v>
      </c>
      <c r="K36" s="57" t="s">
        <v>97</v>
      </c>
      <c r="L36" s="56" t="s">
        <v>36</v>
      </c>
      <c r="M36" s="56"/>
      <c r="N36" s="58" t="s">
        <v>98</v>
      </c>
      <c r="O36" s="58" t="s">
        <v>98</v>
      </c>
      <c r="P36" s="57" t="s">
        <v>98</v>
      </c>
      <c r="Q36" s="58" t="s">
        <v>442</v>
      </c>
      <c r="R36" s="58" t="s">
        <v>41</v>
      </c>
      <c r="S36" s="57" t="s">
        <v>443</v>
      </c>
      <c r="T36" s="57" t="s">
        <v>444</v>
      </c>
      <c r="U36" s="57" t="s">
        <v>445</v>
      </c>
      <c r="V36" s="57" t="s">
        <v>78</v>
      </c>
      <c r="W36" s="3" t="str">
        <f>IFERROR(VLOOKUP($V36,'Agrupamiento Activos'!$A$3:$S$52,2,0),"")</f>
        <v>Pública</v>
      </c>
      <c r="X36" s="3" t="str">
        <f>IFERROR(VLOOKUP($V36,'Agrupamiento Activos'!$A$4:$S$52,9,0),"")</f>
        <v>Bajo</v>
      </c>
      <c r="Y36" s="3" t="str">
        <f>IFERROR(VLOOKUP($V36,'Agrupamiento Activos'!$A$4:$S$52,16,0),"")</f>
        <v>Medio</v>
      </c>
      <c r="Z36" s="3" t="str">
        <f>IFERROR(VLOOKUP($V36,'Agrupamiento Activos'!$A$4:$S$52,19,0),"")</f>
        <v>Bajo</v>
      </c>
      <c r="AA36" s="58" t="s">
        <v>478</v>
      </c>
      <c r="AB36" s="58" t="s">
        <v>478</v>
      </c>
      <c r="AC36" s="58" t="s">
        <v>478</v>
      </c>
      <c r="AD36" s="58" t="s">
        <v>478</v>
      </c>
      <c r="AE36" s="58" t="s">
        <v>478</v>
      </c>
      <c r="AF36" s="58" t="s">
        <v>478</v>
      </c>
      <c r="AG36" s="58" t="s">
        <v>479</v>
      </c>
      <c r="AH36" s="62"/>
      <c r="AI36" s="62"/>
      <c r="AJ36" s="62"/>
      <c r="AK36" s="63"/>
    </row>
    <row r="37" spans="1:37" ht="105.75" thickBot="1">
      <c r="A37" s="56" t="s">
        <v>92</v>
      </c>
      <c r="B37" s="57" t="s">
        <v>93</v>
      </c>
      <c r="C37" s="56" t="s">
        <v>97</v>
      </c>
      <c r="D37" s="56" t="s">
        <v>115</v>
      </c>
      <c r="E37" s="57" t="s">
        <v>510</v>
      </c>
      <c r="F37" s="58" t="s">
        <v>95</v>
      </c>
      <c r="G37" s="56"/>
      <c r="H37" s="56"/>
      <c r="I37" s="58" t="s">
        <v>36</v>
      </c>
      <c r="J37" s="56" t="s">
        <v>103</v>
      </c>
      <c r="K37" s="56" t="s">
        <v>116</v>
      </c>
      <c r="L37" s="56" t="s">
        <v>36</v>
      </c>
      <c r="M37" s="56"/>
      <c r="N37" s="58" t="s">
        <v>98</v>
      </c>
      <c r="O37" s="58" t="s">
        <v>98</v>
      </c>
      <c r="P37" s="56" t="s">
        <v>98</v>
      </c>
      <c r="Q37" s="58" t="s">
        <v>442</v>
      </c>
      <c r="R37" s="58" t="s">
        <v>41</v>
      </c>
      <c r="S37" s="57" t="s">
        <v>448</v>
      </c>
      <c r="T37" s="57" t="s">
        <v>444</v>
      </c>
      <c r="U37" s="57" t="s">
        <v>445</v>
      </c>
      <c r="V37" s="57" t="s">
        <v>467</v>
      </c>
      <c r="W37" s="3" t="str">
        <f>IFERROR(VLOOKUP($V37,'Agrupamiento Activos'!$A$3:$S$52,2,0),"")</f>
        <v>Pública Clasificada</v>
      </c>
      <c r="X37" s="3" t="str">
        <f>IFERROR(VLOOKUP($V37,'Agrupamiento Activos'!$A$4:$S$52,9,0),"")</f>
        <v>Medio</v>
      </c>
      <c r="Y37" s="3" t="str">
        <f>IFERROR(VLOOKUP($V37,'Agrupamiento Activos'!$A$4:$S$52,16,0),"")</f>
        <v>Medio</v>
      </c>
      <c r="Z37" s="3" t="str">
        <f>IFERROR(VLOOKUP($V37,'Agrupamiento Activos'!$A$4:$S$52,19,0),"")</f>
        <v>Medio</v>
      </c>
      <c r="AA37" s="58" t="s">
        <v>476</v>
      </c>
      <c r="AB37" s="58" t="s">
        <v>471</v>
      </c>
      <c r="AC37" s="58" t="s">
        <v>477</v>
      </c>
      <c r="AD37" s="58" t="s">
        <v>473</v>
      </c>
      <c r="AE37" s="64">
        <v>43237</v>
      </c>
      <c r="AF37" s="58" t="s">
        <v>474</v>
      </c>
      <c r="AG37" s="58" t="s">
        <v>479</v>
      </c>
      <c r="AH37" s="62"/>
      <c r="AI37" s="62"/>
      <c r="AJ37" s="62"/>
      <c r="AK37" s="63"/>
    </row>
    <row r="38" spans="1:37" ht="90.75" thickBot="1">
      <c r="A38" s="56" t="s">
        <v>92</v>
      </c>
      <c r="B38" s="57" t="s">
        <v>93</v>
      </c>
      <c r="C38" s="56" t="s">
        <v>94</v>
      </c>
      <c r="D38" s="56" t="s">
        <v>78</v>
      </c>
      <c r="E38" s="57" t="s">
        <v>511</v>
      </c>
      <c r="F38" s="58" t="s">
        <v>95</v>
      </c>
      <c r="G38" s="56" t="s">
        <v>36</v>
      </c>
      <c r="H38" s="56"/>
      <c r="I38" s="58"/>
      <c r="J38" s="57" t="s">
        <v>96</v>
      </c>
      <c r="K38" s="56" t="s">
        <v>97</v>
      </c>
      <c r="L38" s="56" t="s">
        <v>36</v>
      </c>
      <c r="M38" s="56"/>
      <c r="N38" s="58" t="s">
        <v>98</v>
      </c>
      <c r="O38" s="58" t="s">
        <v>98</v>
      </c>
      <c r="P38" s="56" t="s">
        <v>98</v>
      </c>
      <c r="Q38" s="58" t="s">
        <v>442</v>
      </c>
      <c r="R38" s="58" t="s">
        <v>41</v>
      </c>
      <c r="S38" s="57" t="s">
        <v>443</v>
      </c>
      <c r="T38" s="57" t="s">
        <v>444</v>
      </c>
      <c r="U38" s="57" t="s">
        <v>445</v>
      </c>
      <c r="V38" s="57" t="s">
        <v>78</v>
      </c>
      <c r="W38" s="3" t="str">
        <f>IFERROR(VLOOKUP($V38,'Agrupamiento Activos'!$A$3:$S$52,2,0),"")</f>
        <v>Pública</v>
      </c>
      <c r="X38" s="3" t="str">
        <f>IFERROR(VLOOKUP($V38,'Agrupamiento Activos'!$A$4:$S$52,9,0),"")</f>
        <v>Bajo</v>
      </c>
      <c r="Y38" s="3" t="str">
        <f>IFERROR(VLOOKUP($V38,'Agrupamiento Activos'!$A$4:$S$52,16,0),"")</f>
        <v>Medio</v>
      </c>
      <c r="Z38" s="3" t="str">
        <f>IFERROR(VLOOKUP($V38,'Agrupamiento Activos'!$A$4:$S$52,19,0),"")</f>
        <v>Bajo</v>
      </c>
      <c r="AA38" s="58" t="s">
        <v>478</v>
      </c>
      <c r="AB38" s="58" t="s">
        <v>478</v>
      </c>
      <c r="AC38" s="58" t="s">
        <v>478</v>
      </c>
      <c r="AD38" s="58" t="s">
        <v>478</v>
      </c>
      <c r="AE38" s="58" t="s">
        <v>478</v>
      </c>
      <c r="AF38" s="58" t="s">
        <v>478</v>
      </c>
      <c r="AG38" s="58" t="s">
        <v>479</v>
      </c>
      <c r="AH38" s="62"/>
      <c r="AI38" s="62"/>
      <c r="AJ38" s="62"/>
      <c r="AK38" s="63"/>
    </row>
    <row r="39" spans="1:37" ht="75.75" thickBot="1">
      <c r="A39" s="56" t="s">
        <v>92</v>
      </c>
      <c r="B39" s="57" t="s">
        <v>93</v>
      </c>
      <c r="C39" s="56" t="s">
        <v>97</v>
      </c>
      <c r="D39" s="56" t="s">
        <v>117</v>
      </c>
      <c r="E39" s="57" t="s">
        <v>689</v>
      </c>
      <c r="F39" s="58" t="s">
        <v>95</v>
      </c>
      <c r="G39" s="56"/>
      <c r="H39" s="56"/>
      <c r="I39" s="58" t="s">
        <v>36</v>
      </c>
      <c r="J39" s="56" t="s">
        <v>103</v>
      </c>
      <c r="K39" s="56" t="s">
        <v>116</v>
      </c>
      <c r="L39" s="56" t="s">
        <v>36</v>
      </c>
      <c r="M39" s="56"/>
      <c r="N39" s="58" t="s">
        <v>98</v>
      </c>
      <c r="O39" s="58" t="s">
        <v>98</v>
      </c>
      <c r="P39" s="56" t="s">
        <v>98</v>
      </c>
      <c r="Q39" s="58" t="s">
        <v>442</v>
      </c>
      <c r="R39" s="58" t="s">
        <v>41</v>
      </c>
      <c r="S39" s="57" t="s">
        <v>443</v>
      </c>
      <c r="T39" s="57" t="s">
        <v>444</v>
      </c>
      <c r="U39" s="57" t="s">
        <v>445</v>
      </c>
      <c r="V39" s="57" t="s">
        <v>464</v>
      </c>
      <c r="W39" s="3" t="str">
        <f>IFERROR(VLOOKUP($V39,'Agrupamiento Activos'!$A$3:$S$52,2,0),"")</f>
        <v>Pública Clasificada</v>
      </c>
      <c r="X39" s="3" t="str">
        <f>IFERROR(VLOOKUP($V39,'Agrupamiento Activos'!$A$4:$S$52,9,0),"")</f>
        <v>Medio</v>
      </c>
      <c r="Y39" s="3" t="str">
        <f>IFERROR(VLOOKUP($V39,'Agrupamiento Activos'!$A$4:$S$52,16,0),"")</f>
        <v>Medio</v>
      </c>
      <c r="Z39" s="3" t="str">
        <f>IFERROR(VLOOKUP($V39,'Agrupamiento Activos'!$A$4:$S$52,19,0),"")</f>
        <v>Medio</v>
      </c>
      <c r="AA39" s="58" t="s">
        <v>476</v>
      </c>
      <c r="AB39" s="58" t="s">
        <v>471</v>
      </c>
      <c r="AC39" s="58" t="s">
        <v>477</v>
      </c>
      <c r="AD39" s="58" t="s">
        <v>473</v>
      </c>
      <c r="AE39" s="64">
        <v>43237</v>
      </c>
      <c r="AF39" s="58" t="s">
        <v>474</v>
      </c>
      <c r="AG39" s="65" t="s">
        <v>475</v>
      </c>
      <c r="AH39" s="62"/>
      <c r="AI39" s="62"/>
      <c r="AJ39" s="62"/>
      <c r="AK39" s="63"/>
    </row>
    <row r="40" spans="1:37" ht="75.75" thickBot="1">
      <c r="A40" s="56" t="s">
        <v>92</v>
      </c>
      <c r="B40" s="57" t="s">
        <v>93</v>
      </c>
      <c r="C40" s="56" t="s">
        <v>94</v>
      </c>
      <c r="D40" s="57" t="s">
        <v>78</v>
      </c>
      <c r="E40" s="56" t="s">
        <v>512</v>
      </c>
      <c r="F40" s="58" t="s">
        <v>95</v>
      </c>
      <c r="G40" s="56" t="s">
        <v>36</v>
      </c>
      <c r="H40" s="56"/>
      <c r="I40" s="58"/>
      <c r="J40" s="56" t="s">
        <v>96</v>
      </c>
      <c r="K40" s="56" t="s">
        <v>97</v>
      </c>
      <c r="L40" s="56" t="s">
        <v>36</v>
      </c>
      <c r="M40" s="56"/>
      <c r="N40" s="58" t="s">
        <v>98</v>
      </c>
      <c r="O40" s="58" t="s">
        <v>98</v>
      </c>
      <c r="P40" s="56" t="s">
        <v>98</v>
      </c>
      <c r="Q40" s="58" t="s">
        <v>442</v>
      </c>
      <c r="R40" s="58" t="s">
        <v>41</v>
      </c>
      <c r="S40" s="57" t="s">
        <v>443</v>
      </c>
      <c r="T40" s="57" t="s">
        <v>444</v>
      </c>
      <c r="U40" s="57" t="s">
        <v>445</v>
      </c>
      <c r="V40" s="57" t="s">
        <v>78</v>
      </c>
      <c r="W40" s="3" t="str">
        <f>IFERROR(VLOOKUP($V40,'Agrupamiento Activos'!$A$3:$S$52,2,0),"")</f>
        <v>Pública</v>
      </c>
      <c r="X40" s="3" t="str">
        <f>IFERROR(VLOOKUP($V40,'Agrupamiento Activos'!$A$4:$S$52,9,0),"")</f>
        <v>Bajo</v>
      </c>
      <c r="Y40" s="3" t="str">
        <f>IFERROR(VLOOKUP($V40,'Agrupamiento Activos'!$A$4:$S$52,16,0),"")</f>
        <v>Medio</v>
      </c>
      <c r="Z40" s="3" t="str">
        <f>IFERROR(VLOOKUP($V40,'Agrupamiento Activos'!$A$4:$S$52,19,0),"")</f>
        <v>Bajo</v>
      </c>
      <c r="AA40" s="58" t="s">
        <v>478</v>
      </c>
      <c r="AB40" s="58" t="s">
        <v>478</v>
      </c>
      <c r="AC40" s="58" t="s">
        <v>478</v>
      </c>
      <c r="AD40" s="58" t="s">
        <v>478</v>
      </c>
      <c r="AE40" s="58" t="s">
        <v>478</v>
      </c>
      <c r="AF40" s="58" t="s">
        <v>478</v>
      </c>
      <c r="AG40" s="58" t="s">
        <v>479</v>
      </c>
      <c r="AH40" s="62"/>
      <c r="AI40" s="62"/>
      <c r="AJ40" s="62"/>
      <c r="AK40" s="63"/>
    </row>
    <row r="41" spans="1:37" ht="75.75" thickBot="1">
      <c r="A41" s="56" t="s">
        <v>92</v>
      </c>
      <c r="B41" s="56" t="s">
        <v>93</v>
      </c>
      <c r="C41" s="56" t="s">
        <v>97</v>
      </c>
      <c r="D41" s="57" t="s">
        <v>118</v>
      </c>
      <c r="E41" s="56" t="s">
        <v>513</v>
      </c>
      <c r="F41" s="58" t="s">
        <v>95</v>
      </c>
      <c r="G41" s="56"/>
      <c r="H41" s="56"/>
      <c r="I41" s="58" t="s">
        <v>36</v>
      </c>
      <c r="J41" s="56" t="s">
        <v>103</v>
      </c>
      <c r="K41" s="57" t="s">
        <v>116</v>
      </c>
      <c r="L41" s="56" t="s">
        <v>36</v>
      </c>
      <c r="M41" s="56"/>
      <c r="N41" s="56" t="s">
        <v>98</v>
      </c>
      <c r="O41" s="58" t="s">
        <v>98</v>
      </c>
      <c r="P41" s="56" t="s">
        <v>98</v>
      </c>
      <c r="Q41" s="58" t="s">
        <v>442</v>
      </c>
      <c r="R41" s="58" t="s">
        <v>41</v>
      </c>
      <c r="S41" s="57" t="s">
        <v>448</v>
      </c>
      <c r="T41" s="57" t="s">
        <v>444</v>
      </c>
      <c r="U41" s="57" t="s">
        <v>445</v>
      </c>
      <c r="V41" s="57" t="s">
        <v>86</v>
      </c>
      <c r="W41" s="3" t="str">
        <f>IFERROR(VLOOKUP($V41,'Agrupamiento Activos'!$A$3:$S$52,2,0),"")</f>
        <v>Pública</v>
      </c>
      <c r="X41" s="3" t="str">
        <f>IFERROR(VLOOKUP($V41,'Agrupamiento Activos'!$A$4:$S$52,9,0),"")</f>
        <v>Medio</v>
      </c>
      <c r="Y41" s="3" t="str">
        <f>IFERROR(VLOOKUP($V41,'Agrupamiento Activos'!$A$4:$S$52,16,0),"")</f>
        <v>Bajo</v>
      </c>
      <c r="Z41" s="3" t="str">
        <f>IFERROR(VLOOKUP($V41,'Agrupamiento Activos'!$A$4:$S$52,19,0),"")</f>
        <v>Bajo</v>
      </c>
      <c r="AA41" s="58" t="s">
        <v>478</v>
      </c>
      <c r="AB41" s="58" t="s">
        <v>478</v>
      </c>
      <c r="AC41" s="58" t="s">
        <v>478</v>
      </c>
      <c r="AD41" s="58" t="s">
        <v>478</v>
      </c>
      <c r="AE41" s="58" t="s">
        <v>478</v>
      </c>
      <c r="AF41" s="58" t="s">
        <v>478</v>
      </c>
      <c r="AG41" s="58" t="s">
        <v>479</v>
      </c>
      <c r="AH41" s="62"/>
      <c r="AI41" s="62"/>
      <c r="AJ41" s="62"/>
      <c r="AK41" s="63"/>
    </row>
    <row r="42" spans="1:37" ht="135.75" thickBot="1">
      <c r="A42" s="56" t="s">
        <v>92</v>
      </c>
      <c r="B42" s="56" t="s">
        <v>93</v>
      </c>
      <c r="C42" s="56" t="s">
        <v>97</v>
      </c>
      <c r="D42" s="57" t="s">
        <v>119</v>
      </c>
      <c r="E42" s="56" t="s">
        <v>120</v>
      </c>
      <c r="F42" s="58" t="s">
        <v>95</v>
      </c>
      <c r="G42" s="56"/>
      <c r="H42" s="56"/>
      <c r="I42" s="58" t="s">
        <v>36</v>
      </c>
      <c r="J42" s="56" t="s">
        <v>103</v>
      </c>
      <c r="K42" s="56" t="s">
        <v>116</v>
      </c>
      <c r="L42" s="56" t="s">
        <v>36</v>
      </c>
      <c r="M42" s="56"/>
      <c r="N42" s="56" t="s">
        <v>98</v>
      </c>
      <c r="O42" s="58" t="s">
        <v>98</v>
      </c>
      <c r="P42" s="56" t="s">
        <v>98</v>
      </c>
      <c r="Q42" s="58" t="s">
        <v>442</v>
      </c>
      <c r="R42" s="58" t="s">
        <v>41</v>
      </c>
      <c r="S42" s="57" t="s">
        <v>448</v>
      </c>
      <c r="T42" s="57" t="s">
        <v>444</v>
      </c>
      <c r="U42" s="57" t="s">
        <v>445</v>
      </c>
      <c r="V42" s="57" t="s">
        <v>464</v>
      </c>
      <c r="W42" s="3" t="str">
        <f>IFERROR(VLOOKUP($V42,'Agrupamiento Activos'!$A$3:$S$52,2,0),"")</f>
        <v>Pública Clasificada</v>
      </c>
      <c r="X42" s="3" t="str">
        <f>IFERROR(VLOOKUP($V42,'Agrupamiento Activos'!$A$4:$S$52,9,0),"")</f>
        <v>Medio</v>
      </c>
      <c r="Y42" s="3" t="str">
        <f>IFERROR(VLOOKUP($V42,'Agrupamiento Activos'!$A$4:$S$52,16,0),"")</f>
        <v>Medio</v>
      </c>
      <c r="Z42" s="3" t="str">
        <f>IFERROR(VLOOKUP($V42,'Agrupamiento Activos'!$A$4:$S$52,19,0),"")</f>
        <v>Medio</v>
      </c>
      <c r="AA42" s="58" t="s">
        <v>476</v>
      </c>
      <c r="AB42" s="58" t="s">
        <v>471</v>
      </c>
      <c r="AC42" s="58" t="s">
        <v>477</v>
      </c>
      <c r="AD42" s="58" t="s">
        <v>473</v>
      </c>
      <c r="AE42" s="64">
        <v>43237</v>
      </c>
      <c r="AF42" s="58" t="s">
        <v>474</v>
      </c>
      <c r="AG42" s="58" t="s">
        <v>479</v>
      </c>
      <c r="AH42" s="62"/>
      <c r="AI42" s="62"/>
      <c r="AJ42" s="62"/>
      <c r="AK42" s="63"/>
    </row>
    <row r="43" spans="1:37" ht="90.75" thickBot="1">
      <c r="A43" s="56" t="s">
        <v>92</v>
      </c>
      <c r="B43" s="56" t="s">
        <v>93</v>
      </c>
      <c r="C43" s="56" t="s">
        <v>97</v>
      </c>
      <c r="D43" s="57" t="s">
        <v>121</v>
      </c>
      <c r="E43" s="56" t="s">
        <v>122</v>
      </c>
      <c r="F43" s="58" t="s">
        <v>95</v>
      </c>
      <c r="G43" s="56"/>
      <c r="H43" s="56"/>
      <c r="I43" s="58" t="s">
        <v>36</v>
      </c>
      <c r="J43" s="56" t="s">
        <v>103</v>
      </c>
      <c r="K43" s="56" t="s">
        <v>116</v>
      </c>
      <c r="L43" s="56" t="s">
        <v>36</v>
      </c>
      <c r="M43" s="56"/>
      <c r="N43" s="56" t="s">
        <v>98</v>
      </c>
      <c r="O43" s="58" t="s">
        <v>98</v>
      </c>
      <c r="P43" s="56" t="s">
        <v>98</v>
      </c>
      <c r="Q43" s="58" t="s">
        <v>442</v>
      </c>
      <c r="R43" s="58" t="s">
        <v>41</v>
      </c>
      <c r="S43" s="57" t="s">
        <v>448</v>
      </c>
      <c r="T43" s="57" t="s">
        <v>444</v>
      </c>
      <c r="U43" s="57" t="s">
        <v>445</v>
      </c>
      <c r="V43" s="57" t="s">
        <v>464</v>
      </c>
      <c r="W43" s="3" t="str">
        <f>IFERROR(VLOOKUP($V43,'Agrupamiento Activos'!$A$3:$S$52,2,0),"")</f>
        <v>Pública Clasificada</v>
      </c>
      <c r="X43" s="3" t="str">
        <f>IFERROR(VLOOKUP($V43,'Agrupamiento Activos'!$A$4:$S$52,9,0),"")</f>
        <v>Medio</v>
      </c>
      <c r="Y43" s="3" t="str">
        <f>IFERROR(VLOOKUP($V43,'Agrupamiento Activos'!$A$4:$S$52,16,0),"")</f>
        <v>Medio</v>
      </c>
      <c r="Z43" s="3" t="str">
        <f>IFERROR(VLOOKUP($V43,'Agrupamiento Activos'!$A$4:$S$52,19,0),"")</f>
        <v>Medio</v>
      </c>
      <c r="AA43" s="58" t="s">
        <v>476</v>
      </c>
      <c r="AB43" s="58" t="s">
        <v>471</v>
      </c>
      <c r="AC43" s="58" t="s">
        <v>477</v>
      </c>
      <c r="AD43" s="58" t="s">
        <v>473</v>
      </c>
      <c r="AE43" s="64">
        <v>43237</v>
      </c>
      <c r="AF43" s="58" t="s">
        <v>474</v>
      </c>
      <c r="AG43" s="58" t="s">
        <v>479</v>
      </c>
      <c r="AH43" s="62"/>
      <c r="AI43" s="62"/>
      <c r="AJ43" s="62"/>
      <c r="AK43" s="63"/>
    </row>
    <row r="44" spans="1:37" ht="75.75" thickBot="1">
      <c r="A44" s="56" t="s">
        <v>92</v>
      </c>
      <c r="B44" s="57" t="s">
        <v>93</v>
      </c>
      <c r="C44" s="57" t="s">
        <v>97</v>
      </c>
      <c r="D44" s="57" t="s">
        <v>123</v>
      </c>
      <c r="E44" s="57" t="s">
        <v>514</v>
      </c>
      <c r="F44" s="58" t="s">
        <v>95</v>
      </c>
      <c r="G44" s="56"/>
      <c r="H44" s="56"/>
      <c r="I44" s="58" t="s">
        <v>36</v>
      </c>
      <c r="J44" s="56" t="s">
        <v>103</v>
      </c>
      <c r="K44" s="57" t="s">
        <v>116</v>
      </c>
      <c r="L44" s="56" t="s">
        <v>36</v>
      </c>
      <c r="M44" s="56"/>
      <c r="N44" s="57" t="s">
        <v>98</v>
      </c>
      <c r="O44" s="58" t="s">
        <v>98</v>
      </c>
      <c r="P44" s="57" t="s">
        <v>98</v>
      </c>
      <c r="Q44" s="58" t="s">
        <v>442</v>
      </c>
      <c r="R44" s="58" t="s">
        <v>41</v>
      </c>
      <c r="S44" s="57" t="s">
        <v>448</v>
      </c>
      <c r="T44" s="57" t="s">
        <v>444</v>
      </c>
      <c r="U44" s="57" t="s">
        <v>445</v>
      </c>
      <c r="V44" s="57" t="s">
        <v>464</v>
      </c>
      <c r="W44" s="3" t="str">
        <f>IFERROR(VLOOKUP($V44,'Agrupamiento Activos'!$A$3:$S$52,2,0),"")</f>
        <v>Pública Clasificada</v>
      </c>
      <c r="X44" s="3" t="str">
        <f>IFERROR(VLOOKUP($V44,'Agrupamiento Activos'!$A$4:$S$52,9,0),"")</f>
        <v>Medio</v>
      </c>
      <c r="Y44" s="3" t="str">
        <f>IFERROR(VLOOKUP($V44,'Agrupamiento Activos'!$A$4:$S$52,16,0),"")</f>
        <v>Medio</v>
      </c>
      <c r="Z44" s="3" t="str">
        <f>IFERROR(VLOOKUP($V44,'Agrupamiento Activos'!$A$4:$S$52,19,0),"")</f>
        <v>Medio</v>
      </c>
      <c r="AA44" s="58" t="s">
        <v>476</v>
      </c>
      <c r="AB44" s="58" t="s">
        <v>471</v>
      </c>
      <c r="AC44" s="58" t="s">
        <v>477</v>
      </c>
      <c r="AD44" s="58" t="s">
        <v>473</v>
      </c>
      <c r="AE44" s="64">
        <v>43237</v>
      </c>
      <c r="AF44" s="58" t="s">
        <v>474</v>
      </c>
      <c r="AG44" s="65" t="s">
        <v>475</v>
      </c>
      <c r="AH44" s="62"/>
      <c r="AI44" s="62"/>
      <c r="AJ44" s="62"/>
      <c r="AK44" s="63"/>
    </row>
    <row r="45" spans="1:37" ht="45.75" thickBot="1">
      <c r="A45" s="56" t="s">
        <v>92</v>
      </c>
      <c r="B45" s="57" t="s">
        <v>93</v>
      </c>
      <c r="C45" s="57" t="s">
        <v>94</v>
      </c>
      <c r="D45" s="57" t="s">
        <v>78</v>
      </c>
      <c r="E45" s="57" t="s">
        <v>515</v>
      </c>
      <c r="F45" s="58" t="s">
        <v>95</v>
      </c>
      <c r="G45" s="56" t="s">
        <v>36</v>
      </c>
      <c r="H45" s="56"/>
      <c r="I45" s="58"/>
      <c r="J45" s="56" t="s">
        <v>96</v>
      </c>
      <c r="K45" s="57" t="s">
        <v>97</v>
      </c>
      <c r="L45" s="56" t="s">
        <v>36</v>
      </c>
      <c r="M45" s="56"/>
      <c r="N45" s="58" t="s">
        <v>98</v>
      </c>
      <c r="O45" s="58" t="s">
        <v>98</v>
      </c>
      <c r="P45" s="57" t="s">
        <v>98</v>
      </c>
      <c r="Q45" s="58" t="s">
        <v>442</v>
      </c>
      <c r="R45" s="58" t="s">
        <v>41</v>
      </c>
      <c r="S45" s="57" t="s">
        <v>443</v>
      </c>
      <c r="T45" s="57" t="s">
        <v>444</v>
      </c>
      <c r="U45" s="57" t="s">
        <v>445</v>
      </c>
      <c r="V45" s="57" t="s">
        <v>78</v>
      </c>
      <c r="W45" s="3" t="str">
        <f>IFERROR(VLOOKUP($V45,'Agrupamiento Activos'!$A$3:$S$52,2,0),"")</f>
        <v>Pública</v>
      </c>
      <c r="X45" s="3" t="str">
        <f>IFERROR(VLOOKUP($V45,'Agrupamiento Activos'!$A$4:$S$52,9,0),"")</f>
        <v>Bajo</v>
      </c>
      <c r="Y45" s="3" t="str">
        <f>IFERROR(VLOOKUP($V45,'Agrupamiento Activos'!$A$4:$S$52,16,0),"")</f>
        <v>Medio</v>
      </c>
      <c r="Z45" s="3" t="str">
        <f>IFERROR(VLOOKUP($V45,'Agrupamiento Activos'!$A$4:$S$52,19,0),"")</f>
        <v>Bajo</v>
      </c>
      <c r="AA45" s="58" t="s">
        <v>478</v>
      </c>
      <c r="AB45" s="58" t="s">
        <v>478</v>
      </c>
      <c r="AC45" s="58" t="s">
        <v>478</v>
      </c>
      <c r="AD45" s="58" t="s">
        <v>478</v>
      </c>
      <c r="AE45" s="58" t="s">
        <v>478</v>
      </c>
      <c r="AF45" s="58" t="s">
        <v>478</v>
      </c>
      <c r="AG45" s="58" t="s">
        <v>479</v>
      </c>
      <c r="AH45" s="62"/>
      <c r="AI45" s="62"/>
      <c r="AJ45" s="62"/>
      <c r="AK45" s="63"/>
    </row>
    <row r="46" spans="1:37" ht="90.75" thickBot="1">
      <c r="A46" s="56" t="s">
        <v>92</v>
      </c>
      <c r="B46" s="57" t="s">
        <v>93</v>
      </c>
      <c r="C46" s="56" t="s">
        <v>97</v>
      </c>
      <c r="D46" s="57" t="s">
        <v>124</v>
      </c>
      <c r="E46" s="57" t="s">
        <v>516</v>
      </c>
      <c r="F46" s="58" t="s">
        <v>95</v>
      </c>
      <c r="G46" s="56"/>
      <c r="H46" s="56"/>
      <c r="I46" s="56" t="s">
        <v>36</v>
      </c>
      <c r="J46" s="56" t="s">
        <v>103</v>
      </c>
      <c r="K46" s="57" t="s">
        <v>116</v>
      </c>
      <c r="L46" s="56" t="s">
        <v>36</v>
      </c>
      <c r="M46" s="56"/>
      <c r="N46" s="58" t="s">
        <v>98</v>
      </c>
      <c r="O46" s="58" t="s">
        <v>98</v>
      </c>
      <c r="P46" s="57" t="s">
        <v>98</v>
      </c>
      <c r="Q46" s="58" t="s">
        <v>442</v>
      </c>
      <c r="R46" s="58" t="s">
        <v>41</v>
      </c>
      <c r="S46" s="57" t="s">
        <v>448</v>
      </c>
      <c r="T46" s="57" t="s">
        <v>444</v>
      </c>
      <c r="U46" s="57" t="s">
        <v>445</v>
      </c>
      <c r="V46" s="57" t="s">
        <v>464</v>
      </c>
      <c r="W46" s="3" t="str">
        <f>IFERROR(VLOOKUP($V46,'Agrupamiento Activos'!$A$3:$S$52,2,0),"")</f>
        <v>Pública Clasificada</v>
      </c>
      <c r="X46" s="3" t="str">
        <f>IFERROR(VLOOKUP($V46,'Agrupamiento Activos'!$A$4:$S$52,9,0),"")</f>
        <v>Medio</v>
      </c>
      <c r="Y46" s="3" t="str">
        <f>IFERROR(VLOOKUP($V46,'Agrupamiento Activos'!$A$4:$S$52,16,0),"")</f>
        <v>Medio</v>
      </c>
      <c r="Z46" s="3" t="str">
        <f>IFERROR(VLOOKUP($V46,'Agrupamiento Activos'!$A$4:$S$52,19,0),"")</f>
        <v>Medio</v>
      </c>
      <c r="AA46" s="58" t="s">
        <v>476</v>
      </c>
      <c r="AB46" s="58" t="s">
        <v>471</v>
      </c>
      <c r="AC46" s="58" t="s">
        <v>477</v>
      </c>
      <c r="AD46" s="58" t="s">
        <v>473</v>
      </c>
      <c r="AE46" s="64">
        <v>43237</v>
      </c>
      <c r="AF46" s="58" t="s">
        <v>474</v>
      </c>
      <c r="AG46" s="58" t="s">
        <v>479</v>
      </c>
      <c r="AH46" s="62"/>
      <c r="AI46" s="62"/>
      <c r="AJ46" s="62"/>
      <c r="AK46" s="63"/>
    </row>
    <row r="47" spans="1:37" ht="75.75" thickBot="1">
      <c r="A47" s="56" t="s">
        <v>92</v>
      </c>
      <c r="B47" s="57" t="s">
        <v>93</v>
      </c>
      <c r="C47" s="57" t="s">
        <v>97</v>
      </c>
      <c r="D47" s="57" t="s">
        <v>125</v>
      </c>
      <c r="E47" s="57" t="s">
        <v>517</v>
      </c>
      <c r="F47" s="58" t="s">
        <v>95</v>
      </c>
      <c r="G47" s="56" t="s">
        <v>36</v>
      </c>
      <c r="H47" s="56"/>
      <c r="I47" s="58"/>
      <c r="J47" s="56" t="s">
        <v>96</v>
      </c>
      <c r="K47" s="57" t="s">
        <v>97</v>
      </c>
      <c r="L47" s="56" t="s">
        <v>36</v>
      </c>
      <c r="M47" s="56"/>
      <c r="N47" s="58" t="s">
        <v>98</v>
      </c>
      <c r="O47" s="58" t="s">
        <v>98</v>
      </c>
      <c r="P47" s="57" t="s">
        <v>98</v>
      </c>
      <c r="Q47" s="58" t="s">
        <v>442</v>
      </c>
      <c r="R47" s="58" t="s">
        <v>41</v>
      </c>
      <c r="S47" s="57" t="s">
        <v>443</v>
      </c>
      <c r="T47" s="57" t="s">
        <v>444</v>
      </c>
      <c r="U47" s="57" t="s">
        <v>445</v>
      </c>
      <c r="V47" s="57" t="s">
        <v>461</v>
      </c>
      <c r="W47" s="3" t="str">
        <f>IFERROR(VLOOKUP($V47,'Agrupamiento Activos'!$A$3:$S$52,2,0),"")</f>
        <v>Pública Clasificada</v>
      </c>
      <c r="X47" s="3" t="str">
        <f>IFERROR(VLOOKUP($V47,'Agrupamiento Activos'!$A$4:$S$52,9,0),"")</f>
        <v>Medio</v>
      </c>
      <c r="Y47" s="3" t="str">
        <f>IFERROR(VLOOKUP($V47,'Agrupamiento Activos'!$A$4:$S$52,16,0),"")</f>
        <v>Bajo</v>
      </c>
      <c r="Z47" s="3" t="str">
        <f>IFERROR(VLOOKUP($V47,'Agrupamiento Activos'!$A$4:$S$52,19,0),"")</f>
        <v>Medio</v>
      </c>
      <c r="AA47" s="58" t="s">
        <v>476</v>
      </c>
      <c r="AB47" s="58" t="s">
        <v>471</v>
      </c>
      <c r="AC47" s="58" t="s">
        <v>477</v>
      </c>
      <c r="AD47" s="58" t="s">
        <v>473</v>
      </c>
      <c r="AE47" s="64">
        <v>43237</v>
      </c>
      <c r="AF47" s="58" t="s">
        <v>474</v>
      </c>
      <c r="AG47" s="65" t="s">
        <v>475</v>
      </c>
      <c r="AH47" s="62"/>
      <c r="AI47" s="62"/>
      <c r="AJ47" s="62"/>
      <c r="AK47" s="63"/>
    </row>
    <row r="48" spans="1:37" ht="75.75" thickBot="1">
      <c r="A48" s="56" t="s">
        <v>92</v>
      </c>
      <c r="B48" s="57" t="s">
        <v>93</v>
      </c>
      <c r="C48" s="56" t="s">
        <v>97</v>
      </c>
      <c r="D48" s="57" t="s">
        <v>126</v>
      </c>
      <c r="E48" s="57" t="s">
        <v>518</v>
      </c>
      <c r="F48" s="58" t="s">
        <v>95</v>
      </c>
      <c r="G48" s="56"/>
      <c r="H48" s="56"/>
      <c r="I48" s="56" t="s">
        <v>36</v>
      </c>
      <c r="J48" s="56" t="s">
        <v>103</v>
      </c>
      <c r="K48" s="57" t="s">
        <v>114</v>
      </c>
      <c r="L48" s="56" t="s">
        <v>36</v>
      </c>
      <c r="M48" s="56"/>
      <c r="N48" s="58" t="s">
        <v>98</v>
      </c>
      <c r="O48" s="58" t="s">
        <v>98</v>
      </c>
      <c r="P48" s="57" t="s">
        <v>98</v>
      </c>
      <c r="Q48" s="58" t="s">
        <v>446</v>
      </c>
      <c r="R48" s="58" t="s">
        <v>41</v>
      </c>
      <c r="S48" s="57" t="s">
        <v>449</v>
      </c>
      <c r="T48" s="57" t="s">
        <v>444</v>
      </c>
      <c r="U48" s="57" t="s">
        <v>445</v>
      </c>
      <c r="V48" s="57" t="s">
        <v>464</v>
      </c>
      <c r="W48" s="3" t="str">
        <f>IFERROR(VLOOKUP($V48,'Agrupamiento Activos'!$A$3:$S$52,2,0),"")</f>
        <v>Pública Clasificada</v>
      </c>
      <c r="X48" s="3" t="str">
        <f>IFERROR(VLOOKUP($V48,'Agrupamiento Activos'!$A$4:$S$52,9,0),"")</f>
        <v>Medio</v>
      </c>
      <c r="Y48" s="3" t="str">
        <f>IFERROR(VLOOKUP($V48,'Agrupamiento Activos'!$A$4:$S$52,16,0),"")</f>
        <v>Medio</v>
      </c>
      <c r="Z48" s="3" t="str">
        <f>IFERROR(VLOOKUP($V48,'Agrupamiento Activos'!$A$4:$S$52,19,0),"")</f>
        <v>Medio</v>
      </c>
      <c r="AA48" s="58" t="s">
        <v>476</v>
      </c>
      <c r="AB48" s="58" t="s">
        <v>471</v>
      </c>
      <c r="AC48" s="58" t="s">
        <v>477</v>
      </c>
      <c r="AD48" s="58" t="s">
        <v>473</v>
      </c>
      <c r="AE48" s="64">
        <v>43237</v>
      </c>
      <c r="AF48" s="58" t="s">
        <v>474</v>
      </c>
      <c r="AG48" s="65" t="s">
        <v>475</v>
      </c>
      <c r="AH48" s="62"/>
      <c r="AI48" s="62"/>
      <c r="AJ48" s="62"/>
      <c r="AK48" s="63"/>
    </row>
    <row r="49" spans="1:37" ht="45.75" thickBot="1">
      <c r="A49" s="56" t="s">
        <v>92</v>
      </c>
      <c r="B49" s="57" t="s">
        <v>93</v>
      </c>
      <c r="C49" s="56" t="s">
        <v>94</v>
      </c>
      <c r="D49" s="57" t="s">
        <v>78</v>
      </c>
      <c r="E49" s="57" t="s">
        <v>519</v>
      </c>
      <c r="F49" s="58" t="s">
        <v>95</v>
      </c>
      <c r="G49" s="56" t="s">
        <v>36</v>
      </c>
      <c r="H49" s="56"/>
      <c r="I49" s="56"/>
      <c r="J49" s="56" t="s">
        <v>96</v>
      </c>
      <c r="K49" s="57" t="s">
        <v>97</v>
      </c>
      <c r="L49" s="56" t="s">
        <v>36</v>
      </c>
      <c r="M49" s="56"/>
      <c r="N49" s="58" t="s">
        <v>98</v>
      </c>
      <c r="O49" s="58" t="s">
        <v>98</v>
      </c>
      <c r="P49" s="57" t="s">
        <v>98</v>
      </c>
      <c r="Q49" s="58" t="s">
        <v>442</v>
      </c>
      <c r="R49" s="58" t="s">
        <v>41</v>
      </c>
      <c r="S49" s="57" t="s">
        <v>443</v>
      </c>
      <c r="T49" s="57" t="s">
        <v>444</v>
      </c>
      <c r="U49" s="57" t="s">
        <v>445</v>
      </c>
      <c r="V49" s="57" t="s">
        <v>78</v>
      </c>
      <c r="W49" s="3" t="str">
        <f>IFERROR(VLOOKUP($V49,'Agrupamiento Activos'!$A$3:$S$52,2,0),"")</f>
        <v>Pública</v>
      </c>
      <c r="X49" s="3" t="str">
        <f>IFERROR(VLOOKUP($V49,'Agrupamiento Activos'!$A$4:$S$52,9,0),"")</f>
        <v>Bajo</v>
      </c>
      <c r="Y49" s="3" t="str">
        <f>IFERROR(VLOOKUP($V49,'Agrupamiento Activos'!$A$4:$S$52,16,0),"")</f>
        <v>Medio</v>
      </c>
      <c r="Z49" s="3" t="str">
        <f>IFERROR(VLOOKUP($V49,'Agrupamiento Activos'!$A$4:$S$52,19,0),"")</f>
        <v>Bajo</v>
      </c>
      <c r="AA49" s="58" t="s">
        <v>478</v>
      </c>
      <c r="AB49" s="58" t="s">
        <v>478</v>
      </c>
      <c r="AC49" s="58" t="s">
        <v>478</v>
      </c>
      <c r="AD49" s="58" t="s">
        <v>478</v>
      </c>
      <c r="AE49" s="58" t="s">
        <v>478</v>
      </c>
      <c r="AF49" s="58" t="s">
        <v>478</v>
      </c>
      <c r="AG49" s="58" t="s">
        <v>479</v>
      </c>
      <c r="AH49" s="62"/>
      <c r="AI49" s="62"/>
      <c r="AJ49" s="62"/>
      <c r="AK49" s="63"/>
    </row>
    <row r="50" spans="1:37" ht="75.75" thickBot="1">
      <c r="A50" s="56" t="s">
        <v>92</v>
      </c>
      <c r="B50" s="57" t="s">
        <v>93</v>
      </c>
      <c r="C50" s="56" t="s">
        <v>97</v>
      </c>
      <c r="D50" s="56" t="s">
        <v>127</v>
      </c>
      <c r="E50" s="56" t="s">
        <v>520</v>
      </c>
      <c r="F50" s="58" t="s">
        <v>95</v>
      </c>
      <c r="G50" s="56"/>
      <c r="H50" s="56"/>
      <c r="I50" s="58" t="s">
        <v>36</v>
      </c>
      <c r="J50" s="56" t="s">
        <v>103</v>
      </c>
      <c r="K50" s="56" t="s">
        <v>107</v>
      </c>
      <c r="L50" s="56" t="s">
        <v>36</v>
      </c>
      <c r="M50" s="56"/>
      <c r="N50" s="58" t="s">
        <v>98</v>
      </c>
      <c r="O50" s="58" t="s">
        <v>98</v>
      </c>
      <c r="P50" s="56" t="s">
        <v>98</v>
      </c>
      <c r="Q50" s="58" t="s">
        <v>442</v>
      </c>
      <c r="R50" s="58" t="s">
        <v>41</v>
      </c>
      <c r="S50" s="57" t="s">
        <v>448</v>
      </c>
      <c r="T50" s="57" t="s">
        <v>444</v>
      </c>
      <c r="U50" s="57" t="s">
        <v>445</v>
      </c>
      <c r="V50" s="57" t="s">
        <v>464</v>
      </c>
      <c r="W50" s="3" t="str">
        <f>IFERROR(VLOOKUP($V50,'Agrupamiento Activos'!$A$3:$S$52,2,0),"")</f>
        <v>Pública Clasificada</v>
      </c>
      <c r="X50" s="3" t="str">
        <f>IFERROR(VLOOKUP($V50,'Agrupamiento Activos'!$A$4:$S$52,9,0),"")</f>
        <v>Medio</v>
      </c>
      <c r="Y50" s="3" t="str">
        <f>IFERROR(VLOOKUP($V50,'Agrupamiento Activos'!$A$4:$S$52,16,0),"")</f>
        <v>Medio</v>
      </c>
      <c r="Z50" s="3" t="str">
        <f>IFERROR(VLOOKUP($V50,'Agrupamiento Activos'!$A$4:$S$52,19,0),"")</f>
        <v>Medio</v>
      </c>
      <c r="AA50" s="58" t="s">
        <v>476</v>
      </c>
      <c r="AB50" s="58" t="s">
        <v>471</v>
      </c>
      <c r="AC50" s="58" t="s">
        <v>477</v>
      </c>
      <c r="AD50" s="58" t="s">
        <v>473</v>
      </c>
      <c r="AE50" s="64">
        <v>43237</v>
      </c>
      <c r="AF50" s="58" t="s">
        <v>474</v>
      </c>
      <c r="AG50" s="58" t="s">
        <v>479</v>
      </c>
      <c r="AH50" s="62"/>
      <c r="AI50" s="62"/>
      <c r="AJ50" s="62"/>
      <c r="AK50" s="63"/>
    </row>
    <row r="51" spans="1:37" ht="60.75" thickBot="1">
      <c r="A51" s="56" t="s">
        <v>92</v>
      </c>
      <c r="B51" s="57" t="s">
        <v>93</v>
      </c>
      <c r="C51" s="56" t="s">
        <v>97</v>
      </c>
      <c r="D51" s="56" t="s">
        <v>99</v>
      </c>
      <c r="E51" s="56" t="s">
        <v>128</v>
      </c>
      <c r="F51" s="58" t="s">
        <v>95</v>
      </c>
      <c r="G51" s="56"/>
      <c r="H51" s="56"/>
      <c r="I51" s="58" t="s">
        <v>36</v>
      </c>
      <c r="J51" s="56" t="s">
        <v>100</v>
      </c>
      <c r="K51" s="56" t="s">
        <v>101</v>
      </c>
      <c r="L51" s="56" t="s">
        <v>36</v>
      </c>
      <c r="M51" s="56"/>
      <c r="N51" s="58" t="s">
        <v>98</v>
      </c>
      <c r="O51" s="58" t="s">
        <v>98</v>
      </c>
      <c r="P51" s="56" t="s">
        <v>98</v>
      </c>
      <c r="Q51" s="58" t="s">
        <v>446</v>
      </c>
      <c r="R51" s="58" t="s">
        <v>41</v>
      </c>
      <c r="S51" s="57" t="s">
        <v>447</v>
      </c>
      <c r="T51" s="57" t="s">
        <v>444</v>
      </c>
      <c r="U51" s="57" t="s">
        <v>445</v>
      </c>
      <c r="V51" s="57" t="s">
        <v>76</v>
      </c>
      <c r="W51" s="3" t="str">
        <f>IFERROR(VLOOKUP($V51,'Agrupamiento Activos'!$A$3:$S$52,2,0),"")</f>
        <v>Pública</v>
      </c>
      <c r="X51" s="3" t="str">
        <f>IFERROR(VLOOKUP($V51,'Agrupamiento Activos'!$A$4:$S$52,9,0),"")</f>
        <v>Bajo</v>
      </c>
      <c r="Y51" s="3" t="str">
        <f>IFERROR(VLOOKUP($V51,'Agrupamiento Activos'!$A$4:$S$52,16,0),"")</f>
        <v>Bajo</v>
      </c>
      <c r="Z51" s="3" t="str">
        <f>IFERROR(VLOOKUP($V51,'Agrupamiento Activos'!$A$4:$S$52,19,0),"")</f>
        <v>Bajo</v>
      </c>
      <c r="AA51" s="58" t="s">
        <v>478</v>
      </c>
      <c r="AB51" s="58" t="s">
        <v>478</v>
      </c>
      <c r="AC51" s="58" t="s">
        <v>478</v>
      </c>
      <c r="AD51" s="58" t="s">
        <v>478</v>
      </c>
      <c r="AE51" s="58" t="s">
        <v>478</v>
      </c>
      <c r="AF51" s="58" t="s">
        <v>478</v>
      </c>
      <c r="AG51" s="58" t="s">
        <v>479</v>
      </c>
      <c r="AH51" s="62"/>
      <c r="AI51" s="62"/>
      <c r="AJ51" s="62"/>
      <c r="AK51" s="63"/>
    </row>
    <row r="52" spans="1:37" ht="90.75" thickBot="1">
      <c r="A52" s="56" t="s">
        <v>92</v>
      </c>
      <c r="B52" s="57" t="s">
        <v>93</v>
      </c>
      <c r="C52" s="56" t="s">
        <v>97</v>
      </c>
      <c r="D52" s="56" t="s">
        <v>129</v>
      </c>
      <c r="E52" s="56" t="s">
        <v>130</v>
      </c>
      <c r="F52" s="58" t="s">
        <v>95</v>
      </c>
      <c r="G52" s="56"/>
      <c r="H52" s="56"/>
      <c r="I52" s="58" t="s">
        <v>36</v>
      </c>
      <c r="J52" s="56" t="s">
        <v>103</v>
      </c>
      <c r="K52" s="56" t="s">
        <v>131</v>
      </c>
      <c r="L52" s="56" t="s">
        <v>36</v>
      </c>
      <c r="M52" s="56"/>
      <c r="N52" s="58" t="s">
        <v>98</v>
      </c>
      <c r="O52" s="58" t="s">
        <v>98</v>
      </c>
      <c r="P52" s="56" t="s">
        <v>98</v>
      </c>
      <c r="Q52" s="58" t="s">
        <v>442</v>
      </c>
      <c r="R52" s="58" t="s">
        <v>41</v>
      </c>
      <c r="S52" s="57" t="s">
        <v>448</v>
      </c>
      <c r="T52" s="57" t="s">
        <v>444</v>
      </c>
      <c r="U52" s="57" t="s">
        <v>445</v>
      </c>
      <c r="V52" s="57" t="s">
        <v>464</v>
      </c>
      <c r="W52" s="3" t="str">
        <f>IFERROR(VLOOKUP($V52,'Agrupamiento Activos'!$A$3:$S$52,2,0),"")</f>
        <v>Pública Clasificada</v>
      </c>
      <c r="X52" s="3" t="str">
        <f>IFERROR(VLOOKUP($V52,'Agrupamiento Activos'!$A$4:$S$52,9,0),"")</f>
        <v>Medio</v>
      </c>
      <c r="Y52" s="3" t="str">
        <f>IFERROR(VLOOKUP($V52,'Agrupamiento Activos'!$A$4:$S$52,16,0),"")</f>
        <v>Medio</v>
      </c>
      <c r="Z52" s="3" t="str">
        <f>IFERROR(VLOOKUP($V52,'Agrupamiento Activos'!$A$4:$S$52,19,0),"")</f>
        <v>Medio</v>
      </c>
      <c r="AA52" s="58" t="s">
        <v>476</v>
      </c>
      <c r="AB52" s="58" t="s">
        <v>471</v>
      </c>
      <c r="AC52" s="58" t="s">
        <v>477</v>
      </c>
      <c r="AD52" s="58" t="s">
        <v>473</v>
      </c>
      <c r="AE52" s="64">
        <v>43237</v>
      </c>
      <c r="AF52" s="58" t="s">
        <v>474</v>
      </c>
      <c r="AG52" s="65" t="s">
        <v>475</v>
      </c>
      <c r="AH52" s="62"/>
      <c r="AI52" s="62"/>
      <c r="AJ52" s="62"/>
      <c r="AK52" s="63"/>
    </row>
    <row r="53" spans="1:37" ht="30.75" thickBot="1">
      <c r="A53" s="56" t="s">
        <v>92</v>
      </c>
      <c r="B53" s="57" t="s">
        <v>93</v>
      </c>
      <c r="C53" s="56" t="s">
        <v>97</v>
      </c>
      <c r="D53" s="57" t="s">
        <v>132</v>
      </c>
      <c r="E53" s="56" t="s">
        <v>133</v>
      </c>
      <c r="F53" s="58" t="s">
        <v>95</v>
      </c>
      <c r="G53" s="56"/>
      <c r="H53" s="56"/>
      <c r="I53" s="58" t="s">
        <v>36</v>
      </c>
      <c r="J53" s="56" t="s">
        <v>103</v>
      </c>
      <c r="K53" s="56" t="s">
        <v>131</v>
      </c>
      <c r="L53" s="56" t="s">
        <v>36</v>
      </c>
      <c r="M53" s="56"/>
      <c r="N53" s="58" t="s">
        <v>98</v>
      </c>
      <c r="O53" s="58" t="s">
        <v>98</v>
      </c>
      <c r="P53" s="56" t="s">
        <v>98</v>
      </c>
      <c r="Q53" s="58" t="s">
        <v>446</v>
      </c>
      <c r="R53" s="58" t="s">
        <v>41</v>
      </c>
      <c r="S53" s="57" t="s">
        <v>450</v>
      </c>
      <c r="T53" s="57" t="s">
        <v>444</v>
      </c>
      <c r="U53" s="57" t="s">
        <v>445</v>
      </c>
      <c r="V53" s="57" t="s">
        <v>465</v>
      </c>
      <c r="W53" s="3" t="str">
        <f>IFERROR(VLOOKUP($V53,'Agrupamiento Activos'!$A$3:$S$52,2,0),"")</f>
        <v>Pública Clasificada</v>
      </c>
      <c r="X53" s="3" t="str">
        <f>IFERROR(VLOOKUP($V53,'Agrupamiento Activos'!$A$4:$S$52,9,0),"")</f>
        <v>Medio</v>
      </c>
      <c r="Y53" s="3" t="str">
        <f>IFERROR(VLOOKUP($V53,'Agrupamiento Activos'!$A$4:$S$52,16,0),"")</f>
        <v>Medio</v>
      </c>
      <c r="Z53" s="3" t="str">
        <f>IFERROR(VLOOKUP($V53,'Agrupamiento Activos'!$A$4:$S$52,19,0),"")</f>
        <v>Medio</v>
      </c>
      <c r="AA53" s="58" t="s">
        <v>470</v>
      </c>
      <c r="AB53" s="58" t="s">
        <v>471</v>
      </c>
      <c r="AC53" s="58" t="s">
        <v>472</v>
      </c>
      <c r="AD53" s="58" t="s">
        <v>473</v>
      </c>
      <c r="AE53" s="64">
        <v>43237</v>
      </c>
      <c r="AF53" s="58" t="s">
        <v>474</v>
      </c>
      <c r="AG53" s="65" t="s">
        <v>475</v>
      </c>
      <c r="AH53" s="62"/>
      <c r="AI53" s="62"/>
      <c r="AJ53" s="62"/>
      <c r="AK53" s="63"/>
    </row>
    <row r="54" spans="1:37" ht="120.75" thickBot="1">
      <c r="A54" s="56" t="s">
        <v>92</v>
      </c>
      <c r="B54" s="56" t="s">
        <v>134</v>
      </c>
      <c r="C54" s="56" t="s">
        <v>97</v>
      </c>
      <c r="D54" s="57" t="s">
        <v>99</v>
      </c>
      <c r="E54" s="56" t="s">
        <v>135</v>
      </c>
      <c r="F54" s="58" t="s">
        <v>95</v>
      </c>
      <c r="G54" s="56"/>
      <c r="H54" s="56"/>
      <c r="I54" s="58" t="s">
        <v>36</v>
      </c>
      <c r="J54" s="56" t="s">
        <v>100</v>
      </c>
      <c r="K54" s="56" t="s">
        <v>101</v>
      </c>
      <c r="L54" s="56" t="s">
        <v>36</v>
      </c>
      <c r="M54" s="56"/>
      <c r="N54" s="56" t="s">
        <v>98</v>
      </c>
      <c r="O54" s="58" t="s">
        <v>98</v>
      </c>
      <c r="P54" s="56" t="s">
        <v>98</v>
      </c>
      <c r="Q54" s="58" t="s">
        <v>446</v>
      </c>
      <c r="R54" s="58" t="s">
        <v>41</v>
      </c>
      <c r="S54" s="57" t="s">
        <v>447</v>
      </c>
      <c r="T54" s="57" t="s">
        <v>444</v>
      </c>
      <c r="U54" s="57" t="s">
        <v>445</v>
      </c>
      <c r="V54" s="57" t="s">
        <v>76</v>
      </c>
      <c r="W54" s="3" t="str">
        <f>IFERROR(VLOOKUP($V54,'Agrupamiento Activos'!$A$3:$S$52,2,0),"")</f>
        <v>Pública</v>
      </c>
      <c r="X54" s="3" t="str">
        <f>IFERROR(VLOOKUP($V54,'Agrupamiento Activos'!$A$4:$S$52,9,0),"")</f>
        <v>Bajo</v>
      </c>
      <c r="Y54" s="3" t="str">
        <f>IFERROR(VLOOKUP($V54,'Agrupamiento Activos'!$A$4:$S$52,16,0),"")</f>
        <v>Bajo</v>
      </c>
      <c r="Z54" s="3" t="str">
        <f>IFERROR(VLOOKUP($V54,'Agrupamiento Activos'!$A$4:$S$52,19,0),"")</f>
        <v>Bajo</v>
      </c>
      <c r="AA54" s="58" t="s">
        <v>478</v>
      </c>
      <c r="AB54" s="58" t="s">
        <v>478</v>
      </c>
      <c r="AC54" s="58" t="s">
        <v>478</v>
      </c>
      <c r="AD54" s="58" t="s">
        <v>478</v>
      </c>
      <c r="AE54" s="58" t="s">
        <v>478</v>
      </c>
      <c r="AF54" s="58" t="s">
        <v>478</v>
      </c>
      <c r="AG54" s="58" t="s">
        <v>479</v>
      </c>
      <c r="AH54" s="62"/>
      <c r="AI54" s="62"/>
      <c r="AJ54" s="62"/>
      <c r="AK54" s="63"/>
    </row>
    <row r="55" spans="1:37" ht="105.75" thickBot="1">
      <c r="A55" s="56" t="s">
        <v>92</v>
      </c>
      <c r="B55" s="56" t="s">
        <v>134</v>
      </c>
      <c r="C55" s="56" t="s">
        <v>97</v>
      </c>
      <c r="D55" s="57" t="s">
        <v>136</v>
      </c>
      <c r="E55" s="57" t="s">
        <v>521</v>
      </c>
      <c r="F55" s="58" t="s">
        <v>95</v>
      </c>
      <c r="G55" s="56"/>
      <c r="H55" s="56"/>
      <c r="I55" s="58" t="s">
        <v>36</v>
      </c>
      <c r="J55" s="56" t="s">
        <v>100</v>
      </c>
      <c r="K55" s="56" t="s">
        <v>101</v>
      </c>
      <c r="L55" s="56" t="s">
        <v>36</v>
      </c>
      <c r="M55" s="56"/>
      <c r="N55" s="56" t="s">
        <v>98</v>
      </c>
      <c r="O55" s="58" t="s">
        <v>98</v>
      </c>
      <c r="P55" s="56" t="s">
        <v>98</v>
      </c>
      <c r="Q55" s="58" t="s">
        <v>446</v>
      </c>
      <c r="R55" s="58" t="s">
        <v>41</v>
      </c>
      <c r="S55" s="57" t="s">
        <v>447</v>
      </c>
      <c r="T55" s="57" t="s">
        <v>444</v>
      </c>
      <c r="U55" s="57" t="s">
        <v>445</v>
      </c>
      <c r="V55" s="57" t="s">
        <v>466</v>
      </c>
      <c r="W55" s="3" t="str">
        <f>IFERROR(VLOOKUP($V55,'Agrupamiento Activos'!$A$3:$S$52,2,0),"")</f>
        <v>Pública Clasificada</v>
      </c>
      <c r="X55" s="3" t="str">
        <f>IFERROR(VLOOKUP($V55,'Agrupamiento Activos'!$A$4:$S$52,9,0),"")</f>
        <v>Medio</v>
      </c>
      <c r="Y55" s="3" t="str">
        <f>IFERROR(VLOOKUP($V55,'Agrupamiento Activos'!$A$4:$S$52,16,0),"")</f>
        <v>Medio</v>
      </c>
      <c r="Z55" s="3" t="str">
        <f>IFERROR(VLOOKUP($V55,'Agrupamiento Activos'!$A$4:$S$52,19,0),"")</f>
        <v>Medio</v>
      </c>
      <c r="AA55" s="58" t="s">
        <v>476</v>
      </c>
      <c r="AB55" s="58" t="s">
        <v>471</v>
      </c>
      <c r="AC55" s="58" t="s">
        <v>477</v>
      </c>
      <c r="AD55" s="58" t="s">
        <v>473</v>
      </c>
      <c r="AE55" s="64">
        <v>43237</v>
      </c>
      <c r="AF55" s="58" t="s">
        <v>474</v>
      </c>
      <c r="AG55" s="58" t="s">
        <v>479</v>
      </c>
      <c r="AH55" s="62"/>
      <c r="AI55" s="62"/>
      <c r="AJ55" s="62"/>
      <c r="AK55" s="63"/>
    </row>
    <row r="56" spans="1:37" ht="75.75" thickBot="1">
      <c r="A56" s="56" t="s">
        <v>92</v>
      </c>
      <c r="B56" s="56" t="s">
        <v>134</v>
      </c>
      <c r="C56" s="56" t="s">
        <v>97</v>
      </c>
      <c r="D56" s="56" t="s">
        <v>99</v>
      </c>
      <c r="E56" s="56" t="s">
        <v>522</v>
      </c>
      <c r="F56" s="58" t="s">
        <v>95</v>
      </c>
      <c r="G56" s="56"/>
      <c r="H56" s="56"/>
      <c r="I56" s="58" t="s">
        <v>36</v>
      </c>
      <c r="J56" s="56" t="s">
        <v>100</v>
      </c>
      <c r="K56" s="56" t="s">
        <v>101</v>
      </c>
      <c r="L56" s="56" t="s">
        <v>36</v>
      </c>
      <c r="M56" s="56"/>
      <c r="N56" s="56" t="s">
        <v>98</v>
      </c>
      <c r="O56" s="58" t="s">
        <v>98</v>
      </c>
      <c r="P56" s="56" t="s">
        <v>98</v>
      </c>
      <c r="Q56" s="58" t="s">
        <v>446</v>
      </c>
      <c r="R56" s="58" t="s">
        <v>41</v>
      </c>
      <c r="S56" s="57" t="s">
        <v>447</v>
      </c>
      <c r="T56" s="57" t="s">
        <v>444</v>
      </c>
      <c r="U56" s="57" t="s">
        <v>445</v>
      </c>
      <c r="V56" s="57" t="s">
        <v>76</v>
      </c>
      <c r="W56" s="3" t="str">
        <f>IFERROR(VLOOKUP($V56,'Agrupamiento Activos'!$A$3:$S$52,2,0),"")</f>
        <v>Pública</v>
      </c>
      <c r="X56" s="3" t="str">
        <f>IFERROR(VLOOKUP($V56,'Agrupamiento Activos'!$A$4:$S$52,9,0),"")</f>
        <v>Bajo</v>
      </c>
      <c r="Y56" s="3" t="str">
        <f>IFERROR(VLOOKUP($V56,'Agrupamiento Activos'!$A$4:$S$52,16,0),"")</f>
        <v>Bajo</v>
      </c>
      <c r="Z56" s="3" t="str">
        <f>IFERROR(VLOOKUP($V56,'Agrupamiento Activos'!$A$4:$S$52,19,0),"")</f>
        <v>Bajo</v>
      </c>
      <c r="AA56" s="58" t="s">
        <v>478</v>
      </c>
      <c r="AB56" s="58" t="s">
        <v>478</v>
      </c>
      <c r="AC56" s="58" t="s">
        <v>478</v>
      </c>
      <c r="AD56" s="58" t="s">
        <v>478</v>
      </c>
      <c r="AE56" s="58" t="s">
        <v>478</v>
      </c>
      <c r="AF56" s="58" t="s">
        <v>478</v>
      </c>
      <c r="AG56" s="58" t="s">
        <v>479</v>
      </c>
      <c r="AH56" s="62"/>
      <c r="AI56" s="62"/>
      <c r="AJ56" s="62"/>
      <c r="AK56" s="63"/>
    </row>
    <row r="57" spans="1:37" ht="90.75" thickBot="1">
      <c r="A57" s="56" t="s">
        <v>92</v>
      </c>
      <c r="B57" s="57" t="s">
        <v>134</v>
      </c>
      <c r="C57" s="57" t="s">
        <v>97</v>
      </c>
      <c r="D57" s="57" t="s">
        <v>137</v>
      </c>
      <c r="E57" s="57" t="s">
        <v>690</v>
      </c>
      <c r="F57" s="58" t="s">
        <v>95</v>
      </c>
      <c r="G57" s="56"/>
      <c r="H57" s="56"/>
      <c r="I57" s="58" t="s">
        <v>36</v>
      </c>
      <c r="J57" s="56" t="s">
        <v>103</v>
      </c>
      <c r="K57" s="57" t="s">
        <v>116</v>
      </c>
      <c r="L57" s="56" t="s">
        <v>36</v>
      </c>
      <c r="M57" s="56"/>
      <c r="N57" s="57" t="s">
        <v>98</v>
      </c>
      <c r="O57" s="58" t="s">
        <v>98</v>
      </c>
      <c r="P57" s="57" t="s">
        <v>98</v>
      </c>
      <c r="Q57" s="58" t="s">
        <v>442</v>
      </c>
      <c r="R57" s="58" t="s">
        <v>41</v>
      </c>
      <c r="S57" s="57" t="s">
        <v>448</v>
      </c>
      <c r="T57" s="57" t="s">
        <v>444</v>
      </c>
      <c r="U57" s="57" t="s">
        <v>445</v>
      </c>
      <c r="V57" s="57" t="s">
        <v>464</v>
      </c>
      <c r="W57" s="3" t="str">
        <f>IFERROR(VLOOKUP($V57,'Agrupamiento Activos'!$A$3:$S$52,2,0),"")</f>
        <v>Pública Clasificada</v>
      </c>
      <c r="X57" s="3" t="str">
        <f>IFERROR(VLOOKUP($V57,'Agrupamiento Activos'!$A$4:$S$52,9,0),"")</f>
        <v>Medio</v>
      </c>
      <c r="Y57" s="3" t="str">
        <f>IFERROR(VLOOKUP($V57,'Agrupamiento Activos'!$A$4:$S$52,16,0),"")</f>
        <v>Medio</v>
      </c>
      <c r="Z57" s="3" t="str">
        <f>IFERROR(VLOOKUP($V57,'Agrupamiento Activos'!$A$4:$S$52,19,0),"")</f>
        <v>Medio</v>
      </c>
      <c r="AA57" s="58" t="s">
        <v>476</v>
      </c>
      <c r="AB57" s="58" t="s">
        <v>471</v>
      </c>
      <c r="AC57" s="58" t="s">
        <v>477</v>
      </c>
      <c r="AD57" s="58" t="s">
        <v>473</v>
      </c>
      <c r="AE57" s="64">
        <v>43237</v>
      </c>
      <c r="AF57" s="58" t="s">
        <v>474</v>
      </c>
      <c r="AG57" s="58" t="s">
        <v>479</v>
      </c>
      <c r="AH57" s="62"/>
      <c r="AI57" s="62"/>
      <c r="AJ57" s="62"/>
      <c r="AK57" s="63"/>
    </row>
    <row r="58" spans="1:37" ht="105.75" thickBot="1">
      <c r="A58" s="56" t="s">
        <v>92</v>
      </c>
      <c r="B58" s="57" t="s">
        <v>134</v>
      </c>
      <c r="C58" s="57" t="s">
        <v>97</v>
      </c>
      <c r="D58" s="57" t="s">
        <v>138</v>
      </c>
      <c r="E58" s="57" t="s">
        <v>139</v>
      </c>
      <c r="F58" s="58" t="s">
        <v>95</v>
      </c>
      <c r="G58" s="56"/>
      <c r="H58" s="56"/>
      <c r="I58" s="58" t="s">
        <v>36</v>
      </c>
      <c r="J58" s="56" t="s">
        <v>103</v>
      </c>
      <c r="K58" s="57" t="s">
        <v>109</v>
      </c>
      <c r="L58" s="56" t="s">
        <v>36</v>
      </c>
      <c r="M58" s="56"/>
      <c r="N58" s="58" t="s">
        <v>98</v>
      </c>
      <c r="O58" s="58" t="s">
        <v>98</v>
      </c>
      <c r="P58" s="57" t="s">
        <v>98</v>
      </c>
      <c r="Q58" s="58" t="s">
        <v>442</v>
      </c>
      <c r="R58" s="58" t="s">
        <v>41</v>
      </c>
      <c r="S58" s="57" t="s">
        <v>448</v>
      </c>
      <c r="T58" s="57" t="s">
        <v>444</v>
      </c>
      <c r="U58" s="57" t="s">
        <v>445</v>
      </c>
      <c r="V58" s="57" t="s">
        <v>467</v>
      </c>
      <c r="W58" s="3" t="str">
        <f>IFERROR(VLOOKUP($V58,'Agrupamiento Activos'!$A$3:$S$52,2,0),"")</f>
        <v>Pública Clasificada</v>
      </c>
      <c r="X58" s="3" t="str">
        <f>IFERROR(VLOOKUP($V58,'Agrupamiento Activos'!$A$4:$S$52,9,0),"")</f>
        <v>Medio</v>
      </c>
      <c r="Y58" s="3" t="str">
        <f>IFERROR(VLOOKUP($V58,'Agrupamiento Activos'!$A$4:$S$52,16,0),"")</f>
        <v>Medio</v>
      </c>
      <c r="Z58" s="3" t="str">
        <f>IFERROR(VLOOKUP($V58,'Agrupamiento Activos'!$A$4:$S$52,19,0),"")</f>
        <v>Medio</v>
      </c>
      <c r="AA58" s="58" t="s">
        <v>476</v>
      </c>
      <c r="AB58" s="58" t="s">
        <v>471</v>
      </c>
      <c r="AC58" s="58" t="s">
        <v>477</v>
      </c>
      <c r="AD58" s="58" t="s">
        <v>473</v>
      </c>
      <c r="AE58" s="64">
        <v>43237</v>
      </c>
      <c r="AF58" s="58" t="s">
        <v>474</v>
      </c>
      <c r="AG58" s="58" t="s">
        <v>479</v>
      </c>
      <c r="AH58" s="62"/>
      <c r="AI58" s="62"/>
      <c r="AJ58" s="62"/>
      <c r="AK58" s="63"/>
    </row>
    <row r="59" spans="1:37" ht="75.75" thickBot="1">
      <c r="A59" s="56" t="s">
        <v>92</v>
      </c>
      <c r="B59" s="57" t="s">
        <v>134</v>
      </c>
      <c r="C59" s="56" t="s">
        <v>97</v>
      </c>
      <c r="D59" s="57" t="s">
        <v>140</v>
      </c>
      <c r="E59" s="57" t="s">
        <v>523</v>
      </c>
      <c r="F59" s="58" t="s">
        <v>95</v>
      </c>
      <c r="G59" s="56"/>
      <c r="H59" s="56"/>
      <c r="I59" s="56" t="s">
        <v>36</v>
      </c>
      <c r="J59" s="56" t="s">
        <v>103</v>
      </c>
      <c r="K59" s="57" t="s">
        <v>109</v>
      </c>
      <c r="L59" s="56" t="s">
        <v>36</v>
      </c>
      <c r="M59" s="56"/>
      <c r="N59" s="58" t="s">
        <v>98</v>
      </c>
      <c r="O59" s="58" t="s">
        <v>98</v>
      </c>
      <c r="P59" s="57" t="s">
        <v>98</v>
      </c>
      <c r="Q59" s="58" t="s">
        <v>442</v>
      </c>
      <c r="R59" s="58" t="s">
        <v>41</v>
      </c>
      <c r="S59" s="57" t="s">
        <v>448</v>
      </c>
      <c r="T59" s="57" t="s">
        <v>444</v>
      </c>
      <c r="U59" s="57" t="s">
        <v>445</v>
      </c>
      <c r="V59" s="57" t="s">
        <v>467</v>
      </c>
      <c r="W59" s="3" t="str">
        <f>IFERROR(VLOOKUP($V59,'Agrupamiento Activos'!$A$3:$S$52,2,0),"")</f>
        <v>Pública Clasificada</v>
      </c>
      <c r="X59" s="3" t="str">
        <f>IFERROR(VLOOKUP($V59,'Agrupamiento Activos'!$A$4:$S$52,9,0),"")</f>
        <v>Medio</v>
      </c>
      <c r="Y59" s="3" t="str">
        <f>IFERROR(VLOOKUP($V59,'Agrupamiento Activos'!$A$4:$S$52,16,0),"")</f>
        <v>Medio</v>
      </c>
      <c r="Z59" s="3" t="str">
        <f>IFERROR(VLOOKUP($V59,'Agrupamiento Activos'!$A$4:$S$52,19,0),"")</f>
        <v>Medio</v>
      </c>
      <c r="AA59" s="58" t="s">
        <v>476</v>
      </c>
      <c r="AB59" s="58" t="s">
        <v>471</v>
      </c>
      <c r="AC59" s="58" t="s">
        <v>477</v>
      </c>
      <c r="AD59" s="58" t="s">
        <v>473</v>
      </c>
      <c r="AE59" s="64">
        <v>43237</v>
      </c>
      <c r="AF59" s="58" t="s">
        <v>474</v>
      </c>
      <c r="AG59" s="58" t="s">
        <v>479</v>
      </c>
      <c r="AH59" s="62"/>
      <c r="AI59" s="62"/>
      <c r="AJ59" s="62"/>
      <c r="AK59" s="63"/>
    </row>
    <row r="60" spans="1:37" s="70" customFormat="1" ht="90.75" thickBot="1">
      <c r="A60" s="57" t="s">
        <v>92</v>
      </c>
      <c r="B60" s="57" t="s">
        <v>134</v>
      </c>
      <c r="C60" s="57" t="s">
        <v>97</v>
      </c>
      <c r="D60" s="57" t="s">
        <v>141</v>
      </c>
      <c r="E60" s="57" t="s">
        <v>142</v>
      </c>
      <c r="F60" s="57" t="s">
        <v>95</v>
      </c>
      <c r="G60" s="57"/>
      <c r="H60" s="57"/>
      <c r="I60" s="57" t="s">
        <v>36</v>
      </c>
      <c r="J60" s="57" t="s">
        <v>103</v>
      </c>
      <c r="K60" s="57" t="s">
        <v>131</v>
      </c>
      <c r="L60" s="57" t="s">
        <v>36</v>
      </c>
      <c r="M60" s="57"/>
      <c r="N60" s="57" t="s">
        <v>98</v>
      </c>
      <c r="O60" s="57" t="s">
        <v>98</v>
      </c>
      <c r="P60" s="57" t="s">
        <v>98</v>
      </c>
      <c r="Q60" s="57" t="s">
        <v>442</v>
      </c>
      <c r="R60" s="57" t="s">
        <v>41</v>
      </c>
      <c r="S60" s="57" t="s">
        <v>448</v>
      </c>
      <c r="T60" s="57" t="s">
        <v>444</v>
      </c>
      <c r="U60" s="57" t="s">
        <v>445</v>
      </c>
      <c r="V60" s="57" t="s">
        <v>464</v>
      </c>
      <c r="W60" s="3" t="str">
        <f>IFERROR(VLOOKUP($V60,'Agrupamiento Activos'!$A$3:$S$52,2,0),"")</f>
        <v>Pública Clasificada</v>
      </c>
      <c r="X60" s="3" t="str">
        <f>IFERROR(VLOOKUP($V60,'Agrupamiento Activos'!$A$4:$S$52,9,0),"")</f>
        <v>Medio</v>
      </c>
      <c r="Y60" s="3" t="str">
        <f>IFERROR(VLOOKUP($V60,'Agrupamiento Activos'!$A$4:$S$52,16,0),"")</f>
        <v>Medio</v>
      </c>
      <c r="Z60" s="3" t="str">
        <f>IFERROR(VLOOKUP($V60,'Agrupamiento Activos'!$A$4:$S$52,19,0),"")</f>
        <v>Medio</v>
      </c>
      <c r="AA60" s="57" t="s">
        <v>476</v>
      </c>
      <c r="AB60" s="57" t="s">
        <v>471</v>
      </c>
      <c r="AC60" s="57" t="s">
        <v>477</v>
      </c>
      <c r="AD60" s="57" t="s">
        <v>473</v>
      </c>
      <c r="AE60" s="66">
        <v>43237</v>
      </c>
      <c r="AF60" s="57" t="s">
        <v>474</v>
      </c>
      <c r="AG60" s="67" t="s">
        <v>475</v>
      </c>
      <c r="AH60" s="68"/>
      <c r="AI60" s="68"/>
      <c r="AJ60" s="68"/>
      <c r="AK60" s="69"/>
    </row>
    <row r="61" spans="1:37" ht="105.75" thickBot="1">
      <c r="A61" s="56" t="s">
        <v>92</v>
      </c>
      <c r="B61" s="57" t="s">
        <v>134</v>
      </c>
      <c r="C61" s="56" t="s">
        <v>97</v>
      </c>
      <c r="D61" s="57" t="s">
        <v>99</v>
      </c>
      <c r="E61" s="57" t="s">
        <v>524</v>
      </c>
      <c r="F61" s="58" t="s">
        <v>95</v>
      </c>
      <c r="G61" s="56"/>
      <c r="H61" s="56"/>
      <c r="I61" s="58" t="s">
        <v>36</v>
      </c>
      <c r="J61" s="56" t="s">
        <v>100</v>
      </c>
      <c r="K61" s="56" t="s">
        <v>101</v>
      </c>
      <c r="L61" s="56" t="s">
        <v>36</v>
      </c>
      <c r="M61" s="56"/>
      <c r="N61" s="58" t="s">
        <v>98</v>
      </c>
      <c r="O61" s="58" t="s">
        <v>98</v>
      </c>
      <c r="P61" s="56" t="s">
        <v>98</v>
      </c>
      <c r="Q61" s="58" t="s">
        <v>446</v>
      </c>
      <c r="R61" s="58" t="s">
        <v>41</v>
      </c>
      <c r="S61" s="57" t="s">
        <v>447</v>
      </c>
      <c r="T61" s="57" t="s">
        <v>444</v>
      </c>
      <c r="U61" s="57" t="s">
        <v>445</v>
      </c>
      <c r="V61" s="57" t="s">
        <v>76</v>
      </c>
      <c r="W61" s="3" t="str">
        <f>IFERROR(VLOOKUP($V61,'Agrupamiento Activos'!$A$3:$S$52,2,0),"")</f>
        <v>Pública</v>
      </c>
      <c r="X61" s="3" t="str">
        <f>IFERROR(VLOOKUP($V61,'Agrupamiento Activos'!$A$4:$S$52,9,0),"")</f>
        <v>Bajo</v>
      </c>
      <c r="Y61" s="3" t="str">
        <f>IFERROR(VLOOKUP($V61,'Agrupamiento Activos'!$A$4:$S$52,16,0),"")</f>
        <v>Bajo</v>
      </c>
      <c r="Z61" s="3" t="str">
        <f>IFERROR(VLOOKUP($V61,'Agrupamiento Activos'!$A$4:$S$52,19,0),"")</f>
        <v>Bajo</v>
      </c>
      <c r="AA61" s="58" t="s">
        <v>478</v>
      </c>
      <c r="AB61" s="58" t="s">
        <v>478</v>
      </c>
      <c r="AC61" s="58" t="s">
        <v>478</v>
      </c>
      <c r="AD61" s="58" t="s">
        <v>478</v>
      </c>
      <c r="AE61" s="58" t="s">
        <v>478</v>
      </c>
      <c r="AF61" s="58" t="s">
        <v>478</v>
      </c>
      <c r="AG61" s="58" t="s">
        <v>479</v>
      </c>
      <c r="AH61" s="62"/>
      <c r="AI61" s="62"/>
      <c r="AJ61" s="62"/>
      <c r="AK61" s="63"/>
    </row>
    <row r="62" spans="1:37" ht="120.75" thickBot="1">
      <c r="A62" s="56" t="s">
        <v>92</v>
      </c>
      <c r="B62" s="57" t="s">
        <v>134</v>
      </c>
      <c r="C62" s="56" t="s">
        <v>97</v>
      </c>
      <c r="D62" s="57" t="s">
        <v>99</v>
      </c>
      <c r="E62" s="57" t="s">
        <v>525</v>
      </c>
      <c r="F62" s="58" t="s">
        <v>95</v>
      </c>
      <c r="G62" s="56"/>
      <c r="H62" s="56"/>
      <c r="I62" s="58" t="s">
        <v>36</v>
      </c>
      <c r="J62" s="56" t="s">
        <v>100</v>
      </c>
      <c r="K62" s="56" t="s">
        <v>101</v>
      </c>
      <c r="L62" s="56" t="s">
        <v>36</v>
      </c>
      <c r="M62" s="56"/>
      <c r="N62" s="58" t="s">
        <v>98</v>
      </c>
      <c r="O62" s="58" t="s">
        <v>98</v>
      </c>
      <c r="P62" s="56" t="s">
        <v>98</v>
      </c>
      <c r="Q62" s="58" t="s">
        <v>446</v>
      </c>
      <c r="R62" s="58" t="s">
        <v>41</v>
      </c>
      <c r="S62" s="57" t="s">
        <v>447</v>
      </c>
      <c r="T62" s="57" t="s">
        <v>444</v>
      </c>
      <c r="U62" s="57" t="s">
        <v>445</v>
      </c>
      <c r="V62" s="57" t="s">
        <v>76</v>
      </c>
      <c r="W62" s="3" t="str">
        <f>IFERROR(VLOOKUP($V62,'Agrupamiento Activos'!$A$3:$S$52,2,0),"")</f>
        <v>Pública</v>
      </c>
      <c r="X62" s="3" t="str">
        <f>IFERROR(VLOOKUP($V62,'Agrupamiento Activos'!$A$4:$S$52,9,0),"")</f>
        <v>Bajo</v>
      </c>
      <c r="Y62" s="3" t="str">
        <f>IFERROR(VLOOKUP($V62,'Agrupamiento Activos'!$A$4:$S$52,16,0),"")</f>
        <v>Bajo</v>
      </c>
      <c r="Z62" s="3" t="str">
        <f>IFERROR(VLOOKUP($V62,'Agrupamiento Activos'!$A$4:$S$52,19,0),"")</f>
        <v>Bajo</v>
      </c>
      <c r="AA62" s="58" t="s">
        <v>478</v>
      </c>
      <c r="AB62" s="58" t="s">
        <v>478</v>
      </c>
      <c r="AC62" s="58" t="s">
        <v>478</v>
      </c>
      <c r="AD62" s="58" t="s">
        <v>478</v>
      </c>
      <c r="AE62" s="58" t="s">
        <v>478</v>
      </c>
      <c r="AF62" s="58" t="s">
        <v>478</v>
      </c>
      <c r="AG62" s="58" t="s">
        <v>479</v>
      </c>
      <c r="AH62" s="62"/>
      <c r="AI62" s="62"/>
      <c r="AJ62" s="62"/>
      <c r="AK62" s="63"/>
    </row>
    <row r="63" spans="1:37" ht="150.75" thickBot="1">
      <c r="A63" s="56" t="s">
        <v>92</v>
      </c>
      <c r="B63" s="57" t="s">
        <v>134</v>
      </c>
      <c r="C63" s="56" t="s">
        <v>97</v>
      </c>
      <c r="D63" s="56" t="s">
        <v>143</v>
      </c>
      <c r="E63" s="56" t="s">
        <v>526</v>
      </c>
      <c r="F63" s="58" t="s">
        <v>95</v>
      </c>
      <c r="G63" s="56"/>
      <c r="H63" s="56"/>
      <c r="I63" s="58" t="s">
        <v>36</v>
      </c>
      <c r="J63" s="56" t="s">
        <v>103</v>
      </c>
      <c r="K63" s="56" t="s">
        <v>131</v>
      </c>
      <c r="L63" s="56" t="s">
        <v>36</v>
      </c>
      <c r="M63" s="56"/>
      <c r="N63" s="58" t="s">
        <v>98</v>
      </c>
      <c r="O63" s="58" t="s">
        <v>98</v>
      </c>
      <c r="P63" s="56" t="s">
        <v>98</v>
      </c>
      <c r="Q63" s="58" t="s">
        <v>442</v>
      </c>
      <c r="R63" s="58" t="s">
        <v>41</v>
      </c>
      <c r="S63" s="57" t="s">
        <v>448</v>
      </c>
      <c r="T63" s="57" t="s">
        <v>444</v>
      </c>
      <c r="U63" s="57" t="s">
        <v>445</v>
      </c>
      <c r="V63" s="57" t="s">
        <v>466</v>
      </c>
      <c r="W63" s="3" t="str">
        <f>IFERROR(VLOOKUP($V63,'Agrupamiento Activos'!$A$3:$S$52,2,0),"")</f>
        <v>Pública Clasificada</v>
      </c>
      <c r="X63" s="3" t="str">
        <f>IFERROR(VLOOKUP($V63,'Agrupamiento Activos'!$A$4:$S$52,9,0),"")</f>
        <v>Medio</v>
      </c>
      <c r="Y63" s="3" t="str">
        <f>IFERROR(VLOOKUP($V63,'Agrupamiento Activos'!$A$4:$S$52,16,0),"")</f>
        <v>Medio</v>
      </c>
      <c r="Z63" s="3" t="str">
        <f>IFERROR(VLOOKUP($V63,'Agrupamiento Activos'!$A$4:$S$52,19,0),"")</f>
        <v>Medio</v>
      </c>
      <c r="AA63" s="58" t="s">
        <v>476</v>
      </c>
      <c r="AB63" s="58" t="s">
        <v>471</v>
      </c>
      <c r="AC63" s="58" t="s">
        <v>477</v>
      </c>
      <c r="AD63" s="58" t="s">
        <v>473</v>
      </c>
      <c r="AE63" s="64">
        <v>43237</v>
      </c>
      <c r="AF63" s="58" t="s">
        <v>474</v>
      </c>
      <c r="AG63" s="58" t="s">
        <v>479</v>
      </c>
      <c r="AH63" s="62"/>
      <c r="AI63" s="62"/>
      <c r="AJ63" s="62"/>
      <c r="AK63" s="63"/>
    </row>
    <row r="64" spans="1:37" ht="90.75" thickBot="1">
      <c r="A64" s="56" t="s">
        <v>92</v>
      </c>
      <c r="B64" s="57" t="s">
        <v>134</v>
      </c>
      <c r="C64" s="56" t="s">
        <v>97</v>
      </c>
      <c r="D64" s="57" t="s">
        <v>500</v>
      </c>
      <c r="E64" s="57" t="s">
        <v>527</v>
      </c>
      <c r="F64" s="58" t="s">
        <v>95</v>
      </c>
      <c r="G64" s="56"/>
      <c r="H64" s="56"/>
      <c r="I64" s="58" t="s">
        <v>36</v>
      </c>
      <c r="J64" s="56" t="s">
        <v>100</v>
      </c>
      <c r="K64" s="56" t="s">
        <v>101</v>
      </c>
      <c r="L64" s="56" t="s">
        <v>36</v>
      </c>
      <c r="M64" s="56"/>
      <c r="N64" s="58" t="s">
        <v>98</v>
      </c>
      <c r="O64" s="58" t="s">
        <v>98</v>
      </c>
      <c r="P64" s="56" t="s">
        <v>98</v>
      </c>
      <c r="Q64" s="58" t="s">
        <v>446</v>
      </c>
      <c r="R64" s="58" t="s">
        <v>41</v>
      </c>
      <c r="S64" s="57" t="s">
        <v>447</v>
      </c>
      <c r="T64" s="57" t="s">
        <v>444</v>
      </c>
      <c r="U64" s="57" t="s">
        <v>445</v>
      </c>
      <c r="V64" s="57" t="s">
        <v>466</v>
      </c>
      <c r="W64" s="3" t="str">
        <f>IFERROR(VLOOKUP($V64,'Agrupamiento Activos'!$A$3:$S$52,2,0),"")</f>
        <v>Pública Clasificada</v>
      </c>
      <c r="X64" s="3" t="str">
        <f>IFERROR(VLOOKUP($V64,'Agrupamiento Activos'!$A$4:$S$52,9,0),"")</f>
        <v>Medio</v>
      </c>
      <c r="Y64" s="3" t="str">
        <f>IFERROR(VLOOKUP($V64,'Agrupamiento Activos'!$A$4:$S$52,16,0),"")</f>
        <v>Medio</v>
      </c>
      <c r="Z64" s="3" t="str">
        <f>IFERROR(VLOOKUP($V64,'Agrupamiento Activos'!$A$4:$S$52,19,0),"")</f>
        <v>Medio</v>
      </c>
      <c r="AA64" s="58" t="s">
        <v>476</v>
      </c>
      <c r="AB64" s="58" t="s">
        <v>471</v>
      </c>
      <c r="AC64" s="58" t="s">
        <v>477</v>
      </c>
      <c r="AD64" s="58" t="s">
        <v>473</v>
      </c>
      <c r="AE64" s="64">
        <v>43237</v>
      </c>
      <c r="AF64" s="58" t="s">
        <v>474</v>
      </c>
      <c r="AG64" s="58" t="s">
        <v>479</v>
      </c>
      <c r="AH64" s="62"/>
      <c r="AI64" s="62"/>
      <c r="AJ64" s="62"/>
      <c r="AK64" s="63"/>
    </row>
    <row r="65" spans="1:37" ht="90.75" thickBot="1">
      <c r="A65" s="56" t="s">
        <v>92</v>
      </c>
      <c r="B65" s="57" t="s">
        <v>134</v>
      </c>
      <c r="C65" s="56" t="s">
        <v>97</v>
      </c>
      <c r="D65" s="56" t="s">
        <v>144</v>
      </c>
      <c r="E65" s="56" t="s">
        <v>145</v>
      </c>
      <c r="F65" s="58" t="s">
        <v>95</v>
      </c>
      <c r="G65" s="56" t="s">
        <v>36</v>
      </c>
      <c r="H65" s="56"/>
      <c r="I65" s="58"/>
      <c r="J65" s="56" t="s">
        <v>96</v>
      </c>
      <c r="K65" s="56" t="s">
        <v>97</v>
      </c>
      <c r="L65" s="56" t="s">
        <v>36</v>
      </c>
      <c r="M65" s="56"/>
      <c r="N65" s="58" t="s">
        <v>98</v>
      </c>
      <c r="O65" s="58" t="s">
        <v>98</v>
      </c>
      <c r="P65" s="56" t="s">
        <v>98</v>
      </c>
      <c r="Q65" s="58" t="s">
        <v>442</v>
      </c>
      <c r="R65" s="58" t="s">
        <v>41</v>
      </c>
      <c r="S65" s="57" t="s">
        <v>443</v>
      </c>
      <c r="T65" s="57" t="s">
        <v>444</v>
      </c>
      <c r="U65" s="57" t="s">
        <v>445</v>
      </c>
      <c r="V65" s="57" t="s">
        <v>461</v>
      </c>
      <c r="W65" s="3" t="str">
        <f>IFERROR(VLOOKUP($V65,'Agrupamiento Activos'!$A$3:$S$52,2,0),"")</f>
        <v>Pública Clasificada</v>
      </c>
      <c r="X65" s="3" t="str">
        <f>IFERROR(VLOOKUP($V65,'Agrupamiento Activos'!$A$4:$S$52,9,0),"")</f>
        <v>Medio</v>
      </c>
      <c r="Y65" s="3" t="str">
        <f>IFERROR(VLOOKUP($V65,'Agrupamiento Activos'!$A$4:$S$52,16,0),"")</f>
        <v>Bajo</v>
      </c>
      <c r="Z65" s="3" t="str">
        <f>IFERROR(VLOOKUP($V65,'Agrupamiento Activos'!$A$4:$S$52,19,0),"")</f>
        <v>Medio</v>
      </c>
      <c r="AA65" s="58" t="s">
        <v>476</v>
      </c>
      <c r="AB65" s="58" t="s">
        <v>471</v>
      </c>
      <c r="AC65" s="58" t="s">
        <v>477</v>
      </c>
      <c r="AD65" s="58" t="s">
        <v>473</v>
      </c>
      <c r="AE65" s="64">
        <v>43237</v>
      </c>
      <c r="AF65" s="58" t="s">
        <v>474</v>
      </c>
      <c r="AG65" s="65" t="s">
        <v>475</v>
      </c>
      <c r="AH65" s="62"/>
      <c r="AI65" s="62"/>
      <c r="AJ65" s="62"/>
      <c r="AK65" s="63"/>
    </row>
    <row r="66" spans="1:37" ht="75.75" thickBot="1">
      <c r="A66" s="56" t="s">
        <v>92</v>
      </c>
      <c r="B66" s="57" t="s">
        <v>134</v>
      </c>
      <c r="C66" s="56" t="s">
        <v>97</v>
      </c>
      <c r="D66" s="56" t="s">
        <v>146</v>
      </c>
      <c r="E66" s="56" t="s">
        <v>528</v>
      </c>
      <c r="F66" s="58" t="s">
        <v>95</v>
      </c>
      <c r="G66" s="56"/>
      <c r="H66" s="56"/>
      <c r="I66" s="58" t="s">
        <v>36</v>
      </c>
      <c r="J66" s="56" t="s">
        <v>103</v>
      </c>
      <c r="K66" s="56" t="s">
        <v>131</v>
      </c>
      <c r="L66" s="56" t="s">
        <v>36</v>
      </c>
      <c r="M66" s="56"/>
      <c r="N66" s="58" t="s">
        <v>98</v>
      </c>
      <c r="O66" s="58" t="s">
        <v>98</v>
      </c>
      <c r="P66" s="56" t="s">
        <v>98</v>
      </c>
      <c r="Q66" s="58" t="s">
        <v>446</v>
      </c>
      <c r="R66" s="58" t="s">
        <v>41</v>
      </c>
      <c r="S66" s="57" t="s">
        <v>449</v>
      </c>
      <c r="T66" s="57" t="s">
        <v>444</v>
      </c>
      <c r="U66" s="57" t="s">
        <v>445</v>
      </c>
      <c r="V66" s="57" t="s">
        <v>464</v>
      </c>
      <c r="W66" s="3" t="str">
        <f>IFERROR(VLOOKUP($V66,'Agrupamiento Activos'!$A$3:$S$52,2,0),"")</f>
        <v>Pública Clasificada</v>
      </c>
      <c r="X66" s="3" t="str">
        <f>IFERROR(VLOOKUP($V66,'Agrupamiento Activos'!$A$4:$S$52,9,0),"")</f>
        <v>Medio</v>
      </c>
      <c r="Y66" s="3" t="str">
        <f>IFERROR(VLOOKUP($V66,'Agrupamiento Activos'!$A$4:$S$52,16,0),"")</f>
        <v>Medio</v>
      </c>
      <c r="Z66" s="3" t="str">
        <f>IFERROR(VLOOKUP($V66,'Agrupamiento Activos'!$A$4:$S$52,19,0),"")</f>
        <v>Medio</v>
      </c>
      <c r="AA66" s="58" t="s">
        <v>476</v>
      </c>
      <c r="AB66" s="58" t="s">
        <v>471</v>
      </c>
      <c r="AC66" s="58" t="s">
        <v>477</v>
      </c>
      <c r="AD66" s="58" t="s">
        <v>473</v>
      </c>
      <c r="AE66" s="64">
        <v>43237</v>
      </c>
      <c r="AF66" s="58" t="s">
        <v>474</v>
      </c>
      <c r="AG66" s="65" t="s">
        <v>475</v>
      </c>
      <c r="AH66" s="62"/>
      <c r="AI66" s="62"/>
      <c r="AJ66" s="62"/>
      <c r="AK66" s="63"/>
    </row>
    <row r="67" spans="1:37" ht="75.75" thickBot="1">
      <c r="A67" s="56" t="s">
        <v>92</v>
      </c>
      <c r="B67" s="57" t="s">
        <v>134</v>
      </c>
      <c r="C67" s="56" t="s">
        <v>97</v>
      </c>
      <c r="D67" s="56" t="s">
        <v>147</v>
      </c>
      <c r="E67" s="56" t="s">
        <v>529</v>
      </c>
      <c r="F67" s="58" t="s">
        <v>95</v>
      </c>
      <c r="G67" s="56"/>
      <c r="H67" s="56"/>
      <c r="I67" s="58" t="s">
        <v>36</v>
      </c>
      <c r="J67" s="56" t="s">
        <v>103</v>
      </c>
      <c r="K67" s="56" t="s">
        <v>148</v>
      </c>
      <c r="L67" s="56" t="s">
        <v>36</v>
      </c>
      <c r="M67" s="56"/>
      <c r="N67" s="58" t="s">
        <v>98</v>
      </c>
      <c r="O67" s="58" t="s">
        <v>98</v>
      </c>
      <c r="P67" s="56" t="s">
        <v>98</v>
      </c>
      <c r="Q67" s="58" t="s">
        <v>446</v>
      </c>
      <c r="R67" s="58" t="s">
        <v>41</v>
      </c>
      <c r="S67" s="57" t="s">
        <v>449</v>
      </c>
      <c r="T67" s="57" t="s">
        <v>444</v>
      </c>
      <c r="U67" s="57" t="s">
        <v>445</v>
      </c>
      <c r="V67" s="57" t="s">
        <v>464</v>
      </c>
      <c r="W67" s="3" t="str">
        <f>IFERROR(VLOOKUP($V67,'Agrupamiento Activos'!$A$3:$S$52,2,0),"")</f>
        <v>Pública Clasificada</v>
      </c>
      <c r="X67" s="3" t="str">
        <f>IFERROR(VLOOKUP($V67,'Agrupamiento Activos'!$A$4:$S$52,9,0),"")</f>
        <v>Medio</v>
      </c>
      <c r="Y67" s="3" t="str">
        <f>IFERROR(VLOOKUP($V67,'Agrupamiento Activos'!$A$4:$S$52,16,0),"")</f>
        <v>Medio</v>
      </c>
      <c r="Z67" s="3" t="str">
        <f>IFERROR(VLOOKUP($V67,'Agrupamiento Activos'!$A$4:$S$52,19,0),"")</f>
        <v>Medio</v>
      </c>
      <c r="AA67" s="58" t="s">
        <v>476</v>
      </c>
      <c r="AB67" s="58" t="s">
        <v>471</v>
      </c>
      <c r="AC67" s="58" t="s">
        <v>477</v>
      </c>
      <c r="AD67" s="58" t="s">
        <v>473</v>
      </c>
      <c r="AE67" s="64">
        <v>43237</v>
      </c>
      <c r="AF67" s="58" t="s">
        <v>474</v>
      </c>
      <c r="AG67" s="65" t="s">
        <v>475</v>
      </c>
      <c r="AH67" s="62"/>
      <c r="AI67" s="62"/>
      <c r="AJ67" s="62"/>
      <c r="AK67" s="63"/>
    </row>
    <row r="68" spans="1:37" ht="165.75" thickBot="1">
      <c r="A68" s="56" t="s">
        <v>92</v>
      </c>
      <c r="B68" s="57" t="s">
        <v>134</v>
      </c>
      <c r="C68" s="56" t="s">
        <v>97</v>
      </c>
      <c r="D68" s="57" t="s">
        <v>149</v>
      </c>
      <c r="E68" s="57" t="s">
        <v>530</v>
      </c>
      <c r="F68" s="58" t="s">
        <v>95</v>
      </c>
      <c r="G68" s="56"/>
      <c r="H68" s="56"/>
      <c r="I68" s="58" t="s">
        <v>36</v>
      </c>
      <c r="J68" s="56" t="s">
        <v>100</v>
      </c>
      <c r="K68" s="57" t="s">
        <v>150</v>
      </c>
      <c r="L68" s="56" t="s">
        <v>36</v>
      </c>
      <c r="M68" s="56"/>
      <c r="N68" s="58" t="s">
        <v>98</v>
      </c>
      <c r="O68" s="58" t="s">
        <v>98</v>
      </c>
      <c r="P68" s="56" t="s">
        <v>98</v>
      </c>
      <c r="Q68" s="58" t="s">
        <v>446</v>
      </c>
      <c r="R68" s="58" t="s">
        <v>41</v>
      </c>
      <c r="S68" s="57" t="s">
        <v>447</v>
      </c>
      <c r="T68" s="57" t="s">
        <v>444</v>
      </c>
      <c r="U68" s="57" t="s">
        <v>445</v>
      </c>
      <c r="V68" s="57" t="s">
        <v>466</v>
      </c>
      <c r="W68" s="3" t="str">
        <f>IFERROR(VLOOKUP($V68,'Agrupamiento Activos'!$A$3:$S$52,2,0),"")</f>
        <v>Pública Clasificada</v>
      </c>
      <c r="X68" s="3" t="str">
        <f>IFERROR(VLOOKUP($V68,'Agrupamiento Activos'!$A$4:$S$52,9,0),"")</f>
        <v>Medio</v>
      </c>
      <c r="Y68" s="3" t="str">
        <f>IFERROR(VLOOKUP($V68,'Agrupamiento Activos'!$A$4:$S$52,16,0),"")</f>
        <v>Medio</v>
      </c>
      <c r="Z68" s="3" t="str">
        <f>IFERROR(VLOOKUP($V68,'Agrupamiento Activos'!$A$4:$S$52,19,0),"")</f>
        <v>Medio</v>
      </c>
      <c r="AA68" s="58" t="s">
        <v>476</v>
      </c>
      <c r="AB68" s="58" t="s">
        <v>471</v>
      </c>
      <c r="AC68" s="58" t="s">
        <v>477</v>
      </c>
      <c r="AD68" s="58" t="s">
        <v>473</v>
      </c>
      <c r="AE68" s="64">
        <v>43237</v>
      </c>
      <c r="AF68" s="58" t="s">
        <v>474</v>
      </c>
      <c r="AG68" s="58" t="s">
        <v>479</v>
      </c>
      <c r="AH68" s="62"/>
      <c r="AI68" s="62"/>
      <c r="AJ68" s="62"/>
      <c r="AK68" s="63"/>
    </row>
    <row r="69" spans="1:37" ht="105.75" thickBot="1">
      <c r="A69" s="56" t="s">
        <v>92</v>
      </c>
      <c r="B69" s="56" t="s">
        <v>134</v>
      </c>
      <c r="C69" s="56" t="s">
        <v>97</v>
      </c>
      <c r="D69" s="57" t="s">
        <v>151</v>
      </c>
      <c r="E69" s="56" t="s">
        <v>532</v>
      </c>
      <c r="F69" s="58" t="s">
        <v>95</v>
      </c>
      <c r="G69" s="56"/>
      <c r="H69" s="56"/>
      <c r="I69" s="58" t="s">
        <v>36</v>
      </c>
      <c r="J69" s="56" t="s">
        <v>103</v>
      </c>
      <c r="K69" s="56" t="s">
        <v>148</v>
      </c>
      <c r="L69" s="56" t="s">
        <v>36</v>
      </c>
      <c r="M69" s="56"/>
      <c r="N69" s="56" t="s">
        <v>98</v>
      </c>
      <c r="O69" s="58" t="s">
        <v>98</v>
      </c>
      <c r="P69" s="56" t="s">
        <v>98</v>
      </c>
      <c r="Q69" s="58" t="s">
        <v>446</v>
      </c>
      <c r="R69" s="58" t="s">
        <v>41</v>
      </c>
      <c r="S69" s="57" t="s">
        <v>449</v>
      </c>
      <c r="T69" s="57" t="s">
        <v>444</v>
      </c>
      <c r="U69" s="57" t="s">
        <v>445</v>
      </c>
      <c r="V69" s="57" t="s">
        <v>464</v>
      </c>
      <c r="W69" s="3" t="str">
        <f>IFERROR(VLOOKUP($V69,'Agrupamiento Activos'!$A$3:$S$52,2,0),"")</f>
        <v>Pública Clasificada</v>
      </c>
      <c r="X69" s="3" t="str">
        <f>IFERROR(VLOOKUP($V69,'Agrupamiento Activos'!$A$4:$S$52,9,0),"")</f>
        <v>Medio</v>
      </c>
      <c r="Y69" s="3" t="str">
        <f>IFERROR(VLOOKUP($V69,'Agrupamiento Activos'!$A$4:$S$52,16,0),"")</f>
        <v>Medio</v>
      </c>
      <c r="Z69" s="3" t="str">
        <f>IFERROR(VLOOKUP($V69,'Agrupamiento Activos'!$A$4:$S$52,19,0),"")</f>
        <v>Medio</v>
      </c>
      <c r="AA69" s="58" t="s">
        <v>476</v>
      </c>
      <c r="AB69" s="58" t="s">
        <v>471</v>
      </c>
      <c r="AC69" s="58" t="s">
        <v>477</v>
      </c>
      <c r="AD69" s="58" t="s">
        <v>473</v>
      </c>
      <c r="AE69" s="64">
        <v>43237</v>
      </c>
      <c r="AF69" s="58" t="s">
        <v>474</v>
      </c>
      <c r="AG69" s="65" t="s">
        <v>475</v>
      </c>
      <c r="AH69" s="62"/>
      <c r="AI69" s="62"/>
      <c r="AJ69" s="62"/>
      <c r="AK69" s="63"/>
    </row>
    <row r="70" spans="1:37" ht="105.75" thickBot="1">
      <c r="A70" s="56" t="s">
        <v>92</v>
      </c>
      <c r="B70" s="56" t="s">
        <v>134</v>
      </c>
      <c r="C70" s="56" t="s">
        <v>97</v>
      </c>
      <c r="D70" s="57" t="s">
        <v>146</v>
      </c>
      <c r="E70" s="56" t="s">
        <v>531</v>
      </c>
      <c r="F70" s="58" t="s">
        <v>95</v>
      </c>
      <c r="G70" s="56"/>
      <c r="H70" s="56"/>
      <c r="I70" s="58" t="s">
        <v>36</v>
      </c>
      <c r="J70" s="56" t="s">
        <v>103</v>
      </c>
      <c r="K70" s="56" t="s">
        <v>131</v>
      </c>
      <c r="L70" s="56" t="s">
        <v>36</v>
      </c>
      <c r="M70" s="56"/>
      <c r="N70" s="56" t="s">
        <v>98</v>
      </c>
      <c r="O70" s="58" t="s">
        <v>98</v>
      </c>
      <c r="P70" s="56" t="s">
        <v>98</v>
      </c>
      <c r="Q70" s="58" t="s">
        <v>446</v>
      </c>
      <c r="R70" s="58" t="s">
        <v>41</v>
      </c>
      <c r="S70" s="57" t="s">
        <v>449</v>
      </c>
      <c r="T70" s="57" t="s">
        <v>444</v>
      </c>
      <c r="U70" s="57" t="s">
        <v>445</v>
      </c>
      <c r="V70" s="57" t="s">
        <v>464</v>
      </c>
      <c r="W70" s="3" t="str">
        <f>IFERROR(VLOOKUP($V70,'Agrupamiento Activos'!$A$3:$S$52,2,0),"")</f>
        <v>Pública Clasificada</v>
      </c>
      <c r="X70" s="3" t="str">
        <f>IFERROR(VLOOKUP($V70,'Agrupamiento Activos'!$A$4:$S$52,9,0),"")</f>
        <v>Medio</v>
      </c>
      <c r="Y70" s="3" t="str">
        <f>IFERROR(VLOOKUP($V70,'Agrupamiento Activos'!$A$4:$S$52,16,0),"")</f>
        <v>Medio</v>
      </c>
      <c r="Z70" s="3" t="str">
        <f>IFERROR(VLOOKUP($V70,'Agrupamiento Activos'!$A$4:$S$52,19,0),"")</f>
        <v>Medio</v>
      </c>
      <c r="AA70" s="58" t="s">
        <v>476</v>
      </c>
      <c r="AB70" s="58" t="s">
        <v>471</v>
      </c>
      <c r="AC70" s="58" t="s">
        <v>477</v>
      </c>
      <c r="AD70" s="58" t="s">
        <v>473</v>
      </c>
      <c r="AE70" s="64">
        <v>43237</v>
      </c>
      <c r="AF70" s="58" t="s">
        <v>474</v>
      </c>
      <c r="AG70" s="65" t="s">
        <v>475</v>
      </c>
      <c r="AH70" s="62"/>
      <c r="AI70" s="62"/>
      <c r="AJ70" s="62"/>
      <c r="AK70" s="63"/>
    </row>
    <row r="71" spans="1:37" ht="75.75" thickBot="1">
      <c r="A71" s="56" t="s">
        <v>92</v>
      </c>
      <c r="B71" s="56" t="s">
        <v>134</v>
      </c>
      <c r="C71" s="56" t="s">
        <v>97</v>
      </c>
      <c r="D71" s="56" t="s">
        <v>132</v>
      </c>
      <c r="E71" s="56" t="s">
        <v>533</v>
      </c>
      <c r="F71" s="58" t="s">
        <v>95</v>
      </c>
      <c r="G71" s="56"/>
      <c r="H71" s="56"/>
      <c r="I71" s="58" t="s">
        <v>36</v>
      </c>
      <c r="J71" s="56" t="s">
        <v>103</v>
      </c>
      <c r="K71" s="56" t="s">
        <v>148</v>
      </c>
      <c r="L71" s="56" t="s">
        <v>36</v>
      </c>
      <c r="M71" s="56"/>
      <c r="N71" s="56" t="s">
        <v>98</v>
      </c>
      <c r="O71" s="58" t="s">
        <v>98</v>
      </c>
      <c r="P71" s="56" t="s">
        <v>98</v>
      </c>
      <c r="Q71" s="58" t="s">
        <v>446</v>
      </c>
      <c r="R71" s="58" t="s">
        <v>41</v>
      </c>
      <c r="S71" s="57" t="s">
        <v>450</v>
      </c>
      <c r="T71" s="57" t="s">
        <v>444</v>
      </c>
      <c r="U71" s="57" t="s">
        <v>445</v>
      </c>
      <c r="V71" s="57" t="s">
        <v>465</v>
      </c>
      <c r="W71" s="3" t="str">
        <f>IFERROR(VLOOKUP($V71,'Agrupamiento Activos'!$A$3:$S$52,2,0),"")</f>
        <v>Pública Clasificada</v>
      </c>
      <c r="X71" s="3" t="str">
        <f>IFERROR(VLOOKUP($V71,'Agrupamiento Activos'!$A$4:$S$52,9,0),"")</f>
        <v>Medio</v>
      </c>
      <c r="Y71" s="3" t="str">
        <f>IFERROR(VLOOKUP($V71,'Agrupamiento Activos'!$A$4:$S$52,16,0),"")</f>
        <v>Medio</v>
      </c>
      <c r="Z71" s="3" t="str">
        <f>IFERROR(VLOOKUP($V71,'Agrupamiento Activos'!$A$4:$S$52,19,0),"")</f>
        <v>Medio</v>
      </c>
      <c r="AA71" s="58" t="s">
        <v>476</v>
      </c>
      <c r="AB71" s="58" t="s">
        <v>471</v>
      </c>
      <c r="AC71" s="58" t="s">
        <v>477</v>
      </c>
      <c r="AD71" s="58" t="s">
        <v>473</v>
      </c>
      <c r="AE71" s="64">
        <v>43237</v>
      </c>
      <c r="AF71" s="58" t="s">
        <v>474</v>
      </c>
      <c r="AG71" s="65" t="s">
        <v>475</v>
      </c>
      <c r="AH71" s="62"/>
      <c r="AI71" s="62"/>
      <c r="AJ71" s="62"/>
      <c r="AK71" s="63"/>
    </row>
    <row r="72" spans="1:37" ht="75.75" thickBot="1">
      <c r="A72" s="56" t="s">
        <v>92</v>
      </c>
      <c r="B72" s="57" t="s">
        <v>152</v>
      </c>
      <c r="C72" s="57" t="s">
        <v>97</v>
      </c>
      <c r="D72" s="57" t="s">
        <v>153</v>
      </c>
      <c r="E72" s="57" t="s">
        <v>534</v>
      </c>
      <c r="F72" s="58" t="s">
        <v>95</v>
      </c>
      <c r="G72" s="56" t="s">
        <v>36</v>
      </c>
      <c r="H72" s="56"/>
      <c r="I72" s="58"/>
      <c r="J72" s="56" t="s">
        <v>96</v>
      </c>
      <c r="K72" s="57" t="s">
        <v>97</v>
      </c>
      <c r="L72" s="56" t="s">
        <v>36</v>
      </c>
      <c r="M72" s="56"/>
      <c r="N72" s="57" t="s">
        <v>98</v>
      </c>
      <c r="O72" s="58" t="s">
        <v>98</v>
      </c>
      <c r="P72" s="57" t="s">
        <v>98</v>
      </c>
      <c r="Q72" s="58" t="s">
        <v>442</v>
      </c>
      <c r="R72" s="58" t="s">
        <v>41</v>
      </c>
      <c r="S72" s="57" t="s">
        <v>443</v>
      </c>
      <c r="T72" s="57" t="s">
        <v>444</v>
      </c>
      <c r="U72" s="57" t="s">
        <v>445</v>
      </c>
      <c r="V72" s="57" t="s">
        <v>464</v>
      </c>
      <c r="W72" s="3" t="str">
        <f>IFERROR(VLOOKUP($V72,'Agrupamiento Activos'!$A$3:$S$52,2,0),"")</f>
        <v>Pública Clasificada</v>
      </c>
      <c r="X72" s="3" t="str">
        <f>IFERROR(VLOOKUP($V72,'Agrupamiento Activos'!$A$4:$S$52,9,0),"")</f>
        <v>Medio</v>
      </c>
      <c r="Y72" s="3" t="str">
        <f>IFERROR(VLOOKUP($V72,'Agrupamiento Activos'!$A$4:$S$52,16,0),"")</f>
        <v>Medio</v>
      </c>
      <c r="Z72" s="3" t="str">
        <f>IFERROR(VLOOKUP($V72,'Agrupamiento Activos'!$A$4:$S$52,19,0),"")</f>
        <v>Medio</v>
      </c>
      <c r="AA72" s="58" t="s">
        <v>476</v>
      </c>
      <c r="AB72" s="58" t="s">
        <v>471</v>
      </c>
      <c r="AC72" s="58" t="s">
        <v>477</v>
      </c>
      <c r="AD72" s="58" t="s">
        <v>473</v>
      </c>
      <c r="AE72" s="64">
        <v>43237</v>
      </c>
      <c r="AF72" s="58" t="s">
        <v>474</v>
      </c>
      <c r="AG72" s="65" t="s">
        <v>475</v>
      </c>
      <c r="AH72" s="62"/>
      <c r="AI72" s="62"/>
      <c r="AJ72" s="62"/>
      <c r="AK72" s="63"/>
    </row>
    <row r="73" spans="1:37" ht="75.75" thickBot="1">
      <c r="A73" s="56" t="s">
        <v>92</v>
      </c>
      <c r="B73" s="57" t="s">
        <v>152</v>
      </c>
      <c r="C73" s="57" t="s">
        <v>97</v>
      </c>
      <c r="D73" s="57" t="s">
        <v>688</v>
      </c>
      <c r="E73" s="57" t="s">
        <v>534</v>
      </c>
      <c r="F73" s="57" t="s">
        <v>95</v>
      </c>
      <c r="G73" s="57"/>
      <c r="H73" s="57"/>
      <c r="I73" s="57" t="s">
        <v>36</v>
      </c>
      <c r="J73" s="57" t="s">
        <v>103</v>
      </c>
      <c r="K73" s="57" t="s">
        <v>154</v>
      </c>
      <c r="L73" s="56" t="s">
        <v>36</v>
      </c>
      <c r="M73" s="56"/>
      <c r="N73" s="58" t="s">
        <v>98</v>
      </c>
      <c r="O73" s="58" t="s">
        <v>98</v>
      </c>
      <c r="P73" s="57" t="s">
        <v>98</v>
      </c>
      <c r="Q73" s="58" t="s">
        <v>442</v>
      </c>
      <c r="R73" s="58" t="s">
        <v>41</v>
      </c>
      <c r="S73" s="57" t="s">
        <v>448</v>
      </c>
      <c r="T73" s="57" t="s">
        <v>444</v>
      </c>
      <c r="U73" s="57" t="s">
        <v>445</v>
      </c>
      <c r="V73" s="57" t="s">
        <v>464</v>
      </c>
      <c r="W73" s="3" t="str">
        <f>IFERROR(VLOOKUP($V73,'Agrupamiento Activos'!$A$3:$S$52,2,0),"")</f>
        <v>Pública Clasificada</v>
      </c>
      <c r="X73" s="3" t="str">
        <f>IFERROR(VLOOKUP($V73,'Agrupamiento Activos'!$A$4:$S$52,9,0),"")</f>
        <v>Medio</v>
      </c>
      <c r="Y73" s="3" t="str">
        <f>IFERROR(VLOOKUP($V73,'Agrupamiento Activos'!$A$4:$S$52,16,0),"")</f>
        <v>Medio</v>
      </c>
      <c r="Z73" s="3" t="str">
        <f>IFERROR(VLOOKUP($V73,'Agrupamiento Activos'!$A$4:$S$52,19,0),"")</f>
        <v>Medio</v>
      </c>
      <c r="AA73" s="58" t="s">
        <v>476</v>
      </c>
      <c r="AB73" s="58" t="s">
        <v>471</v>
      </c>
      <c r="AC73" s="58" t="s">
        <v>477</v>
      </c>
      <c r="AD73" s="58" t="s">
        <v>473</v>
      </c>
      <c r="AE73" s="64">
        <v>43237</v>
      </c>
      <c r="AF73" s="58" t="s">
        <v>474</v>
      </c>
      <c r="AG73" s="65" t="s">
        <v>475</v>
      </c>
      <c r="AH73" s="62"/>
      <c r="AI73" s="62"/>
      <c r="AJ73" s="62"/>
      <c r="AK73" s="63"/>
    </row>
    <row r="74" spans="1:37" ht="90.75" thickBot="1">
      <c r="A74" s="56" t="s">
        <v>92</v>
      </c>
      <c r="B74" s="57" t="s">
        <v>152</v>
      </c>
      <c r="C74" s="56" t="s">
        <v>97</v>
      </c>
      <c r="D74" s="57" t="s">
        <v>155</v>
      </c>
      <c r="E74" s="57" t="s">
        <v>535</v>
      </c>
      <c r="F74" s="58" t="s">
        <v>95</v>
      </c>
      <c r="G74" s="56"/>
      <c r="H74" s="56"/>
      <c r="I74" s="56" t="s">
        <v>36</v>
      </c>
      <c r="J74" s="56" t="s">
        <v>103</v>
      </c>
      <c r="K74" s="57" t="s">
        <v>116</v>
      </c>
      <c r="L74" s="56" t="s">
        <v>36</v>
      </c>
      <c r="M74" s="56"/>
      <c r="N74" s="58" t="s">
        <v>98</v>
      </c>
      <c r="O74" s="58" t="s">
        <v>98</v>
      </c>
      <c r="P74" s="57" t="s">
        <v>98</v>
      </c>
      <c r="Q74" s="58" t="s">
        <v>442</v>
      </c>
      <c r="R74" s="58" t="s">
        <v>41</v>
      </c>
      <c r="S74" s="57" t="s">
        <v>448</v>
      </c>
      <c r="T74" s="57" t="s">
        <v>444</v>
      </c>
      <c r="U74" s="57" t="s">
        <v>445</v>
      </c>
      <c r="V74" s="57" t="s">
        <v>464</v>
      </c>
      <c r="W74" s="3" t="str">
        <f>IFERROR(VLOOKUP($V74,'Agrupamiento Activos'!$A$3:$S$52,2,0),"")</f>
        <v>Pública Clasificada</v>
      </c>
      <c r="X74" s="3" t="str">
        <f>IFERROR(VLOOKUP($V74,'Agrupamiento Activos'!$A$4:$S$52,9,0),"")</f>
        <v>Medio</v>
      </c>
      <c r="Y74" s="3" t="str">
        <f>IFERROR(VLOOKUP($V74,'Agrupamiento Activos'!$A$4:$S$52,16,0),"")</f>
        <v>Medio</v>
      </c>
      <c r="Z74" s="3" t="str">
        <f>IFERROR(VLOOKUP($V74,'Agrupamiento Activos'!$A$4:$S$52,19,0),"")</f>
        <v>Medio</v>
      </c>
      <c r="AA74" s="58" t="s">
        <v>476</v>
      </c>
      <c r="AB74" s="58" t="s">
        <v>471</v>
      </c>
      <c r="AC74" s="58" t="s">
        <v>477</v>
      </c>
      <c r="AD74" s="58" t="s">
        <v>473</v>
      </c>
      <c r="AE74" s="64">
        <v>43237</v>
      </c>
      <c r="AF74" s="58" t="s">
        <v>474</v>
      </c>
      <c r="AG74" s="65" t="s">
        <v>475</v>
      </c>
      <c r="AH74" s="62"/>
      <c r="AI74" s="62"/>
      <c r="AJ74" s="62"/>
      <c r="AK74" s="63"/>
    </row>
    <row r="75" spans="1:37" ht="105.75" thickBot="1">
      <c r="A75" s="56" t="s">
        <v>92</v>
      </c>
      <c r="B75" s="57" t="s">
        <v>152</v>
      </c>
      <c r="C75" s="56" t="s">
        <v>97</v>
      </c>
      <c r="D75" s="57" t="s">
        <v>99</v>
      </c>
      <c r="E75" s="57" t="s">
        <v>536</v>
      </c>
      <c r="F75" s="58" t="s">
        <v>95</v>
      </c>
      <c r="G75" s="56"/>
      <c r="H75" s="56"/>
      <c r="I75" s="56" t="s">
        <v>36</v>
      </c>
      <c r="J75" s="56" t="s">
        <v>100</v>
      </c>
      <c r="K75" s="57" t="s">
        <v>101</v>
      </c>
      <c r="L75" s="56" t="s">
        <v>36</v>
      </c>
      <c r="M75" s="56"/>
      <c r="N75" s="58" t="s">
        <v>98</v>
      </c>
      <c r="O75" s="58" t="s">
        <v>98</v>
      </c>
      <c r="P75" s="57" t="s">
        <v>98</v>
      </c>
      <c r="Q75" s="58" t="s">
        <v>446</v>
      </c>
      <c r="R75" s="58" t="s">
        <v>41</v>
      </c>
      <c r="S75" s="57" t="s">
        <v>447</v>
      </c>
      <c r="T75" s="57" t="s">
        <v>444</v>
      </c>
      <c r="U75" s="57" t="s">
        <v>445</v>
      </c>
      <c r="V75" s="57" t="s">
        <v>76</v>
      </c>
      <c r="W75" s="3" t="str">
        <f>IFERROR(VLOOKUP($V75,'Agrupamiento Activos'!$A$3:$S$52,2,0),"")</f>
        <v>Pública</v>
      </c>
      <c r="X75" s="3" t="str">
        <f>IFERROR(VLOOKUP($V75,'Agrupamiento Activos'!$A$4:$S$52,9,0),"")</f>
        <v>Bajo</v>
      </c>
      <c r="Y75" s="3" t="str">
        <f>IFERROR(VLOOKUP($V75,'Agrupamiento Activos'!$A$4:$S$52,16,0),"")</f>
        <v>Bajo</v>
      </c>
      <c r="Z75" s="3" t="str">
        <f>IFERROR(VLOOKUP($V75,'Agrupamiento Activos'!$A$4:$S$52,19,0),"")</f>
        <v>Bajo</v>
      </c>
      <c r="AA75" s="58" t="s">
        <v>478</v>
      </c>
      <c r="AB75" s="58" t="s">
        <v>478</v>
      </c>
      <c r="AC75" s="58" t="s">
        <v>478</v>
      </c>
      <c r="AD75" s="58" t="s">
        <v>478</v>
      </c>
      <c r="AE75" s="58" t="s">
        <v>478</v>
      </c>
      <c r="AF75" s="58" t="s">
        <v>478</v>
      </c>
      <c r="AG75" s="58" t="s">
        <v>479</v>
      </c>
      <c r="AH75" s="62"/>
      <c r="AI75" s="62"/>
      <c r="AJ75" s="62"/>
      <c r="AK75" s="63"/>
    </row>
    <row r="76" spans="1:37" ht="60.75" thickBot="1">
      <c r="A76" s="56" t="s">
        <v>92</v>
      </c>
      <c r="B76" s="57" t="s">
        <v>152</v>
      </c>
      <c r="C76" s="56" t="s">
        <v>97</v>
      </c>
      <c r="D76" s="56" t="s">
        <v>99</v>
      </c>
      <c r="E76" s="56" t="s">
        <v>537</v>
      </c>
      <c r="F76" s="58" t="s">
        <v>95</v>
      </c>
      <c r="G76" s="56"/>
      <c r="H76" s="56"/>
      <c r="I76" s="58" t="s">
        <v>36</v>
      </c>
      <c r="J76" s="56" t="s">
        <v>100</v>
      </c>
      <c r="K76" s="56" t="s">
        <v>101</v>
      </c>
      <c r="L76" s="56" t="s">
        <v>36</v>
      </c>
      <c r="M76" s="56"/>
      <c r="N76" s="58" t="s">
        <v>98</v>
      </c>
      <c r="O76" s="58" t="s">
        <v>98</v>
      </c>
      <c r="P76" s="56" t="s">
        <v>98</v>
      </c>
      <c r="Q76" s="58" t="s">
        <v>446</v>
      </c>
      <c r="R76" s="58" t="s">
        <v>41</v>
      </c>
      <c r="S76" s="57" t="s">
        <v>447</v>
      </c>
      <c r="T76" s="57" t="s">
        <v>444</v>
      </c>
      <c r="U76" s="57" t="s">
        <v>445</v>
      </c>
      <c r="V76" s="57" t="s">
        <v>76</v>
      </c>
      <c r="W76" s="3" t="str">
        <f>IFERROR(VLOOKUP($V76,'Agrupamiento Activos'!$A$3:$S$52,2,0),"")</f>
        <v>Pública</v>
      </c>
      <c r="X76" s="3" t="str">
        <f>IFERROR(VLOOKUP($V76,'Agrupamiento Activos'!$A$4:$S$52,9,0),"")</f>
        <v>Bajo</v>
      </c>
      <c r="Y76" s="3" t="str">
        <f>IFERROR(VLOOKUP($V76,'Agrupamiento Activos'!$A$4:$S$52,16,0),"")</f>
        <v>Bajo</v>
      </c>
      <c r="Z76" s="3" t="str">
        <f>IFERROR(VLOOKUP($V76,'Agrupamiento Activos'!$A$4:$S$52,19,0),"")</f>
        <v>Bajo</v>
      </c>
      <c r="AA76" s="58" t="s">
        <v>478</v>
      </c>
      <c r="AB76" s="58" t="s">
        <v>478</v>
      </c>
      <c r="AC76" s="58" t="s">
        <v>478</v>
      </c>
      <c r="AD76" s="58" t="s">
        <v>478</v>
      </c>
      <c r="AE76" s="58" t="s">
        <v>478</v>
      </c>
      <c r="AF76" s="58" t="s">
        <v>478</v>
      </c>
      <c r="AG76" s="58" t="s">
        <v>479</v>
      </c>
      <c r="AH76" s="62"/>
      <c r="AI76" s="62"/>
      <c r="AJ76" s="62"/>
      <c r="AK76" s="63"/>
    </row>
    <row r="77" spans="1:37" ht="75.75" thickBot="1">
      <c r="A77" s="56" t="s">
        <v>92</v>
      </c>
      <c r="B77" s="57" t="s">
        <v>152</v>
      </c>
      <c r="C77" s="56" t="s">
        <v>97</v>
      </c>
      <c r="D77" s="56" t="s">
        <v>156</v>
      </c>
      <c r="E77" s="56" t="s">
        <v>538</v>
      </c>
      <c r="F77" s="58" t="s">
        <v>95</v>
      </c>
      <c r="G77" s="56"/>
      <c r="H77" s="56"/>
      <c r="I77" s="58" t="s">
        <v>36</v>
      </c>
      <c r="J77" s="56" t="s">
        <v>103</v>
      </c>
      <c r="K77" s="56" t="s">
        <v>116</v>
      </c>
      <c r="L77" s="56" t="s">
        <v>36</v>
      </c>
      <c r="M77" s="56"/>
      <c r="N77" s="58" t="s">
        <v>98</v>
      </c>
      <c r="O77" s="58" t="s">
        <v>98</v>
      </c>
      <c r="P77" s="56" t="s">
        <v>98</v>
      </c>
      <c r="Q77" s="58" t="s">
        <v>442</v>
      </c>
      <c r="R77" s="58" t="s">
        <v>41</v>
      </c>
      <c r="S77" s="57" t="s">
        <v>448</v>
      </c>
      <c r="T77" s="57" t="s">
        <v>444</v>
      </c>
      <c r="U77" s="57" t="s">
        <v>445</v>
      </c>
      <c r="V77" s="57" t="s">
        <v>466</v>
      </c>
      <c r="W77" s="3" t="str">
        <f>IFERROR(VLOOKUP($V77,'Agrupamiento Activos'!$A$3:$S$52,2,0),"")</f>
        <v>Pública Clasificada</v>
      </c>
      <c r="X77" s="3" t="str">
        <f>IFERROR(VLOOKUP($V77,'Agrupamiento Activos'!$A$4:$S$52,9,0),"")</f>
        <v>Medio</v>
      </c>
      <c r="Y77" s="3" t="str">
        <f>IFERROR(VLOOKUP($V77,'Agrupamiento Activos'!$A$4:$S$52,16,0),"")</f>
        <v>Medio</v>
      </c>
      <c r="Z77" s="3" t="str">
        <f>IFERROR(VLOOKUP($V77,'Agrupamiento Activos'!$A$4:$S$52,19,0),"")</f>
        <v>Medio</v>
      </c>
      <c r="AA77" s="58" t="s">
        <v>476</v>
      </c>
      <c r="AB77" s="58" t="s">
        <v>471</v>
      </c>
      <c r="AC77" s="58" t="s">
        <v>477</v>
      </c>
      <c r="AD77" s="58" t="s">
        <v>473</v>
      </c>
      <c r="AE77" s="64">
        <v>43237</v>
      </c>
      <c r="AF77" s="58" t="s">
        <v>474</v>
      </c>
      <c r="AG77" s="58" t="s">
        <v>479</v>
      </c>
      <c r="AH77" s="62"/>
      <c r="AI77" s="62"/>
      <c r="AJ77" s="62"/>
      <c r="AK77" s="63"/>
    </row>
    <row r="78" spans="1:37" ht="195.75" thickBot="1">
      <c r="A78" s="56" t="s">
        <v>92</v>
      </c>
      <c r="B78" s="57" t="s">
        <v>152</v>
      </c>
      <c r="C78" s="56" t="s">
        <v>97</v>
      </c>
      <c r="D78" s="56" t="s">
        <v>157</v>
      </c>
      <c r="E78" s="56" t="s">
        <v>539</v>
      </c>
      <c r="F78" s="58" t="s">
        <v>95</v>
      </c>
      <c r="G78" s="56"/>
      <c r="H78" s="56"/>
      <c r="I78" s="58" t="s">
        <v>36</v>
      </c>
      <c r="J78" s="56" t="s">
        <v>103</v>
      </c>
      <c r="K78" s="56" t="s">
        <v>116</v>
      </c>
      <c r="L78" s="56" t="s">
        <v>36</v>
      </c>
      <c r="M78" s="56"/>
      <c r="N78" s="58" t="s">
        <v>98</v>
      </c>
      <c r="O78" s="58" t="s">
        <v>98</v>
      </c>
      <c r="P78" s="56" t="s">
        <v>98</v>
      </c>
      <c r="Q78" s="58" t="s">
        <v>442</v>
      </c>
      <c r="R78" s="58" t="s">
        <v>41</v>
      </c>
      <c r="S78" s="57" t="s">
        <v>448</v>
      </c>
      <c r="T78" s="57" t="s">
        <v>444</v>
      </c>
      <c r="U78" s="57" t="s">
        <v>445</v>
      </c>
      <c r="V78" s="57" t="s">
        <v>466</v>
      </c>
      <c r="W78" s="3" t="str">
        <f>IFERROR(VLOOKUP($V78,'Agrupamiento Activos'!$A$3:$S$52,2,0),"")</f>
        <v>Pública Clasificada</v>
      </c>
      <c r="X78" s="3" t="str">
        <f>IFERROR(VLOOKUP($V78,'Agrupamiento Activos'!$A$4:$S$52,9,0),"")</f>
        <v>Medio</v>
      </c>
      <c r="Y78" s="3" t="str">
        <f>IFERROR(VLOOKUP($V78,'Agrupamiento Activos'!$A$4:$S$52,16,0),"")</f>
        <v>Medio</v>
      </c>
      <c r="Z78" s="3" t="str">
        <f>IFERROR(VLOOKUP($V78,'Agrupamiento Activos'!$A$4:$S$52,19,0),"")</f>
        <v>Medio</v>
      </c>
      <c r="AA78" s="58" t="s">
        <v>476</v>
      </c>
      <c r="AB78" s="58" t="s">
        <v>471</v>
      </c>
      <c r="AC78" s="58" t="s">
        <v>477</v>
      </c>
      <c r="AD78" s="58" t="s">
        <v>473</v>
      </c>
      <c r="AE78" s="64">
        <v>43237</v>
      </c>
      <c r="AF78" s="58" t="s">
        <v>474</v>
      </c>
      <c r="AG78" s="58" t="s">
        <v>479</v>
      </c>
      <c r="AH78" s="62"/>
      <c r="AI78" s="62"/>
      <c r="AJ78" s="62"/>
      <c r="AK78" s="63"/>
    </row>
    <row r="79" spans="1:37" ht="210.75" thickBot="1">
      <c r="A79" s="56" t="s">
        <v>92</v>
      </c>
      <c r="B79" s="57" t="s">
        <v>152</v>
      </c>
      <c r="C79" s="56" t="s">
        <v>97</v>
      </c>
      <c r="D79" s="57" t="s">
        <v>158</v>
      </c>
      <c r="E79" s="57" t="s">
        <v>159</v>
      </c>
      <c r="F79" s="57" t="s">
        <v>95</v>
      </c>
      <c r="G79" s="57"/>
      <c r="H79" s="57"/>
      <c r="I79" s="57" t="s">
        <v>36</v>
      </c>
      <c r="J79" s="57" t="s">
        <v>103</v>
      </c>
      <c r="K79" s="57" t="s">
        <v>131</v>
      </c>
      <c r="L79" s="57" t="s">
        <v>36</v>
      </c>
      <c r="M79" s="57"/>
      <c r="N79" s="57" t="s">
        <v>98</v>
      </c>
      <c r="O79" s="57" t="s">
        <v>98</v>
      </c>
      <c r="P79" s="57" t="s">
        <v>98</v>
      </c>
      <c r="Q79" s="57" t="s">
        <v>442</v>
      </c>
      <c r="R79" s="57" t="s">
        <v>41</v>
      </c>
      <c r="S79" s="57" t="s">
        <v>448</v>
      </c>
      <c r="T79" s="57" t="s">
        <v>444</v>
      </c>
      <c r="U79" s="57" t="s">
        <v>445</v>
      </c>
      <c r="V79" s="57" t="s">
        <v>464</v>
      </c>
      <c r="W79" s="3" t="str">
        <f>IFERROR(VLOOKUP($V79,'Agrupamiento Activos'!$A$3:$S$52,2,0),"")</f>
        <v>Pública Clasificada</v>
      </c>
      <c r="X79" s="3" t="str">
        <f>IFERROR(VLOOKUP($V79,'Agrupamiento Activos'!$A$4:$S$52,9,0),"")</f>
        <v>Medio</v>
      </c>
      <c r="Y79" s="3" t="str">
        <f>IFERROR(VLOOKUP($V79,'Agrupamiento Activos'!$A$4:$S$52,16,0),"")</f>
        <v>Medio</v>
      </c>
      <c r="Z79" s="3" t="str">
        <f>IFERROR(VLOOKUP($V79,'Agrupamiento Activos'!$A$4:$S$52,19,0),"")</f>
        <v>Medio</v>
      </c>
      <c r="AA79" s="58" t="s">
        <v>476</v>
      </c>
      <c r="AB79" s="58" t="s">
        <v>471</v>
      </c>
      <c r="AC79" s="58" t="s">
        <v>477</v>
      </c>
      <c r="AD79" s="58" t="s">
        <v>473</v>
      </c>
      <c r="AE79" s="64">
        <v>43237</v>
      </c>
      <c r="AF79" s="58" t="s">
        <v>474</v>
      </c>
      <c r="AG79" s="65" t="s">
        <v>475</v>
      </c>
      <c r="AH79" s="62"/>
      <c r="AI79" s="62"/>
      <c r="AJ79" s="62"/>
      <c r="AK79" s="63"/>
    </row>
    <row r="80" spans="1:37" ht="90.75" thickBot="1">
      <c r="A80" s="56" t="s">
        <v>92</v>
      </c>
      <c r="B80" s="56" t="s">
        <v>152</v>
      </c>
      <c r="C80" s="56" t="s">
        <v>97</v>
      </c>
      <c r="D80" s="57" t="s">
        <v>160</v>
      </c>
      <c r="E80" s="57" t="s">
        <v>161</v>
      </c>
      <c r="F80" s="58" t="s">
        <v>95</v>
      </c>
      <c r="G80" s="56"/>
      <c r="H80" s="56"/>
      <c r="I80" s="58" t="s">
        <v>36</v>
      </c>
      <c r="J80" s="56" t="s">
        <v>103</v>
      </c>
      <c r="K80" s="56" t="s">
        <v>162</v>
      </c>
      <c r="L80" s="56" t="s">
        <v>36</v>
      </c>
      <c r="M80" s="56"/>
      <c r="N80" s="56" t="s">
        <v>98</v>
      </c>
      <c r="O80" s="58" t="s">
        <v>98</v>
      </c>
      <c r="P80" s="56" t="s">
        <v>98</v>
      </c>
      <c r="Q80" s="58" t="s">
        <v>446</v>
      </c>
      <c r="R80" s="58" t="s">
        <v>41</v>
      </c>
      <c r="S80" s="57" t="s">
        <v>449</v>
      </c>
      <c r="T80" s="57" t="s">
        <v>444</v>
      </c>
      <c r="U80" s="57" t="s">
        <v>445</v>
      </c>
      <c r="V80" s="57" t="s">
        <v>464</v>
      </c>
      <c r="W80" s="3" t="str">
        <f>IFERROR(VLOOKUP($V80,'Agrupamiento Activos'!$A$3:$S$52,2,0),"")</f>
        <v>Pública Clasificada</v>
      </c>
      <c r="X80" s="3" t="str">
        <f>IFERROR(VLOOKUP($V80,'Agrupamiento Activos'!$A$4:$S$52,9,0),"")</f>
        <v>Medio</v>
      </c>
      <c r="Y80" s="3" t="str">
        <f>IFERROR(VLOOKUP($V80,'Agrupamiento Activos'!$A$4:$S$52,16,0),"")</f>
        <v>Medio</v>
      </c>
      <c r="Z80" s="3" t="str">
        <f>IFERROR(VLOOKUP($V80,'Agrupamiento Activos'!$A$4:$S$52,19,0),"")</f>
        <v>Medio</v>
      </c>
      <c r="AA80" s="58" t="s">
        <v>476</v>
      </c>
      <c r="AB80" s="58" t="s">
        <v>471</v>
      </c>
      <c r="AC80" s="58" t="s">
        <v>477</v>
      </c>
      <c r="AD80" s="58" t="s">
        <v>473</v>
      </c>
      <c r="AE80" s="64">
        <v>43237</v>
      </c>
      <c r="AF80" s="58" t="s">
        <v>474</v>
      </c>
      <c r="AG80" s="65" t="s">
        <v>475</v>
      </c>
      <c r="AH80" s="62"/>
      <c r="AI80" s="62"/>
      <c r="AJ80" s="62"/>
      <c r="AK80" s="63"/>
    </row>
    <row r="81" spans="1:37" ht="75.75" thickBot="1">
      <c r="A81" s="56" t="s">
        <v>92</v>
      </c>
      <c r="B81" s="56" t="s">
        <v>152</v>
      </c>
      <c r="C81" s="56" t="s">
        <v>97</v>
      </c>
      <c r="D81" s="57" t="s">
        <v>163</v>
      </c>
      <c r="E81" s="56" t="s">
        <v>540</v>
      </c>
      <c r="F81" s="58" t="s">
        <v>95</v>
      </c>
      <c r="G81" s="56" t="s">
        <v>36</v>
      </c>
      <c r="H81" s="56"/>
      <c r="I81" s="58"/>
      <c r="J81" s="56" t="s">
        <v>96</v>
      </c>
      <c r="K81" s="56" t="s">
        <v>97</v>
      </c>
      <c r="L81" s="56" t="s">
        <v>36</v>
      </c>
      <c r="M81" s="56"/>
      <c r="N81" s="56" t="s">
        <v>98</v>
      </c>
      <c r="O81" s="58" t="s">
        <v>98</v>
      </c>
      <c r="P81" s="56" t="s">
        <v>98</v>
      </c>
      <c r="Q81" s="58" t="s">
        <v>442</v>
      </c>
      <c r="R81" s="58" t="s">
        <v>41</v>
      </c>
      <c r="S81" s="57" t="s">
        <v>443</v>
      </c>
      <c r="T81" s="57" t="s">
        <v>444</v>
      </c>
      <c r="U81" s="57" t="s">
        <v>445</v>
      </c>
      <c r="V81" s="57" t="s">
        <v>461</v>
      </c>
      <c r="W81" s="3" t="str">
        <f>IFERROR(VLOOKUP($V81,'Agrupamiento Activos'!$A$3:$S$52,2,0),"")</f>
        <v>Pública Clasificada</v>
      </c>
      <c r="X81" s="3" t="str">
        <f>IFERROR(VLOOKUP($V81,'Agrupamiento Activos'!$A$4:$S$52,9,0),"")</f>
        <v>Medio</v>
      </c>
      <c r="Y81" s="3" t="str">
        <f>IFERROR(VLOOKUP($V81,'Agrupamiento Activos'!$A$4:$S$52,16,0),"")</f>
        <v>Bajo</v>
      </c>
      <c r="Z81" s="3" t="str">
        <f>IFERROR(VLOOKUP($V81,'Agrupamiento Activos'!$A$4:$S$52,19,0),"")</f>
        <v>Medio</v>
      </c>
      <c r="AA81" s="58" t="s">
        <v>476</v>
      </c>
      <c r="AB81" s="58" t="s">
        <v>471</v>
      </c>
      <c r="AC81" s="58" t="s">
        <v>477</v>
      </c>
      <c r="AD81" s="58" t="s">
        <v>473</v>
      </c>
      <c r="AE81" s="64">
        <v>43237</v>
      </c>
      <c r="AF81" s="58" t="s">
        <v>474</v>
      </c>
      <c r="AG81" s="65" t="s">
        <v>475</v>
      </c>
      <c r="AH81" s="62"/>
      <c r="AI81" s="62"/>
      <c r="AJ81" s="62"/>
      <c r="AK81" s="63"/>
    </row>
    <row r="82" spans="1:37" ht="45.75" thickBot="1">
      <c r="A82" s="56" t="s">
        <v>92</v>
      </c>
      <c r="B82" s="57" t="s">
        <v>164</v>
      </c>
      <c r="C82" s="56" t="s">
        <v>97</v>
      </c>
      <c r="D82" s="57" t="s">
        <v>165</v>
      </c>
      <c r="E82" s="57" t="s">
        <v>541</v>
      </c>
      <c r="F82" s="58" t="s">
        <v>95</v>
      </c>
      <c r="G82" s="56"/>
      <c r="H82" s="56"/>
      <c r="I82" s="56" t="s">
        <v>36</v>
      </c>
      <c r="J82" s="56" t="s">
        <v>100</v>
      </c>
      <c r="K82" s="57" t="s">
        <v>101</v>
      </c>
      <c r="L82" s="56" t="s">
        <v>36</v>
      </c>
      <c r="M82" s="56"/>
      <c r="N82" s="58" t="s">
        <v>98</v>
      </c>
      <c r="O82" s="58" t="s">
        <v>98</v>
      </c>
      <c r="P82" s="57" t="s">
        <v>98</v>
      </c>
      <c r="Q82" s="58" t="s">
        <v>446</v>
      </c>
      <c r="R82" s="58" t="s">
        <v>41</v>
      </c>
      <c r="S82" s="57" t="s">
        <v>447</v>
      </c>
      <c r="T82" s="57" t="s">
        <v>444</v>
      </c>
      <c r="U82" s="57" t="s">
        <v>445</v>
      </c>
      <c r="V82" s="57" t="s">
        <v>76</v>
      </c>
      <c r="W82" s="3" t="str">
        <f>IFERROR(VLOOKUP($V82,'Agrupamiento Activos'!$A$3:$S$52,2,0),"")</f>
        <v>Pública</v>
      </c>
      <c r="X82" s="3" t="str">
        <f>IFERROR(VLOOKUP($V82,'Agrupamiento Activos'!$A$4:$S$52,9,0),"")</f>
        <v>Bajo</v>
      </c>
      <c r="Y82" s="3" t="str">
        <f>IFERROR(VLOOKUP($V82,'Agrupamiento Activos'!$A$4:$S$52,16,0),"")</f>
        <v>Bajo</v>
      </c>
      <c r="Z82" s="3" t="str">
        <f>IFERROR(VLOOKUP($V82,'Agrupamiento Activos'!$A$4:$S$52,19,0),"")</f>
        <v>Bajo</v>
      </c>
      <c r="AA82" s="58" t="s">
        <v>478</v>
      </c>
      <c r="AB82" s="58" t="s">
        <v>478</v>
      </c>
      <c r="AC82" s="58" t="s">
        <v>478</v>
      </c>
      <c r="AD82" s="58" t="s">
        <v>478</v>
      </c>
      <c r="AE82" s="58" t="s">
        <v>478</v>
      </c>
      <c r="AF82" s="58" t="s">
        <v>478</v>
      </c>
      <c r="AG82" s="58" t="s">
        <v>479</v>
      </c>
      <c r="AH82" s="62"/>
      <c r="AI82" s="62"/>
      <c r="AJ82" s="62"/>
      <c r="AK82" s="63"/>
    </row>
    <row r="83" spans="1:37" ht="75.75" thickBot="1">
      <c r="A83" s="56" t="s">
        <v>92</v>
      </c>
      <c r="B83" s="57" t="s">
        <v>164</v>
      </c>
      <c r="C83" s="56" t="s">
        <v>97</v>
      </c>
      <c r="D83" s="56" t="s">
        <v>166</v>
      </c>
      <c r="E83" s="56" t="s">
        <v>167</v>
      </c>
      <c r="F83" s="58" t="s">
        <v>95</v>
      </c>
      <c r="G83" s="56"/>
      <c r="H83" s="56"/>
      <c r="I83" s="58" t="s">
        <v>36</v>
      </c>
      <c r="J83" s="56" t="s">
        <v>103</v>
      </c>
      <c r="K83" s="56" t="s">
        <v>148</v>
      </c>
      <c r="L83" s="56" t="s">
        <v>36</v>
      </c>
      <c r="M83" s="56"/>
      <c r="N83" s="58" t="s">
        <v>98</v>
      </c>
      <c r="O83" s="58" t="s">
        <v>98</v>
      </c>
      <c r="P83" s="56" t="s">
        <v>98</v>
      </c>
      <c r="Q83" s="58" t="s">
        <v>446</v>
      </c>
      <c r="R83" s="58" t="s">
        <v>41</v>
      </c>
      <c r="S83" s="57" t="s">
        <v>451</v>
      </c>
      <c r="T83" s="57" t="s">
        <v>444</v>
      </c>
      <c r="U83" s="57" t="s">
        <v>445</v>
      </c>
      <c r="V83" s="57" t="s">
        <v>480</v>
      </c>
      <c r="W83" s="3" t="str">
        <f>IFERROR(VLOOKUP($V83,'Agrupamiento Activos'!$A$3:$S$52,2,0),"")</f>
        <v>Pública Clasificada</v>
      </c>
      <c r="X83" s="3" t="str">
        <f>IFERROR(VLOOKUP($V83,'Agrupamiento Activos'!$A$4:$S$52,9,0),"")</f>
        <v>Medio</v>
      </c>
      <c r="Y83" s="3" t="str">
        <f>IFERROR(VLOOKUP($V83,'Agrupamiento Activos'!$A$4:$S$52,16,0),"")</f>
        <v>Medio</v>
      </c>
      <c r="Z83" s="3" t="str">
        <f>IFERROR(VLOOKUP($V83,'Agrupamiento Activos'!$A$4:$S$52,19,0),"")</f>
        <v>Medio</v>
      </c>
      <c r="AA83" s="58" t="s">
        <v>476</v>
      </c>
      <c r="AB83" s="58" t="s">
        <v>471</v>
      </c>
      <c r="AC83" s="58" t="s">
        <v>477</v>
      </c>
      <c r="AD83" s="58" t="s">
        <v>473</v>
      </c>
      <c r="AE83" s="64">
        <v>43237</v>
      </c>
      <c r="AF83" s="58" t="s">
        <v>474</v>
      </c>
      <c r="AG83" s="58" t="s">
        <v>479</v>
      </c>
      <c r="AH83" s="62"/>
      <c r="AI83" s="62"/>
      <c r="AJ83" s="62"/>
      <c r="AK83" s="63"/>
    </row>
    <row r="84" spans="1:37" ht="105.75" thickBot="1">
      <c r="A84" s="56" t="s">
        <v>92</v>
      </c>
      <c r="B84" s="57" t="s">
        <v>164</v>
      </c>
      <c r="C84" s="56" t="s">
        <v>97</v>
      </c>
      <c r="D84" s="56" t="s">
        <v>165</v>
      </c>
      <c r="E84" s="56" t="s">
        <v>542</v>
      </c>
      <c r="F84" s="58" t="s">
        <v>95</v>
      </c>
      <c r="G84" s="56"/>
      <c r="H84" s="56"/>
      <c r="I84" s="58" t="s">
        <v>36</v>
      </c>
      <c r="J84" s="56" t="s">
        <v>100</v>
      </c>
      <c r="K84" s="56" t="s">
        <v>101</v>
      </c>
      <c r="L84" s="56" t="s">
        <v>36</v>
      </c>
      <c r="M84" s="56"/>
      <c r="N84" s="58" t="s">
        <v>98</v>
      </c>
      <c r="O84" s="58" t="s">
        <v>98</v>
      </c>
      <c r="P84" s="56" t="s">
        <v>98</v>
      </c>
      <c r="Q84" s="58" t="s">
        <v>446</v>
      </c>
      <c r="R84" s="58" t="s">
        <v>41</v>
      </c>
      <c r="S84" s="57" t="s">
        <v>447</v>
      </c>
      <c r="T84" s="57" t="s">
        <v>444</v>
      </c>
      <c r="U84" s="57" t="s">
        <v>445</v>
      </c>
      <c r="V84" s="57" t="s">
        <v>76</v>
      </c>
      <c r="W84" s="3" t="str">
        <f>IFERROR(VLOOKUP($V84,'Agrupamiento Activos'!$A$3:$S$52,2,0),"")</f>
        <v>Pública</v>
      </c>
      <c r="X84" s="3" t="str">
        <f>IFERROR(VLOOKUP($V84,'Agrupamiento Activos'!$A$4:$S$52,9,0),"")</f>
        <v>Bajo</v>
      </c>
      <c r="Y84" s="3" t="str">
        <f>IFERROR(VLOOKUP($V84,'Agrupamiento Activos'!$A$4:$S$52,16,0),"")</f>
        <v>Bajo</v>
      </c>
      <c r="Z84" s="3" t="str">
        <f>IFERROR(VLOOKUP($V84,'Agrupamiento Activos'!$A$4:$S$52,19,0),"")</f>
        <v>Bajo</v>
      </c>
      <c r="AA84" s="58" t="s">
        <v>478</v>
      </c>
      <c r="AB84" s="58" t="s">
        <v>478</v>
      </c>
      <c r="AC84" s="58" t="s">
        <v>478</v>
      </c>
      <c r="AD84" s="58" t="s">
        <v>478</v>
      </c>
      <c r="AE84" s="58" t="s">
        <v>478</v>
      </c>
      <c r="AF84" s="58" t="s">
        <v>478</v>
      </c>
      <c r="AG84" s="58" t="s">
        <v>479</v>
      </c>
      <c r="AH84" s="62"/>
      <c r="AI84" s="62"/>
      <c r="AJ84" s="62"/>
      <c r="AK84" s="63"/>
    </row>
    <row r="85" spans="1:37" ht="75.75" thickBot="1">
      <c r="A85" s="56" t="s">
        <v>92</v>
      </c>
      <c r="B85" s="57" t="s">
        <v>164</v>
      </c>
      <c r="C85" s="56" t="s">
        <v>97</v>
      </c>
      <c r="D85" s="56" t="s">
        <v>165</v>
      </c>
      <c r="E85" s="56" t="s">
        <v>168</v>
      </c>
      <c r="F85" s="58" t="s">
        <v>95</v>
      </c>
      <c r="G85" s="56"/>
      <c r="H85" s="56"/>
      <c r="I85" s="58" t="s">
        <v>36</v>
      </c>
      <c r="J85" s="56" t="s">
        <v>100</v>
      </c>
      <c r="K85" s="56" t="s">
        <v>101</v>
      </c>
      <c r="L85" s="56" t="s">
        <v>36</v>
      </c>
      <c r="M85" s="56"/>
      <c r="N85" s="58" t="s">
        <v>98</v>
      </c>
      <c r="O85" s="58" t="s">
        <v>98</v>
      </c>
      <c r="P85" s="56" t="s">
        <v>98</v>
      </c>
      <c r="Q85" s="58" t="s">
        <v>446</v>
      </c>
      <c r="R85" s="58" t="s">
        <v>41</v>
      </c>
      <c r="S85" s="57" t="s">
        <v>447</v>
      </c>
      <c r="T85" s="57" t="s">
        <v>444</v>
      </c>
      <c r="U85" s="57" t="s">
        <v>445</v>
      </c>
      <c r="V85" s="57" t="s">
        <v>76</v>
      </c>
      <c r="W85" s="3" t="str">
        <f>IFERROR(VLOOKUP($V85,'Agrupamiento Activos'!$A$3:$S$52,2,0),"")</f>
        <v>Pública</v>
      </c>
      <c r="X85" s="3" t="str">
        <f>IFERROR(VLOOKUP($V85,'Agrupamiento Activos'!$A$4:$S$52,9,0),"")</f>
        <v>Bajo</v>
      </c>
      <c r="Y85" s="3" t="str">
        <f>IFERROR(VLOOKUP($V85,'Agrupamiento Activos'!$A$4:$S$52,16,0),"")</f>
        <v>Bajo</v>
      </c>
      <c r="Z85" s="3" t="str">
        <f>IFERROR(VLOOKUP($V85,'Agrupamiento Activos'!$A$4:$S$52,19,0),"")</f>
        <v>Bajo</v>
      </c>
      <c r="AA85" s="58" t="s">
        <v>478</v>
      </c>
      <c r="AB85" s="58" t="s">
        <v>478</v>
      </c>
      <c r="AC85" s="58" t="s">
        <v>478</v>
      </c>
      <c r="AD85" s="58" t="s">
        <v>478</v>
      </c>
      <c r="AE85" s="58" t="s">
        <v>478</v>
      </c>
      <c r="AF85" s="58" t="s">
        <v>478</v>
      </c>
      <c r="AG85" s="58" t="s">
        <v>479</v>
      </c>
      <c r="AH85" s="62"/>
      <c r="AI85" s="62"/>
      <c r="AJ85" s="62"/>
      <c r="AK85" s="63"/>
    </row>
    <row r="86" spans="1:37" ht="75.75" thickBot="1">
      <c r="A86" s="56" t="s">
        <v>92</v>
      </c>
      <c r="B86" s="57" t="s">
        <v>164</v>
      </c>
      <c r="C86" s="56" t="s">
        <v>97</v>
      </c>
      <c r="D86" s="57" t="s">
        <v>169</v>
      </c>
      <c r="E86" s="56" t="s">
        <v>170</v>
      </c>
      <c r="F86" s="58" t="s">
        <v>95</v>
      </c>
      <c r="G86" s="56"/>
      <c r="H86" s="56"/>
      <c r="I86" s="58" t="s">
        <v>36</v>
      </c>
      <c r="J86" s="56" t="s">
        <v>103</v>
      </c>
      <c r="K86" s="56" t="s">
        <v>109</v>
      </c>
      <c r="L86" s="56" t="s">
        <v>36</v>
      </c>
      <c r="M86" s="56"/>
      <c r="N86" s="58" t="s">
        <v>98</v>
      </c>
      <c r="O86" s="58" t="s">
        <v>98</v>
      </c>
      <c r="P86" s="56" t="s">
        <v>98</v>
      </c>
      <c r="Q86" s="58" t="s">
        <v>442</v>
      </c>
      <c r="R86" s="58" t="s">
        <v>41</v>
      </c>
      <c r="S86" s="57" t="s">
        <v>448</v>
      </c>
      <c r="T86" s="57" t="s">
        <v>444</v>
      </c>
      <c r="U86" s="57" t="s">
        <v>445</v>
      </c>
      <c r="V86" s="57" t="s">
        <v>466</v>
      </c>
      <c r="W86" s="3" t="str">
        <f>IFERROR(VLOOKUP($V86,'Agrupamiento Activos'!$A$3:$S$52,2,0),"")</f>
        <v>Pública Clasificada</v>
      </c>
      <c r="X86" s="3" t="str">
        <f>IFERROR(VLOOKUP($V86,'Agrupamiento Activos'!$A$4:$S$52,9,0),"")</f>
        <v>Medio</v>
      </c>
      <c r="Y86" s="3" t="str">
        <f>IFERROR(VLOOKUP($V86,'Agrupamiento Activos'!$A$4:$S$52,16,0),"")</f>
        <v>Medio</v>
      </c>
      <c r="Z86" s="3" t="str">
        <f>IFERROR(VLOOKUP($V86,'Agrupamiento Activos'!$A$4:$S$52,19,0),"")</f>
        <v>Medio</v>
      </c>
      <c r="AA86" s="58" t="s">
        <v>476</v>
      </c>
      <c r="AB86" s="58" t="s">
        <v>471</v>
      </c>
      <c r="AC86" s="58" t="s">
        <v>477</v>
      </c>
      <c r="AD86" s="58" t="s">
        <v>473</v>
      </c>
      <c r="AE86" s="64">
        <v>43237</v>
      </c>
      <c r="AF86" s="58" t="s">
        <v>474</v>
      </c>
      <c r="AG86" s="58" t="s">
        <v>479</v>
      </c>
      <c r="AH86" s="62"/>
      <c r="AI86" s="62"/>
      <c r="AJ86" s="62"/>
      <c r="AK86" s="63"/>
    </row>
    <row r="87" spans="1:37" ht="90.75" thickBot="1">
      <c r="A87" s="56" t="s">
        <v>92</v>
      </c>
      <c r="B87" s="56" t="s">
        <v>164</v>
      </c>
      <c r="C87" s="56" t="s">
        <v>97</v>
      </c>
      <c r="D87" s="57" t="s">
        <v>165</v>
      </c>
      <c r="E87" s="56" t="s">
        <v>171</v>
      </c>
      <c r="F87" s="58" t="s">
        <v>95</v>
      </c>
      <c r="G87" s="56"/>
      <c r="H87" s="56"/>
      <c r="I87" s="58" t="s">
        <v>36</v>
      </c>
      <c r="J87" s="56" t="s">
        <v>100</v>
      </c>
      <c r="K87" s="56" t="s">
        <v>101</v>
      </c>
      <c r="L87" s="56" t="s">
        <v>36</v>
      </c>
      <c r="M87" s="56"/>
      <c r="N87" s="56" t="s">
        <v>98</v>
      </c>
      <c r="O87" s="58" t="s">
        <v>98</v>
      </c>
      <c r="P87" s="56" t="s">
        <v>98</v>
      </c>
      <c r="Q87" s="58" t="s">
        <v>446</v>
      </c>
      <c r="R87" s="58" t="s">
        <v>41</v>
      </c>
      <c r="S87" s="57" t="s">
        <v>447</v>
      </c>
      <c r="T87" s="57" t="s">
        <v>444</v>
      </c>
      <c r="U87" s="57" t="s">
        <v>445</v>
      </c>
      <c r="V87" s="57" t="s">
        <v>76</v>
      </c>
      <c r="W87" s="3" t="str">
        <f>IFERROR(VLOOKUP($V87,'Agrupamiento Activos'!$A$3:$S$52,2,0),"")</f>
        <v>Pública</v>
      </c>
      <c r="X87" s="3" t="str">
        <f>IFERROR(VLOOKUP($V87,'Agrupamiento Activos'!$A$4:$S$52,9,0),"")</f>
        <v>Bajo</v>
      </c>
      <c r="Y87" s="3" t="str">
        <f>IFERROR(VLOOKUP($V87,'Agrupamiento Activos'!$A$4:$S$52,16,0),"")</f>
        <v>Bajo</v>
      </c>
      <c r="Z87" s="3" t="str">
        <f>IFERROR(VLOOKUP($V87,'Agrupamiento Activos'!$A$4:$S$52,19,0),"")</f>
        <v>Bajo</v>
      </c>
      <c r="AA87" s="58" t="s">
        <v>478</v>
      </c>
      <c r="AB87" s="58" t="s">
        <v>478</v>
      </c>
      <c r="AC87" s="58" t="s">
        <v>478</v>
      </c>
      <c r="AD87" s="58" t="s">
        <v>478</v>
      </c>
      <c r="AE87" s="58" t="s">
        <v>478</v>
      </c>
      <c r="AF87" s="58" t="s">
        <v>478</v>
      </c>
      <c r="AG87" s="58" t="s">
        <v>479</v>
      </c>
      <c r="AH87" s="62"/>
      <c r="AI87" s="62"/>
      <c r="AJ87" s="62"/>
      <c r="AK87" s="63"/>
    </row>
    <row r="88" spans="1:37" ht="120.75" thickBot="1">
      <c r="A88" s="56" t="s">
        <v>92</v>
      </c>
      <c r="B88" s="56" t="s">
        <v>172</v>
      </c>
      <c r="C88" s="56" t="s">
        <v>97</v>
      </c>
      <c r="D88" s="57" t="s">
        <v>148</v>
      </c>
      <c r="E88" s="56" t="s">
        <v>543</v>
      </c>
      <c r="F88" s="58" t="s">
        <v>95</v>
      </c>
      <c r="G88" s="56"/>
      <c r="H88" s="56"/>
      <c r="I88" s="58" t="s">
        <v>36</v>
      </c>
      <c r="J88" s="56" t="s">
        <v>103</v>
      </c>
      <c r="K88" s="56" t="s">
        <v>154</v>
      </c>
      <c r="L88" s="56" t="s">
        <v>36</v>
      </c>
      <c r="M88" s="56"/>
      <c r="N88" s="56" t="s">
        <v>98</v>
      </c>
      <c r="O88" s="58" t="s">
        <v>98</v>
      </c>
      <c r="P88" s="56" t="s">
        <v>98</v>
      </c>
      <c r="Q88" s="58" t="s">
        <v>446</v>
      </c>
      <c r="R88" s="58" t="s">
        <v>41</v>
      </c>
      <c r="S88" s="57" t="s">
        <v>450</v>
      </c>
      <c r="T88" s="57" t="s">
        <v>444</v>
      </c>
      <c r="U88" s="57" t="s">
        <v>445</v>
      </c>
      <c r="V88" s="57" t="s">
        <v>465</v>
      </c>
      <c r="W88" s="3" t="str">
        <f>IFERROR(VLOOKUP($V88,'Agrupamiento Activos'!$A$3:$S$52,2,0),"")</f>
        <v>Pública Clasificada</v>
      </c>
      <c r="X88" s="3" t="str">
        <f>IFERROR(VLOOKUP($V88,'Agrupamiento Activos'!$A$4:$S$52,9,0),"")</f>
        <v>Medio</v>
      </c>
      <c r="Y88" s="3" t="str">
        <f>IFERROR(VLOOKUP($V88,'Agrupamiento Activos'!$A$4:$S$52,16,0),"")</f>
        <v>Medio</v>
      </c>
      <c r="Z88" s="3" t="str">
        <f>IFERROR(VLOOKUP($V88,'Agrupamiento Activos'!$A$4:$S$52,19,0),"")</f>
        <v>Medio</v>
      </c>
      <c r="AA88" s="58" t="s">
        <v>476</v>
      </c>
      <c r="AB88" s="58" t="s">
        <v>471</v>
      </c>
      <c r="AC88" s="58" t="s">
        <v>477</v>
      </c>
      <c r="AD88" s="58" t="s">
        <v>473</v>
      </c>
      <c r="AE88" s="64">
        <v>43237</v>
      </c>
      <c r="AF88" s="58" t="s">
        <v>474</v>
      </c>
      <c r="AG88" s="65" t="s">
        <v>475</v>
      </c>
      <c r="AH88" s="62"/>
      <c r="AI88" s="62"/>
      <c r="AJ88" s="62"/>
      <c r="AK88" s="63"/>
    </row>
    <row r="89" spans="1:37" ht="105.75" thickBot="1">
      <c r="A89" s="56" t="s">
        <v>92</v>
      </c>
      <c r="B89" s="56" t="s">
        <v>172</v>
      </c>
      <c r="C89" s="56" t="s">
        <v>97</v>
      </c>
      <c r="D89" s="56" t="s">
        <v>132</v>
      </c>
      <c r="E89" s="56" t="s">
        <v>544</v>
      </c>
      <c r="F89" s="58" t="s">
        <v>95</v>
      </c>
      <c r="G89" s="56"/>
      <c r="H89" s="56"/>
      <c r="I89" s="58" t="s">
        <v>36</v>
      </c>
      <c r="J89" s="56" t="s">
        <v>103</v>
      </c>
      <c r="K89" s="56" t="s">
        <v>173</v>
      </c>
      <c r="L89" s="56" t="s">
        <v>36</v>
      </c>
      <c r="M89" s="56"/>
      <c r="N89" s="56" t="s">
        <v>98</v>
      </c>
      <c r="O89" s="58" t="s">
        <v>98</v>
      </c>
      <c r="P89" s="56" t="s">
        <v>98</v>
      </c>
      <c r="Q89" s="58" t="s">
        <v>446</v>
      </c>
      <c r="R89" s="58" t="s">
        <v>41</v>
      </c>
      <c r="S89" s="57" t="s">
        <v>450</v>
      </c>
      <c r="T89" s="57" t="s">
        <v>444</v>
      </c>
      <c r="U89" s="57" t="s">
        <v>445</v>
      </c>
      <c r="V89" s="57" t="s">
        <v>465</v>
      </c>
      <c r="W89" s="3" t="str">
        <f>IFERROR(VLOOKUP($V89,'Agrupamiento Activos'!$A$3:$S$52,2,0),"")</f>
        <v>Pública Clasificada</v>
      </c>
      <c r="X89" s="3" t="str">
        <f>IFERROR(VLOOKUP($V89,'Agrupamiento Activos'!$A$4:$S$52,9,0),"")</f>
        <v>Medio</v>
      </c>
      <c r="Y89" s="3" t="str">
        <f>IFERROR(VLOOKUP($V89,'Agrupamiento Activos'!$A$4:$S$52,16,0),"")</f>
        <v>Medio</v>
      </c>
      <c r="Z89" s="3" t="str">
        <f>IFERROR(VLOOKUP($V89,'Agrupamiento Activos'!$A$4:$S$52,19,0),"")</f>
        <v>Medio</v>
      </c>
      <c r="AA89" s="58" t="s">
        <v>476</v>
      </c>
      <c r="AB89" s="58" t="s">
        <v>471</v>
      </c>
      <c r="AC89" s="58" t="s">
        <v>477</v>
      </c>
      <c r="AD89" s="58" t="s">
        <v>473</v>
      </c>
      <c r="AE89" s="64">
        <v>43237</v>
      </c>
      <c r="AF89" s="58" t="s">
        <v>474</v>
      </c>
      <c r="AG89" s="65" t="s">
        <v>475</v>
      </c>
      <c r="AH89" s="62"/>
      <c r="AI89" s="62"/>
      <c r="AJ89" s="62"/>
      <c r="AK89" s="63"/>
    </row>
    <row r="90" spans="1:37" ht="120.75" thickBot="1">
      <c r="A90" s="56" t="s">
        <v>92</v>
      </c>
      <c r="B90" s="57" t="s">
        <v>174</v>
      </c>
      <c r="C90" s="57" t="s">
        <v>97</v>
      </c>
      <c r="D90" s="57" t="s">
        <v>99</v>
      </c>
      <c r="E90" s="57" t="s">
        <v>545</v>
      </c>
      <c r="F90" s="58" t="s">
        <v>95</v>
      </c>
      <c r="G90" s="56"/>
      <c r="H90" s="56"/>
      <c r="I90" s="58" t="s">
        <v>36</v>
      </c>
      <c r="J90" s="56" t="s">
        <v>100</v>
      </c>
      <c r="K90" s="57" t="s">
        <v>101</v>
      </c>
      <c r="L90" s="56" t="s">
        <v>36</v>
      </c>
      <c r="M90" s="56"/>
      <c r="N90" s="57" t="s">
        <v>98</v>
      </c>
      <c r="O90" s="58" t="s">
        <v>98</v>
      </c>
      <c r="P90" s="57" t="s">
        <v>98</v>
      </c>
      <c r="Q90" s="58" t="s">
        <v>446</v>
      </c>
      <c r="R90" s="58" t="s">
        <v>41</v>
      </c>
      <c r="S90" s="57" t="s">
        <v>447</v>
      </c>
      <c r="T90" s="57" t="s">
        <v>444</v>
      </c>
      <c r="U90" s="57" t="s">
        <v>445</v>
      </c>
      <c r="V90" s="57" t="s">
        <v>76</v>
      </c>
      <c r="W90" s="3" t="str">
        <f>IFERROR(VLOOKUP($V90,'Agrupamiento Activos'!$A$3:$S$52,2,0),"")</f>
        <v>Pública</v>
      </c>
      <c r="X90" s="3" t="str">
        <f>IFERROR(VLOOKUP($V90,'Agrupamiento Activos'!$A$4:$S$52,9,0),"")</f>
        <v>Bajo</v>
      </c>
      <c r="Y90" s="3" t="str">
        <f>IFERROR(VLOOKUP($V90,'Agrupamiento Activos'!$A$4:$S$52,16,0),"")</f>
        <v>Bajo</v>
      </c>
      <c r="Z90" s="3" t="str">
        <f>IFERROR(VLOOKUP($V90,'Agrupamiento Activos'!$A$4:$S$52,19,0),"")</f>
        <v>Bajo</v>
      </c>
      <c r="AA90" s="58" t="s">
        <v>478</v>
      </c>
      <c r="AB90" s="58" t="s">
        <v>478</v>
      </c>
      <c r="AC90" s="58" t="s">
        <v>478</v>
      </c>
      <c r="AD90" s="58" t="s">
        <v>478</v>
      </c>
      <c r="AE90" s="58" t="s">
        <v>478</v>
      </c>
      <c r="AF90" s="58" t="s">
        <v>478</v>
      </c>
      <c r="AG90" s="58" t="s">
        <v>479</v>
      </c>
      <c r="AH90" s="62"/>
      <c r="AI90" s="62"/>
      <c r="AJ90" s="62"/>
      <c r="AK90" s="63"/>
    </row>
    <row r="91" spans="1:37" ht="90.75" thickBot="1">
      <c r="A91" s="56" t="s">
        <v>92</v>
      </c>
      <c r="B91" s="57" t="s">
        <v>174</v>
      </c>
      <c r="C91" s="57" t="s">
        <v>97</v>
      </c>
      <c r="D91" s="57" t="s">
        <v>175</v>
      </c>
      <c r="E91" s="57" t="s">
        <v>546</v>
      </c>
      <c r="F91" s="58" t="s">
        <v>95</v>
      </c>
      <c r="G91" s="56"/>
      <c r="H91" s="56"/>
      <c r="I91" s="58" t="s">
        <v>36</v>
      </c>
      <c r="J91" s="56" t="s">
        <v>103</v>
      </c>
      <c r="K91" s="57" t="s">
        <v>131</v>
      </c>
      <c r="L91" s="56" t="s">
        <v>36</v>
      </c>
      <c r="M91" s="56"/>
      <c r="N91" s="58" t="s">
        <v>98</v>
      </c>
      <c r="O91" s="58" t="s">
        <v>98</v>
      </c>
      <c r="P91" s="57" t="s">
        <v>98</v>
      </c>
      <c r="Q91" s="58" t="s">
        <v>446</v>
      </c>
      <c r="R91" s="58" t="s">
        <v>41</v>
      </c>
      <c r="S91" s="57" t="s">
        <v>447</v>
      </c>
      <c r="T91" s="57" t="s">
        <v>444</v>
      </c>
      <c r="U91" s="57" t="s">
        <v>445</v>
      </c>
      <c r="V91" s="57" t="s">
        <v>464</v>
      </c>
      <c r="W91" s="3" t="str">
        <f>IFERROR(VLOOKUP($V91,'Agrupamiento Activos'!$A$3:$S$52,2,0),"")</f>
        <v>Pública Clasificada</v>
      </c>
      <c r="X91" s="3" t="str">
        <f>IFERROR(VLOOKUP($V91,'Agrupamiento Activos'!$A$4:$S$52,9,0),"")</f>
        <v>Medio</v>
      </c>
      <c r="Y91" s="3" t="str">
        <f>IFERROR(VLOOKUP($V91,'Agrupamiento Activos'!$A$4:$S$52,16,0),"")</f>
        <v>Medio</v>
      </c>
      <c r="Z91" s="3" t="str">
        <f>IFERROR(VLOOKUP($V91,'Agrupamiento Activos'!$A$4:$S$52,19,0),"")</f>
        <v>Medio</v>
      </c>
      <c r="AA91" s="58" t="s">
        <v>476</v>
      </c>
      <c r="AB91" s="58" t="s">
        <v>471</v>
      </c>
      <c r="AC91" s="58" t="s">
        <v>477</v>
      </c>
      <c r="AD91" s="58" t="s">
        <v>473</v>
      </c>
      <c r="AE91" s="64">
        <v>43237</v>
      </c>
      <c r="AF91" s="58" t="s">
        <v>474</v>
      </c>
      <c r="AG91" s="65" t="s">
        <v>475</v>
      </c>
      <c r="AH91" s="62"/>
      <c r="AI91" s="62"/>
      <c r="AJ91" s="62"/>
      <c r="AK91" s="63"/>
    </row>
    <row r="92" spans="1:37" ht="135.75" thickBot="1">
      <c r="A92" s="56" t="s">
        <v>92</v>
      </c>
      <c r="B92" s="57" t="s">
        <v>174</v>
      </c>
      <c r="C92" s="56" t="s">
        <v>97</v>
      </c>
      <c r="D92" s="57" t="s">
        <v>176</v>
      </c>
      <c r="E92" s="57" t="s">
        <v>177</v>
      </c>
      <c r="F92" s="58" t="s">
        <v>95</v>
      </c>
      <c r="G92" s="56"/>
      <c r="H92" s="56"/>
      <c r="I92" s="56" t="s">
        <v>36</v>
      </c>
      <c r="J92" s="56" t="s">
        <v>100</v>
      </c>
      <c r="K92" s="57" t="s">
        <v>101</v>
      </c>
      <c r="L92" s="56" t="s">
        <v>36</v>
      </c>
      <c r="M92" s="56"/>
      <c r="N92" s="58" t="s">
        <v>98</v>
      </c>
      <c r="O92" s="58" t="s">
        <v>98</v>
      </c>
      <c r="P92" s="57" t="s">
        <v>98</v>
      </c>
      <c r="Q92" s="58" t="s">
        <v>446</v>
      </c>
      <c r="R92" s="58" t="s">
        <v>41</v>
      </c>
      <c r="S92" s="57" t="s">
        <v>447</v>
      </c>
      <c r="T92" s="57" t="s">
        <v>444</v>
      </c>
      <c r="U92" s="57" t="s">
        <v>445</v>
      </c>
      <c r="V92" s="57" t="s">
        <v>76</v>
      </c>
      <c r="W92" s="3" t="str">
        <f>IFERROR(VLOOKUP($V92,'Agrupamiento Activos'!$A$3:$S$52,2,0),"")</f>
        <v>Pública</v>
      </c>
      <c r="X92" s="3" t="str">
        <f>IFERROR(VLOOKUP($V92,'Agrupamiento Activos'!$A$4:$S$52,9,0),"")</f>
        <v>Bajo</v>
      </c>
      <c r="Y92" s="3" t="str">
        <f>IFERROR(VLOOKUP($V92,'Agrupamiento Activos'!$A$4:$S$52,16,0),"")</f>
        <v>Bajo</v>
      </c>
      <c r="Z92" s="3" t="str">
        <f>IFERROR(VLOOKUP($V92,'Agrupamiento Activos'!$A$4:$S$52,19,0),"")</f>
        <v>Bajo</v>
      </c>
      <c r="AA92" s="58" t="s">
        <v>478</v>
      </c>
      <c r="AB92" s="58" t="s">
        <v>478</v>
      </c>
      <c r="AC92" s="58" t="s">
        <v>478</v>
      </c>
      <c r="AD92" s="58" t="s">
        <v>478</v>
      </c>
      <c r="AE92" s="58" t="s">
        <v>478</v>
      </c>
      <c r="AF92" s="58" t="s">
        <v>478</v>
      </c>
      <c r="AG92" s="58" t="s">
        <v>479</v>
      </c>
      <c r="AH92" s="62"/>
      <c r="AI92" s="62"/>
      <c r="AJ92" s="62"/>
      <c r="AK92" s="63"/>
    </row>
    <row r="93" spans="1:37" ht="75.75" thickBot="1">
      <c r="A93" s="56" t="s">
        <v>92</v>
      </c>
      <c r="B93" s="57" t="s">
        <v>174</v>
      </c>
      <c r="C93" s="57" t="s">
        <v>97</v>
      </c>
      <c r="D93" s="57" t="s">
        <v>178</v>
      </c>
      <c r="E93" s="57" t="s">
        <v>547</v>
      </c>
      <c r="F93" s="57" t="s">
        <v>95</v>
      </c>
      <c r="G93" s="57"/>
      <c r="H93" s="57"/>
      <c r="I93" s="57" t="s">
        <v>36</v>
      </c>
      <c r="J93" s="57" t="s">
        <v>100</v>
      </c>
      <c r="K93" s="57" t="s">
        <v>101</v>
      </c>
      <c r="L93" s="56" t="s">
        <v>36</v>
      </c>
      <c r="M93" s="56"/>
      <c r="N93" s="58" t="s">
        <v>98</v>
      </c>
      <c r="O93" s="58" t="s">
        <v>98</v>
      </c>
      <c r="P93" s="57" t="s">
        <v>98</v>
      </c>
      <c r="Q93" s="58" t="s">
        <v>446</v>
      </c>
      <c r="R93" s="58" t="s">
        <v>41</v>
      </c>
      <c r="S93" s="57" t="s">
        <v>447</v>
      </c>
      <c r="T93" s="57" t="s">
        <v>444</v>
      </c>
      <c r="U93" s="57" t="s">
        <v>445</v>
      </c>
      <c r="V93" s="57" t="s">
        <v>463</v>
      </c>
      <c r="W93" s="3" t="str">
        <f>IFERROR(VLOOKUP($V93,'Agrupamiento Activos'!$A$3:$S$52,2,0),"")</f>
        <v>Pública Clasificada</v>
      </c>
      <c r="X93" s="3" t="str">
        <f>IFERROR(VLOOKUP($V93,'Agrupamiento Activos'!$A$4:$S$52,9,0),"")</f>
        <v>Medio</v>
      </c>
      <c r="Y93" s="3" t="str">
        <f>IFERROR(VLOOKUP($V93,'Agrupamiento Activos'!$A$4:$S$52,16,0),"")</f>
        <v>Medio</v>
      </c>
      <c r="Z93" s="3" t="str">
        <f>IFERROR(VLOOKUP($V93,'Agrupamiento Activos'!$A$4:$S$52,19,0),"")</f>
        <v>Medio</v>
      </c>
      <c r="AA93" s="58" t="s">
        <v>476</v>
      </c>
      <c r="AB93" s="58" t="s">
        <v>471</v>
      </c>
      <c r="AC93" s="58" t="s">
        <v>477</v>
      </c>
      <c r="AD93" s="58" t="s">
        <v>473</v>
      </c>
      <c r="AE93" s="64">
        <v>43237</v>
      </c>
      <c r="AF93" s="58" t="s">
        <v>474</v>
      </c>
      <c r="AG93" s="58" t="s">
        <v>479</v>
      </c>
      <c r="AH93" s="62"/>
      <c r="AI93" s="62"/>
      <c r="AJ93" s="62"/>
      <c r="AK93" s="63"/>
    </row>
    <row r="94" spans="1:37" ht="105.75" thickBot="1">
      <c r="A94" s="56" t="s">
        <v>92</v>
      </c>
      <c r="B94" s="57" t="s">
        <v>174</v>
      </c>
      <c r="C94" s="56" t="s">
        <v>97</v>
      </c>
      <c r="D94" s="57" t="s">
        <v>179</v>
      </c>
      <c r="E94" s="57" t="s">
        <v>180</v>
      </c>
      <c r="F94" s="57" t="s">
        <v>95</v>
      </c>
      <c r="G94" s="57"/>
      <c r="H94" s="57"/>
      <c r="I94" s="57" t="s">
        <v>36</v>
      </c>
      <c r="J94" s="57" t="s">
        <v>100</v>
      </c>
      <c r="K94" s="57" t="s">
        <v>150</v>
      </c>
      <c r="L94" s="56" t="s">
        <v>36</v>
      </c>
      <c r="M94" s="56"/>
      <c r="N94" s="58" t="s">
        <v>98</v>
      </c>
      <c r="O94" s="58" t="s">
        <v>98</v>
      </c>
      <c r="P94" s="57" t="s">
        <v>98</v>
      </c>
      <c r="Q94" s="58" t="s">
        <v>446</v>
      </c>
      <c r="R94" s="58" t="s">
        <v>41</v>
      </c>
      <c r="S94" s="57" t="s">
        <v>447</v>
      </c>
      <c r="T94" s="57" t="s">
        <v>444</v>
      </c>
      <c r="U94" s="57" t="s">
        <v>445</v>
      </c>
      <c r="V94" s="57" t="s">
        <v>464</v>
      </c>
      <c r="W94" s="3" t="str">
        <f>IFERROR(VLOOKUP($V94,'Agrupamiento Activos'!$A$3:$S$52,2,0),"")</f>
        <v>Pública Clasificada</v>
      </c>
      <c r="X94" s="3" t="str">
        <f>IFERROR(VLOOKUP($V94,'Agrupamiento Activos'!$A$4:$S$52,9,0),"")</f>
        <v>Medio</v>
      </c>
      <c r="Y94" s="3" t="str">
        <f>IFERROR(VLOOKUP($V94,'Agrupamiento Activos'!$A$4:$S$52,16,0),"")</f>
        <v>Medio</v>
      </c>
      <c r="Z94" s="3" t="str">
        <f>IFERROR(VLOOKUP($V94,'Agrupamiento Activos'!$A$4:$S$52,19,0),"")</f>
        <v>Medio</v>
      </c>
      <c r="AA94" s="58" t="s">
        <v>476</v>
      </c>
      <c r="AB94" s="58" t="s">
        <v>471</v>
      </c>
      <c r="AC94" s="58" t="s">
        <v>477</v>
      </c>
      <c r="AD94" s="58" t="s">
        <v>473</v>
      </c>
      <c r="AE94" s="64">
        <v>43237</v>
      </c>
      <c r="AF94" s="58" t="s">
        <v>474</v>
      </c>
      <c r="AG94" s="65" t="s">
        <v>475</v>
      </c>
      <c r="AH94" s="62"/>
      <c r="AI94" s="62"/>
      <c r="AJ94" s="62"/>
      <c r="AK94" s="63"/>
    </row>
    <row r="95" spans="1:37" ht="75.75" thickBot="1">
      <c r="A95" s="56" t="s">
        <v>92</v>
      </c>
      <c r="B95" s="57" t="s">
        <v>174</v>
      </c>
      <c r="C95" s="56" t="s">
        <v>97</v>
      </c>
      <c r="D95" s="57" t="s">
        <v>181</v>
      </c>
      <c r="E95" s="57" t="s">
        <v>548</v>
      </c>
      <c r="F95" s="58" t="s">
        <v>95</v>
      </c>
      <c r="G95" s="56"/>
      <c r="H95" s="56"/>
      <c r="I95" s="56" t="s">
        <v>36</v>
      </c>
      <c r="J95" s="56" t="s">
        <v>100</v>
      </c>
      <c r="K95" s="57" t="s">
        <v>150</v>
      </c>
      <c r="L95" s="56" t="s">
        <v>36</v>
      </c>
      <c r="M95" s="56"/>
      <c r="N95" s="58" t="s">
        <v>98</v>
      </c>
      <c r="O95" s="58" t="s">
        <v>98</v>
      </c>
      <c r="P95" s="57" t="s">
        <v>98</v>
      </c>
      <c r="Q95" s="58" t="s">
        <v>446</v>
      </c>
      <c r="R95" s="58" t="s">
        <v>41</v>
      </c>
      <c r="S95" s="57" t="s">
        <v>447</v>
      </c>
      <c r="T95" s="57" t="s">
        <v>444</v>
      </c>
      <c r="U95" s="57" t="s">
        <v>445</v>
      </c>
      <c r="V95" s="57" t="s">
        <v>464</v>
      </c>
      <c r="W95" s="3" t="str">
        <f>IFERROR(VLOOKUP($V95,'Agrupamiento Activos'!$A$3:$S$52,2,0),"")</f>
        <v>Pública Clasificada</v>
      </c>
      <c r="X95" s="3" t="str">
        <f>IFERROR(VLOOKUP($V95,'Agrupamiento Activos'!$A$4:$S$52,9,0),"")</f>
        <v>Medio</v>
      </c>
      <c r="Y95" s="3" t="str">
        <f>IFERROR(VLOOKUP($V95,'Agrupamiento Activos'!$A$4:$S$52,16,0),"")</f>
        <v>Medio</v>
      </c>
      <c r="Z95" s="3" t="str">
        <f>IFERROR(VLOOKUP($V95,'Agrupamiento Activos'!$A$4:$S$52,19,0),"")</f>
        <v>Medio</v>
      </c>
      <c r="AA95" s="58" t="s">
        <v>476</v>
      </c>
      <c r="AB95" s="58" t="s">
        <v>471</v>
      </c>
      <c r="AC95" s="58" t="s">
        <v>477</v>
      </c>
      <c r="AD95" s="58" t="s">
        <v>473</v>
      </c>
      <c r="AE95" s="64">
        <v>43237</v>
      </c>
      <c r="AF95" s="58" t="s">
        <v>474</v>
      </c>
      <c r="AG95" s="65" t="s">
        <v>475</v>
      </c>
      <c r="AH95" s="62"/>
      <c r="AI95" s="62"/>
      <c r="AJ95" s="62"/>
      <c r="AK95" s="63"/>
    </row>
    <row r="96" spans="1:37" ht="135.75" thickBot="1">
      <c r="A96" s="56" t="s">
        <v>92</v>
      </c>
      <c r="B96" s="57" t="s">
        <v>174</v>
      </c>
      <c r="C96" s="56" t="s">
        <v>97</v>
      </c>
      <c r="D96" s="56" t="s">
        <v>166</v>
      </c>
      <c r="E96" s="56" t="s">
        <v>182</v>
      </c>
      <c r="F96" s="58" t="s">
        <v>95</v>
      </c>
      <c r="G96" s="56"/>
      <c r="H96" s="56"/>
      <c r="I96" s="58" t="s">
        <v>36</v>
      </c>
      <c r="J96" s="56" t="s">
        <v>103</v>
      </c>
      <c r="K96" s="56" t="s">
        <v>173</v>
      </c>
      <c r="L96" s="56" t="s">
        <v>36</v>
      </c>
      <c r="M96" s="56"/>
      <c r="N96" s="58" t="s">
        <v>98</v>
      </c>
      <c r="O96" s="58" t="s">
        <v>98</v>
      </c>
      <c r="P96" s="56" t="s">
        <v>98</v>
      </c>
      <c r="Q96" s="58" t="s">
        <v>446</v>
      </c>
      <c r="R96" s="58" t="s">
        <v>41</v>
      </c>
      <c r="S96" s="57" t="s">
        <v>451</v>
      </c>
      <c r="T96" s="57" t="s">
        <v>444</v>
      </c>
      <c r="U96" s="57" t="s">
        <v>445</v>
      </c>
      <c r="V96" s="57" t="s">
        <v>480</v>
      </c>
      <c r="W96" s="3" t="str">
        <f>IFERROR(VLOOKUP($V96,'Agrupamiento Activos'!$A$3:$S$52,2,0),"")</f>
        <v>Pública Clasificada</v>
      </c>
      <c r="X96" s="3" t="str">
        <f>IFERROR(VLOOKUP($V96,'Agrupamiento Activos'!$A$4:$S$52,9,0),"")</f>
        <v>Medio</v>
      </c>
      <c r="Y96" s="3" t="str">
        <f>IFERROR(VLOOKUP($V96,'Agrupamiento Activos'!$A$4:$S$52,16,0),"")</f>
        <v>Medio</v>
      </c>
      <c r="Z96" s="3" t="str">
        <f>IFERROR(VLOOKUP($V96,'Agrupamiento Activos'!$A$4:$S$52,19,0),"")</f>
        <v>Medio</v>
      </c>
      <c r="AA96" s="58" t="s">
        <v>476</v>
      </c>
      <c r="AB96" s="58" t="s">
        <v>471</v>
      </c>
      <c r="AC96" s="58" t="s">
        <v>477</v>
      </c>
      <c r="AD96" s="58" t="s">
        <v>473</v>
      </c>
      <c r="AE96" s="64">
        <v>43237</v>
      </c>
      <c r="AF96" s="58" t="s">
        <v>474</v>
      </c>
      <c r="AG96" s="58" t="s">
        <v>479</v>
      </c>
      <c r="AH96" s="62"/>
      <c r="AI96" s="62"/>
      <c r="AJ96" s="62"/>
      <c r="AK96" s="63"/>
    </row>
    <row r="97" spans="1:37" ht="105.75" thickBot="1">
      <c r="A97" s="56" t="s">
        <v>92</v>
      </c>
      <c r="B97" s="57" t="s">
        <v>174</v>
      </c>
      <c r="C97" s="56" t="s">
        <v>97</v>
      </c>
      <c r="D97" s="56" t="s">
        <v>183</v>
      </c>
      <c r="E97" s="56" t="s">
        <v>549</v>
      </c>
      <c r="F97" s="58" t="s">
        <v>95</v>
      </c>
      <c r="G97" s="56"/>
      <c r="H97" s="56"/>
      <c r="I97" s="58" t="s">
        <v>36</v>
      </c>
      <c r="J97" s="56" t="s">
        <v>103</v>
      </c>
      <c r="K97" s="56" t="s">
        <v>131</v>
      </c>
      <c r="L97" s="56" t="s">
        <v>36</v>
      </c>
      <c r="M97" s="56"/>
      <c r="N97" s="58" t="s">
        <v>98</v>
      </c>
      <c r="O97" s="58" t="s">
        <v>98</v>
      </c>
      <c r="P97" s="56" t="s">
        <v>98</v>
      </c>
      <c r="Q97" s="58" t="s">
        <v>442</v>
      </c>
      <c r="R97" s="58" t="s">
        <v>41</v>
      </c>
      <c r="S97" s="57" t="s">
        <v>448</v>
      </c>
      <c r="T97" s="57" t="s">
        <v>444</v>
      </c>
      <c r="U97" s="57" t="s">
        <v>445</v>
      </c>
      <c r="V97" s="57" t="s">
        <v>464</v>
      </c>
      <c r="W97" s="3" t="str">
        <f>IFERROR(VLOOKUP($V97,'Agrupamiento Activos'!$A$3:$S$52,2,0),"")</f>
        <v>Pública Clasificada</v>
      </c>
      <c r="X97" s="3" t="str">
        <f>IFERROR(VLOOKUP($V97,'Agrupamiento Activos'!$A$4:$S$52,9,0),"")</f>
        <v>Medio</v>
      </c>
      <c r="Y97" s="3" t="str">
        <f>IFERROR(VLOOKUP($V97,'Agrupamiento Activos'!$A$4:$S$52,16,0),"")</f>
        <v>Medio</v>
      </c>
      <c r="Z97" s="3" t="str">
        <f>IFERROR(VLOOKUP($V97,'Agrupamiento Activos'!$A$4:$S$52,19,0),"")</f>
        <v>Medio</v>
      </c>
      <c r="AA97" s="58" t="s">
        <v>476</v>
      </c>
      <c r="AB97" s="58" t="s">
        <v>471</v>
      </c>
      <c r="AC97" s="58" t="s">
        <v>477</v>
      </c>
      <c r="AD97" s="58" t="s">
        <v>473</v>
      </c>
      <c r="AE97" s="64">
        <v>43237</v>
      </c>
      <c r="AF97" s="58" t="s">
        <v>474</v>
      </c>
      <c r="AG97" s="58" t="s">
        <v>479</v>
      </c>
      <c r="AH97" s="62"/>
      <c r="AI97" s="62"/>
      <c r="AJ97" s="62"/>
      <c r="AK97" s="63"/>
    </row>
    <row r="98" spans="1:37" ht="135.75" thickBot="1">
      <c r="A98" s="56" t="s">
        <v>92</v>
      </c>
      <c r="B98" s="57" t="s">
        <v>174</v>
      </c>
      <c r="C98" s="56" t="s">
        <v>97</v>
      </c>
      <c r="D98" s="56" t="s">
        <v>184</v>
      </c>
      <c r="E98" s="56" t="s">
        <v>185</v>
      </c>
      <c r="F98" s="58" t="s">
        <v>95</v>
      </c>
      <c r="G98" s="56"/>
      <c r="H98" s="56"/>
      <c r="I98" s="58" t="s">
        <v>36</v>
      </c>
      <c r="J98" s="56" t="s">
        <v>103</v>
      </c>
      <c r="K98" s="56" t="s">
        <v>131</v>
      </c>
      <c r="L98" s="56" t="s">
        <v>36</v>
      </c>
      <c r="M98" s="56"/>
      <c r="N98" s="58" t="s">
        <v>98</v>
      </c>
      <c r="O98" s="58" t="s">
        <v>98</v>
      </c>
      <c r="P98" s="56" t="s">
        <v>98</v>
      </c>
      <c r="Q98" s="58" t="s">
        <v>442</v>
      </c>
      <c r="R98" s="58" t="s">
        <v>41</v>
      </c>
      <c r="S98" s="57" t="s">
        <v>448</v>
      </c>
      <c r="T98" s="57" t="s">
        <v>444</v>
      </c>
      <c r="U98" s="57" t="s">
        <v>445</v>
      </c>
      <c r="V98" s="57" t="s">
        <v>464</v>
      </c>
      <c r="W98" s="3" t="str">
        <f>IFERROR(VLOOKUP($V98,'Agrupamiento Activos'!$A$3:$S$52,2,0),"")</f>
        <v>Pública Clasificada</v>
      </c>
      <c r="X98" s="3" t="str">
        <f>IFERROR(VLOOKUP($V98,'Agrupamiento Activos'!$A$4:$S$52,9,0),"")</f>
        <v>Medio</v>
      </c>
      <c r="Y98" s="3" t="str">
        <f>IFERROR(VLOOKUP($V98,'Agrupamiento Activos'!$A$4:$S$52,16,0),"")</f>
        <v>Medio</v>
      </c>
      <c r="Z98" s="3" t="str">
        <f>IFERROR(VLOOKUP($V98,'Agrupamiento Activos'!$A$4:$S$52,19,0),"")</f>
        <v>Medio</v>
      </c>
      <c r="AA98" s="58" t="s">
        <v>476</v>
      </c>
      <c r="AB98" s="58" t="s">
        <v>471</v>
      </c>
      <c r="AC98" s="58" t="s">
        <v>477</v>
      </c>
      <c r="AD98" s="58" t="s">
        <v>473</v>
      </c>
      <c r="AE98" s="64">
        <v>43237</v>
      </c>
      <c r="AF98" s="58" t="s">
        <v>474</v>
      </c>
      <c r="AG98" s="58" t="s">
        <v>479</v>
      </c>
      <c r="AH98" s="62"/>
      <c r="AI98" s="62"/>
      <c r="AJ98" s="62"/>
      <c r="AK98" s="63"/>
    </row>
    <row r="99" spans="1:37" ht="75.75" thickBot="1">
      <c r="A99" s="56" t="s">
        <v>92</v>
      </c>
      <c r="B99" s="57" t="s">
        <v>174</v>
      </c>
      <c r="C99" s="56" t="s">
        <v>97</v>
      </c>
      <c r="D99" s="57" t="s">
        <v>186</v>
      </c>
      <c r="E99" s="56" t="s">
        <v>550</v>
      </c>
      <c r="F99" s="58" t="s">
        <v>95</v>
      </c>
      <c r="G99" s="56"/>
      <c r="H99" s="56"/>
      <c r="I99" s="58" t="s">
        <v>36</v>
      </c>
      <c r="J99" s="56" t="s">
        <v>103</v>
      </c>
      <c r="K99" s="56" t="s">
        <v>109</v>
      </c>
      <c r="L99" s="56" t="s">
        <v>36</v>
      </c>
      <c r="M99" s="56"/>
      <c r="N99" s="58" t="s">
        <v>98</v>
      </c>
      <c r="O99" s="58" t="s">
        <v>98</v>
      </c>
      <c r="P99" s="56" t="s">
        <v>98</v>
      </c>
      <c r="Q99" s="58" t="s">
        <v>442</v>
      </c>
      <c r="R99" s="58" t="s">
        <v>41</v>
      </c>
      <c r="S99" s="57" t="s">
        <v>448</v>
      </c>
      <c r="T99" s="57" t="s">
        <v>444</v>
      </c>
      <c r="U99" s="57" t="s">
        <v>445</v>
      </c>
      <c r="V99" s="57" t="s">
        <v>466</v>
      </c>
      <c r="W99" s="3" t="str">
        <f>IFERROR(VLOOKUP($V99,'Agrupamiento Activos'!$A$3:$S$52,2,0),"")</f>
        <v>Pública Clasificada</v>
      </c>
      <c r="X99" s="3" t="str">
        <f>IFERROR(VLOOKUP($V99,'Agrupamiento Activos'!$A$4:$S$52,9,0),"")</f>
        <v>Medio</v>
      </c>
      <c r="Y99" s="3" t="str">
        <f>IFERROR(VLOOKUP($V99,'Agrupamiento Activos'!$A$4:$S$52,16,0),"")</f>
        <v>Medio</v>
      </c>
      <c r="Z99" s="3" t="str">
        <f>IFERROR(VLOOKUP($V99,'Agrupamiento Activos'!$A$4:$S$52,19,0),"")</f>
        <v>Medio</v>
      </c>
      <c r="AA99" s="58" t="s">
        <v>476</v>
      </c>
      <c r="AB99" s="58" t="s">
        <v>471</v>
      </c>
      <c r="AC99" s="58" t="s">
        <v>477</v>
      </c>
      <c r="AD99" s="58" t="s">
        <v>473</v>
      </c>
      <c r="AE99" s="64">
        <v>43237</v>
      </c>
      <c r="AF99" s="58" t="s">
        <v>474</v>
      </c>
      <c r="AG99" s="58" t="s">
        <v>479</v>
      </c>
      <c r="AH99" s="62"/>
      <c r="AI99" s="62"/>
      <c r="AJ99" s="62"/>
      <c r="AK99" s="63"/>
    </row>
    <row r="100" spans="1:37" ht="255.75" thickBot="1">
      <c r="A100" s="56" t="s">
        <v>92</v>
      </c>
      <c r="B100" s="56" t="s">
        <v>187</v>
      </c>
      <c r="C100" s="56" t="s">
        <v>97</v>
      </c>
      <c r="D100" s="57" t="s">
        <v>188</v>
      </c>
      <c r="E100" s="56" t="s">
        <v>551</v>
      </c>
      <c r="F100" s="58" t="s">
        <v>95</v>
      </c>
      <c r="G100" s="56"/>
      <c r="H100" s="56"/>
      <c r="I100" s="58" t="s">
        <v>36</v>
      </c>
      <c r="J100" s="56" t="s">
        <v>103</v>
      </c>
      <c r="K100" s="56" t="s">
        <v>131</v>
      </c>
      <c r="L100" s="56" t="s">
        <v>36</v>
      </c>
      <c r="M100" s="56"/>
      <c r="N100" s="56" t="s">
        <v>98</v>
      </c>
      <c r="O100" s="58" t="s">
        <v>98</v>
      </c>
      <c r="P100" s="56" t="s">
        <v>98</v>
      </c>
      <c r="Q100" s="58" t="s">
        <v>442</v>
      </c>
      <c r="R100" s="58" t="s">
        <v>41</v>
      </c>
      <c r="S100" s="57" t="s">
        <v>448</v>
      </c>
      <c r="T100" s="57" t="s">
        <v>444</v>
      </c>
      <c r="U100" s="57" t="s">
        <v>445</v>
      </c>
      <c r="V100" s="57" t="s">
        <v>464</v>
      </c>
      <c r="W100" s="3" t="str">
        <f>IFERROR(VLOOKUP($V100,'Agrupamiento Activos'!$A$3:$S$52,2,0),"")</f>
        <v>Pública Clasificada</v>
      </c>
      <c r="X100" s="3" t="str">
        <f>IFERROR(VLOOKUP($V100,'Agrupamiento Activos'!$A$4:$S$52,9,0),"")</f>
        <v>Medio</v>
      </c>
      <c r="Y100" s="3" t="str">
        <f>IFERROR(VLOOKUP($V100,'Agrupamiento Activos'!$A$4:$S$52,16,0),"")</f>
        <v>Medio</v>
      </c>
      <c r="Z100" s="3" t="str">
        <f>IFERROR(VLOOKUP($V100,'Agrupamiento Activos'!$A$4:$S$52,19,0),"")</f>
        <v>Medio</v>
      </c>
      <c r="AA100" s="58" t="s">
        <v>476</v>
      </c>
      <c r="AB100" s="58" t="s">
        <v>471</v>
      </c>
      <c r="AC100" s="58" t="s">
        <v>477</v>
      </c>
      <c r="AD100" s="58" t="s">
        <v>473</v>
      </c>
      <c r="AE100" s="64">
        <v>43237</v>
      </c>
      <c r="AF100" s="58" t="s">
        <v>474</v>
      </c>
      <c r="AG100" s="65" t="s">
        <v>475</v>
      </c>
      <c r="AH100" s="62"/>
      <c r="AI100" s="62"/>
      <c r="AJ100" s="62"/>
      <c r="AK100" s="63"/>
    </row>
    <row r="101" spans="1:37" ht="75.75" thickBot="1">
      <c r="A101" s="56" t="s">
        <v>92</v>
      </c>
      <c r="B101" s="56" t="s">
        <v>187</v>
      </c>
      <c r="C101" s="56" t="s">
        <v>97</v>
      </c>
      <c r="D101" s="57" t="s">
        <v>99</v>
      </c>
      <c r="E101" s="57" t="s">
        <v>552</v>
      </c>
      <c r="F101" s="58" t="s">
        <v>95</v>
      </c>
      <c r="G101" s="56"/>
      <c r="H101" s="56"/>
      <c r="I101" s="58" t="s">
        <v>36</v>
      </c>
      <c r="J101" s="56" t="s">
        <v>100</v>
      </c>
      <c r="K101" s="57" t="s">
        <v>189</v>
      </c>
      <c r="L101" s="56" t="s">
        <v>36</v>
      </c>
      <c r="M101" s="56"/>
      <c r="N101" s="56" t="s">
        <v>98</v>
      </c>
      <c r="O101" s="58" t="s">
        <v>98</v>
      </c>
      <c r="P101" s="56" t="s">
        <v>98</v>
      </c>
      <c r="Q101" s="58" t="s">
        <v>446</v>
      </c>
      <c r="R101" s="58" t="s">
        <v>41</v>
      </c>
      <c r="S101" s="57" t="s">
        <v>447</v>
      </c>
      <c r="T101" s="57" t="s">
        <v>444</v>
      </c>
      <c r="U101" s="57" t="s">
        <v>445</v>
      </c>
      <c r="V101" s="57" t="s">
        <v>76</v>
      </c>
      <c r="W101" s="3" t="str">
        <f>IFERROR(VLOOKUP($V101,'Agrupamiento Activos'!$A$3:$S$52,2,0),"")</f>
        <v>Pública</v>
      </c>
      <c r="X101" s="3" t="str">
        <f>IFERROR(VLOOKUP($V101,'Agrupamiento Activos'!$A$4:$S$52,9,0),"")</f>
        <v>Bajo</v>
      </c>
      <c r="Y101" s="3" t="str">
        <f>IFERROR(VLOOKUP($V101,'Agrupamiento Activos'!$A$4:$S$52,16,0),"")</f>
        <v>Bajo</v>
      </c>
      <c r="Z101" s="3" t="str">
        <f>IFERROR(VLOOKUP($V101,'Agrupamiento Activos'!$A$4:$S$52,19,0),"")</f>
        <v>Bajo</v>
      </c>
      <c r="AA101" s="58" t="s">
        <v>478</v>
      </c>
      <c r="AB101" s="58" t="s">
        <v>478</v>
      </c>
      <c r="AC101" s="58" t="s">
        <v>478</v>
      </c>
      <c r="AD101" s="58" t="s">
        <v>478</v>
      </c>
      <c r="AE101" s="58" t="s">
        <v>478</v>
      </c>
      <c r="AF101" s="58" t="s">
        <v>478</v>
      </c>
      <c r="AG101" s="58" t="s">
        <v>479</v>
      </c>
      <c r="AH101" s="62"/>
      <c r="AI101" s="62"/>
      <c r="AJ101" s="62"/>
      <c r="AK101" s="63"/>
    </row>
    <row r="102" spans="1:37" ht="135.75" thickBot="1">
      <c r="A102" s="56" t="s">
        <v>92</v>
      </c>
      <c r="B102" s="56" t="s">
        <v>187</v>
      </c>
      <c r="C102" s="56" t="s">
        <v>97</v>
      </c>
      <c r="D102" s="56" t="s">
        <v>190</v>
      </c>
      <c r="E102" s="56" t="s">
        <v>553</v>
      </c>
      <c r="F102" s="58" t="s">
        <v>95</v>
      </c>
      <c r="G102" s="56"/>
      <c r="H102" s="56"/>
      <c r="I102" s="58" t="s">
        <v>36</v>
      </c>
      <c r="J102" s="56" t="s">
        <v>103</v>
      </c>
      <c r="K102" s="56" t="s">
        <v>131</v>
      </c>
      <c r="L102" s="56" t="s">
        <v>36</v>
      </c>
      <c r="M102" s="56"/>
      <c r="N102" s="56" t="s">
        <v>98</v>
      </c>
      <c r="O102" s="58" t="s">
        <v>98</v>
      </c>
      <c r="P102" s="56" t="s">
        <v>98</v>
      </c>
      <c r="Q102" s="58" t="s">
        <v>442</v>
      </c>
      <c r="R102" s="58" t="s">
        <v>41</v>
      </c>
      <c r="S102" s="57" t="s">
        <v>448</v>
      </c>
      <c r="T102" s="57" t="s">
        <v>444</v>
      </c>
      <c r="U102" s="57" t="s">
        <v>445</v>
      </c>
      <c r="V102" s="57" t="s">
        <v>463</v>
      </c>
      <c r="W102" s="3" t="str">
        <f>IFERROR(VLOOKUP($V102,'Agrupamiento Activos'!$A$3:$S$52,2,0),"")</f>
        <v>Pública Clasificada</v>
      </c>
      <c r="X102" s="3" t="str">
        <f>IFERROR(VLOOKUP($V102,'Agrupamiento Activos'!$A$4:$S$52,9,0),"")</f>
        <v>Medio</v>
      </c>
      <c r="Y102" s="3" t="str">
        <f>IFERROR(VLOOKUP($V102,'Agrupamiento Activos'!$A$4:$S$52,16,0),"")</f>
        <v>Medio</v>
      </c>
      <c r="Z102" s="3" t="str">
        <f>IFERROR(VLOOKUP($V102,'Agrupamiento Activos'!$A$4:$S$52,19,0),"")</f>
        <v>Medio</v>
      </c>
      <c r="AA102" s="58" t="s">
        <v>476</v>
      </c>
      <c r="AB102" s="58" t="s">
        <v>471</v>
      </c>
      <c r="AC102" s="58" t="s">
        <v>477</v>
      </c>
      <c r="AD102" s="58" t="s">
        <v>473</v>
      </c>
      <c r="AE102" s="64">
        <v>43237</v>
      </c>
      <c r="AF102" s="58" t="s">
        <v>474</v>
      </c>
      <c r="AG102" s="58" t="s">
        <v>479</v>
      </c>
      <c r="AH102" s="62"/>
      <c r="AI102" s="62"/>
      <c r="AJ102" s="62"/>
      <c r="AK102" s="63"/>
    </row>
    <row r="103" spans="1:37" ht="135.75" thickBot="1">
      <c r="A103" s="56" t="s">
        <v>92</v>
      </c>
      <c r="B103" s="57" t="s">
        <v>187</v>
      </c>
      <c r="C103" s="57" t="s">
        <v>97</v>
      </c>
      <c r="D103" s="57" t="s">
        <v>99</v>
      </c>
      <c r="E103" s="57" t="s">
        <v>554</v>
      </c>
      <c r="F103" s="58" t="s">
        <v>95</v>
      </c>
      <c r="G103" s="56"/>
      <c r="H103" s="56"/>
      <c r="I103" s="58" t="s">
        <v>36</v>
      </c>
      <c r="J103" s="56" t="s">
        <v>100</v>
      </c>
      <c r="K103" s="57" t="s">
        <v>189</v>
      </c>
      <c r="L103" s="56" t="s">
        <v>36</v>
      </c>
      <c r="M103" s="56"/>
      <c r="N103" s="57" t="s">
        <v>98</v>
      </c>
      <c r="O103" s="58" t="s">
        <v>98</v>
      </c>
      <c r="P103" s="57" t="s">
        <v>98</v>
      </c>
      <c r="Q103" s="58" t="s">
        <v>446</v>
      </c>
      <c r="R103" s="58" t="s">
        <v>41</v>
      </c>
      <c r="S103" s="57" t="s">
        <v>447</v>
      </c>
      <c r="T103" s="57" t="s">
        <v>444</v>
      </c>
      <c r="U103" s="57" t="s">
        <v>445</v>
      </c>
      <c r="V103" s="57" t="s">
        <v>76</v>
      </c>
      <c r="W103" s="3" t="str">
        <f>IFERROR(VLOOKUP($V103,'Agrupamiento Activos'!$A$3:$S$52,2,0),"")</f>
        <v>Pública</v>
      </c>
      <c r="X103" s="3" t="str">
        <f>IFERROR(VLOOKUP($V103,'Agrupamiento Activos'!$A$4:$S$52,9,0),"")</f>
        <v>Bajo</v>
      </c>
      <c r="Y103" s="3" t="str">
        <f>IFERROR(VLOOKUP($V103,'Agrupamiento Activos'!$A$4:$S$52,16,0),"")</f>
        <v>Bajo</v>
      </c>
      <c r="Z103" s="3" t="str">
        <f>IFERROR(VLOOKUP($V103,'Agrupamiento Activos'!$A$4:$S$52,19,0),"")</f>
        <v>Bajo</v>
      </c>
      <c r="AA103" s="58" t="s">
        <v>478</v>
      </c>
      <c r="AB103" s="58" t="s">
        <v>478</v>
      </c>
      <c r="AC103" s="58" t="s">
        <v>478</v>
      </c>
      <c r="AD103" s="58" t="s">
        <v>478</v>
      </c>
      <c r="AE103" s="58" t="s">
        <v>478</v>
      </c>
      <c r="AF103" s="58" t="s">
        <v>478</v>
      </c>
      <c r="AG103" s="58" t="s">
        <v>479</v>
      </c>
      <c r="AH103" s="62"/>
      <c r="AI103" s="62"/>
      <c r="AJ103" s="62"/>
      <c r="AK103" s="63"/>
    </row>
    <row r="104" spans="1:37" ht="60.75" thickBot="1">
      <c r="A104" s="56" t="s">
        <v>92</v>
      </c>
      <c r="B104" s="57" t="s">
        <v>187</v>
      </c>
      <c r="C104" s="57" t="s">
        <v>97</v>
      </c>
      <c r="D104" s="57" t="s">
        <v>99</v>
      </c>
      <c r="E104" s="57" t="s">
        <v>555</v>
      </c>
      <c r="F104" s="58" t="s">
        <v>95</v>
      </c>
      <c r="G104" s="56"/>
      <c r="H104" s="56"/>
      <c r="I104" s="58" t="s">
        <v>36</v>
      </c>
      <c r="J104" s="56" t="s">
        <v>100</v>
      </c>
      <c r="K104" s="57" t="s">
        <v>189</v>
      </c>
      <c r="L104" s="56" t="s">
        <v>36</v>
      </c>
      <c r="M104" s="56"/>
      <c r="N104" s="58" t="s">
        <v>98</v>
      </c>
      <c r="O104" s="58" t="s">
        <v>98</v>
      </c>
      <c r="P104" s="57" t="s">
        <v>98</v>
      </c>
      <c r="Q104" s="58" t="s">
        <v>446</v>
      </c>
      <c r="R104" s="58" t="s">
        <v>41</v>
      </c>
      <c r="S104" s="57" t="s">
        <v>447</v>
      </c>
      <c r="T104" s="57" t="s">
        <v>444</v>
      </c>
      <c r="U104" s="57" t="s">
        <v>445</v>
      </c>
      <c r="V104" s="57" t="s">
        <v>76</v>
      </c>
      <c r="W104" s="3" t="str">
        <f>IFERROR(VLOOKUP($V104,'Agrupamiento Activos'!$A$3:$S$52,2,0),"")</f>
        <v>Pública</v>
      </c>
      <c r="X104" s="3" t="str">
        <f>IFERROR(VLOOKUP($V104,'Agrupamiento Activos'!$A$4:$S$52,9,0),"")</f>
        <v>Bajo</v>
      </c>
      <c r="Y104" s="3" t="str">
        <f>IFERROR(VLOOKUP($V104,'Agrupamiento Activos'!$A$4:$S$52,16,0),"")</f>
        <v>Bajo</v>
      </c>
      <c r="Z104" s="3" t="str">
        <f>IFERROR(VLOOKUP($V104,'Agrupamiento Activos'!$A$4:$S$52,19,0),"")</f>
        <v>Bajo</v>
      </c>
      <c r="AA104" s="58" t="s">
        <v>478</v>
      </c>
      <c r="AB104" s="58" t="s">
        <v>478</v>
      </c>
      <c r="AC104" s="58" t="s">
        <v>478</v>
      </c>
      <c r="AD104" s="58" t="s">
        <v>478</v>
      </c>
      <c r="AE104" s="58" t="s">
        <v>478</v>
      </c>
      <c r="AF104" s="58" t="s">
        <v>478</v>
      </c>
      <c r="AG104" s="58" t="s">
        <v>479</v>
      </c>
      <c r="AH104" s="62"/>
      <c r="AI104" s="62"/>
      <c r="AJ104" s="62"/>
      <c r="AK104" s="63"/>
    </row>
    <row r="105" spans="1:37" ht="60.75" thickBot="1">
      <c r="A105" s="56" t="s">
        <v>92</v>
      </c>
      <c r="B105" s="57" t="s">
        <v>187</v>
      </c>
      <c r="C105" s="56" t="s">
        <v>97</v>
      </c>
      <c r="D105" s="57" t="s">
        <v>99</v>
      </c>
      <c r="E105" s="57" t="s">
        <v>556</v>
      </c>
      <c r="F105" s="58" t="s">
        <v>95</v>
      </c>
      <c r="G105" s="56"/>
      <c r="H105" s="56"/>
      <c r="I105" s="56" t="s">
        <v>36</v>
      </c>
      <c r="J105" s="56" t="s">
        <v>100</v>
      </c>
      <c r="K105" s="57" t="s">
        <v>189</v>
      </c>
      <c r="L105" s="56" t="s">
        <v>36</v>
      </c>
      <c r="M105" s="56"/>
      <c r="N105" s="58" t="s">
        <v>98</v>
      </c>
      <c r="O105" s="58" t="s">
        <v>98</v>
      </c>
      <c r="P105" s="57" t="s">
        <v>98</v>
      </c>
      <c r="Q105" s="58" t="s">
        <v>446</v>
      </c>
      <c r="R105" s="58" t="s">
        <v>41</v>
      </c>
      <c r="S105" s="57" t="s">
        <v>447</v>
      </c>
      <c r="T105" s="57" t="s">
        <v>444</v>
      </c>
      <c r="U105" s="57" t="s">
        <v>445</v>
      </c>
      <c r="V105" s="57" t="s">
        <v>76</v>
      </c>
      <c r="W105" s="3" t="str">
        <f>IFERROR(VLOOKUP($V105,'Agrupamiento Activos'!$A$3:$S$52,2,0),"")</f>
        <v>Pública</v>
      </c>
      <c r="X105" s="3" t="str">
        <f>IFERROR(VLOOKUP($V105,'Agrupamiento Activos'!$A$4:$S$52,9,0),"")</f>
        <v>Bajo</v>
      </c>
      <c r="Y105" s="3" t="str">
        <f>IFERROR(VLOOKUP($V105,'Agrupamiento Activos'!$A$4:$S$52,16,0),"")</f>
        <v>Bajo</v>
      </c>
      <c r="Z105" s="3" t="str">
        <f>IFERROR(VLOOKUP($V105,'Agrupamiento Activos'!$A$4:$S$52,19,0),"")</f>
        <v>Bajo</v>
      </c>
      <c r="AA105" s="58" t="s">
        <v>478</v>
      </c>
      <c r="AB105" s="58" t="s">
        <v>478</v>
      </c>
      <c r="AC105" s="58" t="s">
        <v>478</v>
      </c>
      <c r="AD105" s="58" t="s">
        <v>478</v>
      </c>
      <c r="AE105" s="58" t="s">
        <v>478</v>
      </c>
      <c r="AF105" s="58" t="s">
        <v>478</v>
      </c>
      <c r="AG105" s="58" t="s">
        <v>479</v>
      </c>
      <c r="AH105" s="62"/>
      <c r="AI105" s="62"/>
      <c r="AJ105" s="62"/>
      <c r="AK105" s="63"/>
    </row>
    <row r="106" spans="1:37" ht="90.75" thickBot="1">
      <c r="A106" s="56" t="s">
        <v>92</v>
      </c>
      <c r="B106" s="57" t="s">
        <v>187</v>
      </c>
      <c r="C106" s="56" t="s">
        <v>97</v>
      </c>
      <c r="D106" s="57" t="s">
        <v>99</v>
      </c>
      <c r="E106" s="57" t="s">
        <v>557</v>
      </c>
      <c r="F106" s="58" t="s">
        <v>95</v>
      </c>
      <c r="G106" s="56"/>
      <c r="H106" s="56"/>
      <c r="I106" s="56" t="s">
        <v>36</v>
      </c>
      <c r="J106" s="56" t="s">
        <v>100</v>
      </c>
      <c r="K106" s="57" t="s">
        <v>189</v>
      </c>
      <c r="L106" s="56" t="s">
        <v>36</v>
      </c>
      <c r="M106" s="56"/>
      <c r="N106" s="58" t="s">
        <v>98</v>
      </c>
      <c r="O106" s="58" t="s">
        <v>98</v>
      </c>
      <c r="P106" s="57" t="s">
        <v>98</v>
      </c>
      <c r="Q106" s="58" t="s">
        <v>446</v>
      </c>
      <c r="R106" s="58" t="s">
        <v>41</v>
      </c>
      <c r="S106" s="57" t="s">
        <v>447</v>
      </c>
      <c r="T106" s="57" t="s">
        <v>444</v>
      </c>
      <c r="U106" s="57" t="s">
        <v>445</v>
      </c>
      <c r="V106" s="57" t="s">
        <v>76</v>
      </c>
      <c r="W106" s="3" t="str">
        <f>IFERROR(VLOOKUP($V106,'Agrupamiento Activos'!$A$3:$S$52,2,0),"")</f>
        <v>Pública</v>
      </c>
      <c r="X106" s="3" t="str">
        <f>IFERROR(VLOOKUP($V106,'Agrupamiento Activos'!$A$4:$S$52,9,0),"")</f>
        <v>Bajo</v>
      </c>
      <c r="Y106" s="3" t="str">
        <f>IFERROR(VLOOKUP($V106,'Agrupamiento Activos'!$A$4:$S$52,16,0),"")</f>
        <v>Bajo</v>
      </c>
      <c r="Z106" s="3" t="str">
        <f>IFERROR(VLOOKUP($V106,'Agrupamiento Activos'!$A$4:$S$52,19,0),"")</f>
        <v>Bajo</v>
      </c>
      <c r="AA106" s="58" t="s">
        <v>478</v>
      </c>
      <c r="AB106" s="58" t="s">
        <v>478</v>
      </c>
      <c r="AC106" s="58" t="s">
        <v>478</v>
      </c>
      <c r="AD106" s="58" t="s">
        <v>478</v>
      </c>
      <c r="AE106" s="58" t="s">
        <v>478</v>
      </c>
      <c r="AF106" s="58" t="s">
        <v>478</v>
      </c>
      <c r="AG106" s="58" t="s">
        <v>479</v>
      </c>
      <c r="AH106" s="62"/>
      <c r="AI106" s="62"/>
      <c r="AJ106" s="62"/>
      <c r="AK106" s="63"/>
    </row>
    <row r="107" spans="1:37" ht="45.75" thickBot="1">
      <c r="A107" s="56" t="s">
        <v>92</v>
      </c>
      <c r="B107" s="57" t="s">
        <v>187</v>
      </c>
      <c r="C107" s="56" t="s">
        <v>97</v>
      </c>
      <c r="D107" s="56" t="s">
        <v>99</v>
      </c>
      <c r="E107" s="56" t="s">
        <v>191</v>
      </c>
      <c r="F107" s="58" t="s">
        <v>95</v>
      </c>
      <c r="G107" s="56"/>
      <c r="H107" s="56"/>
      <c r="I107" s="58" t="s">
        <v>36</v>
      </c>
      <c r="J107" s="56" t="s">
        <v>100</v>
      </c>
      <c r="K107" s="56" t="s">
        <v>189</v>
      </c>
      <c r="L107" s="56" t="s">
        <v>36</v>
      </c>
      <c r="M107" s="56"/>
      <c r="N107" s="58" t="s">
        <v>98</v>
      </c>
      <c r="O107" s="58" t="s">
        <v>98</v>
      </c>
      <c r="P107" s="56" t="s">
        <v>98</v>
      </c>
      <c r="Q107" s="58" t="s">
        <v>446</v>
      </c>
      <c r="R107" s="58" t="s">
        <v>41</v>
      </c>
      <c r="S107" s="57" t="s">
        <v>447</v>
      </c>
      <c r="T107" s="57" t="s">
        <v>444</v>
      </c>
      <c r="U107" s="57" t="s">
        <v>445</v>
      </c>
      <c r="V107" s="57" t="s">
        <v>76</v>
      </c>
      <c r="W107" s="3" t="str">
        <f>IFERROR(VLOOKUP($V107,'Agrupamiento Activos'!$A$3:$S$52,2,0),"")</f>
        <v>Pública</v>
      </c>
      <c r="X107" s="3" t="str">
        <f>IFERROR(VLOOKUP($V107,'Agrupamiento Activos'!$A$4:$S$52,9,0),"")</f>
        <v>Bajo</v>
      </c>
      <c r="Y107" s="3" t="str">
        <f>IFERROR(VLOOKUP($V107,'Agrupamiento Activos'!$A$4:$S$52,16,0),"")</f>
        <v>Bajo</v>
      </c>
      <c r="Z107" s="3" t="str">
        <f>IFERROR(VLOOKUP($V107,'Agrupamiento Activos'!$A$4:$S$52,19,0),"")</f>
        <v>Bajo</v>
      </c>
      <c r="AA107" s="58" t="s">
        <v>478</v>
      </c>
      <c r="AB107" s="58" t="s">
        <v>478</v>
      </c>
      <c r="AC107" s="58" t="s">
        <v>478</v>
      </c>
      <c r="AD107" s="58" t="s">
        <v>478</v>
      </c>
      <c r="AE107" s="58" t="s">
        <v>478</v>
      </c>
      <c r="AF107" s="58" t="s">
        <v>478</v>
      </c>
      <c r="AG107" s="58" t="s">
        <v>479</v>
      </c>
      <c r="AH107" s="62"/>
      <c r="AI107" s="62"/>
      <c r="AJ107" s="62"/>
      <c r="AK107" s="63"/>
    </row>
    <row r="108" spans="1:37" ht="60.75" thickBot="1">
      <c r="A108" s="56" t="s">
        <v>92</v>
      </c>
      <c r="B108" s="57" t="s">
        <v>187</v>
      </c>
      <c r="C108" s="56" t="s">
        <v>97</v>
      </c>
      <c r="D108" s="56" t="s">
        <v>99</v>
      </c>
      <c r="E108" s="56" t="s">
        <v>558</v>
      </c>
      <c r="F108" s="58" t="s">
        <v>95</v>
      </c>
      <c r="G108" s="56"/>
      <c r="H108" s="56"/>
      <c r="I108" s="58" t="s">
        <v>36</v>
      </c>
      <c r="J108" s="56" t="s">
        <v>100</v>
      </c>
      <c r="K108" s="56" t="s">
        <v>189</v>
      </c>
      <c r="L108" s="56" t="s">
        <v>36</v>
      </c>
      <c r="M108" s="56"/>
      <c r="N108" s="58" t="s">
        <v>98</v>
      </c>
      <c r="O108" s="58" t="s">
        <v>98</v>
      </c>
      <c r="P108" s="56" t="s">
        <v>98</v>
      </c>
      <c r="Q108" s="58" t="s">
        <v>446</v>
      </c>
      <c r="R108" s="58" t="s">
        <v>41</v>
      </c>
      <c r="S108" s="57" t="s">
        <v>447</v>
      </c>
      <c r="T108" s="57" t="s">
        <v>444</v>
      </c>
      <c r="U108" s="57" t="s">
        <v>445</v>
      </c>
      <c r="V108" s="57" t="s">
        <v>76</v>
      </c>
      <c r="W108" s="3" t="str">
        <f>IFERROR(VLOOKUP($V108,'Agrupamiento Activos'!$A$3:$S$52,2,0),"")</f>
        <v>Pública</v>
      </c>
      <c r="X108" s="3" t="str">
        <f>IFERROR(VLOOKUP($V108,'Agrupamiento Activos'!$A$4:$S$52,9,0),"")</f>
        <v>Bajo</v>
      </c>
      <c r="Y108" s="3" t="str">
        <f>IFERROR(VLOOKUP($V108,'Agrupamiento Activos'!$A$4:$S$52,16,0),"")</f>
        <v>Bajo</v>
      </c>
      <c r="Z108" s="3" t="str">
        <f>IFERROR(VLOOKUP($V108,'Agrupamiento Activos'!$A$4:$S$52,19,0),"")</f>
        <v>Bajo</v>
      </c>
      <c r="AA108" s="58" t="s">
        <v>478</v>
      </c>
      <c r="AB108" s="58" t="s">
        <v>478</v>
      </c>
      <c r="AC108" s="58" t="s">
        <v>478</v>
      </c>
      <c r="AD108" s="58" t="s">
        <v>478</v>
      </c>
      <c r="AE108" s="58" t="s">
        <v>478</v>
      </c>
      <c r="AF108" s="58" t="s">
        <v>478</v>
      </c>
      <c r="AG108" s="58" t="s">
        <v>479</v>
      </c>
      <c r="AH108" s="62"/>
      <c r="AI108" s="62"/>
      <c r="AJ108" s="62"/>
      <c r="AK108" s="63"/>
    </row>
    <row r="109" spans="1:37" ht="45.75" thickBot="1">
      <c r="A109" s="56" t="s">
        <v>92</v>
      </c>
      <c r="B109" s="57" t="s">
        <v>187</v>
      </c>
      <c r="C109" s="56" t="s">
        <v>97</v>
      </c>
      <c r="D109" s="56" t="s">
        <v>99</v>
      </c>
      <c r="E109" s="56" t="s">
        <v>559</v>
      </c>
      <c r="F109" s="58" t="s">
        <v>95</v>
      </c>
      <c r="G109" s="56"/>
      <c r="H109" s="56"/>
      <c r="I109" s="58" t="s">
        <v>36</v>
      </c>
      <c r="J109" s="56" t="s">
        <v>100</v>
      </c>
      <c r="K109" s="56" t="s">
        <v>189</v>
      </c>
      <c r="L109" s="56" t="s">
        <v>36</v>
      </c>
      <c r="M109" s="56"/>
      <c r="N109" s="58" t="s">
        <v>98</v>
      </c>
      <c r="O109" s="58" t="s">
        <v>98</v>
      </c>
      <c r="P109" s="56" t="s">
        <v>98</v>
      </c>
      <c r="Q109" s="58" t="s">
        <v>446</v>
      </c>
      <c r="R109" s="58" t="s">
        <v>41</v>
      </c>
      <c r="S109" s="57" t="s">
        <v>447</v>
      </c>
      <c r="T109" s="57" t="s">
        <v>444</v>
      </c>
      <c r="U109" s="57" t="s">
        <v>445</v>
      </c>
      <c r="V109" s="57" t="s">
        <v>76</v>
      </c>
      <c r="W109" s="3" t="str">
        <f>IFERROR(VLOOKUP($V109,'Agrupamiento Activos'!$A$3:$S$52,2,0),"")</f>
        <v>Pública</v>
      </c>
      <c r="X109" s="3" t="str">
        <f>IFERROR(VLOOKUP($V109,'Agrupamiento Activos'!$A$4:$S$52,9,0),"")</f>
        <v>Bajo</v>
      </c>
      <c r="Y109" s="3" t="str">
        <f>IFERROR(VLOOKUP($V109,'Agrupamiento Activos'!$A$4:$S$52,16,0),"")</f>
        <v>Bajo</v>
      </c>
      <c r="Z109" s="3" t="str">
        <f>IFERROR(VLOOKUP($V109,'Agrupamiento Activos'!$A$4:$S$52,19,0),"")</f>
        <v>Bajo</v>
      </c>
      <c r="AA109" s="58" t="s">
        <v>478</v>
      </c>
      <c r="AB109" s="58" t="s">
        <v>478</v>
      </c>
      <c r="AC109" s="58" t="s">
        <v>478</v>
      </c>
      <c r="AD109" s="58" t="s">
        <v>478</v>
      </c>
      <c r="AE109" s="58" t="s">
        <v>478</v>
      </c>
      <c r="AF109" s="58" t="s">
        <v>478</v>
      </c>
      <c r="AG109" s="58" t="s">
        <v>479</v>
      </c>
      <c r="AH109" s="62"/>
      <c r="AI109" s="62"/>
      <c r="AJ109" s="62"/>
      <c r="AK109" s="63"/>
    </row>
    <row r="110" spans="1:37" ht="105.75" thickBot="1">
      <c r="A110" s="56" t="s">
        <v>92</v>
      </c>
      <c r="B110" s="57" t="s">
        <v>187</v>
      </c>
      <c r="C110" s="56" t="s">
        <v>97</v>
      </c>
      <c r="D110" s="57" t="s">
        <v>192</v>
      </c>
      <c r="E110" s="56" t="s">
        <v>560</v>
      </c>
      <c r="F110" s="58" t="s">
        <v>95</v>
      </c>
      <c r="G110" s="56"/>
      <c r="H110" s="56"/>
      <c r="I110" s="58" t="s">
        <v>36</v>
      </c>
      <c r="J110" s="56" t="s">
        <v>103</v>
      </c>
      <c r="K110" s="56" t="s">
        <v>131</v>
      </c>
      <c r="L110" s="56" t="s">
        <v>36</v>
      </c>
      <c r="M110" s="56"/>
      <c r="N110" s="58" t="s">
        <v>98</v>
      </c>
      <c r="O110" s="58" t="s">
        <v>98</v>
      </c>
      <c r="P110" s="56" t="s">
        <v>98</v>
      </c>
      <c r="Q110" s="58" t="s">
        <v>442</v>
      </c>
      <c r="R110" s="58" t="s">
        <v>41</v>
      </c>
      <c r="S110" s="57" t="s">
        <v>448</v>
      </c>
      <c r="T110" s="57" t="s">
        <v>444</v>
      </c>
      <c r="U110" s="57" t="s">
        <v>445</v>
      </c>
      <c r="V110" s="57" t="s">
        <v>464</v>
      </c>
      <c r="W110" s="3" t="str">
        <f>IFERROR(VLOOKUP($V110,'Agrupamiento Activos'!$A$3:$S$52,2,0),"")</f>
        <v>Pública Clasificada</v>
      </c>
      <c r="X110" s="3" t="str">
        <f>IFERROR(VLOOKUP($V110,'Agrupamiento Activos'!$A$4:$S$52,9,0),"")</f>
        <v>Medio</v>
      </c>
      <c r="Y110" s="3" t="str">
        <f>IFERROR(VLOOKUP($V110,'Agrupamiento Activos'!$A$4:$S$52,16,0),"")</f>
        <v>Medio</v>
      </c>
      <c r="Z110" s="3" t="str">
        <f>IFERROR(VLOOKUP($V110,'Agrupamiento Activos'!$A$4:$S$52,19,0),"")</f>
        <v>Medio</v>
      </c>
      <c r="AA110" s="58" t="s">
        <v>476</v>
      </c>
      <c r="AB110" s="58" t="s">
        <v>471</v>
      </c>
      <c r="AC110" s="58" t="s">
        <v>477</v>
      </c>
      <c r="AD110" s="58" t="s">
        <v>473</v>
      </c>
      <c r="AE110" s="64">
        <v>43237</v>
      </c>
      <c r="AF110" s="58" t="s">
        <v>474</v>
      </c>
      <c r="AG110" s="58" t="s">
        <v>479</v>
      </c>
      <c r="AH110" s="62"/>
      <c r="AI110" s="62"/>
      <c r="AJ110" s="62"/>
      <c r="AK110" s="63"/>
    </row>
    <row r="111" spans="1:37" ht="75.75" thickBot="1">
      <c r="A111" s="56" t="s">
        <v>92</v>
      </c>
      <c r="B111" s="57" t="s">
        <v>187</v>
      </c>
      <c r="C111" s="56" t="s">
        <v>97</v>
      </c>
      <c r="D111" s="56" t="s">
        <v>99</v>
      </c>
      <c r="E111" s="56" t="s">
        <v>561</v>
      </c>
      <c r="F111" s="58" t="s">
        <v>95</v>
      </c>
      <c r="G111" s="56"/>
      <c r="H111" s="56"/>
      <c r="I111" s="58" t="s">
        <v>36</v>
      </c>
      <c r="J111" s="56" t="s">
        <v>100</v>
      </c>
      <c r="K111" s="56" t="s">
        <v>189</v>
      </c>
      <c r="L111" s="56" t="s">
        <v>36</v>
      </c>
      <c r="M111" s="56"/>
      <c r="N111" s="58" t="s">
        <v>98</v>
      </c>
      <c r="O111" s="58" t="s">
        <v>98</v>
      </c>
      <c r="P111" s="56" t="s">
        <v>98</v>
      </c>
      <c r="Q111" s="58" t="s">
        <v>446</v>
      </c>
      <c r="R111" s="58" t="s">
        <v>41</v>
      </c>
      <c r="S111" s="57" t="s">
        <v>447</v>
      </c>
      <c r="T111" s="57" t="s">
        <v>444</v>
      </c>
      <c r="U111" s="57" t="s">
        <v>445</v>
      </c>
      <c r="V111" s="57" t="s">
        <v>76</v>
      </c>
      <c r="W111" s="3" t="str">
        <f>IFERROR(VLOOKUP($V111,'Agrupamiento Activos'!$A$3:$S$52,2,0),"")</f>
        <v>Pública</v>
      </c>
      <c r="X111" s="3" t="str">
        <f>IFERROR(VLOOKUP($V111,'Agrupamiento Activos'!$A$4:$S$52,9,0),"")</f>
        <v>Bajo</v>
      </c>
      <c r="Y111" s="3" t="str">
        <f>IFERROR(VLOOKUP($V111,'Agrupamiento Activos'!$A$4:$S$52,16,0),"")</f>
        <v>Bajo</v>
      </c>
      <c r="Z111" s="3" t="str">
        <f>IFERROR(VLOOKUP($V111,'Agrupamiento Activos'!$A$4:$S$52,19,0),"")</f>
        <v>Bajo</v>
      </c>
      <c r="AA111" s="58" t="s">
        <v>478</v>
      </c>
      <c r="AB111" s="58" t="s">
        <v>478</v>
      </c>
      <c r="AC111" s="58" t="s">
        <v>478</v>
      </c>
      <c r="AD111" s="58" t="s">
        <v>478</v>
      </c>
      <c r="AE111" s="58" t="s">
        <v>478</v>
      </c>
      <c r="AF111" s="58" t="s">
        <v>478</v>
      </c>
      <c r="AG111" s="58" t="s">
        <v>479</v>
      </c>
      <c r="AH111" s="62"/>
      <c r="AI111" s="62"/>
      <c r="AJ111" s="62"/>
      <c r="AK111" s="63"/>
    </row>
    <row r="112" spans="1:37" ht="75.75" thickBot="1">
      <c r="A112" s="56" t="s">
        <v>92</v>
      </c>
      <c r="B112" s="57" t="s">
        <v>187</v>
      </c>
      <c r="C112" s="56" t="s">
        <v>97</v>
      </c>
      <c r="D112" s="56" t="s">
        <v>166</v>
      </c>
      <c r="E112" s="56" t="s">
        <v>562</v>
      </c>
      <c r="F112" s="58" t="s">
        <v>95</v>
      </c>
      <c r="G112" s="56"/>
      <c r="H112" s="56"/>
      <c r="I112" s="58" t="s">
        <v>36</v>
      </c>
      <c r="J112" s="56" t="s">
        <v>103</v>
      </c>
      <c r="K112" s="56" t="s">
        <v>193</v>
      </c>
      <c r="L112" s="56" t="s">
        <v>36</v>
      </c>
      <c r="M112" s="56"/>
      <c r="N112" s="58" t="s">
        <v>98</v>
      </c>
      <c r="O112" s="58" t="s">
        <v>98</v>
      </c>
      <c r="P112" s="56" t="s">
        <v>98</v>
      </c>
      <c r="Q112" s="58" t="s">
        <v>446</v>
      </c>
      <c r="R112" s="58" t="s">
        <v>41</v>
      </c>
      <c r="S112" s="57" t="s">
        <v>451</v>
      </c>
      <c r="T112" s="57" t="s">
        <v>444</v>
      </c>
      <c r="U112" s="57" t="s">
        <v>445</v>
      </c>
      <c r="V112" s="57" t="s">
        <v>480</v>
      </c>
      <c r="W112" s="3" t="str">
        <f>IFERROR(VLOOKUP($V112,'Agrupamiento Activos'!$A$3:$S$52,2,0),"")</f>
        <v>Pública Clasificada</v>
      </c>
      <c r="X112" s="3" t="str">
        <f>IFERROR(VLOOKUP($V112,'Agrupamiento Activos'!$A$4:$S$52,9,0),"")</f>
        <v>Medio</v>
      </c>
      <c r="Y112" s="3" t="str">
        <f>IFERROR(VLOOKUP($V112,'Agrupamiento Activos'!$A$4:$S$52,16,0),"")</f>
        <v>Medio</v>
      </c>
      <c r="Z112" s="3" t="str">
        <f>IFERROR(VLOOKUP($V112,'Agrupamiento Activos'!$A$4:$S$52,19,0),"")</f>
        <v>Medio</v>
      </c>
      <c r="AA112" s="58" t="s">
        <v>476</v>
      </c>
      <c r="AB112" s="58" t="s">
        <v>471</v>
      </c>
      <c r="AC112" s="58" t="s">
        <v>477</v>
      </c>
      <c r="AD112" s="58" t="s">
        <v>473</v>
      </c>
      <c r="AE112" s="64">
        <v>43237</v>
      </c>
      <c r="AF112" s="58" t="s">
        <v>474</v>
      </c>
      <c r="AG112" s="58" t="s">
        <v>479</v>
      </c>
      <c r="AH112" s="62"/>
      <c r="AI112" s="62"/>
      <c r="AJ112" s="62"/>
      <c r="AK112" s="63"/>
    </row>
    <row r="113" spans="1:37" ht="120.75" thickBot="1">
      <c r="A113" s="56" t="s">
        <v>92</v>
      </c>
      <c r="B113" s="57" t="s">
        <v>187</v>
      </c>
      <c r="C113" s="56" t="s">
        <v>97</v>
      </c>
      <c r="D113" s="56" t="s">
        <v>194</v>
      </c>
      <c r="E113" s="56" t="s">
        <v>563</v>
      </c>
      <c r="F113" s="58" t="s">
        <v>95</v>
      </c>
      <c r="G113" s="56"/>
      <c r="H113" s="56"/>
      <c r="I113" s="58" t="s">
        <v>36</v>
      </c>
      <c r="J113" s="56" t="s">
        <v>103</v>
      </c>
      <c r="K113" s="56" t="s">
        <v>131</v>
      </c>
      <c r="L113" s="56" t="s">
        <v>36</v>
      </c>
      <c r="M113" s="56"/>
      <c r="N113" s="58" t="s">
        <v>98</v>
      </c>
      <c r="O113" s="58" t="s">
        <v>98</v>
      </c>
      <c r="P113" s="56" t="s">
        <v>98</v>
      </c>
      <c r="Q113" s="58" t="s">
        <v>446</v>
      </c>
      <c r="R113" s="58" t="s">
        <v>41</v>
      </c>
      <c r="S113" s="57" t="s">
        <v>451</v>
      </c>
      <c r="T113" s="57" t="s">
        <v>444</v>
      </c>
      <c r="U113" s="57" t="s">
        <v>445</v>
      </c>
      <c r="V113" s="57" t="s">
        <v>481</v>
      </c>
      <c r="W113" s="3" t="str">
        <f>IFERROR(VLOOKUP($V113,'Agrupamiento Activos'!$A$3:$S$52,2,0),"")</f>
        <v>Pública Clasificada</v>
      </c>
      <c r="X113" s="3" t="str">
        <f>IFERROR(VLOOKUP($V113,'Agrupamiento Activos'!$A$4:$S$52,9,0),"")</f>
        <v>Medio</v>
      </c>
      <c r="Y113" s="3" t="str">
        <f>IFERROR(VLOOKUP($V113,'Agrupamiento Activos'!$A$4:$S$52,16,0),"")</f>
        <v>Medio</v>
      </c>
      <c r="Z113" s="3" t="str">
        <f>IFERROR(VLOOKUP($V113,'Agrupamiento Activos'!$A$4:$S$52,19,0),"")</f>
        <v>Medio</v>
      </c>
      <c r="AA113" s="58" t="s">
        <v>476</v>
      </c>
      <c r="AB113" s="58" t="s">
        <v>471</v>
      </c>
      <c r="AC113" s="58" t="s">
        <v>477</v>
      </c>
      <c r="AD113" s="58" t="s">
        <v>473</v>
      </c>
      <c r="AE113" s="64">
        <v>43237</v>
      </c>
      <c r="AF113" s="58" t="s">
        <v>474</v>
      </c>
      <c r="AG113" s="58" t="s">
        <v>479</v>
      </c>
      <c r="AH113" s="62"/>
      <c r="AI113" s="62"/>
      <c r="AJ113" s="62"/>
      <c r="AK113" s="63"/>
    </row>
    <row r="114" spans="1:37" ht="45.75" thickBot="1">
      <c r="A114" s="56" t="s">
        <v>92</v>
      </c>
      <c r="B114" s="57" t="s">
        <v>187</v>
      </c>
      <c r="C114" s="56" t="s">
        <v>97</v>
      </c>
      <c r="D114" s="57" t="s">
        <v>99</v>
      </c>
      <c r="E114" s="56" t="s">
        <v>559</v>
      </c>
      <c r="F114" s="58" t="s">
        <v>95</v>
      </c>
      <c r="G114" s="56"/>
      <c r="H114" s="56"/>
      <c r="I114" s="58" t="s">
        <v>36</v>
      </c>
      <c r="J114" s="56" t="s">
        <v>100</v>
      </c>
      <c r="K114" s="56" t="s">
        <v>189</v>
      </c>
      <c r="L114" s="56" t="s">
        <v>36</v>
      </c>
      <c r="M114" s="56"/>
      <c r="N114" s="58" t="s">
        <v>98</v>
      </c>
      <c r="O114" s="58" t="s">
        <v>98</v>
      </c>
      <c r="P114" s="56" t="s">
        <v>98</v>
      </c>
      <c r="Q114" s="58" t="s">
        <v>446</v>
      </c>
      <c r="R114" s="58" t="s">
        <v>41</v>
      </c>
      <c r="S114" s="57" t="s">
        <v>447</v>
      </c>
      <c r="T114" s="57" t="s">
        <v>444</v>
      </c>
      <c r="U114" s="57" t="s">
        <v>445</v>
      </c>
      <c r="V114" s="57" t="s">
        <v>76</v>
      </c>
      <c r="W114" s="3" t="str">
        <f>IFERROR(VLOOKUP($V114,'Agrupamiento Activos'!$A$3:$S$52,2,0),"")</f>
        <v>Pública</v>
      </c>
      <c r="X114" s="3" t="str">
        <f>IFERROR(VLOOKUP($V114,'Agrupamiento Activos'!$A$4:$S$52,9,0),"")</f>
        <v>Bajo</v>
      </c>
      <c r="Y114" s="3" t="str">
        <f>IFERROR(VLOOKUP($V114,'Agrupamiento Activos'!$A$4:$S$52,16,0),"")</f>
        <v>Bajo</v>
      </c>
      <c r="Z114" s="3" t="str">
        <f>IFERROR(VLOOKUP($V114,'Agrupamiento Activos'!$A$4:$S$52,19,0),"")</f>
        <v>Bajo</v>
      </c>
      <c r="AA114" s="58" t="s">
        <v>478</v>
      </c>
      <c r="AB114" s="58" t="s">
        <v>478</v>
      </c>
      <c r="AC114" s="58" t="s">
        <v>478</v>
      </c>
      <c r="AD114" s="58" t="s">
        <v>478</v>
      </c>
      <c r="AE114" s="58" t="s">
        <v>478</v>
      </c>
      <c r="AF114" s="58" t="s">
        <v>478</v>
      </c>
      <c r="AG114" s="58" t="s">
        <v>479</v>
      </c>
      <c r="AH114" s="62"/>
      <c r="AI114" s="62"/>
      <c r="AJ114" s="62"/>
      <c r="AK114" s="63"/>
    </row>
    <row r="115" spans="1:37" ht="120.75" thickBot="1">
      <c r="A115" s="56" t="s">
        <v>92</v>
      </c>
      <c r="B115" s="56" t="s">
        <v>187</v>
      </c>
      <c r="C115" s="56" t="s">
        <v>97</v>
      </c>
      <c r="D115" s="57" t="s">
        <v>195</v>
      </c>
      <c r="E115" s="56" t="s">
        <v>564</v>
      </c>
      <c r="F115" s="58" t="s">
        <v>95</v>
      </c>
      <c r="G115" s="56"/>
      <c r="H115" s="56"/>
      <c r="I115" s="58" t="s">
        <v>36</v>
      </c>
      <c r="J115" s="56" t="s">
        <v>103</v>
      </c>
      <c r="K115" s="56" t="s">
        <v>131</v>
      </c>
      <c r="L115" s="56" t="s">
        <v>36</v>
      </c>
      <c r="M115" s="56"/>
      <c r="N115" s="56" t="s">
        <v>98</v>
      </c>
      <c r="O115" s="58" t="s">
        <v>98</v>
      </c>
      <c r="P115" s="56" t="s">
        <v>98</v>
      </c>
      <c r="Q115" s="58" t="s">
        <v>442</v>
      </c>
      <c r="R115" s="58" t="s">
        <v>41</v>
      </c>
      <c r="S115" s="57" t="s">
        <v>448</v>
      </c>
      <c r="T115" s="57" t="s">
        <v>444</v>
      </c>
      <c r="U115" s="57" t="s">
        <v>445</v>
      </c>
      <c r="V115" s="57" t="s">
        <v>481</v>
      </c>
      <c r="W115" s="3" t="str">
        <f>IFERROR(VLOOKUP($V115,'Agrupamiento Activos'!$A$3:$S$52,2,0),"")</f>
        <v>Pública Clasificada</v>
      </c>
      <c r="X115" s="3" t="str">
        <f>IFERROR(VLOOKUP($V115,'Agrupamiento Activos'!$A$4:$S$52,9,0),"")</f>
        <v>Medio</v>
      </c>
      <c r="Y115" s="3" t="str">
        <f>IFERROR(VLOOKUP($V115,'Agrupamiento Activos'!$A$4:$S$52,16,0),"")</f>
        <v>Medio</v>
      </c>
      <c r="Z115" s="3" t="str">
        <f>IFERROR(VLOOKUP($V115,'Agrupamiento Activos'!$A$4:$S$52,19,0),"")</f>
        <v>Medio</v>
      </c>
      <c r="AA115" s="58" t="s">
        <v>476</v>
      </c>
      <c r="AB115" s="58" t="s">
        <v>471</v>
      </c>
      <c r="AC115" s="58" t="s">
        <v>477</v>
      </c>
      <c r="AD115" s="58" t="s">
        <v>473</v>
      </c>
      <c r="AE115" s="64">
        <v>43237</v>
      </c>
      <c r="AF115" s="58" t="s">
        <v>474</v>
      </c>
      <c r="AG115" s="58" t="s">
        <v>479</v>
      </c>
      <c r="AH115" s="62"/>
      <c r="AI115" s="62"/>
      <c r="AJ115" s="62"/>
      <c r="AK115" s="63"/>
    </row>
    <row r="116" spans="1:37" ht="90.75" thickBot="1">
      <c r="A116" s="56" t="s">
        <v>92</v>
      </c>
      <c r="B116" s="56" t="s">
        <v>187</v>
      </c>
      <c r="C116" s="56" t="s">
        <v>97</v>
      </c>
      <c r="D116" s="57" t="s">
        <v>99</v>
      </c>
      <c r="E116" s="56" t="s">
        <v>565</v>
      </c>
      <c r="F116" s="58" t="s">
        <v>95</v>
      </c>
      <c r="G116" s="56"/>
      <c r="H116" s="56"/>
      <c r="I116" s="58" t="s">
        <v>36</v>
      </c>
      <c r="J116" s="56" t="s">
        <v>100</v>
      </c>
      <c r="K116" s="56" t="s">
        <v>189</v>
      </c>
      <c r="L116" s="56" t="s">
        <v>36</v>
      </c>
      <c r="M116" s="56"/>
      <c r="N116" s="56" t="s">
        <v>98</v>
      </c>
      <c r="O116" s="58" t="s">
        <v>98</v>
      </c>
      <c r="P116" s="56" t="s">
        <v>98</v>
      </c>
      <c r="Q116" s="58" t="s">
        <v>446</v>
      </c>
      <c r="R116" s="58" t="s">
        <v>41</v>
      </c>
      <c r="S116" s="57" t="s">
        <v>447</v>
      </c>
      <c r="T116" s="57" t="s">
        <v>444</v>
      </c>
      <c r="U116" s="57" t="s">
        <v>445</v>
      </c>
      <c r="V116" s="57" t="s">
        <v>76</v>
      </c>
      <c r="W116" s="3" t="str">
        <f>IFERROR(VLOOKUP($V116,'Agrupamiento Activos'!$A$3:$S$52,2,0),"")</f>
        <v>Pública</v>
      </c>
      <c r="X116" s="3" t="str">
        <f>IFERROR(VLOOKUP($V116,'Agrupamiento Activos'!$A$4:$S$52,9,0),"")</f>
        <v>Bajo</v>
      </c>
      <c r="Y116" s="3" t="str">
        <f>IFERROR(VLOOKUP($V116,'Agrupamiento Activos'!$A$4:$S$52,16,0),"")</f>
        <v>Bajo</v>
      </c>
      <c r="Z116" s="3" t="str">
        <f>IFERROR(VLOOKUP($V116,'Agrupamiento Activos'!$A$4:$S$52,19,0),"")</f>
        <v>Bajo</v>
      </c>
      <c r="AA116" s="58" t="s">
        <v>478</v>
      </c>
      <c r="AB116" s="58" t="s">
        <v>478</v>
      </c>
      <c r="AC116" s="58" t="s">
        <v>478</v>
      </c>
      <c r="AD116" s="58" t="s">
        <v>478</v>
      </c>
      <c r="AE116" s="58" t="s">
        <v>478</v>
      </c>
      <c r="AF116" s="58" t="s">
        <v>478</v>
      </c>
      <c r="AG116" s="58" t="s">
        <v>479</v>
      </c>
      <c r="AH116" s="62"/>
      <c r="AI116" s="62"/>
      <c r="AJ116" s="62"/>
      <c r="AK116" s="63"/>
    </row>
    <row r="117" spans="1:37" ht="75.75" thickBot="1">
      <c r="A117" s="56" t="s">
        <v>92</v>
      </c>
      <c r="B117" s="56" t="s">
        <v>187</v>
      </c>
      <c r="C117" s="56" t="s">
        <v>97</v>
      </c>
      <c r="D117" s="56" t="s">
        <v>99</v>
      </c>
      <c r="E117" s="56" t="s">
        <v>196</v>
      </c>
      <c r="F117" s="58" t="s">
        <v>95</v>
      </c>
      <c r="G117" s="56"/>
      <c r="H117" s="56"/>
      <c r="I117" s="58" t="s">
        <v>36</v>
      </c>
      <c r="J117" s="56" t="s">
        <v>100</v>
      </c>
      <c r="K117" s="56" t="s">
        <v>189</v>
      </c>
      <c r="L117" s="56" t="s">
        <v>36</v>
      </c>
      <c r="M117" s="56"/>
      <c r="N117" s="56" t="s">
        <v>98</v>
      </c>
      <c r="O117" s="58" t="s">
        <v>98</v>
      </c>
      <c r="P117" s="56" t="s">
        <v>98</v>
      </c>
      <c r="Q117" s="58" t="s">
        <v>446</v>
      </c>
      <c r="R117" s="58" t="s">
        <v>41</v>
      </c>
      <c r="S117" s="57" t="s">
        <v>447</v>
      </c>
      <c r="T117" s="57" t="s">
        <v>444</v>
      </c>
      <c r="U117" s="57" t="s">
        <v>445</v>
      </c>
      <c r="V117" s="57" t="s">
        <v>76</v>
      </c>
      <c r="W117" s="3" t="str">
        <f>IFERROR(VLOOKUP($V117,'Agrupamiento Activos'!$A$3:$S$52,2,0),"")</f>
        <v>Pública</v>
      </c>
      <c r="X117" s="3" t="str">
        <f>IFERROR(VLOOKUP($V117,'Agrupamiento Activos'!$A$4:$S$52,9,0),"")</f>
        <v>Bajo</v>
      </c>
      <c r="Y117" s="3" t="str">
        <f>IFERROR(VLOOKUP($V117,'Agrupamiento Activos'!$A$4:$S$52,16,0),"")</f>
        <v>Bajo</v>
      </c>
      <c r="Z117" s="3" t="str">
        <f>IFERROR(VLOOKUP($V117,'Agrupamiento Activos'!$A$4:$S$52,19,0),"")</f>
        <v>Bajo</v>
      </c>
      <c r="AA117" s="58" t="s">
        <v>478</v>
      </c>
      <c r="AB117" s="58" t="s">
        <v>478</v>
      </c>
      <c r="AC117" s="58" t="s">
        <v>478</v>
      </c>
      <c r="AD117" s="58" t="s">
        <v>478</v>
      </c>
      <c r="AE117" s="58" t="s">
        <v>478</v>
      </c>
      <c r="AF117" s="58" t="s">
        <v>478</v>
      </c>
      <c r="AG117" s="58" t="s">
        <v>479</v>
      </c>
      <c r="AH117" s="62"/>
      <c r="AI117" s="62"/>
      <c r="AJ117" s="62"/>
      <c r="AK117" s="63"/>
    </row>
    <row r="118" spans="1:37" ht="75.75" thickBot="1">
      <c r="A118" s="56" t="s">
        <v>92</v>
      </c>
      <c r="B118" s="57" t="s">
        <v>187</v>
      </c>
      <c r="C118" s="57" t="s">
        <v>97</v>
      </c>
      <c r="D118" s="57" t="s">
        <v>166</v>
      </c>
      <c r="E118" s="57" t="s">
        <v>566</v>
      </c>
      <c r="F118" s="58" t="s">
        <v>95</v>
      </c>
      <c r="G118" s="56"/>
      <c r="H118" s="56"/>
      <c r="I118" s="58" t="s">
        <v>36</v>
      </c>
      <c r="J118" s="56" t="s">
        <v>103</v>
      </c>
      <c r="K118" s="57" t="s">
        <v>193</v>
      </c>
      <c r="L118" s="56" t="s">
        <v>36</v>
      </c>
      <c r="M118" s="56"/>
      <c r="N118" s="57" t="s">
        <v>98</v>
      </c>
      <c r="O118" s="58" t="s">
        <v>98</v>
      </c>
      <c r="P118" s="57" t="s">
        <v>98</v>
      </c>
      <c r="Q118" s="58" t="s">
        <v>446</v>
      </c>
      <c r="R118" s="58" t="s">
        <v>41</v>
      </c>
      <c r="S118" s="57" t="s">
        <v>451</v>
      </c>
      <c r="T118" s="57" t="s">
        <v>444</v>
      </c>
      <c r="U118" s="57" t="s">
        <v>445</v>
      </c>
      <c r="V118" s="57" t="s">
        <v>480</v>
      </c>
      <c r="W118" s="3" t="str">
        <f>IFERROR(VLOOKUP($V118,'Agrupamiento Activos'!$A$3:$S$52,2,0),"")</f>
        <v>Pública Clasificada</v>
      </c>
      <c r="X118" s="3" t="str">
        <f>IFERROR(VLOOKUP($V118,'Agrupamiento Activos'!$A$4:$S$52,9,0),"")</f>
        <v>Medio</v>
      </c>
      <c r="Y118" s="3" t="str">
        <f>IFERROR(VLOOKUP($V118,'Agrupamiento Activos'!$A$4:$S$52,16,0),"")</f>
        <v>Medio</v>
      </c>
      <c r="Z118" s="3" t="str">
        <f>IFERROR(VLOOKUP($V118,'Agrupamiento Activos'!$A$4:$S$52,19,0),"")</f>
        <v>Medio</v>
      </c>
      <c r="AA118" s="58" t="s">
        <v>476</v>
      </c>
      <c r="AB118" s="58" t="s">
        <v>471</v>
      </c>
      <c r="AC118" s="58" t="s">
        <v>477</v>
      </c>
      <c r="AD118" s="58" t="s">
        <v>473</v>
      </c>
      <c r="AE118" s="64">
        <v>43237</v>
      </c>
      <c r="AF118" s="58" t="s">
        <v>474</v>
      </c>
      <c r="AG118" s="58" t="s">
        <v>479</v>
      </c>
      <c r="AH118" s="62"/>
      <c r="AI118" s="62"/>
      <c r="AJ118" s="62"/>
      <c r="AK118" s="63"/>
    </row>
    <row r="119" spans="1:37" ht="75.75" thickBot="1">
      <c r="A119" s="56" t="s">
        <v>92</v>
      </c>
      <c r="B119" s="57" t="s">
        <v>187</v>
      </c>
      <c r="C119" s="57" t="s">
        <v>97</v>
      </c>
      <c r="D119" s="57" t="s">
        <v>80</v>
      </c>
      <c r="E119" s="57" t="s">
        <v>567</v>
      </c>
      <c r="F119" s="58" t="s">
        <v>95</v>
      </c>
      <c r="G119" s="56" t="s">
        <v>36</v>
      </c>
      <c r="H119" s="56"/>
      <c r="I119" s="58"/>
      <c r="J119" s="56" t="s">
        <v>96</v>
      </c>
      <c r="K119" s="57" t="s">
        <v>97</v>
      </c>
      <c r="L119" s="56" t="s">
        <v>36</v>
      </c>
      <c r="M119" s="56"/>
      <c r="N119" s="58" t="s">
        <v>98</v>
      </c>
      <c r="O119" s="58" t="s">
        <v>98</v>
      </c>
      <c r="P119" s="57" t="s">
        <v>98</v>
      </c>
      <c r="Q119" s="58" t="s">
        <v>442</v>
      </c>
      <c r="R119" s="58" t="s">
        <v>41</v>
      </c>
      <c r="S119" s="57" t="s">
        <v>443</v>
      </c>
      <c r="T119" s="57" t="s">
        <v>444</v>
      </c>
      <c r="U119" s="57" t="s">
        <v>445</v>
      </c>
      <c r="V119" s="57" t="s">
        <v>461</v>
      </c>
      <c r="W119" s="3" t="str">
        <f>IFERROR(VLOOKUP($V119,'Agrupamiento Activos'!$A$3:$S$52,2,0),"")</f>
        <v>Pública Clasificada</v>
      </c>
      <c r="X119" s="3" t="str">
        <f>IFERROR(VLOOKUP($V119,'Agrupamiento Activos'!$A$4:$S$52,9,0),"")</f>
        <v>Medio</v>
      </c>
      <c r="Y119" s="3" t="str">
        <f>IFERROR(VLOOKUP($V119,'Agrupamiento Activos'!$A$4:$S$52,16,0),"")</f>
        <v>Bajo</v>
      </c>
      <c r="Z119" s="3" t="str">
        <f>IFERROR(VLOOKUP($V119,'Agrupamiento Activos'!$A$4:$S$52,19,0),"")</f>
        <v>Medio</v>
      </c>
      <c r="AA119" s="58" t="s">
        <v>476</v>
      </c>
      <c r="AB119" s="58" t="s">
        <v>471</v>
      </c>
      <c r="AC119" s="58" t="s">
        <v>477</v>
      </c>
      <c r="AD119" s="58" t="s">
        <v>473</v>
      </c>
      <c r="AE119" s="64">
        <v>43237</v>
      </c>
      <c r="AF119" s="58" t="s">
        <v>474</v>
      </c>
      <c r="AG119" s="65" t="s">
        <v>475</v>
      </c>
      <c r="AH119" s="62"/>
      <c r="AI119" s="62"/>
      <c r="AJ119" s="62"/>
      <c r="AK119" s="63"/>
    </row>
    <row r="120" spans="1:37" ht="45.75" thickBot="1">
      <c r="A120" s="56" t="s">
        <v>92</v>
      </c>
      <c r="B120" s="57" t="s">
        <v>187</v>
      </c>
      <c r="C120" s="56" t="s">
        <v>97</v>
      </c>
      <c r="D120" s="57" t="s">
        <v>99</v>
      </c>
      <c r="E120" s="57" t="s">
        <v>568</v>
      </c>
      <c r="F120" s="58" t="s">
        <v>95</v>
      </c>
      <c r="G120" s="56"/>
      <c r="H120" s="56"/>
      <c r="I120" s="56" t="s">
        <v>36</v>
      </c>
      <c r="J120" s="56" t="s">
        <v>100</v>
      </c>
      <c r="K120" s="57" t="s">
        <v>189</v>
      </c>
      <c r="L120" s="56" t="s">
        <v>36</v>
      </c>
      <c r="M120" s="56"/>
      <c r="N120" s="58" t="s">
        <v>98</v>
      </c>
      <c r="O120" s="58" t="s">
        <v>98</v>
      </c>
      <c r="P120" s="57" t="s">
        <v>98</v>
      </c>
      <c r="Q120" s="58" t="s">
        <v>446</v>
      </c>
      <c r="R120" s="58" t="s">
        <v>41</v>
      </c>
      <c r="S120" s="57" t="s">
        <v>447</v>
      </c>
      <c r="T120" s="57" t="s">
        <v>444</v>
      </c>
      <c r="U120" s="57" t="s">
        <v>445</v>
      </c>
      <c r="V120" s="57" t="s">
        <v>76</v>
      </c>
      <c r="W120" s="3" t="str">
        <f>IFERROR(VLOOKUP($V120,'Agrupamiento Activos'!$A$3:$S$52,2,0),"")</f>
        <v>Pública</v>
      </c>
      <c r="X120" s="3" t="str">
        <f>IFERROR(VLOOKUP($V120,'Agrupamiento Activos'!$A$4:$S$52,9,0),"")</f>
        <v>Bajo</v>
      </c>
      <c r="Y120" s="3" t="str">
        <f>IFERROR(VLOOKUP($V120,'Agrupamiento Activos'!$A$4:$S$52,16,0),"")</f>
        <v>Bajo</v>
      </c>
      <c r="Z120" s="3" t="str">
        <f>IFERROR(VLOOKUP($V120,'Agrupamiento Activos'!$A$4:$S$52,19,0),"")</f>
        <v>Bajo</v>
      </c>
      <c r="AA120" s="58" t="s">
        <v>478</v>
      </c>
      <c r="AB120" s="58" t="s">
        <v>478</v>
      </c>
      <c r="AC120" s="58" t="s">
        <v>478</v>
      </c>
      <c r="AD120" s="58" t="s">
        <v>478</v>
      </c>
      <c r="AE120" s="58" t="s">
        <v>478</v>
      </c>
      <c r="AF120" s="58" t="s">
        <v>478</v>
      </c>
      <c r="AG120" s="58" t="s">
        <v>479</v>
      </c>
      <c r="AH120" s="62"/>
      <c r="AI120" s="62"/>
      <c r="AJ120" s="62"/>
      <c r="AK120" s="63"/>
    </row>
    <row r="121" spans="1:37" ht="75.75" thickBot="1">
      <c r="A121" s="56" t="s">
        <v>92</v>
      </c>
      <c r="B121" s="57" t="s">
        <v>187</v>
      </c>
      <c r="C121" s="56" t="s">
        <v>97</v>
      </c>
      <c r="D121" s="57" t="s">
        <v>197</v>
      </c>
      <c r="E121" s="57" t="s">
        <v>569</v>
      </c>
      <c r="F121" s="58" t="s">
        <v>95</v>
      </c>
      <c r="G121" s="56"/>
      <c r="H121" s="56"/>
      <c r="I121" s="56" t="s">
        <v>36</v>
      </c>
      <c r="J121" s="56" t="s">
        <v>103</v>
      </c>
      <c r="K121" s="57" t="s">
        <v>131</v>
      </c>
      <c r="L121" s="56" t="s">
        <v>36</v>
      </c>
      <c r="M121" s="56"/>
      <c r="N121" s="58" t="s">
        <v>98</v>
      </c>
      <c r="O121" s="58" t="s">
        <v>98</v>
      </c>
      <c r="P121" s="57" t="s">
        <v>98</v>
      </c>
      <c r="Q121" s="58" t="s">
        <v>442</v>
      </c>
      <c r="R121" s="58" t="s">
        <v>41</v>
      </c>
      <c r="S121" s="57" t="s">
        <v>448</v>
      </c>
      <c r="T121" s="57" t="s">
        <v>444</v>
      </c>
      <c r="U121" s="57" t="s">
        <v>445</v>
      </c>
      <c r="V121" s="57" t="s">
        <v>464</v>
      </c>
      <c r="W121" s="3" t="str">
        <f>IFERROR(VLOOKUP($V121,'Agrupamiento Activos'!$A$3:$S$52,2,0),"")</f>
        <v>Pública Clasificada</v>
      </c>
      <c r="X121" s="3" t="str">
        <f>IFERROR(VLOOKUP($V121,'Agrupamiento Activos'!$A$4:$S$52,9,0),"")</f>
        <v>Medio</v>
      </c>
      <c r="Y121" s="3" t="str">
        <f>IFERROR(VLOOKUP($V121,'Agrupamiento Activos'!$A$4:$S$52,16,0),"")</f>
        <v>Medio</v>
      </c>
      <c r="Z121" s="3" t="str">
        <f>IFERROR(VLOOKUP($V121,'Agrupamiento Activos'!$A$4:$S$52,19,0),"")</f>
        <v>Medio</v>
      </c>
      <c r="AA121" s="58" t="s">
        <v>476</v>
      </c>
      <c r="AB121" s="58" t="s">
        <v>471</v>
      </c>
      <c r="AC121" s="58" t="s">
        <v>477</v>
      </c>
      <c r="AD121" s="58" t="s">
        <v>473</v>
      </c>
      <c r="AE121" s="64">
        <v>43237</v>
      </c>
      <c r="AF121" s="58" t="s">
        <v>474</v>
      </c>
      <c r="AG121" s="65" t="s">
        <v>475</v>
      </c>
      <c r="AH121" s="62"/>
      <c r="AI121" s="62"/>
      <c r="AJ121" s="62"/>
      <c r="AK121" s="63"/>
    </row>
    <row r="122" spans="1:37" ht="75.75" thickBot="1">
      <c r="A122" s="56" t="s">
        <v>92</v>
      </c>
      <c r="B122" s="57" t="s">
        <v>187</v>
      </c>
      <c r="C122" s="56" t="s">
        <v>97</v>
      </c>
      <c r="D122" s="56" t="s">
        <v>198</v>
      </c>
      <c r="E122" s="56" t="s">
        <v>570</v>
      </c>
      <c r="F122" s="58" t="s">
        <v>95</v>
      </c>
      <c r="G122" s="56"/>
      <c r="H122" s="56"/>
      <c r="I122" s="58" t="s">
        <v>36</v>
      </c>
      <c r="J122" s="56" t="s">
        <v>103</v>
      </c>
      <c r="K122" s="56" t="s">
        <v>131</v>
      </c>
      <c r="L122" s="56" t="s">
        <v>36</v>
      </c>
      <c r="M122" s="56"/>
      <c r="N122" s="58" t="s">
        <v>98</v>
      </c>
      <c r="O122" s="58" t="s">
        <v>98</v>
      </c>
      <c r="P122" s="56" t="s">
        <v>98</v>
      </c>
      <c r="Q122" s="58" t="s">
        <v>442</v>
      </c>
      <c r="R122" s="58" t="s">
        <v>41</v>
      </c>
      <c r="S122" s="57" t="s">
        <v>448</v>
      </c>
      <c r="T122" s="57" t="s">
        <v>444</v>
      </c>
      <c r="U122" s="57" t="s">
        <v>445</v>
      </c>
      <c r="V122" s="57" t="s">
        <v>464</v>
      </c>
      <c r="W122" s="3" t="str">
        <f>IFERROR(VLOOKUP($V122,'Agrupamiento Activos'!$A$3:$S$52,2,0),"")</f>
        <v>Pública Clasificada</v>
      </c>
      <c r="X122" s="3" t="str">
        <f>IFERROR(VLOOKUP($V122,'Agrupamiento Activos'!$A$4:$S$52,9,0),"")</f>
        <v>Medio</v>
      </c>
      <c r="Y122" s="3" t="str">
        <f>IFERROR(VLOOKUP($V122,'Agrupamiento Activos'!$A$4:$S$52,16,0),"")</f>
        <v>Medio</v>
      </c>
      <c r="Z122" s="3" t="str">
        <f>IFERROR(VLOOKUP($V122,'Agrupamiento Activos'!$A$4:$S$52,19,0),"")</f>
        <v>Medio</v>
      </c>
      <c r="AA122" s="58" t="s">
        <v>476</v>
      </c>
      <c r="AB122" s="58" t="s">
        <v>471</v>
      </c>
      <c r="AC122" s="58" t="s">
        <v>477</v>
      </c>
      <c r="AD122" s="58" t="s">
        <v>473</v>
      </c>
      <c r="AE122" s="64">
        <v>43237</v>
      </c>
      <c r="AF122" s="58" t="s">
        <v>474</v>
      </c>
      <c r="AG122" s="65" t="s">
        <v>475</v>
      </c>
      <c r="AH122" s="62"/>
      <c r="AI122" s="62"/>
      <c r="AJ122" s="62"/>
      <c r="AK122" s="63"/>
    </row>
    <row r="123" spans="1:37" ht="135.75" thickBot="1">
      <c r="A123" s="56" t="s">
        <v>92</v>
      </c>
      <c r="B123" s="57" t="s">
        <v>199</v>
      </c>
      <c r="C123" s="56" t="s">
        <v>97</v>
      </c>
      <c r="D123" s="56" t="s">
        <v>200</v>
      </c>
      <c r="E123" s="56" t="s">
        <v>571</v>
      </c>
      <c r="F123" s="58" t="s">
        <v>95</v>
      </c>
      <c r="G123" s="56"/>
      <c r="H123" s="56"/>
      <c r="I123" s="58" t="s">
        <v>36</v>
      </c>
      <c r="J123" s="56" t="s">
        <v>103</v>
      </c>
      <c r="K123" s="56" t="s">
        <v>131</v>
      </c>
      <c r="L123" s="56" t="s">
        <v>36</v>
      </c>
      <c r="M123" s="56"/>
      <c r="N123" s="58" t="s">
        <v>98</v>
      </c>
      <c r="O123" s="58" t="s">
        <v>98</v>
      </c>
      <c r="P123" s="56" t="s">
        <v>98</v>
      </c>
      <c r="Q123" s="58" t="s">
        <v>442</v>
      </c>
      <c r="R123" s="58" t="s">
        <v>41</v>
      </c>
      <c r="S123" s="57" t="s">
        <v>448</v>
      </c>
      <c r="T123" s="57" t="s">
        <v>444</v>
      </c>
      <c r="U123" s="57" t="s">
        <v>445</v>
      </c>
      <c r="V123" s="57" t="s">
        <v>463</v>
      </c>
      <c r="W123" s="3" t="str">
        <f>IFERROR(VLOOKUP($V123,'Agrupamiento Activos'!$A$3:$S$52,2,0),"")</f>
        <v>Pública Clasificada</v>
      </c>
      <c r="X123" s="3" t="str">
        <f>IFERROR(VLOOKUP($V123,'Agrupamiento Activos'!$A$4:$S$52,9,0),"")</f>
        <v>Medio</v>
      </c>
      <c r="Y123" s="3" t="str">
        <f>IFERROR(VLOOKUP($V123,'Agrupamiento Activos'!$A$4:$S$52,16,0),"")</f>
        <v>Medio</v>
      </c>
      <c r="Z123" s="3" t="str">
        <f>IFERROR(VLOOKUP($V123,'Agrupamiento Activos'!$A$4:$S$52,19,0),"")</f>
        <v>Medio</v>
      </c>
      <c r="AA123" s="58" t="s">
        <v>476</v>
      </c>
      <c r="AB123" s="58" t="s">
        <v>471</v>
      </c>
      <c r="AC123" s="58" t="s">
        <v>477</v>
      </c>
      <c r="AD123" s="58" t="s">
        <v>473</v>
      </c>
      <c r="AE123" s="64">
        <v>43237</v>
      </c>
      <c r="AF123" s="58" t="s">
        <v>474</v>
      </c>
      <c r="AG123" s="58" t="s">
        <v>479</v>
      </c>
      <c r="AH123" s="62"/>
      <c r="AI123" s="62"/>
      <c r="AJ123" s="62"/>
      <c r="AK123" s="63"/>
    </row>
    <row r="124" spans="1:37" ht="105.75" thickBot="1">
      <c r="A124" s="56" t="s">
        <v>92</v>
      </c>
      <c r="B124" s="57" t="s">
        <v>199</v>
      </c>
      <c r="C124" s="56" t="s">
        <v>97</v>
      </c>
      <c r="D124" s="56" t="s">
        <v>76</v>
      </c>
      <c r="E124" s="56" t="s">
        <v>572</v>
      </c>
      <c r="F124" s="58" t="s">
        <v>95</v>
      </c>
      <c r="G124" s="56"/>
      <c r="H124" s="56"/>
      <c r="I124" s="58" t="s">
        <v>36</v>
      </c>
      <c r="J124" s="56" t="s">
        <v>100</v>
      </c>
      <c r="K124" s="56" t="s">
        <v>189</v>
      </c>
      <c r="L124" s="56" t="s">
        <v>36</v>
      </c>
      <c r="M124" s="56"/>
      <c r="N124" s="58" t="s">
        <v>98</v>
      </c>
      <c r="O124" s="58" t="s">
        <v>98</v>
      </c>
      <c r="P124" s="56" t="s">
        <v>98</v>
      </c>
      <c r="Q124" s="58" t="s">
        <v>446</v>
      </c>
      <c r="R124" s="58" t="s">
        <v>41</v>
      </c>
      <c r="S124" s="57" t="s">
        <v>447</v>
      </c>
      <c r="T124" s="57" t="s">
        <v>444</v>
      </c>
      <c r="U124" s="57" t="s">
        <v>445</v>
      </c>
      <c r="V124" s="57" t="s">
        <v>76</v>
      </c>
      <c r="W124" s="3" t="str">
        <f>IFERROR(VLOOKUP($V124,'Agrupamiento Activos'!$A$3:$S$52,2,0),"")</f>
        <v>Pública</v>
      </c>
      <c r="X124" s="3" t="str">
        <f>IFERROR(VLOOKUP($V124,'Agrupamiento Activos'!$A$4:$S$52,9,0),"")</f>
        <v>Bajo</v>
      </c>
      <c r="Y124" s="3" t="str">
        <f>IFERROR(VLOOKUP($V124,'Agrupamiento Activos'!$A$4:$S$52,16,0),"")</f>
        <v>Bajo</v>
      </c>
      <c r="Z124" s="3" t="str">
        <f>IFERROR(VLOOKUP($V124,'Agrupamiento Activos'!$A$4:$S$52,19,0),"")</f>
        <v>Bajo</v>
      </c>
      <c r="AA124" s="58" t="s">
        <v>478</v>
      </c>
      <c r="AB124" s="58" t="s">
        <v>478</v>
      </c>
      <c r="AC124" s="58" t="s">
        <v>478</v>
      </c>
      <c r="AD124" s="58" t="s">
        <v>478</v>
      </c>
      <c r="AE124" s="58" t="s">
        <v>478</v>
      </c>
      <c r="AF124" s="58" t="s">
        <v>478</v>
      </c>
      <c r="AG124" s="58" t="s">
        <v>479</v>
      </c>
      <c r="AH124" s="62"/>
      <c r="AI124" s="62"/>
      <c r="AJ124" s="62"/>
      <c r="AK124" s="63"/>
    </row>
    <row r="125" spans="1:37" ht="75.75" thickBot="1">
      <c r="A125" s="56" t="s">
        <v>92</v>
      </c>
      <c r="B125" s="57" t="s">
        <v>199</v>
      </c>
      <c r="C125" s="56" t="s">
        <v>97</v>
      </c>
      <c r="D125" s="57" t="s">
        <v>201</v>
      </c>
      <c r="E125" s="56" t="s">
        <v>573</v>
      </c>
      <c r="F125" s="58" t="s">
        <v>95</v>
      </c>
      <c r="G125" s="56"/>
      <c r="H125" s="56"/>
      <c r="I125" s="58" t="s">
        <v>36</v>
      </c>
      <c r="J125" s="56" t="s">
        <v>103</v>
      </c>
      <c r="K125" s="56" t="s">
        <v>148</v>
      </c>
      <c r="L125" s="56" t="s">
        <v>36</v>
      </c>
      <c r="M125" s="56"/>
      <c r="N125" s="58" t="s">
        <v>98</v>
      </c>
      <c r="O125" s="58" t="s">
        <v>98</v>
      </c>
      <c r="P125" s="56" t="s">
        <v>98</v>
      </c>
      <c r="Q125" s="58" t="s">
        <v>446</v>
      </c>
      <c r="R125" s="58" t="s">
        <v>41</v>
      </c>
      <c r="S125" s="57" t="s">
        <v>450</v>
      </c>
      <c r="T125" s="57" t="s">
        <v>444</v>
      </c>
      <c r="U125" s="57" t="s">
        <v>445</v>
      </c>
      <c r="V125" s="57" t="s">
        <v>463</v>
      </c>
      <c r="W125" s="3" t="str">
        <f>IFERROR(VLOOKUP($V125,'Agrupamiento Activos'!$A$3:$S$52,2,0),"")</f>
        <v>Pública Clasificada</v>
      </c>
      <c r="X125" s="3" t="str">
        <f>IFERROR(VLOOKUP($V125,'Agrupamiento Activos'!$A$4:$S$52,9,0),"")</f>
        <v>Medio</v>
      </c>
      <c r="Y125" s="3" t="str">
        <f>IFERROR(VLOOKUP($V125,'Agrupamiento Activos'!$A$4:$S$52,16,0),"")</f>
        <v>Medio</v>
      </c>
      <c r="Z125" s="3" t="str">
        <f>IFERROR(VLOOKUP($V125,'Agrupamiento Activos'!$A$4:$S$52,19,0),"")</f>
        <v>Medio</v>
      </c>
      <c r="AA125" s="58" t="s">
        <v>476</v>
      </c>
      <c r="AB125" s="58" t="s">
        <v>471</v>
      </c>
      <c r="AC125" s="58" t="s">
        <v>477</v>
      </c>
      <c r="AD125" s="58" t="s">
        <v>473</v>
      </c>
      <c r="AE125" s="64">
        <v>43237</v>
      </c>
      <c r="AF125" s="58" t="s">
        <v>474</v>
      </c>
      <c r="AG125" s="58" t="s">
        <v>479</v>
      </c>
      <c r="AH125" s="62"/>
      <c r="AI125" s="62"/>
      <c r="AJ125" s="62"/>
      <c r="AK125" s="63"/>
    </row>
    <row r="126" spans="1:37" ht="105.75" thickBot="1">
      <c r="A126" s="56" t="s">
        <v>92</v>
      </c>
      <c r="B126" s="56" t="s">
        <v>199</v>
      </c>
      <c r="C126" s="56" t="s">
        <v>97</v>
      </c>
      <c r="D126" s="57" t="s">
        <v>202</v>
      </c>
      <c r="E126" s="56" t="s">
        <v>574</v>
      </c>
      <c r="F126" s="58" t="s">
        <v>95</v>
      </c>
      <c r="G126" s="56"/>
      <c r="H126" s="56"/>
      <c r="I126" s="58" t="s">
        <v>36</v>
      </c>
      <c r="J126" s="56" t="s">
        <v>103</v>
      </c>
      <c r="K126" s="56" t="s">
        <v>131</v>
      </c>
      <c r="L126" s="56" t="s">
        <v>36</v>
      </c>
      <c r="M126" s="56"/>
      <c r="N126" s="56" t="s">
        <v>98</v>
      </c>
      <c r="O126" s="58" t="s">
        <v>98</v>
      </c>
      <c r="P126" s="56" t="s">
        <v>98</v>
      </c>
      <c r="Q126" s="58" t="s">
        <v>446</v>
      </c>
      <c r="R126" s="58" t="s">
        <v>41</v>
      </c>
      <c r="S126" s="57" t="s">
        <v>450</v>
      </c>
      <c r="T126" s="57" t="s">
        <v>444</v>
      </c>
      <c r="U126" s="57" t="s">
        <v>445</v>
      </c>
      <c r="V126" s="57" t="s">
        <v>464</v>
      </c>
      <c r="W126" s="3" t="str">
        <f>IFERROR(VLOOKUP($V126,'Agrupamiento Activos'!$A$3:$S$52,2,0),"")</f>
        <v>Pública Clasificada</v>
      </c>
      <c r="X126" s="3" t="str">
        <f>IFERROR(VLOOKUP($V126,'Agrupamiento Activos'!$A$4:$S$52,9,0),"")</f>
        <v>Medio</v>
      </c>
      <c r="Y126" s="3" t="str">
        <f>IFERROR(VLOOKUP($V126,'Agrupamiento Activos'!$A$4:$S$52,16,0),"")</f>
        <v>Medio</v>
      </c>
      <c r="Z126" s="3" t="str">
        <f>IFERROR(VLOOKUP($V126,'Agrupamiento Activos'!$A$4:$S$52,19,0),"")</f>
        <v>Medio</v>
      </c>
      <c r="AA126" s="58" t="s">
        <v>476</v>
      </c>
      <c r="AB126" s="58" t="s">
        <v>471</v>
      </c>
      <c r="AC126" s="58" t="s">
        <v>477</v>
      </c>
      <c r="AD126" s="58" t="s">
        <v>473</v>
      </c>
      <c r="AE126" s="64">
        <v>43237</v>
      </c>
      <c r="AF126" s="58" t="s">
        <v>474</v>
      </c>
      <c r="AG126" s="58" t="s">
        <v>479</v>
      </c>
      <c r="AH126" s="62"/>
      <c r="AI126" s="62"/>
      <c r="AJ126" s="62"/>
      <c r="AK126" s="63"/>
    </row>
    <row r="127" spans="1:37" ht="90.75" thickBot="1">
      <c r="A127" s="56" t="s">
        <v>92</v>
      </c>
      <c r="B127" s="56" t="s">
        <v>199</v>
      </c>
      <c r="C127" s="56" t="s">
        <v>97</v>
      </c>
      <c r="D127" s="57" t="s">
        <v>203</v>
      </c>
      <c r="E127" s="56" t="s">
        <v>575</v>
      </c>
      <c r="F127" s="58" t="s">
        <v>95</v>
      </c>
      <c r="G127" s="56"/>
      <c r="H127" s="56"/>
      <c r="I127" s="58" t="s">
        <v>36</v>
      </c>
      <c r="J127" s="56" t="s">
        <v>103</v>
      </c>
      <c r="K127" s="56" t="s">
        <v>107</v>
      </c>
      <c r="L127" s="56" t="s">
        <v>36</v>
      </c>
      <c r="M127" s="56"/>
      <c r="N127" s="56" t="s">
        <v>98</v>
      </c>
      <c r="O127" s="58" t="s">
        <v>98</v>
      </c>
      <c r="P127" s="56" t="s">
        <v>98</v>
      </c>
      <c r="Q127" s="58" t="s">
        <v>446</v>
      </c>
      <c r="R127" s="58" t="s">
        <v>41</v>
      </c>
      <c r="S127" s="57" t="s">
        <v>450</v>
      </c>
      <c r="T127" s="57" t="s">
        <v>444</v>
      </c>
      <c r="U127" s="57" t="s">
        <v>445</v>
      </c>
      <c r="V127" s="57" t="s">
        <v>84</v>
      </c>
      <c r="W127" s="3" t="str">
        <f>IFERROR(VLOOKUP($V127,'Agrupamiento Activos'!$A$3:$S$52,2,0),"")</f>
        <v>Pública</v>
      </c>
      <c r="X127" s="3" t="str">
        <f>IFERROR(VLOOKUP($V127,'Agrupamiento Activos'!$A$4:$S$52,9,0),"")</f>
        <v>Bajo</v>
      </c>
      <c r="Y127" s="3" t="str">
        <f>IFERROR(VLOOKUP($V127,'Agrupamiento Activos'!$A$4:$S$52,16,0),"")</f>
        <v>Bajo</v>
      </c>
      <c r="Z127" s="3" t="str">
        <f>IFERROR(VLOOKUP($V127,'Agrupamiento Activos'!$A$4:$S$52,19,0),"")</f>
        <v>Bajo</v>
      </c>
      <c r="AA127" s="58" t="s">
        <v>478</v>
      </c>
      <c r="AB127" s="58" t="s">
        <v>478</v>
      </c>
      <c r="AC127" s="58" t="s">
        <v>478</v>
      </c>
      <c r="AD127" s="58" t="s">
        <v>478</v>
      </c>
      <c r="AE127" s="58" t="s">
        <v>478</v>
      </c>
      <c r="AF127" s="58" t="s">
        <v>478</v>
      </c>
      <c r="AG127" s="58" t="s">
        <v>479</v>
      </c>
      <c r="AH127" s="62"/>
      <c r="AI127" s="62"/>
      <c r="AJ127" s="62"/>
      <c r="AK127" s="63"/>
    </row>
    <row r="128" spans="1:37" ht="88.5" customHeight="1" thickBot="1">
      <c r="A128" s="56" t="s">
        <v>92</v>
      </c>
      <c r="B128" s="56" t="s">
        <v>199</v>
      </c>
      <c r="C128" s="56" t="s">
        <v>97</v>
      </c>
      <c r="D128" s="56" t="s">
        <v>204</v>
      </c>
      <c r="E128" s="56" t="s">
        <v>576</v>
      </c>
      <c r="F128" s="58" t="s">
        <v>95</v>
      </c>
      <c r="G128" s="56"/>
      <c r="H128" s="56"/>
      <c r="I128" s="58" t="s">
        <v>36</v>
      </c>
      <c r="J128" s="56" t="s">
        <v>103</v>
      </c>
      <c r="K128" s="56" t="s">
        <v>131</v>
      </c>
      <c r="L128" s="56" t="s">
        <v>36</v>
      </c>
      <c r="M128" s="56"/>
      <c r="N128" s="56" t="s">
        <v>98</v>
      </c>
      <c r="O128" s="58" t="s">
        <v>98</v>
      </c>
      <c r="P128" s="56" t="s">
        <v>98</v>
      </c>
      <c r="Q128" s="58" t="s">
        <v>446</v>
      </c>
      <c r="R128" s="58" t="s">
        <v>41</v>
      </c>
      <c r="S128" s="57" t="s">
        <v>450</v>
      </c>
      <c r="T128" s="57" t="s">
        <v>444</v>
      </c>
      <c r="U128" s="57" t="s">
        <v>445</v>
      </c>
      <c r="V128" s="57" t="s">
        <v>464</v>
      </c>
      <c r="W128" s="3" t="str">
        <f>IFERROR(VLOOKUP($V128,'Agrupamiento Activos'!$A$3:$S$52,2,0),"")</f>
        <v>Pública Clasificada</v>
      </c>
      <c r="X128" s="3" t="str">
        <f>IFERROR(VLOOKUP($V128,'Agrupamiento Activos'!$A$4:$S$52,9,0),"")</f>
        <v>Medio</v>
      </c>
      <c r="Y128" s="3" t="str">
        <f>IFERROR(VLOOKUP($V128,'Agrupamiento Activos'!$A$4:$S$52,16,0),"")</f>
        <v>Medio</v>
      </c>
      <c r="Z128" s="3" t="str">
        <f>IFERROR(VLOOKUP($V128,'Agrupamiento Activos'!$A$4:$S$52,19,0),"")</f>
        <v>Medio</v>
      </c>
      <c r="AA128" s="58" t="s">
        <v>476</v>
      </c>
      <c r="AB128" s="58" t="s">
        <v>471</v>
      </c>
      <c r="AC128" s="58" t="s">
        <v>477</v>
      </c>
      <c r="AD128" s="58" t="s">
        <v>473</v>
      </c>
      <c r="AE128" s="64">
        <v>43237</v>
      </c>
      <c r="AF128" s="58" t="s">
        <v>474</v>
      </c>
      <c r="AG128" s="58" t="s">
        <v>479</v>
      </c>
      <c r="AH128" s="62"/>
      <c r="AI128" s="62"/>
      <c r="AJ128" s="62"/>
      <c r="AK128" s="63"/>
    </row>
    <row r="129" spans="1:37" ht="75.75" thickBot="1">
      <c r="A129" s="56" t="s">
        <v>92</v>
      </c>
      <c r="B129" s="57" t="s">
        <v>199</v>
      </c>
      <c r="C129" s="57" t="s">
        <v>97</v>
      </c>
      <c r="D129" s="57" t="s">
        <v>205</v>
      </c>
      <c r="E129" s="57" t="s">
        <v>577</v>
      </c>
      <c r="F129" s="58" t="s">
        <v>95</v>
      </c>
      <c r="G129" s="56"/>
      <c r="H129" s="56"/>
      <c r="I129" s="58" t="s">
        <v>36</v>
      </c>
      <c r="J129" s="56" t="s">
        <v>103</v>
      </c>
      <c r="K129" s="57" t="s">
        <v>131</v>
      </c>
      <c r="L129" s="56" t="s">
        <v>36</v>
      </c>
      <c r="M129" s="56"/>
      <c r="N129" s="57" t="s">
        <v>98</v>
      </c>
      <c r="O129" s="58" t="s">
        <v>98</v>
      </c>
      <c r="P129" s="57" t="s">
        <v>98</v>
      </c>
      <c r="Q129" s="58" t="s">
        <v>442</v>
      </c>
      <c r="R129" s="58" t="s">
        <v>41</v>
      </c>
      <c r="S129" s="57" t="s">
        <v>448</v>
      </c>
      <c r="T129" s="57" t="s">
        <v>444</v>
      </c>
      <c r="U129" s="57" t="s">
        <v>445</v>
      </c>
      <c r="V129" s="57" t="s">
        <v>463</v>
      </c>
      <c r="W129" s="3" t="str">
        <f>IFERROR(VLOOKUP($V129,'Agrupamiento Activos'!$A$3:$S$52,2,0),"")</f>
        <v>Pública Clasificada</v>
      </c>
      <c r="X129" s="3" t="str">
        <f>IFERROR(VLOOKUP($V129,'Agrupamiento Activos'!$A$4:$S$52,9,0),"")</f>
        <v>Medio</v>
      </c>
      <c r="Y129" s="3" t="str">
        <f>IFERROR(VLOOKUP($V129,'Agrupamiento Activos'!$A$4:$S$52,16,0),"")</f>
        <v>Medio</v>
      </c>
      <c r="Z129" s="3" t="str">
        <f>IFERROR(VLOOKUP($V129,'Agrupamiento Activos'!$A$4:$S$52,19,0),"")</f>
        <v>Medio</v>
      </c>
      <c r="AA129" s="58" t="s">
        <v>476</v>
      </c>
      <c r="AB129" s="58" t="s">
        <v>471</v>
      </c>
      <c r="AC129" s="58" t="s">
        <v>477</v>
      </c>
      <c r="AD129" s="58" t="s">
        <v>473</v>
      </c>
      <c r="AE129" s="64">
        <v>43237</v>
      </c>
      <c r="AF129" s="58" t="s">
        <v>474</v>
      </c>
      <c r="AG129" s="58" t="s">
        <v>479</v>
      </c>
      <c r="AH129" s="62"/>
      <c r="AI129" s="62"/>
      <c r="AJ129" s="62"/>
      <c r="AK129" s="63"/>
    </row>
    <row r="130" spans="1:37" ht="75.75" thickBot="1">
      <c r="A130" s="56" t="s">
        <v>92</v>
      </c>
      <c r="B130" s="57" t="s">
        <v>199</v>
      </c>
      <c r="C130" s="57" t="s">
        <v>97</v>
      </c>
      <c r="D130" s="57" t="s">
        <v>206</v>
      </c>
      <c r="E130" s="57" t="s">
        <v>578</v>
      </c>
      <c r="F130" s="58" t="s">
        <v>95</v>
      </c>
      <c r="G130" s="56"/>
      <c r="H130" s="56"/>
      <c r="I130" s="58" t="s">
        <v>36</v>
      </c>
      <c r="J130" s="56" t="s">
        <v>103</v>
      </c>
      <c r="K130" s="57" t="s">
        <v>148</v>
      </c>
      <c r="L130" s="56" t="s">
        <v>36</v>
      </c>
      <c r="M130" s="56"/>
      <c r="N130" s="58" t="s">
        <v>98</v>
      </c>
      <c r="O130" s="58" t="s">
        <v>98</v>
      </c>
      <c r="P130" s="57" t="s">
        <v>98</v>
      </c>
      <c r="Q130" s="58" t="s">
        <v>442</v>
      </c>
      <c r="R130" s="58" t="s">
        <v>41</v>
      </c>
      <c r="S130" s="57" t="s">
        <v>448</v>
      </c>
      <c r="T130" s="57" t="s">
        <v>444</v>
      </c>
      <c r="U130" s="57" t="s">
        <v>445</v>
      </c>
      <c r="V130" s="57" t="s">
        <v>463</v>
      </c>
      <c r="W130" s="3" t="str">
        <f>IFERROR(VLOOKUP($V130,'Agrupamiento Activos'!$A$3:$S$52,2,0),"")</f>
        <v>Pública Clasificada</v>
      </c>
      <c r="X130" s="3" t="str">
        <f>IFERROR(VLOOKUP($V130,'Agrupamiento Activos'!$A$4:$S$52,9,0),"")</f>
        <v>Medio</v>
      </c>
      <c r="Y130" s="3" t="str">
        <f>IFERROR(VLOOKUP($V130,'Agrupamiento Activos'!$A$4:$S$52,16,0),"")</f>
        <v>Medio</v>
      </c>
      <c r="Z130" s="3" t="str">
        <f>IFERROR(VLOOKUP($V130,'Agrupamiento Activos'!$A$4:$S$52,19,0),"")</f>
        <v>Medio</v>
      </c>
      <c r="AA130" s="58" t="s">
        <v>476</v>
      </c>
      <c r="AB130" s="58" t="s">
        <v>471</v>
      </c>
      <c r="AC130" s="58" t="s">
        <v>477</v>
      </c>
      <c r="AD130" s="58" t="s">
        <v>473</v>
      </c>
      <c r="AE130" s="64">
        <v>43237</v>
      </c>
      <c r="AF130" s="58" t="s">
        <v>474</v>
      </c>
      <c r="AG130" s="58" t="s">
        <v>479</v>
      </c>
      <c r="AH130" s="62"/>
      <c r="AI130" s="62"/>
      <c r="AJ130" s="62"/>
      <c r="AK130" s="63"/>
    </row>
    <row r="131" spans="1:37" ht="60.75" thickBot="1">
      <c r="A131" s="56" t="s">
        <v>92</v>
      </c>
      <c r="B131" s="57" t="s">
        <v>199</v>
      </c>
      <c r="C131" s="56" t="s">
        <v>97</v>
      </c>
      <c r="D131" s="57" t="s">
        <v>207</v>
      </c>
      <c r="E131" s="57" t="s">
        <v>579</v>
      </c>
      <c r="F131" s="58" t="s">
        <v>95</v>
      </c>
      <c r="G131" s="56"/>
      <c r="H131" s="56"/>
      <c r="I131" s="56" t="s">
        <v>36</v>
      </c>
      <c r="J131" s="56" t="s">
        <v>103</v>
      </c>
      <c r="K131" s="57" t="s">
        <v>131</v>
      </c>
      <c r="L131" s="56" t="s">
        <v>36</v>
      </c>
      <c r="M131" s="56"/>
      <c r="N131" s="58" t="s">
        <v>98</v>
      </c>
      <c r="O131" s="58" t="s">
        <v>98</v>
      </c>
      <c r="P131" s="57" t="s">
        <v>98</v>
      </c>
      <c r="Q131" s="58" t="s">
        <v>446</v>
      </c>
      <c r="R131" s="58" t="s">
        <v>41</v>
      </c>
      <c r="S131" s="57" t="s">
        <v>451</v>
      </c>
      <c r="T131" s="57" t="s">
        <v>444</v>
      </c>
      <c r="U131" s="57" t="s">
        <v>445</v>
      </c>
      <c r="V131" s="57" t="s">
        <v>83</v>
      </c>
      <c r="W131" s="3" t="str">
        <f>IFERROR(VLOOKUP($V131,'Agrupamiento Activos'!$A$3:$S$52,2,0),"")</f>
        <v>Pública</v>
      </c>
      <c r="X131" s="3" t="str">
        <f>IFERROR(VLOOKUP($V131,'Agrupamiento Activos'!$A$4:$S$52,9,0),"")</f>
        <v>Bajo</v>
      </c>
      <c r="Y131" s="3" t="str">
        <f>IFERROR(VLOOKUP($V131,'Agrupamiento Activos'!$A$4:$S$52,16,0),"")</f>
        <v>Bajo</v>
      </c>
      <c r="Z131" s="3" t="str">
        <f>IFERROR(VLOOKUP($V131,'Agrupamiento Activos'!$A$4:$S$52,19,0),"")</f>
        <v>Bajo</v>
      </c>
      <c r="AA131" s="58" t="s">
        <v>478</v>
      </c>
      <c r="AB131" s="58" t="s">
        <v>478</v>
      </c>
      <c r="AC131" s="58" t="s">
        <v>478</v>
      </c>
      <c r="AD131" s="58" t="s">
        <v>478</v>
      </c>
      <c r="AE131" s="58" t="s">
        <v>478</v>
      </c>
      <c r="AF131" s="58" t="s">
        <v>478</v>
      </c>
      <c r="AG131" s="58" t="s">
        <v>479</v>
      </c>
      <c r="AH131" s="62"/>
      <c r="AI131" s="62"/>
      <c r="AJ131" s="62"/>
      <c r="AK131" s="63"/>
    </row>
    <row r="132" spans="1:37" ht="120.75" thickBot="1">
      <c r="A132" s="56" t="s">
        <v>92</v>
      </c>
      <c r="B132" s="57" t="s">
        <v>199</v>
      </c>
      <c r="C132" s="56" t="s">
        <v>97</v>
      </c>
      <c r="D132" s="56" t="s">
        <v>76</v>
      </c>
      <c r="E132" s="56" t="s">
        <v>208</v>
      </c>
      <c r="F132" s="58" t="s">
        <v>95</v>
      </c>
      <c r="G132" s="56"/>
      <c r="H132" s="56"/>
      <c r="I132" s="58" t="s">
        <v>36</v>
      </c>
      <c r="J132" s="56" t="s">
        <v>100</v>
      </c>
      <c r="K132" s="56" t="s">
        <v>189</v>
      </c>
      <c r="L132" s="56" t="s">
        <v>36</v>
      </c>
      <c r="M132" s="56"/>
      <c r="N132" s="58" t="s">
        <v>98</v>
      </c>
      <c r="O132" s="58" t="s">
        <v>98</v>
      </c>
      <c r="P132" s="56" t="s">
        <v>98</v>
      </c>
      <c r="Q132" s="58" t="s">
        <v>446</v>
      </c>
      <c r="R132" s="58" t="s">
        <v>41</v>
      </c>
      <c r="S132" s="57" t="s">
        <v>447</v>
      </c>
      <c r="T132" s="57" t="s">
        <v>444</v>
      </c>
      <c r="U132" s="57" t="s">
        <v>445</v>
      </c>
      <c r="V132" s="57" t="s">
        <v>76</v>
      </c>
      <c r="W132" s="3" t="str">
        <f>IFERROR(VLOOKUP($V132,'Agrupamiento Activos'!$A$3:$S$52,2,0),"")</f>
        <v>Pública</v>
      </c>
      <c r="X132" s="3" t="str">
        <f>IFERROR(VLOOKUP($V132,'Agrupamiento Activos'!$A$4:$S$52,9,0),"")</f>
        <v>Bajo</v>
      </c>
      <c r="Y132" s="3" t="str">
        <f>IFERROR(VLOOKUP($V132,'Agrupamiento Activos'!$A$4:$S$52,16,0),"")</f>
        <v>Bajo</v>
      </c>
      <c r="Z132" s="3" t="str">
        <f>IFERROR(VLOOKUP($V132,'Agrupamiento Activos'!$A$4:$S$52,19,0),"")</f>
        <v>Bajo</v>
      </c>
      <c r="AA132" s="58" t="s">
        <v>478</v>
      </c>
      <c r="AB132" s="58" t="s">
        <v>478</v>
      </c>
      <c r="AC132" s="58" t="s">
        <v>478</v>
      </c>
      <c r="AD132" s="58" t="s">
        <v>478</v>
      </c>
      <c r="AE132" s="58" t="s">
        <v>478</v>
      </c>
      <c r="AF132" s="58" t="s">
        <v>478</v>
      </c>
      <c r="AG132" s="58" t="s">
        <v>479</v>
      </c>
      <c r="AH132" s="62"/>
      <c r="AI132" s="62"/>
      <c r="AJ132" s="62"/>
      <c r="AK132" s="63"/>
    </row>
    <row r="133" spans="1:37" ht="90.75" thickBot="1">
      <c r="A133" s="56" t="s">
        <v>92</v>
      </c>
      <c r="B133" s="57" t="s">
        <v>199</v>
      </c>
      <c r="C133" s="56" t="s">
        <v>97</v>
      </c>
      <c r="D133" s="56" t="s">
        <v>76</v>
      </c>
      <c r="E133" s="56" t="s">
        <v>209</v>
      </c>
      <c r="F133" s="58" t="s">
        <v>95</v>
      </c>
      <c r="G133" s="56"/>
      <c r="H133" s="56"/>
      <c r="I133" s="58" t="s">
        <v>36</v>
      </c>
      <c r="J133" s="56" t="s">
        <v>100</v>
      </c>
      <c r="K133" s="56" t="s">
        <v>210</v>
      </c>
      <c r="L133" s="56" t="s">
        <v>36</v>
      </c>
      <c r="M133" s="56"/>
      <c r="N133" s="58" t="s">
        <v>98</v>
      </c>
      <c r="O133" s="58" t="s">
        <v>98</v>
      </c>
      <c r="P133" s="56" t="s">
        <v>98</v>
      </c>
      <c r="Q133" s="58" t="s">
        <v>446</v>
      </c>
      <c r="R133" s="58" t="s">
        <v>41</v>
      </c>
      <c r="S133" s="57" t="s">
        <v>447</v>
      </c>
      <c r="T133" s="57" t="s">
        <v>444</v>
      </c>
      <c r="U133" s="57" t="s">
        <v>445</v>
      </c>
      <c r="V133" s="57" t="s">
        <v>76</v>
      </c>
      <c r="W133" s="3" t="str">
        <f>IFERROR(VLOOKUP($V133,'Agrupamiento Activos'!$A$3:$S$52,2,0),"")</f>
        <v>Pública</v>
      </c>
      <c r="X133" s="3" t="str">
        <f>IFERROR(VLOOKUP($V133,'Agrupamiento Activos'!$A$4:$S$52,9,0),"")</f>
        <v>Bajo</v>
      </c>
      <c r="Y133" s="3" t="str">
        <f>IFERROR(VLOOKUP($V133,'Agrupamiento Activos'!$A$4:$S$52,16,0),"")</f>
        <v>Bajo</v>
      </c>
      <c r="Z133" s="3" t="str">
        <f>IFERROR(VLOOKUP($V133,'Agrupamiento Activos'!$A$4:$S$52,19,0),"")</f>
        <v>Bajo</v>
      </c>
      <c r="AA133" s="58" t="s">
        <v>478</v>
      </c>
      <c r="AB133" s="58" t="s">
        <v>478</v>
      </c>
      <c r="AC133" s="58" t="s">
        <v>478</v>
      </c>
      <c r="AD133" s="58" t="s">
        <v>478</v>
      </c>
      <c r="AE133" s="58" t="s">
        <v>478</v>
      </c>
      <c r="AF133" s="58" t="s">
        <v>478</v>
      </c>
      <c r="AG133" s="58" t="s">
        <v>479</v>
      </c>
      <c r="AH133" s="62"/>
      <c r="AI133" s="62"/>
      <c r="AJ133" s="62"/>
      <c r="AK133" s="63"/>
    </row>
    <row r="134" spans="1:37" ht="90.75" thickBot="1">
      <c r="A134" s="56" t="s">
        <v>92</v>
      </c>
      <c r="B134" s="57" t="s">
        <v>199</v>
      </c>
      <c r="C134" s="56" t="s">
        <v>97</v>
      </c>
      <c r="D134" s="56" t="s">
        <v>76</v>
      </c>
      <c r="E134" s="56" t="s">
        <v>209</v>
      </c>
      <c r="F134" s="58" t="s">
        <v>95</v>
      </c>
      <c r="G134" s="56"/>
      <c r="H134" s="56"/>
      <c r="I134" s="58" t="s">
        <v>36</v>
      </c>
      <c r="J134" s="56" t="s">
        <v>100</v>
      </c>
      <c r="K134" s="56" t="s">
        <v>150</v>
      </c>
      <c r="L134" s="56" t="s">
        <v>36</v>
      </c>
      <c r="M134" s="56"/>
      <c r="N134" s="58" t="s">
        <v>98</v>
      </c>
      <c r="O134" s="58" t="s">
        <v>98</v>
      </c>
      <c r="P134" s="56" t="s">
        <v>98</v>
      </c>
      <c r="Q134" s="58" t="s">
        <v>446</v>
      </c>
      <c r="R134" s="58" t="s">
        <v>41</v>
      </c>
      <c r="S134" s="57" t="s">
        <v>447</v>
      </c>
      <c r="T134" s="57" t="s">
        <v>444</v>
      </c>
      <c r="U134" s="57" t="s">
        <v>445</v>
      </c>
      <c r="V134" s="57" t="s">
        <v>76</v>
      </c>
      <c r="W134" s="3" t="str">
        <f>IFERROR(VLOOKUP($V134,'Agrupamiento Activos'!$A$3:$S$52,2,0),"")</f>
        <v>Pública</v>
      </c>
      <c r="X134" s="3" t="str">
        <f>IFERROR(VLOOKUP($V134,'Agrupamiento Activos'!$A$4:$S$52,9,0),"")</f>
        <v>Bajo</v>
      </c>
      <c r="Y134" s="3" t="str">
        <f>IFERROR(VLOOKUP($V134,'Agrupamiento Activos'!$A$4:$S$52,16,0),"")</f>
        <v>Bajo</v>
      </c>
      <c r="Z134" s="3" t="str">
        <f>IFERROR(VLOOKUP($V134,'Agrupamiento Activos'!$A$4:$S$52,19,0),"")</f>
        <v>Bajo</v>
      </c>
      <c r="AA134" s="58" t="s">
        <v>478</v>
      </c>
      <c r="AB134" s="58" t="s">
        <v>478</v>
      </c>
      <c r="AC134" s="58" t="s">
        <v>478</v>
      </c>
      <c r="AD134" s="58" t="s">
        <v>478</v>
      </c>
      <c r="AE134" s="58" t="s">
        <v>478</v>
      </c>
      <c r="AF134" s="58" t="s">
        <v>478</v>
      </c>
      <c r="AG134" s="58" t="s">
        <v>479</v>
      </c>
      <c r="AH134" s="62"/>
      <c r="AI134" s="62"/>
      <c r="AJ134" s="62"/>
      <c r="AK134" s="63"/>
    </row>
    <row r="135" spans="1:37" ht="90.75" thickBot="1">
      <c r="A135" s="56" t="s">
        <v>92</v>
      </c>
      <c r="B135" s="57" t="s">
        <v>199</v>
      </c>
      <c r="C135" s="56" t="s">
        <v>94</v>
      </c>
      <c r="D135" s="57" t="s">
        <v>78</v>
      </c>
      <c r="E135" s="56" t="s">
        <v>209</v>
      </c>
      <c r="F135" s="58" t="s">
        <v>95</v>
      </c>
      <c r="G135" s="56" t="s">
        <v>36</v>
      </c>
      <c r="H135" s="56"/>
      <c r="I135" s="58"/>
      <c r="J135" s="56" t="s">
        <v>96</v>
      </c>
      <c r="K135" s="56" t="s">
        <v>97</v>
      </c>
      <c r="L135" s="56" t="s">
        <v>36</v>
      </c>
      <c r="M135" s="56"/>
      <c r="N135" s="58" t="s">
        <v>98</v>
      </c>
      <c r="O135" s="58" t="s">
        <v>98</v>
      </c>
      <c r="P135" s="56" t="s">
        <v>98</v>
      </c>
      <c r="Q135" s="58" t="s">
        <v>442</v>
      </c>
      <c r="R135" s="58" t="s">
        <v>41</v>
      </c>
      <c r="S135" s="57" t="s">
        <v>443</v>
      </c>
      <c r="T135" s="57" t="s">
        <v>444</v>
      </c>
      <c r="U135" s="57" t="s">
        <v>445</v>
      </c>
      <c r="V135" s="57" t="s">
        <v>78</v>
      </c>
      <c r="W135" s="3" t="str">
        <f>IFERROR(VLOOKUP($V135,'Agrupamiento Activos'!$A$3:$S$52,2,0),"")</f>
        <v>Pública</v>
      </c>
      <c r="X135" s="3" t="str">
        <f>IFERROR(VLOOKUP($V135,'Agrupamiento Activos'!$A$4:$S$52,9,0),"")</f>
        <v>Bajo</v>
      </c>
      <c r="Y135" s="3" t="str">
        <f>IFERROR(VLOOKUP($V135,'Agrupamiento Activos'!$A$4:$S$52,16,0),"")</f>
        <v>Medio</v>
      </c>
      <c r="Z135" s="3" t="str">
        <f>IFERROR(VLOOKUP($V135,'Agrupamiento Activos'!$A$4:$S$52,19,0),"")</f>
        <v>Bajo</v>
      </c>
      <c r="AA135" s="58" t="s">
        <v>478</v>
      </c>
      <c r="AB135" s="58" t="s">
        <v>478</v>
      </c>
      <c r="AC135" s="58" t="s">
        <v>478</v>
      </c>
      <c r="AD135" s="58" t="s">
        <v>478</v>
      </c>
      <c r="AE135" s="58" t="s">
        <v>478</v>
      </c>
      <c r="AF135" s="58" t="s">
        <v>478</v>
      </c>
      <c r="AG135" s="58" t="s">
        <v>479</v>
      </c>
      <c r="AH135" s="62"/>
      <c r="AI135" s="62"/>
      <c r="AJ135" s="62"/>
      <c r="AK135" s="63"/>
    </row>
    <row r="136" spans="1:37" ht="75.75" thickBot="1">
      <c r="A136" s="56" t="s">
        <v>92</v>
      </c>
      <c r="B136" s="56" t="s">
        <v>211</v>
      </c>
      <c r="C136" s="56" t="s">
        <v>97</v>
      </c>
      <c r="D136" s="57" t="s">
        <v>212</v>
      </c>
      <c r="E136" s="56" t="s">
        <v>580</v>
      </c>
      <c r="F136" s="58" t="s">
        <v>95</v>
      </c>
      <c r="G136" s="56"/>
      <c r="H136" s="56"/>
      <c r="I136" s="58" t="s">
        <v>36</v>
      </c>
      <c r="J136" s="56" t="s">
        <v>103</v>
      </c>
      <c r="K136" s="56" t="s">
        <v>131</v>
      </c>
      <c r="L136" s="56" t="s">
        <v>36</v>
      </c>
      <c r="M136" s="56"/>
      <c r="N136" s="56" t="s">
        <v>98</v>
      </c>
      <c r="O136" s="58" t="s">
        <v>98</v>
      </c>
      <c r="P136" s="56" t="s">
        <v>98</v>
      </c>
      <c r="Q136" s="58" t="s">
        <v>442</v>
      </c>
      <c r="R136" s="58" t="s">
        <v>41</v>
      </c>
      <c r="S136" s="57" t="s">
        <v>448</v>
      </c>
      <c r="T136" s="57" t="s">
        <v>444</v>
      </c>
      <c r="U136" s="57" t="s">
        <v>445</v>
      </c>
      <c r="V136" s="57" t="s">
        <v>463</v>
      </c>
      <c r="W136" s="3" t="str">
        <f>IFERROR(VLOOKUP($V136,'Agrupamiento Activos'!$A$3:$S$52,2,0),"")</f>
        <v>Pública Clasificada</v>
      </c>
      <c r="X136" s="3" t="str">
        <f>IFERROR(VLOOKUP($V136,'Agrupamiento Activos'!$A$4:$S$52,9,0),"")</f>
        <v>Medio</v>
      </c>
      <c r="Y136" s="3" t="str">
        <f>IFERROR(VLOOKUP($V136,'Agrupamiento Activos'!$A$4:$S$52,16,0),"")</f>
        <v>Medio</v>
      </c>
      <c r="Z136" s="3" t="str">
        <f>IFERROR(VLOOKUP($V136,'Agrupamiento Activos'!$A$4:$S$52,19,0),"")</f>
        <v>Medio</v>
      </c>
      <c r="AA136" s="58" t="s">
        <v>476</v>
      </c>
      <c r="AB136" s="58" t="s">
        <v>471</v>
      </c>
      <c r="AC136" s="58" t="s">
        <v>477</v>
      </c>
      <c r="AD136" s="58" t="s">
        <v>473</v>
      </c>
      <c r="AE136" s="64">
        <v>43237</v>
      </c>
      <c r="AF136" s="58" t="s">
        <v>474</v>
      </c>
      <c r="AG136" s="58" t="s">
        <v>479</v>
      </c>
      <c r="AH136" s="62"/>
      <c r="AI136" s="62"/>
      <c r="AJ136" s="62"/>
      <c r="AK136" s="63"/>
    </row>
    <row r="137" spans="1:37" ht="75.75" thickBot="1">
      <c r="A137" s="56" t="s">
        <v>92</v>
      </c>
      <c r="B137" s="56" t="s">
        <v>211</v>
      </c>
      <c r="C137" s="56" t="s">
        <v>97</v>
      </c>
      <c r="D137" s="57" t="s">
        <v>213</v>
      </c>
      <c r="E137" s="56" t="s">
        <v>581</v>
      </c>
      <c r="F137" s="58" t="s">
        <v>95</v>
      </c>
      <c r="G137" s="56"/>
      <c r="H137" s="56"/>
      <c r="I137" s="58" t="s">
        <v>36</v>
      </c>
      <c r="J137" s="56" t="s">
        <v>103</v>
      </c>
      <c r="K137" s="56" t="s">
        <v>131</v>
      </c>
      <c r="L137" s="56" t="s">
        <v>36</v>
      </c>
      <c r="M137" s="56"/>
      <c r="N137" s="56" t="s">
        <v>98</v>
      </c>
      <c r="O137" s="58" t="s">
        <v>98</v>
      </c>
      <c r="P137" s="56" t="s">
        <v>98</v>
      </c>
      <c r="Q137" s="58" t="s">
        <v>442</v>
      </c>
      <c r="R137" s="58" t="s">
        <v>41</v>
      </c>
      <c r="S137" s="57" t="s">
        <v>448</v>
      </c>
      <c r="T137" s="57" t="s">
        <v>444</v>
      </c>
      <c r="U137" s="57" t="s">
        <v>445</v>
      </c>
      <c r="V137" s="57" t="s">
        <v>463</v>
      </c>
      <c r="W137" s="3" t="str">
        <f>IFERROR(VLOOKUP($V137,'Agrupamiento Activos'!$A$3:$S$52,2,0),"")</f>
        <v>Pública Clasificada</v>
      </c>
      <c r="X137" s="3" t="str">
        <f>IFERROR(VLOOKUP($V137,'Agrupamiento Activos'!$A$4:$S$52,9,0),"")</f>
        <v>Medio</v>
      </c>
      <c r="Y137" s="3" t="str">
        <f>IFERROR(VLOOKUP($V137,'Agrupamiento Activos'!$A$4:$S$52,16,0),"")</f>
        <v>Medio</v>
      </c>
      <c r="Z137" s="3" t="str">
        <f>IFERROR(VLOOKUP($V137,'Agrupamiento Activos'!$A$4:$S$52,19,0),"")</f>
        <v>Medio</v>
      </c>
      <c r="AA137" s="58" t="s">
        <v>476</v>
      </c>
      <c r="AB137" s="58" t="s">
        <v>471</v>
      </c>
      <c r="AC137" s="58" t="s">
        <v>477</v>
      </c>
      <c r="AD137" s="58" t="s">
        <v>473</v>
      </c>
      <c r="AE137" s="64">
        <v>43237</v>
      </c>
      <c r="AF137" s="58" t="s">
        <v>474</v>
      </c>
      <c r="AG137" s="58" t="s">
        <v>479</v>
      </c>
      <c r="AH137" s="62"/>
      <c r="AI137" s="62"/>
      <c r="AJ137" s="62"/>
      <c r="AK137" s="63"/>
    </row>
    <row r="138" spans="1:37" ht="75.75" thickBot="1">
      <c r="A138" s="56" t="s">
        <v>92</v>
      </c>
      <c r="B138" s="56" t="s">
        <v>211</v>
      </c>
      <c r="C138" s="56" t="s">
        <v>214</v>
      </c>
      <c r="D138" s="56" t="s">
        <v>215</v>
      </c>
      <c r="E138" s="56" t="s">
        <v>582</v>
      </c>
      <c r="F138" s="58" t="s">
        <v>95</v>
      </c>
      <c r="G138" s="56" t="s">
        <v>36</v>
      </c>
      <c r="H138" s="56"/>
      <c r="I138" s="58"/>
      <c r="J138" s="56" t="s">
        <v>96</v>
      </c>
      <c r="K138" s="56" t="s">
        <v>97</v>
      </c>
      <c r="L138" s="56" t="s">
        <v>36</v>
      </c>
      <c r="M138" s="56"/>
      <c r="N138" s="56" t="s">
        <v>98</v>
      </c>
      <c r="O138" s="58" t="s">
        <v>98</v>
      </c>
      <c r="P138" s="56" t="s">
        <v>98</v>
      </c>
      <c r="Q138" s="58" t="s">
        <v>442</v>
      </c>
      <c r="R138" s="58" t="s">
        <v>41</v>
      </c>
      <c r="S138" s="57" t="s">
        <v>443</v>
      </c>
      <c r="T138" s="57" t="s">
        <v>444</v>
      </c>
      <c r="U138" s="57" t="s">
        <v>445</v>
      </c>
      <c r="V138" s="57" t="s">
        <v>463</v>
      </c>
      <c r="W138" s="3" t="str">
        <f>IFERROR(VLOOKUP($V138,'Agrupamiento Activos'!$A$3:$S$52,2,0),"")</f>
        <v>Pública Clasificada</v>
      </c>
      <c r="X138" s="3" t="str">
        <f>IFERROR(VLOOKUP($V138,'Agrupamiento Activos'!$A$4:$S$52,9,0),"")</f>
        <v>Medio</v>
      </c>
      <c r="Y138" s="3" t="str">
        <f>IFERROR(VLOOKUP($V138,'Agrupamiento Activos'!$A$4:$S$52,16,0),"")</f>
        <v>Medio</v>
      </c>
      <c r="Z138" s="3" t="str">
        <f>IFERROR(VLOOKUP($V138,'Agrupamiento Activos'!$A$4:$S$52,19,0),"")</f>
        <v>Medio</v>
      </c>
      <c r="AA138" s="58" t="s">
        <v>476</v>
      </c>
      <c r="AB138" s="58" t="s">
        <v>471</v>
      </c>
      <c r="AC138" s="58" t="s">
        <v>477</v>
      </c>
      <c r="AD138" s="58" t="s">
        <v>473</v>
      </c>
      <c r="AE138" s="64">
        <v>43237</v>
      </c>
      <c r="AF138" s="58" t="s">
        <v>474</v>
      </c>
      <c r="AG138" s="58" t="s">
        <v>479</v>
      </c>
      <c r="AH138" s="62"/>
      <c r="AI138" s="62"/>
      <c r="AJ138" s="62"/>
      <c r="AK138" s="63"/>
    </row>
    <row r="139" spans="1:37" ht="60.75" thickBot="1">
      <c r="A139" s="56" t="s">
        <v>92</v>
      </c>
      <c r="B139" s="57" t="s">
        <v>211</v>
      </c>
      <c r="C139" s="57" t="s">
        <v>97</v>
      </c>
      <c r="D139" s="57" t="s">
        <v>216</v>
      </c>
      <c r="E139" s="57" t="s">
        <v>583</v>
      </c>
      <c r="F139" s="58" t="s">
        <v>95</v>
      </c>
      <c r="G139" s="56"/>
      <c r="H139" s="56"/>
      <c r="I139" s="58" t="s">
        <v>36</v>
      </c>
      <c r="J139" s="56" t="s">
        <v>100</v>
      </c>
      <c r="K139" s="57" t="s">
        <v>189</v>
      </c>
      <c r="L139" s="56" t="s">
        <v>36</v>
      </c>
      <c r="M139" s="56"/>
      <c r="N139" s="57" t="s">
        <v>98</v>
      </c>
      <c r="O139" s="58" t="s">
        <v>98</v>
      </c>
      <c r="P139" s="57" t="s">
        <v>98</v>
      </c>
      <c r="Q139" s="58" t="s">
        <v>446</v>
      </c>
      <c r="R139" s="58" t="s">
        <v>41</v>
      </c>
      <c r="S139" s="57" t="s">
        <v>447</v>
      </c>
      <c r="T139" s="57" t="s">
        <v>444</v>
      </c>
      <c r="U139" s="57" t="s">
        <v>445</v>
      </c>
      <c r="V139" s="57" t="s">
        <v>76</v>
      </c>
      <c r="W139" s="3" t="str">
        <f>IFERROR(VLOOKUP($V139,'Agrupamiento Activos'!$A$3:$S$52,2,0),"")</f>
        <v>Pública</v>
      </c>
      <c r="X139" s="3" t="str">
        <f>IFERROR(VLOOKUP($V139,'Agrupamiento Activos'!$A$4:$S$52,9,0),"")</f>
        <v>Bajo</v>
      </c>
      <c r="Y139" s="3" t="str">
        <f>IFERROR(VLOOKUP($V139,'Agrupamiento Activos'!$A$4:$S$52,16,0),"")</f>
        <v>Bajo</v>
      </c>
      <c r="Z139" s="3" t="str">
        <f>IFERROR(VLOOKUP($V139,'Agrupamiento Activos'!$A$4:$S$52,19,0),"")</f>
        <v>Bajo</v>
      </c>
      <c r="AA139" s="58" t="s">
        <v>478</v>
      </c>
      <c r="AB139" s="58" t="s">
        <v>478</v>
      </c>
      <c r="AC139" s="58" t="s">
        <v>478</v>
      </c>
      <c r="AD139" s="58" t="s">
        <v>478</v>
      </c>
      <c r="AE139" s="58" t="s">
        <v>478</v>
      </c>
      <c r="AF139" s="58" t="s">
        <v>478</v>
      </c>
      <c r="AG139" s="58" t="s">
        <v>479</v>
      </c>
      <c r="AH139" s="62"/>
      <c r="AI139" s="62"/>
      <c r="AJ139" s="62"/>
      <c r="AK139" s="63"/>
    </row>
    <row r="140" spans="1:37" ht="75.75" thickBot="1">
      <c r="A140" s="56" t="s">
        <v>92</v>
      </c>
      <c r="B140" s="57" t="s">
        <v>211</v>
      </c>
      <c r="C140" s="57" t="s">
        <v>97</v>
      </c>
      <c r="D140" s="57" t="s">
        <v>217</v>
      </c>
      <c r="E140" s="57" t="s">
        <v>584</v>
      </c>
      <c r="F140" s="58" t="s">
        <v>95</v>
      </c>
      <c r="G140" s="56"/>
      <c r="H140" s="56"/>
      <c r="I140" s="58" t="s">
        <v>36</v>
      </c>
      <c r="J140" s="56" t="s">
        <v>103</v>
      </c>
      <c r="K140" s="57" t="s">
        <v>148</v>
      </c>
      <c r="L140" s="56" t="s">
        <v>36</v>
      </c>
      <c r="M140" s="56"/>
      <c r="N140" s="58" t="s">
        <v>98</v>
      </c>
      <c r="O140" s="58" t="s">
        <v>98</v>
      </c>
      <c r="P140" s="57" t="s">
        <v>98</v>
      </c>
      <c r="Q140" s="58" t="s">
        <v>446</v>
      </c>
      <c r="R140" s="58" t="s">
        <v>41</v>
      </c>
      <c r="S140" s="57" t="s">
        <v>451</v>
      </c>
      <c r="T140" s="57" t="s">
        <v>444</v>
      </c>
      <c r="U140" s="57" t="s">
        <v>445</v>
      </c>
      <c r="V140" s="57" t="s">
        <v>468</v>
      </c>
      <c r="W140" s="3" t="str">
        <f>IFERROR(VLOOKUP($V140,'Agrupamiento Activos'!$A$3:$S$52,2,0),"")</f>
        <v>Pública Clasificada</v>
      </c>
      <c r="X140" s="3" t="str">
        <f>IFERROR(VLOOKUP($V140,'Agrupamiento Activos'!$A$4:$S$52,9,0),"")</f>
        <v>Medio</v>
      </c>
      <c r="Y140" s="3" t="str">
        <f>IFERROR(VLOOKUP($V140,'Agrupamiento Activos'!$A$4:$S$52,16,0),"")</f>
        <v>Medio</v>
      </c>
      <c r="Z140" s="3" t="str">
        <f>IFERROR(VLOOKUP($V140,'Agrupamiento Activos'!$A$4:$S$52,19,0),"")</f>
        <v>Medio</v>
      </c>
      <c r="AA140" s="58" t="s">
        <v>476</v>
      </c>
      <c r="AB140" s="58" t="s">
        <v>471</v>
      </c>
      <c r="AC140" s="58" t="s">
        <v>477</v>
      </c>
      <c r="AD140" s="58" t="s">
        <v>473</v>
      </c>
      <c r="AE140" s="64">
        <v>43237</v>
      </c>
      <c r="AF140" s="58" t="s">
        <v>474</v>
      </c>
      <c r="AG140" s="58" t="s">
        <v>479</v>
      </c>
      <c r="AH140" s="62"/>
      <c r="AI140" s="62"/>
      <c r="AJ140" s="62"/>
      <c r="AK140" s="63"/>
    </row>
    <row r="141" spans="1:37" ht="60.75" thickBot="1">
      <c r="A141" s="56" t="s">
        <v>92</v>
      </c>
      <c r="B141" s="57" t="s">
        <v>211</v>
      </c>
      <c r="C141" s="56" t="s">
        <v>97</v>
      </c>
      <c r="D141" s="57" t="s">
        <v>218</v>
      </c>
      <c r="E141" s="57" t="s">
        <v>585</v>
      </c>
      <c r="F141" s="58" t="s">
        <v>95</v>
      </c>
      <c r="G141" s="56"/>
      <c r="H141" s="56"/>
      <c r="I141" s="56" t="s">
        <v>36</v>
      </c>
      <c r="J141" s="56" t="s">
        <v>100</v>
      </c>
      <c r="K141" s="57" t="s">
        <v>189</v>
      </c>
      <c r="L141" s="56" t="s">
        <v>36</v>
      </c>
      <c r="M141" s="56"/>
      <c r="N141" s="58" t="s">
        <v>98</v>
      </c>
      <c r="O141" s="58" t="s">
        <v>98</v>
      </c>
      <c r="P141" s="57" t="s">
        <v>98</v>
      </c>
      <c r="Q141" s="58" t="s">
        <v>446</v>
      </c>
      <c r="R141" s="58" t="s">
        <v>41</v>
      </c>
      <c r="S141" s="57" t="s">
        <v>447</v>
      </c>
      <c r="T141" s="57" t="s">
        <v>444</v>
      </c>
      <c r="U141" s="57" t="s">
        <v>445</v>
      </c>
      <c r="V141" s="57" t="s">
        <v>76</v>
      </c>
      <c r="W141" s="3" t="str">
        <f>IFERROR(VLOOKUP($V141,'Agrupamiento Activos'!$A$3:$S$52,2,0),"")</f>
        <v>Pública</v>
      </c>
      <c r="X141" s="3" t="str">
        <f>IFERROR(VLOOKUP($V141,'Agrupamiento Activos'!$A$4:$S$52,9,0),"")</f>
        <v>Bajo</v>
      </c>
      <c r="Y141" s="3" t="str">
        <f>IFERROR(VLOOKUP($V141,'Agrupamiento Activos'!$A$4:$S$52,16,0),"")</f>
        <v>Bajo</v>
      </c>
      <c r="Z141" s="3" t="str">
        <f>IFERROR(VLOOKUP($V141,'Agrupamiento Activos'!$A$4:$S$52,19,0),"")</f>
        <v>Bajo</v>
      </c>
      <c r="AA141" s="58" t="s">
        <v>478</v>
      </c>
      <c r="AB141" s="58" t="s">
        <v>478</v>
      </c>
      <c r="AC141" s="58" t="s">
        <v>478</v>
      </c>
      <c r="AD141" s="58" t="s">
        <v>478</v>
      </c>
      <c r="AE141" s="58" t="s">
        <v>478</v>
      </c>
      <c r="AF141" s="58" t="s">
        <v>478</v>
      </c>
      <c r="AG141" s="58" t="s">
        <v>479</v>
      </c>
      <c r="AH141" s="62"/>
      <c r="AI141" s="62"/>
      <c r="AJ141" s="62"/>
      <c r="AK141" s="63"/>
    </row>
    <row r="142" spans="1:37" ht="60.75" thickBot="1">
      <c r="A142" s="56" t="s">
        <v>92</v>
      </c>
      <c r="B142" s="57" t="s">
        <v>211</v>
      </c>
      <c r="C142" s="57" t="s">
        <v>97</v>
      </c>
      <c r="D142" s="57" t="s">
        <v>99</v>
      </c>
      <c r="E142" s="57" t="s">
        <v>586</v>
      </c>
      <c r="F142" s="58" t="s">
        <v>95</v>
      </c>
      <c r="G142" s="56"/>
      <c r="H142" s="56"/>
      <c r="I142" s="58" t="s">
        <v>36</v>
      </c>
      <c r="J142" s="56" t="s">
        <v>100</v>
      </c>
      <c r="K142" s="57" t="s">
        <v>189</v>
      </c>
      <c r="L142" s="56" t="s">
        <v>36</v>
      </c>
      <c r="M142" s="56"/>
      <c r="N142" s="58" t="s">
        <v>98</v>
      </c>
      <c r="O142" s="58" t="s">
        <v>98</v>
      </c>
      <c r="P142" s="57" t="s">
        <v>98</v>
      </c>
      <c r="Q142" s="58" t="s">
        <v>446</v>
      </c>
      <c r="R142" s="58" t="s">
        <v>41</v>
      </c>
      <c r="S142" s="57" t="s">
        <v>447</v>
      </c>
      <c r="T142" s="57" t="s">
        <v>444</v>
      </c>
      <c r="U142" s="57" t="s">
        <v>445</v>
      </c>
      <c r="V142" s="57" t="s">
        <v>76</v>
      </c>
      <c r="W142" s="3" t="str">
        <f>IFERROR(VLOOKUP($V142,'Agrupamiento Activos'!$A$3:$S$52,2,0),"")</f>
        <v>Pública</v>
      </c>
      <c r="X142" s="3" t="str">
        <f>IFERROR(VLOOKUP($V142,'Agrupamiento Activos'!$A$4:$S$52,9,0),"")</f>
        <v>Bajo</v>
      </c>
      <c r="Y142" s="3" t="str">
        <f>IFERROR(VLOOKUP($V142,'Agrupamiento Activos'!$A$4:$S$52,16,0),"")</f>
        <v>Bajo</v>
      </c>
      <c r="Z142" s="3" t="str">
        <f>IFERROR(VLOOKUP($V142,'Agrupamiento Activos'!$A$4:$S$52,19,0),"")</f>
        <v>Bajo</v>
      </c>
      <c r="AA142" s="58" t="s">
        <v>478</v>
      </c>
      <c r="AB142" s="58" t="s">
        <v>478</v>
      </c>
      <c r="AC142" s="58" t="s">
        <v>478</v>
      </c>
      <c r="AD142" s="58" t="s">
        <v>478</v>
      </c>
      <c r="AE142" s="58" t="s">
        <v>478</v>
      </c>
      <c r="AF142" s="58" t="s">
        <v>478</v>
      </c>
      <c r="AG142" s="58" t="s">
        <v>479</v>
      </c>
      <c r="AH142" s="62"/>
      <c r="AI142" s="62"/>
      <c r="AJ142" s="62"/>
      <c r="AK142" s="63"/>
    </row>
    <row r="143" spans="1:37" ht="60.75" thickBot="1">
      <c r="A143" s="56" t="s">
        <v>92</v>
      </c>
      <c r="B143" s="57" t="s">
        <v>211</v>
      </c>
      <c r="C143" s="56" t="s">
        <v>97</v>
      </c>
      <c r="D143" s="57" t="s">
        <v>219</v>
      </c>
      <c r="E143" s="57" t="s">
        <v>587</v>
      </c>
      <c r="F143" s="58" t="s">
        <v>95</v>
      </c>
      <c r="G143" s="56"/>
      <c r="H143" s="56"/>
      <c r="I143" s="56" t="s">
        <v>36</v>
      </c>
      <c r="J143" s="56" t="s">
        <v>100</v>
      </c>
      <c r="K143" s="57" t="s">
        <v>150</v>
      </c>
      <c r="L143" s="56" t="s">
        <v>36</v>
      </c>
      <c r="M143" s="56"/>
      <c r="N143" s="58" t="s">
        <v>98</v>
      </c>
      <c r="O143" s="58" t="s">
        <v>98</v>
      </c>
      <c r="P143" s="57" t="s">
        <v>98</v>
      </c>
      <c r="Q143" s="58" t="s">
        <v>446</v>
      </c>
      <c r="R143" s="58" t="s">
        <v>41</v>
      </c>
      <c r="S143" s="57" t="s">
        <v>447</v>
      </c>
      <c r="T143" s="57" t="s">
        <v>444</v>
      </c>
      <c r="U143" s="57" t="s">
        <v>445</v>
      </c>
      <c r="V143" s="57" t="s">
        <v>83</v>
      </c>
      <c r="W143" s="3" t="str">
        <f>IFERROR(VLOOKUP($V143,'Agrupamiento Activos'!$A$3:$S$52,2,0),"")</f>
        <v>Pública</v>
      </c>
      <c r="X143" s="3" t="str">
        <f>IFERROR(VLOOKUP($V143,'Agrupamiento Activos'!$A$4:$S$52,9,0),"")</f>
        <v>Bajo</v>
      </c>
      <c r="Y143" s="3" t="str">
        <f>IFERROR(VLOOKUP($V143,'Agrupamiento Activos'!$A$4:$S$52,16,0),"")</f>
        <v>Bajo</v>
      </c>
      <c r="Z143" s="3" t="str">
        <f>IFERROR(VLOOKUP($V143,'Agrupamiento Activos'!$A$4:$S$52,19,0),"")</f>
        <v>Bajo</v>
      </c>
      <c r="AA143" s="58" t="s">
        <v>478</v>
      </c>
      <c r="AB143" s="58" t="s">
        <v>478</v>
      </c>
      <c r="AC143" s="58" t="s">
        <v>478</v>
      </c>
      <c r="AD143" s="58" t="s">
        <v>478</v>
      </c>
      <c r="AE143" s="58" t="s">
        <v>478</v>
      </c>
      <c r="AF143" s="58" t="s">
        <v>478</v>
      </c>
      <c r="AG143" s="58" t="s">
        <v>479</v>
      </c>
      <c r="AH143" s="62"/>
      <c r="AI143" s="62"/>
      <c r="AJ143" s="62"/>
      <c r="AK143" s="63"/>
    </row>
    <row r="144" spans="1:37" ht="60.75" thickBot="1">
      <c r="A144" s="56" t="s">
        <v>92</v>
      </c>
      <c r="B144" s="57" t="s">
        <v>211</v>
      </c>
      <c r="C144" s="56" t="s">
        <v>97</v>
      </c>
      <c r="D144" s="57" t="s">
        <v>99</v>
      </c>
      <c r="E144" s="57" t="s">
        <v>588</v>
      </c>
      <c r="F144" s="58" t="s">
        <v>95</v>
      </c>
      <c r="G144" s="56"/>
      <c r="H144" s="56"/>
      <c r="I144" s="56" t="s">
        <v>36</v>
      </c>
      <c r="J144" s="56" t="s">
        <v>100</v>
      </c>
      <c r="K144" s="57" t="s">
        <v>189</v>
      </c>
      <c r="L144" s="56" t="s">
        <v>36</v>
      </c>
      <c r="M144" s="56"/>
      <c r="N144" s="58" t="s">
        <v>98</v>
      </c>
      <c r="O144" s="58" t="s">
        <v>98</v>
      </c>
      <c r="P144" s="57" t="s">
        <v>98</v>
      </c>
      <c r="Q144" s="58" t="s">
        <v>446</v>
      </c>
      <c r="R144" s="58" t="s">
        <v>41</v>
      </c>
      <c r="S144" s="57" t="s">
        <v>447</v>
      </c>
      <c r="T144" s="57" t="s">
        <v>444</v>
      </c>
      <c r="U144" s="57" t="s">
        <v>445</v>
      </c>
      <c r="V144" s="57" t="s">
        <v>76</v>
      </c>
      <c r="W144" s="3" t="str">
        <f>IFERROR(VLOOKUP($V144,'Agrupamiento Activos'!$A$3:$S$52,2,0),"")</f>
        <v>Pública</v>
      </c>
      <c r="X144" s="3" t="str">
        <f>IFERROR(VLOOKUP($V144,'Agrupamiento Activos'!$A$4:$S$52,9,0),"")</f>
        <v>Bajo</v>
      </c>
      <c r="Y144" s="3" t="str">
        <f>IFERROR(VLOOKUP($V144,'Agrupamiento Activos'!$A$4:$S$52,16,0),"")</f>
        <v>Bajo</v>
      </c>
      <c r="Z144" s="3" t="str">
        <f>IFERROR(VLOOKUP($V144,'Agrupamiento Activos'!$A$4:$S$52,19,0),"")</f>
        <v>Bajo</v>
      </c>
      <c r="AA144" s="58" t="s">
        <v>478</v>
      </c>
      <c r="AB144" s="58" t="s">
        <v>478</v>
      </c>
      <c r="AC144" s="58" t="s">
        <v>478</v>
      </c>
      <c r="AD144" s="58" t="s">
        <v>478</v>
      </c>
      <c r="AE144" s="58" t="s">
        <v>478</v>
      </c>
      <c r="AF144" s="58" t="s">
        <v>478</v>
      </c>
      <c r="AG144" s="58" t="s">
        <v>479</v>
      </c>
      <c r="AH144" s="62"/>
      <c r="AI144" s="62"/>
      <c r="AJ144" s="62"/>
      <c r="AK144" s="63"/>
    </row>
    <row r="145" spans="1:37" ht="45.75" thickBot="1">
      <c r="A145" s="56" t="s">
        <v>92</v>
      </c>
      <c r="B145" s="57" t="s">
        <v>211</v>
      </c>
      <c r="C145" s="56" t="s">
        <v>97</v>
      </c>
      <c r="D145" s="56" t="s">
        <v>99</v>
      </c>
      <c r="E145" s="56" t="s">
        <v>589</v>
      </c>
      <c r="F145" s="58" t="s">
        <v>95</v>
      </c>
      <c r="G145" s="56"/>
      <c r="H145" s="56"/>
      <c r="I145" s="58" t="s">
        <v>36</v>
      </c>
      <c r="J145" s="56" t="s">
        <v>100</v>
      </c>
      <c r="K145" s="56" t="s">
        <v>189</v>
      </c>
      <c r="L145" s="56" t="s">
        <v>36</v>
      </c>
      <c r="M145" s="56"/>
      <c r="N145" s="58" t="s">
        <v>98</v>
      </c>
      <c r="O145" s="58" t="s">
        <v>98</v>
      </c>
      <c r="P145" s="56" t="s">
        <v>98</v>
      </c>
      <c r="Q145" s="58" t="s">
        <v>446</v>
      </c>
      <c r="R145" s="58" t="s">
        <v>41</v>
      </c>
      <c r="S145" s="57" t="s">
        <v>447</v>
      </c>
      <c r="T145" s="57" t="s">
        <v>444</v>
      </c>
      <c r="U145" s="57" t="s">
        <v>445</v>
      </c>
      <c r="V145" s="57" t="s">
        <v>76</v>
      </c>
      <c r="W145" s="3" t="str">
        <f>IFERROR(VLOOKUP($V145,'Agrupamiento Activos'!$A$3:$S$52,2,0),"")</f>
        <v>Pública</v>
      </c>
      <c r="X145" s="3" t="str">
        <f>IFERROR(VLOOKUP($V145,'Agrupamiento Activos'!$A$4:$S$52,9,0),"")</f>
        <v>Bajo</v>
      </c>
      <c r="Y145" s="3" t="str">
        <f>IFERROR(VLOOKUP($V145,'Agrupamiento Activos'!$A$4:$S$52,16,0),"")</f>
        <v>Bajo</v>
      </c>
      <c r="Z145" s="3" t="str">
        <f>IFERROR(VLOOKUP($V145,'Agrupamiento Activos'!$A$4:$S$52,19,0),"")</f>
        <v>Bajo</v>
      </c>
      <c r="AA145" s="58" t="s">
        <v>478</v>
      </c>
      <c r="AB145" s="58" t="s">
        <v>478</v>
      </c>
      <c r="AC145" s="58" t="s">
        <v>478</v>
      </c>
      <c r="AD145" s="58" t="s">
        <v>478</v>
      </c>
      <c r="AE145" s="58" t="s">
        <v>478</v>
      </c>
      <c r="AF145" s="58" t="s">
        <v>478</v>
      </c>
      <c r="AG145" s="58" t="s">
        <v>479</v>
      </c>
      <c r="AH145" s="62"/>
      <c r="AI145" s="62"/>
      <c r="AJ145" s="62"/>
      <c r="AK145" s="63"/>
    </row>
    <row r="146" spans="1:37" ht="30.75" thickBot="1">
      <c r="A146" s="56" t="s">
        <v>92</v>
      </c>
      <c r="B146" s="57" t="s">
        <v>211</v>
      </c>
      <c r="C146" s="56" t="s">
        <v>97</v>
      </c>
      <c r="D146" s="56" t="s">
        <v>99</v>
      </c>
      <c r="E146" s="56" t="s">
        <v>590</v>
      </c>
      <c r="F146" s="58" t="s">
        <v>95</v>
      </c>
      <c r="G146" s="56"/>
      <c r="H146" s="56"/>
      <c r="I146" s="58" t="s">
        <v>36</v>
      </c>
      <c r="J146" s="56" t="s">
        <v>100</v>
      </c>
      <c r="K146" s="56" t="s">
        <v>189</v>
      </c>
      <c r="L146" s="56" t="s">
        <v>36</v>
      </c>
      <c r="M146" s="56"/>
      <c r="N146" s="58" t="s">
        <v>98</v>
      </c>
      <c r="O146" s="58" t="s">
        <v>98</v>
      </c>
      <c r="P146" s="56" t="s">
        <v>98</v>
      </c>
      <c r="Q146" s="58" t="s">
        <v>446</v>
      </c>
      <c r="R146" s="58" t="s">
        <v>41</v>
      </c>
      <c r="S146" s="57" t="s">
        <v>447</v>
      </c>
      <c r="T146" s="57" t="s">
        <v>444</v>
      </c>
      <c r="U146" s="57" t="s">
        <v>445</v>
      </c>
      <c r="V146" s="57" t="s">
        <v>76</v>
      </c>
      <c r="W146" s="3" t="str">
        <f>IFERROR(VLOOKUP($V146,'Agrupamiento Activos'!$A$3:$S$52,2,0),"")</f>
        <v>Pública</v>
      </c>
      <c r="X146" s="3" t="str">
        <f>IFERROR(VLOOKUP($V146,'Agrupamiento Activos'!$A$4:$S$52,9,0),"")</f>
        <v>Bajo</v>
      </c>
      <c r="Y146" s="3" t="str">
        <f>IFERROR(VLOOKUP($V146,'Agrupamiento Activos'!$A$4:$S$52,16,0),"")</f>
        <v>Bajo</v>
      </c>
      <c r="Z146" s="3" t="str">
        <f>IFERROR(VLOOKUP($V146,'Agrupamiento Activos'!$A$4:$S$52,19,0),"")</f>
        <v>Bajo</v>
      </c>
      <c r="AA146" s="58" t="s">
        <v>478</v>
      </c>
      <c r="AB146" s="58" t="s">
        <v>478</v>
      </c>
      <c r="AC146" s="58" t="s">
        <v>478</v>
      </c>
      <c r="AD146" s="58" t="s">
        <v>478</v>
      </c>
      <c r="AE146" s="58" t="s">
        <v>478</v>
      </c>
      <c r="AF146" s="58" t="s">
        <v>478</v>
      </c>
      <c r="AG146" s="58" t="s">
        <v>479</v>
      </c>
      <c r="AH146" s="62"/>
      <c r="AI146" s="62"/>
      <c r="AJ146" s="62"/>
      <c r="AK146" s="63"/>
    </row>
    <row r="147" spans="1:37" ht="45.75" thickBot="1">
      <c r="A147" s="56" t="s">
        <v>92</v>
      </c>
      <c r="B147" s="57" t="s">
        <v>211</v>
      </c>
      <c r="C147" s="56" t="s">
        <v>97</v>
      </c>
      <c r="D147" s="56" t="s">
        <v>99</v>
      </c>
      <c r="E147" s="56" t="s">
        <v>591</v>
      </c>
      <c r="F147" s="58" t="s">
        <v>95</v>
      </c>
      <c r="G147" s="56"/>
      <c r="H147" s="56"/>
      <c r="I147" s="58" t="s">
        <v>36</v>
      </c>
      <c r="J147" s="56" t="s">
        <v>100</v>
      </c>
      <c r="K147" s="56" t="s">
        <v>189</v>
      </c>
      <c r="L147" s="56" t="s">
        <v>36</v>
      </c>
      <c r="M147" s="56"/>
      <c r="N147" s="58" t="s">
        <v>98</v>
      </c>
      <c r="O147" s="58" t="s">
        <v>98</v>
      </c>
      <c r="P147" s="56" t="s">
        <v>98</v>
      </c>
      <c r="Q147" s="58" t="s">
        <v>446</v>
      </c>
      <c r="R147" s="58" t="s">
        <v>41</v>
      </c>
      <c r="S147" s="57" t="s">
        <v>447</v>
      </c>
      <c r="T147" s="57" t="s">
        <v>444</v>
      </c>
      <c r="U147" s="57" t="s">
        <v>445</v>
      </c>
      <c r="V147" s="57" t="s">
        <v>76</v>
      </c>
      <c r="W147" s="3" t="str">
        <f>IFERROR(VLOOKUP($V147,'Agrupamiento Activos'!$A$3:$S$52,2,0),"")</f>
        <v>Pública</v>
      </c>
      <c r="X147" s="3" t="str">
        <f>IFERROR(VLOOKUP($V147,'Agrupamiento Activos'!$A$4:$S$52,9,0),"")</f>
        <v>Bajo</v>
      </c>
      <c r="Y147" s="3" t="str">
        <f>IFERROR(VLOOKUP($V147,'Agrupamiento Activos'!$A$4:$S$52,16,0),"")</f>
        <v>Bajo</v>
      </c>
      <c r="Z147" s="3" t="str">
        <f>IFERROR(VLOOKUP($V147,'Agrupamiento Activos'!$A$4:$S$52,19,0),"")</f>
        <v>Bajo</v>
      </c>
      <c r="AA147" s="58" t="s">
        <v>478</v>
      </c>
      <c r="AB147" s="58" t="s">
        <v>478</v>
      </c>
      <c r="AC147" s="58" t="s">
        <v>478</v>
      </c>
      <c r="AD147" s="58" t="s">
        <v>478</v>
      </c>
      <c r="AE147" s="58" t="s">
        <v>478</v>
      </c>
      <c r="AF147" s="58" t="s">
        <v>478</v>
      </c>
      <c r="AG147" s="58" t="s">
        <v>479</v>
      </c>
      <c r="AH147" s="62"/>
      <c r="AI147" s="62"/>
      <c r="AJ147" s="62"/>
      <c r="AK147" s="63"/>
    </row>
    <row r="148" spans="1:37" ht="60.75" thickBot="1">
      <c r="A148" s="56" t="s">
        <v>92</v>
      </c>
      <c r="B148" s="57" t="s">
        <v>211</v>
      </c>
      <c r="C148" s="56" t="s">
        <v>97</v>
      </c>
      <c r="D148" s="57" t="s">
        <v>220</v>
      </c>
      <c r="E148" s="56" t="s">
        <v>592</v>
      </c>
      <c r="F148" s="58" t="s">
        <v>95</v>
      </c>
      <c r="G148" s="56"/>
      <c r="H148" s="56"/>
      <c r="I148" s="58" t="s">
        <v>36</v>
      </c>
      <c r="J148" s="56" t="s">
        <v>103</v>
      </c>
      <c r="K148" s="56" t="s">
        <v>131</v>
      </c>
      <c r="L148" s="56" t="s">
        <v>36</v>
      </c>
      <c r="M148" s="56"/>
      <c r="N148" s="58" t="s">
        <v>98</v>
      </c>
      <c r="O148" s="58" t="s">
        <v>98</v>
      </c>
      <c r="P148" s="56" t="s">
        <v>98</v>
      </c>
      <c r="Q148" s="58" t="s">
        <v>442</v>
      </c>
      <c r="R148" s="58" t="s">
        <v>41</v>
      </c>
      <c r="S148" s="57" t="s">
        <v>448</v>
      </c>
      <c r="T148" s="57" t="s">
        <v>444</v>
      </c>
      <c r="U148" s="57" t="s">
        <v>445</v>
      </c>
      <c r="V148" s="57" t="s">
        <v>83</v>
      </c>
      <c r="W148" s="3" t="str">
        <f>IFERROR(VLOOKUP($V148,'Agrupamiento Activos'!$A$3:$S$52,2,0),"")</f>
        <v>Pública</v>
      </c>
      <c r="X148" s="3" t="str">
        <f>IFERROR(VLOOKUP($V148,'Agrupamiento Activos'!$A$4:$S$52,9,0),"")</f>
        <v>Bajo</v>
      </c>
      <c r="Y148" s="3" t="str">
        <f>IFERROR(VLOOKUP($V148,'Agrupamiento Activos'!$A$4:$S$52,16,0),"")</f>
        <v>Bajo</v>
      </c>
      <c r="Z148" s="3" t="str">
        <f>IFERROR(VLOOKUP($V148,'Agrupamiento Activos'!$A$4:$S$52,19,0),"")</f>
        <v>Bajo</v>
      </c>
      <c r="AA148" s="58" t="s">
        <v>478</v>
      </c>
      <c r="AB148" s="58" t="s">
        <v>478</v>
      </c>
      <c r="AC148" s="58" t="s">
        <v>478</v>
      </c>
      <c r="AD148" s="58" t="s">
        <v>478</v>
      </c>
      <c r="AE148" s="58" t="s">
        <v>478</v>
      </c>
      <c r="AF148" s="58" t="s">
        <v>478</v>
      </c>
      <c r="AG148" s="58" t="s">
        <v>479</v>
      </c>
      <c r="AH148" s="62"/>
      <c r="AI148" s="62"/>
      <c r="AJ148" s="62"/>
      <c r="AK148" s="63"/>
    </row>
    <row r="149" spans="1:37" ht="60.75" thickBot="1">
      <c r="A149" s="56" t="s">
        <v>92</v>
      </c>
      <c r="B149" s="56" t="s">
        <v>211</v>
      </c>
      <c r="C149" s="56" t="s">
        <v>97</v>
      </c>
      <c r="D149" s="57" t="s">
        <v>99</v>
      </c>
      <c r="E149" s="56" t="s">
        <v>221</v>
      </c>
      <c r="F149" s="58" t="s">
        <v>95</v>
      </c>
      <c r="G149" s="56"/>
      <c r="H149" s="56"/>
      <c r="I149" s="58" t="s">
        <v>36</v>
      </c>
      <c r="J149" s="56" t="s">
        <v>100</v>
      </c>
      <c r="K149" s="56" t="s">
        <v>189</v>
      </c>
      <c r="L149" s="56" t="s">
        <v>36</v>
      </c>
      <c r="M149" s="56"/>
      <c r="N149" s="56" t="s">
        <v>98</v>
      </c>
      <c r="O149" s="58" t="s">
        <v>98</v>
      </c>
      <c r="P149" s="56" t="s">
        <v>98</v>
      </c>
      <c r="Q149" s="58" t="s">
        <v>446</v>
      </c>
      <c r="R149" s="58" t="s">
        <v>41</v>
      </c>
      <c r="S149" s="57" t="s">
        <v>447</v>
      </c>
      <c r="T149" s="57" t="s">
        <v>444</v>
      </c>
      <c r="U149" s="57" t="s">
        <v>445</v>
      </c>
      <c r="V149" s="57" t="s">
        <v>76</v>
      </c>
      <c r="W149" s="3" t="str">
        <f>IFERROR(VLOOKUP($V149,'Agrupamiento Activos'!$A$3:$S$52,2,0),"")</f>
        <v>Pública</v>
      </c>
      <c r="X149" s="3" t="str">
        <f>IFERROR(VLOOKUP($V149,'Agrupamiento Activos'!$A$4:$S$52,9,0),"")</f>
        <v>Bajo</v>
      </c>
      <c r="Y149" s="3" t="str">
        <f>IFERROR(VLOOKUP($V149,'Agrupamiento Activos'!$A$4:$S$52,16,0),"")</f>
        <v>Bajo</v>
      </c>
      <c r="Z149" s="3" t="str">
        <f>IFERROR(VLOOKUP($V149,'Agrupamiento Activos'!$A$4:$S$52,19,0),"")</f>
        <v>Bajo</v>
      </c>
      <c r="AA149" s="58" t="s">
        <v>478</v>
      </c>
      <c r="AB149" s="58" t="s">
        <v>478</v>
      </c>
      <c r="AC149" s="58" t="s">
        <v>478</v>
      </c>
      <c r="AD149" s="58" t="s">
        <v>478</v>
      </c>
      <c r="AE149" s="58" t="s">
        <v>478</v>
      </c>
      <c r="AF149" s="58" t="s">
        <v>478</v>
      </c>
      <c r="AG149" s="58" t="s">
        <v>479</v>
      </c>
      <c r="AH149" s="62"/>
      <c r="AI149" s="62"/>
      <c r="AJ149" s="62"/>
      <c r="AK149" s="63"/>
    </row>
    <row r="150" spans="1:37" ht="75.75" thickBot="1">
      <c r="A150" s="56" t="s">
        <v>92</v>
      </c>
      <c r="B150" s="56" t="s">
        <v>211</v>
      </c>
      <c r="C150" s="56" t="s">
        <v>97</v>
      </c>
      <c r="D150" s="57" t="s">
        <v>99</v>
      </c>
      <c r="E150" s="56" t="s">
        <v>222</v>
      </c>
      <c r="F150" s="58" t="s">
        <v>95</v>
      </c>
      <c r="G150" s="56"/>
      <c r="H150" s="56"/>
      <c r="I150" s="58" t="s">
        <v>36</v>
      </c>
      <c r="J150" s="56" t="s">
        <v>100</v>
      </c>
      <c r="K150" s="56" t="s">
        <v>189</v>
      </c>
      <c r="L150" s="56" t="s">
        <v>36</v>
      </c>
      <c r="M150" s="56"/>
      <c r="N150" s="56" t="s">
        <v>98</v>
      </c>
      <c r="O150" s="58" t="s">
        <v>98</v>
      </c>
      <c r="P150" s="56" t="s">
        <v>98</v>
      </c>
      <c r="Q150" s="58" t="s">
        <v>446</v>
      </c>
      <c r="R150" s="58" t="s">
        <v>41</v>
      </c>
      <c r="S150" s="57" t="s">
        <v>447</v>
      </c>
      <c r="T150" s="57" t="s">
        <v>444</v>
      </c>
      <c r="U150" s="57" t="s">
        <v>445</v>
      </c>
      <c r="V150" s="57" t="s">
        <v>76</v>
      </c>
      <c r="W150" s="3" t="str">
        <f>IFERROR(VLOOKUP($V150,'Agrupamiento Activos'!$A$3:$S$52,2,0),"")</f>
        <v>Pública</v>
      </c>
      <c r="X150" s="3" t="str">
        <f>IFERROR(VLOOKUP($V150,'Agrupamiento Activos'!$A$4:$S$52,9,0),"")</f>
        <v>Bajo</v>
      </c>
      <c r="Y150" s="3" t="str">
        <f>IFERROR(VLOOKUP($V150,'Agrupamiento Activos'!$A$4:$S$52,16,0),"")</f>
        <v>Bajo</v>
      </c>
      <c r="Z150" s="3" t="str">
        <f>IFERROR(VLOOKUP($V150,'Agrupamiento Activos'!$A$4:$S$52,19,0),"")</f>
        <v>Bajo</v>
      </c>
      <c r="AA150" s="58" t="s">
        <v>478</v>
      </c>
      <c r="AB150" s="58" t="s">
        <v>478</v>
      </c>
      <c r="AC150" s="58" t="s">
        <v>478</v>
      </c>
      <c r="AD150" s="58" t="s">
        <v>478</v>
      </c>
      <c r="AE150" s="58" t="s">
        <v>478</v>
      </c>
      <c r="AF150" s="58" t="s">
        <v>478</v>
      </c>
      <c r="AG150" s="58" t="s">
        <v>479</v>
      </c>
      <c r="AH150" s="62"/>
      <c r="AI150" s="62"/>
      <c r="AJ150" s="62"/>
      <c r="AK150" s="63"/>
    </row>
    <row r="151" spans="1:37" ht="75.75" thickBot="1">
      <c r="A151" s="56" t="s">
        <v>92</v>
      </c>
      <c r="B151" s="56" t="s">
        <v>211</v>
      </c>
      <c r="C151" s="56" t="s">
        <v>97</v>
      </c>
      <c r="D151" s="56" t="s">
        <v>223</v>
      </c>
      <c r="E151" s="56" t="s">
        <v>593</v>
      </c>
      <c r="F151" s="58" t="s">
        <v>95</v>
      </c>
      <c r="G151" s="56"/>
      <c r="H151" s="56"/>
      <c r="I151" s="58" t="s">
        <v>36</v>
      </c>
      <c r="J151" s="56" t="s">
        <v>103</v>
      </c>
      <c r="K151" s="56" t="s">
        <v>148</v>
      </c>
      <c r="L151" s="56" t="s">
        <v>36</v>
      </c>
      <c r="M151" s="56"/>
      <c r="N151" s="56" t="s">
        <v>98</v>
      </c>
      <c r="O151" s="58" t="s">
        <v>98</v>
      </c>
      <c r="P151" s="56" t="s">
        <v>98</v>
      </c>
      <c r="Q151" s="58" t="s">
        <v>446</v>
      </c>
      <c r="R151" s="58" t="s">
        <v>41</v>
      </c>
      <c r="S151" s="57" t="s">
        <v>451</v>
      </c>
      <c r="T151" s="57" t="s">
        <v>444</v>
      </c>
      <c r="U151" s="57" t="s">
        <v>445</v>
      </c>
      <c r="V151" s="57" t="s">
        <v>468</v>
      </c>
      <c r="W151" s="3" t="str">
        <f>IFERROR(VLOOKUP($V151,'Agrupamiento Activos'!$A$3:$S$52,2,0),"")</f>
        <v>Pública Clasificada</v>
      </c>
      <c r="X151" s="3" t="str">
        <f>IFERROR(VLOOKUP($V151,'Agrupamiento Activos'!$A$4:$S$52,9,0),"")</f>
        <v>Medio</v>
      </c>
      <c r="Y151" s="3" t="str">
        <f>IFERROR(VLOOKUP($V151,'Agrupamiento Activos'!$A$4:$S$52,16,0),"")</f>
        <v>Medio</v>
      </c>
      <c r="Z151" s="3" t="str">
        <f>IFERROR(VLOOKUP($V151,'Agrupamiento Activos'!$A$4:$S$52,19,0),"")</f>
        <v>Medio</v>
      </c>
      <c r="AA151" s="58" t="s">
        <v>476</v>
      </c>
      <c r="AB151" s="58" t="s">
        <v>471</v>
      </c>
      <c r="AC151" s="58" t="s">
        <v>477</v>
      </c>
      <c r="AD151" s="58" t="s">
        <v>473</v>
      </c>
      <c r="AE151" s="64">
        <v>43237</v>
      </c>
      <c r="AF151" s="58" t="s">
        <v>474</v>
      </c>
      <c r="AG151" s="58" t="s">
        <v>479</v>
      </c>
      <c r="AH151" s="62"/>
      <c r="AI151" s="62"/>
      <c r="AJ151" s="62"/>
      <c r="AK151" s="63"/>
    </row>
    <row r="152" spans="1:37" ht="75.75" thickBot="1">
      <c r="A152" s="56" t="s">
        <v>92</v>
      </c>
      <c r="B152" s="57" t="s">
        <v>211</v>
      </c>
      <c r="C152" s="57" t="s">
        <v>97</v>
      </c>
      <c r="D152" s="57" t="s">
        <v>224</v>
      </c>
      <c r="E152" s="57" t="s">
        <v>594</v>
      </c>
      <c r="F152" s="58" t="s">
        <v>95</v>
      </c>
      <c r="G152" s="56"/>
      <c r="H152" s="56"/>
      <c r="I152" s="58" t="s">
        <v>36</v>
      </c>
      <c r="J152" s="56" t="s">
        <v>103</v>
      </c>
      <c r="K152" s="57" t="s">
        <v>131</v>
      </c>
      <c r="L152" s="56" t="s">
        <v>36</v>
      </c>
      <c r="M152" s="56"/>
      <c r="N152" s="57" t="s">
        <v>98</v>
      </c>
      <c r="O152" s="58" t="s">
        <v>98</v>
      </c>
      <c r="P152" s="57" t="s">
        <v>98</v>
      </c>
      <c r="Q152" s="58" t="s">
        <v>442</v>
      </c>
      <c r="R152" s="58" t="s">
        <v>41</v>
      </c>
      <c r="S152" s="57" t="s">
        <v>448</v>
      </c>
      <c r="T152" s="57" t="s">
        <v>444</v>
      </c>
      <c r="U152" s="57" t="s">
        <v>445</v>
      </c>
      <c r="V152" s="57" t="s">
        <v>83</v>
      </c>
      <c r="W152" s="3" t="str">
        <f>IFERROR(VLOOKUP($V152,'Agrupamiento Activos'!$A$3:$S$52,2,0),"")</f>
        <v>Pública</v>
      </c>
      <c r="X152" s="3" t="str">
        <f>IFERROR(VLOOKUP($V152,'Agrupamiento Activos'!$A$4:$S$52,9,0),"")</f>
        <v>Bajo</v>
      </c>
      <c r="Y152" s="3" t="str">
        <f>IFERROR(VLOOKUP($V152,'Agrupamiento Activos'!$A$4:$S$52,16,0),"")</f>
        <v>Bajo</v>
      </c>
      <c r="Z152" s="3" t="str">
        <f>IFERROR(VLOOKUP($V152,'Agrupamiento Activos'!$A$4:$S$52,19,0),"")</f>
        <v>Bajo</v>
      </c>
      <c r="AA152" s="58" t="s">
        <v>478</v>
      </c>
      <c r="AB152" s="58" t="s">
        <v>478</v>
      </c>
      <c r="AC152" s="58" t="s">
        <v>478</v>
      </c>
      <c r="AD152" s="58" t="s">
        <v>478</v>
      </c>
      <c r="AE152" s="58" t="s">
        <v>478</v>
      </c>
      <c r="AF152" s="58" t="s">
        <v>478</v>
      </c>
      <c r="AG152" s="58" t="s">
        <v>479</v>
      </c>
      <c r="AH152" s="62"/>
      <c r="AI152" s="62"/>
      <c r="AJ152" s="62"/>
      <c r="AK152" s="63"/>
    </row>
    <row r="153" spans="1:37" ht="75.75" thickBot="1">
      <c r="A153" s="56" t="s">
        <v>92</v>
      </c>
      <c r="B153" s="57" t="s">
        <v>211</v>
      </c>
      <c r="C153" s="57" t="s">
        <v>97</v>
      </c>
      <c r="D153" s="57" t="s">
        <v>225</v>
      </c>
      <c r="E153" s="57" t="s">
        <v>595</v>
      </c>
      <c r="F153" s="58" t="s">
        <v>95</v>
      </c>
      <c r="G153" s="56"/>
      <c r="H153" s="56"/>
      <c r="I153" s="58" t="s">
        <v>36</v>
      </c>
      <c r="J153" s="56" t="s">
        <v>103</v>
      </c>
      <c r="K153" s="57" t="s">
        <v>131</v>
      </c>
      <c r="L153" s="56" t="s">
        <v>36</v>
      </c>
      <c r="M153" s="56"/>
      <c r="N153" s="58" t="s">
        <v>98</v>
      </c>
      <c r="O153" s="58" t="s">
        <v>98</v>
      </c>
      <c r="P153" s="57" t="s">
        <v>98</v>
      </c>
      <c r="Q153" s="58" t="s">
        <v>442</v>
      </c>
      <c r="R153" s="58" t="s">
        <v>41</v>
      </c>
      <c r="S153" s="57" t="s">
        <v>448</v>
      </c>
      <c r="T153" s="57" t="s">
        <v>444</v>
      </c>
      <c r="U153" s="57" t="s">
        <v>445</v>
      </c>
      <c r="V153" s="57" t="s">
        <v>466</v>
      </c>
      <c r="W153" s="3" t="str">
        <f>IFERROR(VLOOKUP($V153,'Agrupamiento Activos'!$A$3:$S$52,2,0),"")</f>
        <v>Pública Clasificada</v>
      </c>
      <c r="X153" s="3" t="str">
        <f>IFERROR(VLOOKUP($V153,'Agrupamiento Activos'!$A$4:$S$52,9,0),"")</f>
        <v>Medio</v>
      </c>
      <c r="Y153" s="3" t="str">
        <f>IFERROR(VLOOKUP($V153,'Agrupamiento Activos'!$A$4:$S$52,16,0),"")</f>
        <v>Medio</v>
      </c>
      <c r="Z153" s="3" t="str">
        <f>IFERROR(VLOOKUP($V153,'Agrupamiento Activos'!$A$4:$S$52,19,0),"")</f>
        <v>Medio</v>
      </c>
      <c r="AA153" s="58" t="s">
        <v>476</v>
      </c>
      <c r="AB153" s="58" t="s">
        <v>471</v>
      </c>
      <c r="AC153" s="58" t="s">
        <v>477</v>
      </c>
      <c r="AD153" s="58" t="s">
        <v>473</v>
      </c>
      <c r="AE153" s="64">
        <v>43237</v>
      </c>
      <c r="AF153" s="58" t="s">
        <v>474</v>
      </c>
      <c r="AG153" s="58" t="s">
        <v>479</v>
      </c>
      <c r="AH153" s="62"/>
      <c r="AI153" s="62"/>
      <c r="AJ153" s="62"/>
      <c r="AK153" s="63"/>
    </row>
    <row r="154" spans="1:37" ht="75.75" thickBot="1">
      <c r="A154" s="56" t="s">
        <v>92</v>
      </c>
      <c r="B154" s="57" t="s">
        <v>211</v>
      </c>
      <c r="C154" s="57" t="s">
        <v>483</v>
      </c>
      <c r="D154" s="57" t="s">
        <v>484</v>
      </c>
      <c r="E154" s="57" t="s">
        <v>596</v>
      </c>
      <c r="F154" s="58" t="s">
        <v>95</v>
      </c>
      <c r="G154" s="56"/>
      <c r="H154" s="56"/>
      <c r="I154" s="58" t="s">
        <v>36</v>
      </c>
      <c r="J154" s="56" t="s">
        <v>103</v>
      </c>
      <c r="K154" s="57" t="s">
        <v>131</v>
      </c>
      <c r="L154" s="56" t="s">
        <v>36</v>
      </c>
      <c r="M154" s="56"/>
      <c r="N154" s="58" t="s">
        <v>98</v>
      </c>
      <c r="O154" s="58" t="s">
        <v>98</v>
      </c>
      <c r="P154" s="57" t="s">
        <v>98</v>
      </c>
      <c r="Q154" s="58" t="s">
        <v>442</v>
      </c>
      <c r="R154" s="58" t="s">
        <v>41</v>
      </c>
      <c r="S154" s="57" t="s">
        <v>448</v>
      </c>
      <c r="T154" s="57" t="s">
        <v>444</v>
      </c>
      <c r="U154" s="57" t="s">
        <v>445</v>
      </c>
      <c r="V154" s="57" t="s">
        <v>466</v>
      </c>
      <c r="W154" s="3" t="str">
        <f>IFERROR(VLOOKUP($V154,'Agrupamiento Activos'!$A$3:$S$52,2,0),"")</f>
        <v>Pública Clasificada</v>
      </c>
      <c r="X154" s="3" t="str">
        <f>IFERROR(VLOOKUP($V154,'Agrupamiento Activos'!$A$4:$S$52,9,0),"")</f>
        <v>Medio</v>
      </c>
      <c r="Y154" s="3" t="str">
        <f>IFERROR(VLOOKUP($V154,'Agrupamiento Activos'!$A$4:$S$52,16,0),"")</f>
        <v>Medio</v>
      </c>
      <c r="Z154" s="3" t="str">
        <f>IFERROR(VLOOKUP($V154,'Agrupamiento Activos'!$A$4:$S$52,19,0),"")</f>
        <v>Medio</v>
      </c>
      <c r="AA154" s="58" t="s">
        <v>476</v>
      </c>
      <c r="AB154" s="58" t="s">
        <v>471</v>
      </c>
      <c r="AC154" s="58" t="s">
        <v>477</v>
      </c>
      <c r="AD154" s="58" t="s">
        <v>473</v>
      </c>
      <c r="AE154" s="64">
        <v>43237</v>
      </c>
      <c r="AF154" s="58" t="s">
        <v>474</v>
      </c>
      <c r="AG154" s="58" t="s">
        <v>479</v>
      </c>
      <c r="AH154" s="62"/>
      <c r="AI154" s="62"/>
      <c r="AJ154" s="62"/>
      <c r="AK154" s="63"/>
    </row>
    <row r="155" spans="1:37" ht="60.75" thickBot="1">
      <c r="A155" s="56" t="s">
        <v>92</v>
      </c>
      <c r="B155" s="57" t="s">
        <v>226</v>
      </c>
      <c r="C155" s="56" t="s">
        <v>97</v>
      </c>
      <c r="D155" s="57" t="s">
        <v>99</v>
      </c>
      <c r="E155" s="57" t="s">
        <v>597</v>
      </c>
      <c r="F155" s="58" t="s">
        <v>95</v>
      </c>
      <c r="G155" s="56"/>
      <c r="H155" s="56"/>
      <c r="I155" s="56" t="s">
        <v>36</v>
      </c>
      <c r="J155" s="56" t="s">
        <v>100</v>
      </c>
      <c r="K155" s="57" t="s">
        <v>227</v>
      </c>
      <c r="L155" s="56" t="s">
        <v>36</v>
      </c>
      <c r="M155" s="56"/>
      <c r="N155" s="58" t="s">
        <v>98</v>
      </c>
      <c r="O155" s="58" t="s">
        <v>98</v>
      </c>
      <c r="P155" s="57" t="s">
        <v>98</v>
      </c>
      <c r="Q155" s="58" t="s">
        <v>446</v>
      </c>
      <c r="R155" s="58" t="s">
        <v>41</v>
      </c>
      <c r="S155" s="57" t="s">
        <v>447</v>
      </c>
      <c r="T155" s="57" t="s">
        <v>444</v>
      </c>
      <c r="U155" s="57" t="s">
        <v>445</v>
      </c>
      <c r="V155" s="57" t="s">
        <v>76</v>
      </c>
      <c r="W155" s="3" t="str">
        <f>IFERROR(VLOOKUP($V155,'Agrupamiento Activos'!$A$3:$S$52,2,0),"")</f>
        <v>Pública</v>
      </c>
      <c r="X155" s="3" t="str">
        <f>IFERROR(VLOOKUP($V155,'Agrupamiento Activos'!$A$4:$S$52,9,0),"")</f>
        <v>Bajo</v>
      </c>
      <c r="Y155" s="3" t="str">
        <f>IFERROR(VLOOKUP($V155,'Agrupamiento Activos'!$A$4:$S$52,16,0),"")</f>
        <v>Bajo</v>
      </c>
      <c r="Z155" s="3" t="str">
        <f>IFERROR(VLOOKUP($V155,'Agrupamiento Activos'!$A$4:$S$52,19,0),"")</f>
        <v>Bajo</v>
      </c>
      <c r="AA155" s="58" t="s">
        <v>478</v>
      </c>
      <c r="AB155" s="58" t="s">
        <v>478</v>
      </c>
      <c r="AC155" s="58" t="s">
        <v>478</v>
      </c>
      <c r="AD155" s="58" t="s">
        <v>478</v>
      </c>
      <c r="AE155" s="58" t="s">
        <v>478</v>
      </c>
      <c r="AF155" s="58" t="s">
        <v>478</v>
      </c>
      <c r="AG155" s="58" t="s">
        <v>479</v>
      </c>
      <c r="AH155" s="62"/>
      <c r="AI155" s="62"/>
      <c r="AJ155" s="62"/>
      <c r="AK155" s="63"/>
    </row>
    <row r="156" spans="1:37" ht="60.75" thickBot="1">
      <c r="A156" s="56" t="s">
        <v>92</v>
      </c>
      <c r="B156" s="57" t="s">
        <v>226</v>
      </c>
      <c r="C156" s="56" t="s">
        <v>97</v>
      </c>
      <c r="D156" s="57" t="s">
        <v>99</v>
      </c>
      <c r="E156" s="57" t="s">
        <v>599</v>
      </c>
      <c r="F156" s="58" t="s">
        <v>95</v>
      </c>
      <c r="G156" s="56"/>
      <c r="H156" s="56"/>
      <c r="I156" s="56" t="s">
        <v>36</v>
      </c>
      <c r="J156" s="56" t="s">
        <v>100</v>
      </c>
      <c r="K156" s="57" t="s">
        <v>227</v>
      </c>
      <c r="L156" s="56" t="s">
        <v>36</v>
      </c>
      <c r="M156" s="56"/>
      <c r="N156" s="58" t="s">
        <v>98</v>
      </c>
      <c r="O156" s="58" t="s">
        <v>98</v>
      </c>
      <c r="P156" s="57" t="s">
        <v>98</v>
      </c>
      <c r="Q156" s="58" t="s">
        <v>446</v>
      </c>
      <c r="R156" s="58" t="s">
        <v>41</v>
      </c>
      <c r="S156" s="57" t="s">
        <v>447</v>
      </c>
      <c r="T156" s="57" t="s">
        <v>444</v>
      </c>
      <c r="U156" s="57" t="s">
        <v>445</v>
      </c>
      <c r="V156" s="57" t="s">
        <v>76</v>
      </c>
      <c r="W156" s="3" t="str">
        <f>IFERROR(VLOOKUP($V156,'Agrupamiento Activos'!$A$3:$S$52,2,0),"")</f>
        <v>Pública</v>
      </c>
      <c r="X156" s="3" t="str">
        <f>IFERROR(VLOOKUP($V156,'Agrupamiento Activos'!$A$4:$S$52,9,0),"")</f>
        <v>Bajo</v>
      </c>
      <c r="Y156" s="3" t="str">
        <f>IFERROR(VLOOKUP($V156,'Agrupamiento Activos'!$A$4:$S$52,16,0),"")</f>
        <v>Bajo</v>
      </c>
      <c r="Z156" s="3" t="str">
        <f>IFERROR(VLOOKUP($V156,'Agrupamiento Activos'!$A$4:$S$52,19,0),"")</f>
        <v>Bajo</v>
      </c>
      <c r="AA156" s="58" t="s">
        <v>478</v>
      </c>
      <c r="AB156" s="58" t="s">
        <v>478</v>
      </c>
      <c r="AC156" s="58" t="s">
        <v>478</v>
      </c>
      <c r="AD156" s="58" t="s">
        <v>478</v>
      </c>
      <c r="AE156" s="58" t="s">
        <v>478</v>
      </c>
      <c r="AF156" s="58" t="s">
        <v>478</v>
      </c>
      <c r="AG156" s="58" t="s">
        <v>479</v>
      </c>
      <c r="AH156" s="62"/>
      <c r="AI156" s="62"/>
      <c r="AJ156" s="62"/>
      <c r="AK156" s="63"/>
    </row>
    <row r="157" spans="1:37" ht="120.75" thickBot="1">
      <c r="A157" s="56" t="s">
        <v>92</v>
      </c>
      <c r="B157" s="57" t="s">
        <v>226</v>
      </c>
      <c r="C157" s="56" t="s">
        <v>97</v>
      </c>
      <c r="D157" s="56" t="s">
        <v>228</v>
      </c>
      <c r="E157" s="56" t="s">
        <v>598</v>
      </c>
      <c r="F157" s="58" t="s">
        <v>95</v>
      </c>
      <c r="G157" s="56"/>
      <c r="H157" s="56"/>
      <c r="I157" s="58" t="s">
        <v>36</v>
      </c>
      <c r="J157" s="56" t="s">
        <v>103</v>
      </c>
      <c r="K157" s="56" t="s">
        <v>131</v>
      </c>
      <c r="L157" s="56" t="s">
        <v>36</v>
      </c>
      <c r="M157" s="56"/>
      <c r="N157" s="58" t="s">
        <v>98</v>
      </c>
      <c r="O157" s="58" t="s">
        <v>98</v>
      </c>
      <c r="P157" s="56" t="s">
        <v>98</v>
      </c>
      <c r="Q157" s="58" t="s">
        <v>442</v>
      </c>
      <c r="R157" s="58" t="s">
        <v>41</v>
      </c>
      <c r="S157" s="57" t="s">
        <v>448</v>
      </c>
      <c r="T157" s="57" t="s">
        <v>444</v>
      </c>
      <c r="U157" s="57" t="s">
        <v>445</v>
      </c>
      <c r="V157" s="57" t="s">
        <v>464</v>
      </c>
      <c r="W157" s="3" t="str">
        <f>IFERROR(VLOOKUP($V157,'Agrupamiento Activos'!$A$3:$S$52,2,0),"")</f>
        <v>Pública Clasificada</v>
      </c>
      <c r="X157" s="3" t="str">
        <f>IFERROR(VLOOKUP($V157,'Agrupamiento Activos'!$A$4:$S$52,9,0),"")</f>
        <v>Medio</v>
      </c>
      <c r="Y157" s="3" t="str">
        <f>IFERROR(VLOOKUP($V157,'Agrupamiento Activos'!$A$4:$S$52,16,0),"")</f>
        <v>Medio</v>
      </c>
      <c r="Z157" s="3" t="str">
        <f>IFERROR(VLOOKUP($V157,'Agrupamiento Activos'!$A$4:$S$52,19,0),"")</f>
        <v>Medio</v>
      </c>
      <c r="AA157" s="58" t="s">
        <v>476</v>
      </c>
      <c r="AB157" s="58" t="s">
        <v>471</v>
      </c>
      <c r="AC157" s="58" t="s">
        <v>477</v>
      </c>
      <c r="AD157" s="58" t="s">
        <v>473</v>
      </c>
      <c r="AE157" s="64">
        <v>43237</v>
      </c>
      <c r="AF157" s="58" t="s">
        <v>474</v>
      </c>
      <c r="AG157" s="65" t="s">
        <v>475</v>
      </c>
      <c r="AH157" s="62"/>
      <c r="AI157" s="62"/>
      <c r="AJ157" s="62"/>
      <c r="AK157" s="63"/>
    </row>
    <row r="158" spans="1:37" ht="75.75" thickBot="1">
      <c r="A158" s="56" t="s">
        <v>92</v>
      </c>
      <c r="B158" s="57" t="s">
        <v>226</v>
      </c>
      <c r="C158" s="56" t="s">
        <v>97</v>
      </c>
      <c r="D158" s="57" t="s">
        <v>229</v>
      </c>
      <c r="E158" s="56" t="s">
        <v>600</v>
      </c>
      <c r="F158" s="58" t="s">
        <v>95</v>
      </c>
      <c r="G158" s="56"/>
      <c r="H158" s="56"/>
      <c r="I158" s="58" t="s">
        <v>36</v>
      </c>
      <c r="J158" s="56" t="s">
        <v>103</v>
      </c>
      <c r="K158" s="56" t="s">
        <v>131</v>
      </c>
      <c r="L158" s="56" t="s">
        <v>36</v>
      </c>
      <c r="M158" s="56"/>
      <c r="N158" s="58" t="s">
        <v>98</v>
      </c>
      <c r="O158" s="58" t="s">
        <v>98</v>
      </c>
      <c r="P158" s="56" t="s">
        <v>98</v>
      </c>
      <c r="Q158" s="58" t="s">
        <v>442</v>
      </c>
      <c r="R158" s="58" t="s">
        <v>41</v>
      </c>
      <c r="S158" s="57" t="s">
        <v>448</v>
      </c>
      <c r="T158" s="57" t="s">
        <v>444</v>
      </c>
      <c r="U158" s="57" t="s">
        <v>445</v>
      </c>
      <c r="V158" s="57" t="s">
        <v>464</v>
      </c>
      <c r="W158" s="3" t="str">
        <f>IFERROR(VLOOKUP($V158,'Agrupamiento Activos'!$A$3:$S$52,2,0),"")</f>
        <v>Pública Clasificada</v>
      </c>
      <c r="X158" s="3" t="str">
        <f>IFERROR(VLOOKUP($V158,'Agrupamiento Activos'!$A$4:$S$52,9,0),"")</f>
        <v>Medio</v>
      </c>
      <c r="Y158" s="3" t="str">
        <f>IFERROR(VLOOKUP($V158,'Agrupamiento Activos'!$A$4:$S$52,16,0),"")</f>
        <v>Medio</v>
      </c>
      <c r="Z158" s="3" t="str">
        <f>IFERROR(VLOOKUP($V158,'Agrupamiento Activos'!$A$4:$S$52,19,0),"")</f>
        <v>Medio</v>
      </c>
      <c r="AA158" s="58" t="s">
        <v>476</v>
      </c>
      <c r="AB158" s="58" t="s">
        <v>471</v>
      </c>
      <c r="AC158" s="58" t="s">
        <v>477</v>
      </c>
      <c r="AD158" s="58" t="s">
        <v>473</v>
      </c>
      <c r="AE158" s="64">
        <v>43237</v>
      </c>
      <c r="AF158" s="58" t="s">
        <v>474</v>
      </c>
      <c r="AG158" s="65" t="s">
        <v>475</v>
      </c>
      <c r="AH158" s="62"/>
      <c r="AI158" s="62"/>
      <c r="AJ158" s="62"/>
      <c r="AK158" s="63"/>
    </row>
    <row r="159" spans="1:37" ht="75.75" thickBot="1">
      <c r="A159" s="56" t="s">
        <v>92</v>
      </c>
      <c r="B159" s="57" t="s">
        <v>226</v>
      </c>
      <c r="C159" s="56" t="s">
        <v>97</v>
      </c>
      <c r="D159" s="56" t="s">
        <v>230</v>
      </c>
      <c r="E159" s="56" t="s">
        <v>601</v>
      </c>
      <c r="F159" s="58" t="s">
        <v>95</v>
      </c>
      <c r="G159" s="56"/>
      <c r="H159" s="56"/>
      <c r="I159" s="58" t="s">
        <v>36</v>
      </c>
      <c r="J159" s="56" t="s">
        <v>103</v>
      </c>
      <c r="K159" s="56" t="s">
        <v>131</v>
      </c>
      <c r="L159" s="56" t="s">
        <v>36</v>
      </c>
      <c r="M159" s="56"/>
      <c r="N159" s="58" t="s">
        <v>98</v>
      </c>
      <c r="O159" s="58" t="s">
        <v>98</v>
      </c>
      <c r="P159" s="56" t="s">
        <v>98</v>
      </c>
      <c r="Q159" s="58" t="s">
        <v>446</v>
      </c>
      <c r="R159" s="58" t="s">
        <v>41</v>
      </c>
      <c r="S159" s="57" t="s">
        <v>449</v>
      </c>
      <c r="T159" s="57" t="s">
        <v>444</v>
      </c>
      <c r="U159" s="57" t="s">
        <v>445</v>
      </c>
      <c r="V159" s="57" t="s">
        <v>464</v>
      </c>
      <c r="W159" s="3" t="str">
        <f>IFERROR(VLOOKUP($V159,'Agrupamiento Activos'!$A$3:$S$52,2,0),"")</f>
        <v>Pública Clasificada</v>
      </c>
      <c r="X159" s="3" t="str">
        <f>IFERROR(VLOOKUP($V159,'Agrupamiento Activos'!$A$4:$S$52,9,0),"")</f>
        <v>Medio</v>
      </c>
      <c r="Y159" s="3" t="str">
        <f>IFERROR(VLOOKUP($V159,'Agrupamiento Activos'!$A$4:$S$52,16,0),"")</f>
        <v>Medio</v>
      </c>
      <c r="Z159" s="3" t="str">
        <f>IFERROR(VLOOKUP($V159,'Agrupamiento Activos'!$A$4:$S$52,19,0),"")</f>
        <v>Medio</v>
      </c>
      <c r="AA159" s="58" t="s">
        <v>476</v>
      </c>
      <c r="AB159" s="58" t="s">
        <v>471</v>
      </c>
      <c r="AC159" s="58" t="s">
        <v>477</v>
      </c>
      <c r="AD159" s="58" t="s">
        <v>473</v>
      </c>
      <c r="AE159" s="64">
        <v>43237</v>
      </c>
      <c r="AF159" s="58" t="s">
        <v>474</v>
      </c>
      <c r="AG159" s="65" t="s">
        <v>475</v>
      </c>
      <c r="AH159" s="62"/>
      <c r="AI159" s="62"/>
      <c r="AJ159" s="62"/>
      <c r="AK159" s="63"/>
    </row>
    <row r="160" spans="1:37" ht="75.75" thickBot="1">
      <c r="A160" s="56" t="s">
        <v>92</v>
      </c>
      <c r="B160" s="57" t="s">
        <v>226</v>
      </c>
      <c r="C160" s="56" t="s">
        <v>97</v>
      </c>
      <c r="D160" s="56" t="s">
        <v>125</v>
      </c>
      <c r="E160" s="56" t="s">
        <v>602</v>
      </c>
      <c r="F160" s="58" t="s">
        <v>95</v>
      </c>
      <c r="G160" s="56" t="s">
        <v>36</v>
      </c>
      <c r="H160" s="56"/>
      <c r="I160" s="58"/>
      <c r="J160" s="56" t="s">
        <v>96</v>
      </c>
      <c r="K160" s="56" t="s">
        <v>97</v>
      </c>
      <c r="L160" s="56" t="s">
        <v>36</v>
      </c>
      <c r="M160" s="56"/>
      <c r="N160" s="58" t="s">
        <v>98</v>
      </c>
      <c r="O160" s="58" t="s">
        <v>98</v>
      </c>
      <c r="P160" s="56" t="s">
        <v>98</v>
      </c>
      <c r="Q160" s="58" t="s">
        <v>442</v>
      </c>
      <c r="R160" s="58" t="s">
        <v>41</v>
      </c>
      <c r="S160" s="57" t="s">
        <v>443</v>
      </c>
      <c r="T160" s="57" t="s">
        <v>444</v>
      </c>
      <c r="U160" s="57" t="s">
        <v>445</v>
      </c>
      <c r="V160" s="57" t="s">
        <v>461</v>
      </c>
      <c r="W160" s="3" t="str">
        <f>IFERROR(VLOOKUP($V160,'Agrupamiento Activos'!$A$3:$S$52,2,0),"")</f>
        <v>Pública Clasificada</v>
      </c>
      <c r="X160" s="3" t="str">
        <f>IFERROR(VLOOKUP($V160,'Agrupamiento Activos'!$A$4:$S$52,9,0),"")</f>
        <v>Medio</v>
      </c>
      <c r="Y160" s="3" t="str">
        <f>IFERROR(VLOOKUP($V160,'Agrupamiento Activos'!$A$4:$S$52,16,0),"")</f>
        <v>Bajo</v>
      </c>
      <c r="Z160" s="3" t="str">
        <f>IFERROR(VLOOKUP($V160,'Agrupamiento Activos'!$A$4:$S$52,19,0),"")</f>
        <v>Medio</v>
      </c>
      <c r="AA160" s="58" t="s">
        <v>476</v>
      </c>
      <c r="AB160" s="58" t="s">
        <v>471</v>
      </c>
      <c r="AC160" s="58" t="s">
        <v>477</v>
      </c>
      <c r="AD160" s="58" t="s">
        <v>473</v>
      </c>
      <c r="AE160" s="64">
        <v>43237</v>
      </c>
      <c r="AF160" s="58" t="s">
        <v>474</v>
      </c>
      <c r="AG160" s="65" t="s">
        <v>475</v>
      </c>
      <c r="AH160" s="62"/>
      <c r="AI160" s="62"/>
      <c r="AJ160" s="62"/>
      <c r="AK160" s="63"/>
    </row>
    <row r="161" spans="1:37" ht="105.75" thickBot="1">
      <c r="A161" s="56" t="s">
        <v>92</v>
      </c>
      <c r="B161" s="57" t="s">
        <v>226</v>
      </c>
      <c r="C161" s="56" t="s">
        <v>97</v>
      </c>
      <c r="D161" s="56" t="s">
        <v>78</v>
      </c>
      <c r="E161" s="56" t="s">
        <v>231</v>
      </c>
      <c r="F161" s="58" t="s">
        <v>95</v>
      </c>
      <c r="G161" s="56" t="s">
        <v>36</v>
      </c>
      <c r="H161" s="56"/>
      <c r="I161" s="58"/>
      <c r="J161" s="56" t="s">
        <v>96</v>
      </c>
      <c r="K161" s="56" t="s">
        <v>97</v>
      </c>
      <c r="L161" s="56" t="s">
        <v>36</v>
      </c>
      <c r="M161" s="56"/>
      <c r="N161" s="58" t="s">
        <v>98</v>
      </c>
      <c r="O161" s="58" t="s">
        <v>98</v>
      </c>
      <c r="P161" s="56" t="s">
        <v>98</v>
      </c>
      <c r="Q161" s="58" t="s">
        <v>442</v>
      </c>
      <c r="R161" s="58" t="s">
        <v>41</v>
      </c>
      <c r="S161" s="57" t="s">
        <v>443</v>
      </c>
      <c r="T161" s="57" t="s">
        <v>444</v>
      </c>
      <c r="U161" s="57" t="s">
        <v>445</v>
      </c>
      <c r="V161" s="57" t="s">
        <v>78</v>
      </c>
      <c r="W161" s="3" t="str">
        <f>IFERROR(VLOOKUP($V161,'Agrupamiento Activos'!$A$3:$S$52,2,0),"")</f>
        <v>Pública</v>
      </c>
      <c r="X161" s="3" t="str">
        <f>IFERROR(VLOOKUP($V161,'Agrupamiento Activos'!$A$4:$S$52,9,0),"")</f>
        <v>Bajo</v>
      </c>
      <c r="Y161" s="3" t="str">
        <f>IFERROR(VLOOKUP($V161,'Agrupamiento Activos'!$A$4:$S$52,16,0),"")</f>
        <v>Medio</v>
      </c>
      <c r="Z161" s="3" t="str">
        <f>IFERROR(VLOOKUP($V161,'Agrupamiento Activos'!$A$4:$S$52,19,0),"")</f>
        <v>Bajo</v>
      </c>
      <c r="AA161" s="58" t="s">
        <v>478</v>
      </c>
      <c r="AB161" s="58" t="s">
        <v>478</v>
      </c>
      <c r="AC161" s="58" t="s">
        <v>478</v>
      </c>
      <c r="AD161" s="58" t="s">
        <v>478</v>
      </c>
      <c r="AE161" s="58" t="s">
        <v>478</v>
      </c>
      <c r="AF161" s="58" t="s">
        <v>478</v>
      </c>
      <c r="AG161" s="58" t="s">
        <v>479</v>
      </c>
      <c r="AH161" s="62"/>
      <c r="AI161" s="62"/>
      <c r="AJ161" s="62"/>
      <c r="AK161" s="63"/>
    </row>
    <row r="162" spans="1:37" ht="165.75" thickBot="1">
      <c r="A162" s="56" t="s">
        <v>92</v>
      </c>
      <c r="B162" s="57" t="s">
        <v>232</v>
      </c>
      <c r="C162" s="56" t="s">
        <v>233</v>
      </c>
      <c r="D162" s="57" t="s">
        <v>234</v>
      </c>
      <c r="E162" s="56" t="s">
        <v>235</v>
      </c>
      <c r="F162" s="58" t="s">
        <v>95</v>
      </c>
      <c r="G162" s="56" t="s">
        <v>36</v>
      </c>
      <c r="H162" s="56"/>
      <c r="I162" s="58"/>
      <c r="J162" s="56" t="s">
        <v>96</v>
      </c>
      <c r="K162" s="56" t="s">
        <v>97</v>
      </c>
      <c r="L162" s="56" t="s">
        <v>36</v>
      </c>
      <c r="M162" s="56"/>
      <c r="N162" s="58" t="s">
        <v>98</v>
      </c>
      <c r="O162" s="58" t="s">
        <v>98</v>
      </c>
      <c r="P162" s="56" t="s">
        <v>98</v>
      </c>
      <c r="Q162" s="58" t="s">
        <v>442</v>
      </c>
      <c r="R162" s="58" t="s">
        <v>41</v>
      </c>
      <c r="S162" s="57" t="s">
        <v>443</v>
      </c>
      <c r="T162" s="57" t="s">
        <v>444</v>
      </c>
      <c r="U162" s="57" t="s">
        <v>445</v>
      </c>
      <c r="V162" s="57" t="s">
        <v>86</v>
      </c>
      <c r="W162" s="3" t="str">
        <f>IFERROR(VLOOKUP($V162,'Agrupamiento Activos'!$A$3:$S$52,2,0),"")</f>
        <v>Pública</v>
      </c>
      <c r="X162" s="3" t="str">
        <f>IFERROR(VLOOKUP($V162,'Agrupamiento Activos'!$A$4:$S$52,9,0),"")</f>
        <v>Medio</v>
      </c>
      <c r="Y162" s="3" t="str">
        <f>IFERROR(VLOOKUP($V162,'Agrupamiento Activos'!$A$4:$S$52,16,0),"")</f>
        <v>Bajo</v>
      </c>
      <c r="Z162" s="3" t="str">
        <f>IFERROR(VLOOKUP($V162,'Agrupamiento Activos'!$A$4:$S$52,19,0),"")</f>
        <v>Bajo</v>
      </c>
      <c r="AA162" s="58" t="s">
        <v>478</v>
      </c>
      <c r="AB162" s="58" t="s">
        <v>478</v>
      </c>
      <c r="AC162" s="58" t="s">
        <v>478</v>
      </c>
      <c r="AD162" s="58" t="s">
        <v>478</v>
      </c>
      <c r="AE162" s="58" t="s">
        <v>478</v>
      </c>
      <c r="AF162" s="58" t="s">
        <v>478</v>
      </c>
      <c r="AG162" s="58" t="s">
        <v>479</v>
      </c>
      <c r="AH162" s="62"/>
      <c r="AI162" s="62"/>
      <c r="AJ162" s="62"/>
      <c r="AK162" s="63"/>
    </row>
    <row r="163" spans="1:37" ht="105.75" thickBot="1">
      <c r="A163" s="56" t="s">
        <v>92</v>
      </c>
      <c r="B163" s="56" t="s">
        <v>232</v>
      </c>
      <c r="C163" s="56" t="s">
        <v>97</v>
      </c>
      <c r="D163" s="57" t="s">
        <v>132</v>
      </c>
      <c r="E163" s="56" t="s">
        <v>236</v>
      </c>
      <c r="F163" s="58" t="s">
        <v>95</v>
      </c>
      <c r="G163" s="56"/>
      <c r="H163" s="56"/>
      <c r="I163" s="58" t="s">
        <v>36</v>
      </c>
      <c r="J163" s="56" t="s">
        <v>103</v>
      </c>
      <c r="K163" s="56" t="s">
        <v>148</v>
      </c>
      <c r="L163" s="56" t="s">
        <v>36</v>
      </c>
      <c r="M163" s="56"/>
      <c r="N163" s="56" t="s">
        <v>98</v>
      </c>
      <c r="O163" s="58" t="s">
        <v>98</v>
      </c>
      <c r="P163" s="56" t="s">
        <v>98</v>
      </c>
      <c r="Q163" s="58" t="s">
        <v>446</v>
      </c>
      <c r="R163" s="58" t="s">
        <v>41</v>
      </c>
      <c r="S163" s="57" t="s">
        <v>450</v>
      </c>
      <c r="T163" s="57" t="s">
        <v>444</v>
      </c>
      <c r="U163" s="57" t="s">
        <v>445</v>
      </c>
      <c r="V163" s="57" t="s">
        <v>465</v>
      </c>
      <c r="W163" s="3" t="str">
        <f>IFERROR(VLOOKUP($V163,'Agrupamiento Activos'!$A$3:$S$52,2,0),"")</f>
        <v>Pública Clasificada</v>
      </c>
      <c r="X163" s="3" t="str">
        <f>IFERROR(VLOOKUP($V163,'Agrupamiento Activos'!$A$4:$S$52,9,0),"")</f>
        <v>Medio</v>
      </c>
      <c r="Y163" s="3" t="str">
        <f>IFERROR(VLOOKUP($V163,'Agrupamiento Activos'!$A$4:$S$52,16,0),"")</f>
        <v>Medio</v>
      </c>
      <c r="Z163" s="3" t="str">
        <f>IFERROR(VLOOKUP($V163,'Agrupamiento Activos'!$A$4:$S$52,19,0),"")</f>
        <v>Medio</v>
      </c>
      <c r="AA163" s="58" t="s">
        <v>476</v>
      </c>
      <c r="AB163" s="58" t="s">
        <v>471</v>
      </c>
      <c r="AC163" s="58" t="s">
        <v>477</v>
      </c>
      <c r="AD163" s="58" t="s">
        <v>473</v>
      </c>
      <c r="AE163" s="64">
        <v>43237</v>
      </c>
      <c r="AF163" s="58" t="s">
        <v>474</v>
      </c>
      <c r="AG163" s="58" t="s">
        <v>479</v>
      </c>
      <c r="AH163" s="62"/>
      <c r="AI163" s="62"/>
      <c r="AJ163" s="62"/>
      <c r="AK163" s="63"/>
    </row>
    <row r="164" spans="1:37" ht="135.75" thickBot="1">
      <c r="A164" s="56" t="s">
        <v>92</v>
      </c>
      <c r="B164" s="56" t="s">
        <v>232</v>
      </c>
      <c r="C164" s="56" t="s">
        <v>237</v>
      </c>
      <c r="D164" s="57" t="s">
        <v>238</v>
      </c>
      <c r="E164" s="56" t="s">
        <v>603</v>
      </c>
      <c r="F164" s="58" t="s">
        <v>95</v>
      </c>
      <c r="G164" s="56" t="s">
        <v>36</v>
      </c>
      <c r="H164" s="56"/>
      <c r="I164" s="58"/>
      <c r="J164" s="56" t="s">
        <v>96</v>
      </c>
      <c r="K164" s="56" t="s">
        <v>97</v>
      </c>
      <c r="L164" s="56" t="s">
        <v>36</v>
      </c>
      <c r="M164" s="56"/>
      <c r="N164" s="56" t="s">
        <v>239</v>
      </c>
      <c r="O164" s="58" t="s">
        <v>240</v>
      </c>
      <c r="P164" s="56" t="s">
        <v>241</v>
      </c>
      <c r="Q164" s="58" t="s">
        <v>442</v>
      </c>
      <c r="R164" s="58" t="s">
        <v>41</v>
      </c>
      <c r="S164" s="57" t="s">
        <v>443</v>
      </c>
      <c r="T164" s="57" t="s">
        <v>444</v>
      </c>
      <c r="U164" s="57" t="s">
        <v>445</v>
      </c>
      <c r="V164" s="57" t="s">
        <v>464</v>
      </c>
      <c r="W164" s="3" t="str">
        <f>IFERROR(VLOOKUP($V164,'Agrupamiento Activos'!$A$3:$S$52,2,0),"")</f>
        <v>Pública Clasificada</v>
      </c>
      <c r="X164" s="3" t="str">
        <f>IFERROR(VLOOKUP($V164,'Agrupamiento Activos'!$A$4:$S$52,9,0),"")</f>
        <v>Medio</v>
      </c>
      <c r="Y164" s="3" t="str">
        <f>IFERROR(VLOOKUP($V164,'Agrupamiento Activos'!$A$4:$S$52,16,0),"")</f>
        <v>Medio</v>
      </c>
      <c r="Z164" s="3" t="str">
        <f>IFERROR(VLOOKUP($V164,'Agrupamiento Activos'!$A$4:$S$52,19,0),"")</f>
        <v>Medio</v>
      </c>
      <c r="AA164" s="58" t="s">
        <v>476</v>
      </c>
      <c r="AB164" s="58" t="s">
        <v>471</v>
      </c>
      <c r="AC164" s="58" t="s">
        <v>477</v>
      </c>
      <c r="AD164" s="58" t="s">
        <v>473</v>
      </c>
      <c r="AE164" s="64">
        <v>43237</v>
      </c>
      <c r="AF164" s="58" t="s">
        <v>474</v>
      </c>
      <c r="AG164" s="58" t="s">
        <v>479</v>
      </c>
      <c r="AH164" s="62"/>
      <c r="AI164" s="62"/>
      <c r="AJ164" s="62"/>
      <c r="AK164" s="63"/>
    </row>
    <row r="165" spans="1:37" ht="75.75" thickBot="1">
      <c r="A165" s="56" t="s">
        <v>92</v>
      </c>
      <c r="B165" s="56" t="s">
        <v>232</v>
      </c>
      <c r="C165" s="56" t="s">
        <v>242</v>
      </c>
      <c r="D165" s="56" t="s">
        <v>243</v>
      </c>
      <c r="E165" s="56" t="s">
        <v>604</v>
      </c>
      <c r="F165" s="58" t="s">
        <v>95</v>
      </c>
      <c r="G165" s="56" t="s">
        <v>36</v>
      </c>
      <c r="H165" s="56"/>
      <c r="I165" s="58"/>
      <c r="J165" s="56" t="s">
        <v>96</v>
      </c>
      <c r="K165" s="56" t="s">
        <v>97</v>
      </c>
      <c r="L165" s="56" t="s">
        <v>36</v>
      </c>
      <c r="M165" s="56"/>
      <c r="N165" s="56" t="s">
        <v>98</v>
      </c>
      <c r="O165" s="58" t="s">
        <v>98</v>
      </c>
      <c r="P165" s="56" t="s">
        <v>98</v>
      </c>
      <c r="Q165" s="58" t="s">
        <v>442</v>
      </c>
      <c r="R165" s="58" t="s">
        <v>41</v>
      </c>
      <c r="S165" s="57" t="s">
        <v>443</v>
      </c>
      <c r="T165" s="57" t="s">
        <v>444</v>
      </c>
      <c r="U165" s="57" t="s">
        <v>445</v>
      </c>
      <c r="V165" s="57" t="s">
        <v>464</v>
      </c>
      <c r="W165" s="3" t="str">
        <f>IFERROR(VLOOKUP($V165,'Agrupamiento Activos'!$A$3:$S$52,2,0),"")</f>
        <v>Pública Clasificada</v>
      </c>
      <c r="X165" s="3" t="str">
        <f>IFERROR(VLOOKUP($V165,'Agrupamiento Activos'!$A$4:$S$52,9,0),"")</f>
        <v>Medio</v>
      </c>
      <c r="Y165" s="3" t="str">
        <f>IFERROR(VLOOKUP($V165,'Agrupamiento Activos'!$A$4:$S$52,16,0),"")</f>
        <v>Medio</v>
      </c>
      <c r="Z165" s="3" t="str">
        <f>IFERROR(VLOOKUP($V165,'Agrupamiento Activos'!$A$4:$S$52,19,0),"")</f>
        <v>Medio</v>
      </c>
      <c r="AA165" s="58" t="s">
        <v>476</v>
      </c>
      <c r="AB165" s="58" t="s">
        <v>471</v>
      </c>
      <c r="AC165" s="58" t="s">
        <v>477</v>
      </c>
      <c r="AD165" s="58" t="s">
        <v>473</v>
      </c>
      <c r="AE165" s="64">
        <v>43237</v>
      </c>
      <c r="AF165" s="58" t="s">
        <v>474</v>
      </c>
      <c r="AG165" s="58" t="s">
        <v>479</v>
      </c>
      <c r="AH165" s="62"/>
      <c r="AI165" s="62"/>
      <c r="AJ165" s="62"/>
      <c r="AK165" s="63"/>
    </row>
    <row r="166" spans="1:37" ht="75.75" thickBot="1">
      <c r="A166" s="56" t="s">
        <v>92</v>
      </c>
      <c r="B166" s="57" t="s">
        <v>232</v>
      </c>
      <c r="C166" s="57" t="s">
        <v>244</v>
      </c>
      <c r="D166" s="57" t="s">
        <v>245</v>
      </c>
      <c r="E166" s="57" t="s">
        <v>605</v>
      </c>
      <c r="F166" s="58" t="s">
        <v>95</v>
      </c>
      <c r="G166" s="56"/>
      <c r="H166" s="56"/>
      <c r="I166" s="58" t="s">
        <v>36</v>
      </c>
      <c r="J166" s="56" t="s">
        <v>103</v>
      </c>
      <c r="K166" s="57" t="s">
        <v>131</v>
      </c>
      <c r="L166" s="56" t="s">
        <v>36</v>
      </c>
      <c r="M166" s="56"/>
      <c r="N166" s="57" t="s">
        <v>98</v>
      </c>
      <c r="O166" s="58" t="s">
        <v>98</v>
      </c>
      <c r="P166" s="57" t="s">
        <v>98</v>
      </c>
      <c r="Q166" s="58" t="s">
        <v>442</v>
      </c>
      <c r="R166" s="58" t="s">
        <v>41</v>
      </c>
      <c r="S166" s="57" t="s">
        <v>448</v>
      </c>
      <c r="T166" s="57" t="s">
        <v>444</v>
      </c>
      <c r="U166" s="57" t="s">
        <v>445</v>
      </c>
      <c r="V166" s="57" t="s">
        <v>466</v>
      </c>
      <c r="W166" s="3" t="str">
        <f>IFERROR(VLOOKUP($V166,'Agrupamiento Activos'!$A$3:$S$52,2,0),"")</f>
        <v>Pública Clasificada</v>
      </c>
      <c r="X166" s="3" t="str">
        <f>IFERROR(VLOOKUP($V166,'Agrupamiento Activos'!$A$4:$S$52,9,0),"")</f>
        <v>Medio</v>
      </c>
      <c r="Y166" s="3" t="str">
        <f>IFERROR(VLOOKUP($V166,'Agrupamiento Activos'!$A$4:$S$52,16,0),"")</f>
        <v>Medio</v>
      </c>
      <c r="Z166" s="3" t="str">
        <f>IFERROR(VLOOKUP($V166,'Agrupamiento Activos'!$A$4:$S$52,19,0),"")</f>
        <v>Medio</v>
      </c>
      <c r="AA166" s="58" t="s">
        <v>476</v>
      </c>
      <c r="AB166" s="58" t="s">
        <v>471</v>
      </c>
      <c r="AC166" s="58" t="s">
        <v>477</v>
      </c>
      <c r="AD166" s="58" t="s">
        <v>473</v>
      </c>
      <c r="AE166" s="64">
        <v>43237</v>
      </c>
      <c r="AF166" s="58" t="s">
        <v>474</v>
      </c>
      <c r="AG166" s="58" t="s">
        <v>479</v>
      </c>
      <c r="AH166" s="62"/>
      <c r="AI166" s="62"/>
      <c r="AJ166" s="62"/>
      <c r="AK166" s="63"/>
    </row>
    <row r="167" spans="1:37" ht="135.75" thickBot="1">
      <c r="A167" s="56" t="s">
        <v>92</v>
      </c>
      <c r="B167" s="57" t="s">
        <v>232</v>
      </c>
      <c r="C167" s="57" t="s">
        <v>246</v>
      </c>
      <c r="D167" s="57" t="s">
        <v>247</v>
      </c>
      <c r="E167" s="57" t="s">
        <v>606</v>
      </c>
      <c r="F167" s="58" t="s">
        <v>95</v>
      </c>
      <c r="G167" s="56" t="s">
        <v>36</v>
      </c>
      <c r="H167" s="56"/>
      <c r="I167" s="58"/>
      <c r="J167" s="56" t="s">
        <v>96</v>
      </c>
      <c r="K167" s="57" t="s">
        <v>97</v>
      </c>
      <c r="L167" s="56" t="s">
        <v>36</v>
      </c>
      <c r="M167" s="56"/>
      <c r="N167" s="58" t="s">
        <v>239</v>
      </c>
      <c r="O167" s="58" t="s">
        <v>240</v>
      </c>
      <c r="P167" s="57" t="s">
        <v>241</v>
      </c>
      <c r="Q167" s="58" t="s">
        <v>442</v>
      </c>
      <c r="R167" s="58" t="s">
        <v>41</v>
      </c>
      <c r="S167" s="58" t="s">
        <v>443</v>
      </c>
      <c r="T167" s="58" t="s">
        <v>444</v>
      </c>
      <c r="U167" s="58" t="s">
        <v>445</v>
      </c>
      <c r="V167" s="56" t="s">
        <v>466</v>
      </c>
      <c r="W167" s="3" t="str">
        <f>IFERROR(VLOOKUP($V167,'Agrupamiento Activos'!$A$3:$S$52,2,0),"")</f>
        <v>Pública Clasificada</v>
      </c>
      <c r="X167" s="3" t="str">
        <f>IFERROR(VLOOKUP($V167,'Agrupamiento Activos'!$A$4:$S$52,9,0),"")</f>
        <v>Medio</v>
      </c>
      <c r="Y167" s="3" t="str">
        <f>IFERROR(VLOOKUP($V167,'Agrupamiento Activos'!$A$4:$S$52,16,0),"")</f>
        <v>Medio</v>
      </c>
      <c r="Z167" s="3" t="str">
        <f>IFERROR(VLOOKUP($V167,'Agrupamiento Activos'!$A$4:$S$52,19,0),"")</f>
        <v>Medio</v>
      </c>
      <c r="AA167" s="58" t="s">
        <v>476</v>
      </c>
      <c r="AB167" s="58" t="s">
        <v>471</v>
      </c>
      <c r="AC167" s="58" t="s">
        <v>477</v>
      </c>
      <c r="AD167" s="58" t="s">
        <v>473</v>
      </c>
      <c r="AE167" s="64">
        <v>43237</v>
      </c>
      <c r="AF167" s="58" t="s">
        <v>474</v>
      </c>
      <c r="AG167" s="58" t="s">
        <v>479</v>
      </c>
      <c r="AH167" s="62"/>
      <c r="AI167" s="62"/>
      <c r="AJ167" s="62"/>
      <c r="AK167" s="63"/>
    </row>
    <row r="168" spans="1:37" ht="135.75" thickBot="1">
      <c r="A168" s="56" t="s">
        <v>92</v>
      </c>
      <c r="B168" s="57" t="s">
        <v>232</v>
      </c>
      <c r="C168" s="56" t="s">
        <v>248</v>
      </c>
      <c r="D168" s="57" t="s">
        <v>249</v>
      </c>
      <c r="E168" s="57" t="s">
        <v>607</v>
      </c>
      <c r="F168" s="58" t="s">
        <v>95</v>
      </c>
      <c r="G168" s="56" t="s">
        <v>36</v>
      </c>
      <c r="H168" s="56"/>
      <c r="I168" s="56"/>
      <c r="J168" s="56" t="s">
        <v>96</v>
      </c>
      <c r="K168" s="57" t="s">
        <v>97</v>
      </c>
      <c r="L168" s="56" t="s">
        <v>36</v>
      </c>
      <c r="M168" s="56"/>
      <c r="N168" s="58" t="s">
        <v>239</v>
      </c>
      <c r="O168" s="58" t="s">
        <v>240</v>
      </c>
      <c r="P168" s="57" t="s">
        <v>241</v>
      </c>
      <c r="Q168" s="58" t="s">
        <v>442</v>
      </c>
      <c r="R168" s="58" t="s">
        <v>41</v>
      </c>
      <c r="S168" s="58" t="s">
        <v>443</v>
      </c>
      <c r="T168" s="58" t="s">
        <v>444</v>
      </c>
      <c r="U168" s="58" t="s">
        <v>445</v>
      </c>
      <c r="V168" s="56" t="s">
        <v>466</v>
      </c>
      <c r="W168" s="3" t="str">
        <f>IFERROR(VLOOKUP($V168,'Agrupamiento Activos'!$A$3:$S$52,2,0),"")</f>
        <v>Pública Clasificada</v>
      </c>
      <c r="X168" s="3" t="str">
        <f>IFERROR(VLOOKUP($V168,'Agrupamiento Activos'!$A$4:$S$52,9,0),"")</f>
        <v>Medio</v>
      </c>
      <c r="Y168" s="3" t="str">
        <f>IFERROR(VLOOKUP($V168,'Agrupamiento Activos'!$A$4:$S$52,16,0),"")</f>
        <v>Medio</v>
      </c>
      <c r="Z168" s="3" t="str">
        <f>IFERROR(VLOOKUP($V168,'Agrupamiento Activos'!$A$4:$S$52,19,0),"")</f>
        <v>Medio</v>
      </c>
      <c r="AA168" s="58" t="s">
        <v>476</v>
      </c>
      <c r="AB168" s="58" t="s">
        <v>471</v>
      </c>
      <c r="AC168" s="58" t="s">
        <v>477</v>
      </c>
      <c r="AD168" s="58" t="s">
        <v>473</v>
      </c>
      <c r="AE168" s="64">
        <v>43237</v>
      </c>
      <c r="AF168" s="58" t="s">
        <v>474</v>
      </c>
      <c r="AG168" s="58" t="s">
        <v>479</v>
      </c>
      <c r="AH168" s="62"/>
      <c r="AI168" s="62"/>
      <c r="AJ168" s="62"/>
      <c r="AK168" s="63"/>
    </row>
    <row r="169" spans="1:37" ht="150.75" thickBot="1">
      <c r="A169" s="56" t="s">
        <v>92</v>
      </c>
      <c r="B169" s="57" t="s">
        <v>232</v>
      </c>
      <c r="C169" s="56" t="s">
        <v>250</v>
      </c>
      <c r="D169" s="57" t="s">
        <v>251</v>
      </c>
      <c r="E169" s="57" t="s">
        <v>608</v>
      </c>
      <c r="F169" s="58" t="s">
        <v>95</v>
      </c>
      <c r="G169" s="56" t="s">
        <v>36</v>
      </c>
      <c r="H169" s="56"/>
      <c r="I169" s="56"/>
      <c r="J169" s="56" t="s">
        <v>96</v>
      </c>
      <c r="K169" s="57" t="s">
        <v>97</v>
      </c>
      <c r="L169" s="56" t="s">
        <v>36</v>
      </c>
      <c r="M169" s="56"/>
      <c r="N169" s="58" t="s">
        <v>239</v>
      </c>
      <c r="O169" s="58" t="s">
        <v>240</v>
      </c>
      <c r="P169" s="57" t="s">
        <v>241</v>
      </c>
      <c r="Q169" s="58" t="s">
        <v>442</v>
      </c>
      <c r="R169" s="58" t="s">
        <v>41</v>
      </c>
      <c r="S169" s="58" t="s">
        <v>443</v>
      </c>
      <c r="T169" s="58" t="s">
        <v>444</v>
      </c>
      <c r="U169" s="58" t="s">
        <v>445</v>
      </c>
      <c r="V169" s="56" t="s">
        <v>466</v>
      </c>
      <c r="W169" s="3" t="str">
        <f>IFERROR(VLOOKUP($V169,'Agrupamiento Activos'!$A$3:$S$52,2,0),"")</f>
        <v>Pública Clasificada</v>
      </c>
      <c r="X169" s="3" t="str">
        <f>IFERROR(VLOOKUP($V169,'Agrupamiento Activos'!$A$4:$S$52,9,0),"")</f>
        <v>Medio</v>
      </c>
      <c r="Y169" s="3" t="str">
        <f>IFERROR(VLOOKUP($V169,'Agrupamiento Activos'!$A$4:$S$52,16,0),"")</f>
        <v>Medio</v>
      </c>
      <c r="Z169" s="3" t="str">
        <f>IFERROR(VLOOKUP($V169,'Agrupamiento Activos'!$A$4:$S$52,19,0),"")</f>
        <v>Medio</v>
      </c>
      <c r="AA169" s="58" t="s">
        <v>476</v>
      </c>
      <c r="AB169" s="58" t="s">
        <v>471</v>
      </c>
      <c r="AC169" s="58" t="s">
        <v>477</v>
      </c>
      <c r="AD169" s="58" t="s">
        <v>473</v>
      </c>
      <c r="AE169" s="64">
        <v>43237</v>
      </c>
      <c r="AF169" s="58" t="s">
        <v>474</v>
      </c>
      <c r="AG169" s="58" t="s">
        <v>479</v>
      </c>
      <c r="AH169" s="62"/>
      <c r="AI169" s="62"/>
      <c r="AJ169" s="62"/>
      <c r="AK169" s="63"/>
    </row>
    <row r="170" spans="1:37" ht="150.75" thickBot="1">
      <c r="A170" s="56" t="s">
        <v>92</v>
      </c>
      <c r="B170" s="57" t="s">
        <v>232</v>
      </c>
      <c r="C170" s="56" t="s">
        <v>94</v>
      </c>
      <c r="D170" s="56" t="s">
        <v>78</v>
      </c>
      <c r="E170" s="56" t="s">
        <v>609</v>
      </c>
      <c r="F170" s="58" t="s">
        <v>95</v>
      </c>
      <c r="G170" s="56" t="s">
        <v>36</v>
      </c>
      <c r="H170" s="56"/>
      <c r="I170" s="58"/>
      <c r="J170" s="56" t="s">
        <v>96</v>
      </c>
      <c r="K170" s="56" t="s">
        <v>97</v>
      </c>
      <c r="L170" s="56" t="s">
        <v>36</v>
      </c>
      <c r="M170" s="56"/>
      <c r="N170" s="58" t="s">
        <v>98</v>
      </c>
      <c r="O170" s="58" t="s">
        <v>98</v>
      </c>
      <c r="P170" s="56" t="s">
        <v>98</v>
      </c>
      <c r="Q170" s="58" t="s">
        <v>442</v>
      </c>
      <c r="R170" s="58" t="s">
        <v>41</v>
      </c>
      <c r="S170" s="58" t="s">
        <v>443</v>
      </c>
      <c r="T170" s="58" t="s">
        <v>444</v>
      </c>
      <c r="U170" s="58" t="s">
        <v>445</v>
      </c>
      <c r="V170" s="56" t="s">
        <v>78</v>
      </c>
      <c r="W170" s="3" t="str">
        <f>IFERROR(VLOOKUP($V170,'Agrupamiento Activos'!$A$3:$S$52,2,0),"")</f>
        <v>Pública</v>
      </c>
      <c r="X170" s="3" t="str">
        <f>IFERROR(VLOOKUP($V170,'Agrupamiento Activos'!$A$4:$S$52,9,0),"")</f>
        <v>Bajo</v>
      </c>
      <c r="Y170" s="3" t="str">
        <f>IFERROR(VLOOKUP($V170,'Agrupamiento Activos'!$A$4:$S$52,16,0),"")</f>
        <v>Medio</v>
      </c>
      <c r="Z170" s="3" t="str">
        <f>IFERROR(VLOOKUP($V170,'Agrupamiento Activos'!$A$4:$S$52,19,0),"")</f>
        <v>Bajo</v>
      </c>
      <c r="AA170" s="58" t="s">
        <v>478</v>
      </c>
      <c r="AB170" s="58" t="s">
        <v>478</v>
      </c>
      <c r="AC170" s="58" t="s">
        <v>478</v>
      </c>
      <c r="AD170" s="58" t="s">
        <v>478</v>
      </c>
      <c r="AE170" s="58" t="s">
        <v>478</v>
      </c>
      <c r="AF170" s="58" t="s">
        <v>478</v>
      </c>
      <c r="AG170" s="58" t="s">
        <v>479</v>
      </c>
      <c r="AH170" s="62"/>
      <c r="AI170" s="62"/>
      <c r="AJ170" s="62"/>
      <c r="AK170" s="63"/>
    </row>
    <row r="171" spans="1:37" ht="75.75" thickBot="1">
      <c r="A171" s="56" t="s">
        <v>92</v>
      </c>
      <c r="B171" s="57" t="s">
        <v>232</v>
      </c>
      <c r="C171" s="56" t="s">
        <v>97</v>
      </c>
      <c r="D171" s="56" t="s">
        <v>132</v>
      </c>
      <c r="E171" s="56" t="s">
        <v>610</v>
      </c>
      <c r="F171" s="58" t="s">
        <v>95</v>
      </c>
      <c r="G171" s="56"/>
      <c r="H171" s="56"/>
      <c r="I171" s="58" t="s">
        <v>36</v>
      </c>
      <c r="J171" s="56" t="s">
        <v>103</v>
      </c>
      <c r="K171" s="56" t="s">
        <v>148</v>
      </c>
      <c r="L171" s="56" t="s">
        <v>36</v>
      </c>
      <c r="M171" s="56"/>
      <c r="N171" s="58" t="s">
        <v>98</v>
      </c>
      <c r="O171" s="58" t="s">
        <v>98</v>
      </c>
      <c r="P171" s="56" t="s">
        <v>98</v>
      </c>
      <c r="Q171" s="58" t="s">
        <v>446</v>
      </c>
      <c r="R171" s="58" t="s">
        <v>41</v>
      </c>
      <c r="S171" s="58" t="s">
        <v>450</v>
      </c>
      <c r="T171" s="58" t="s">
        <v>444</v>
      </c>
      <c r="U171" s="58" t="s">
        <v>445</v>
      </c>
      <c r="V171" s="56" t="s">
        <v>465</v>
      </c>
      <c r="W171" s="3" t="str">
        <f>IFERROR(VLOOKUP($V171,'Agrupamiento Activos'!$A$3:$S$52,2,0),"")</f>
        <v>Pública Clasificada</v>
      </c>
      <c r="X171" s="3" t="str">
        <f>IFERROR(VLOOKUP($V171,'Agrupamiento Activos'!$A$4:$S$52,9,0),"")</f>
        <v>Medio</v>
      </c>
      <c r="Y171" s="3" t="str">
        <f>IFERROR(VLOOKUP($V171,'Agrupamiento Activos'!$A$4:$S$52,16,0),"")</f>
        <v>Medio</v>
      </c>
      <c r="Z171" s="3" t="str">
        <f>IFERROR(VLOOKUP($V171,'Agrupamiento Activos'!$A$4:$S$52,19,0),"")</f>
        <v>Medio</v>
      </c>
      <c r="AA171" s="58" t="s">
        <v>476</v>
      </c>
      <c r="AB171" s="58" t="s">
        <v>471</v>
      </c>
      <c r="AC171" s="58" t="s">
        <v>477</v>
      </c>
      <c r="AD171" s="58" t="s">
        <v>473</v>
      </c>
      <c r="AE171" s="64">
        <v>43237</v>
      </c>
      <c r="AF171" s="58" t="s">
        <v>474</v>
      </c>
      <c r="AG171" s="58" t="s">
        <v>479</v>
      </c>
      <c r="AH171" s="62"/>
      <c r="AI171" s="62"/>
      <c r="AJ171" s="62"/>
      <c r="AK171" s="63"/>
    </row>
    <row r="172" spans="1:37" ht="75.75" thickBot="1">
      <c r="A172" s="56" t="s">
        <v>92</v>
      </c>
      <c r="B172" s="56" t="s">
        <v>232</v>
      </c>
      <c r="C172" s="56" t="s">
        <v>252</v>
      </c>
      <c r="D172" s="57" t="s">
        <v>253</v>
      </c>
      <c r="E172" s="56" t="s">
        <v>611</v>
      </c>
      <c r="F172" s="58" t="s">
        <v>95</v>
      </c>
      <c r="G172" s="56" t="s">
        <v>36</v>
      </c>
      <c r="H172" s="56"/>
      <c r="I172" s="58"/>
      <c r="J172" s="56" t="s">
        <v>96</v>
      </c>
      <c r="K172" s="56" t="s">
        <v>97</v>
      </c>
      <c r="L172" s="56" t="s">
        <v>36</v>
      </c>
      <c r="M172" s="56"/>
      <c r="N172" s="56" t="s">
        <v>98</v>
      </c>
      <c r="O172" s="58" t="s">
        <v>98</v>
      </c>
      <c r="P172" s="56" t="s">
        <v>98</v>
      </c>
      <c r="Q172" s="58" t="s">
        <v>442</v>
      </c>
      <c r="R172" s="58" t="s">
        <v>41</v>
      </c>
      <c r="S172" s="58" t="s">
        <v>443</v>
      </c>
      <c r="T172" s="58" t="s">
        <v>444</v>
      </c>
      <c r="U172" s="58" t="s">
        <v>445</v>
      </c>
      <c r="V172" s="56" t="s">
        <v>482</v>
      </c>
      <c r="W172" s="3" t="str">
        <f>IFERROR(VLOOKUP($V172,'Agrupamiento Activos'!$A$3:$S$52,2,0),"")</f>
        <v>Pública Clasificada</v>
      </c>
      <c r="X172" s="3" t="str">
        <f>IFERROR(VLOOKUP($V172,'Agrupamiento Activos'!$A$4:$S$52,9,0),"")</f>
        <v>Medio</v>
      </c>
      <c r="Y172" s="3" t="str">
        <f>IFERROR(VLOOKUP($V172,'Agrupamiento Activos'!$A$4:$S$52,16,0),"")</f>
        <v>Medio</v>
      </c>
      <c r="Z172" s="3" t="str">
        <f>IFERROR(VLOOKUP($V172,'Agrupamiento Activos'!$A$4:$S$52,19,0),"")</f>
        <v>Medio</v>
      </c>
      <c r="AA172" s="58" t="s">
        <v>476</v>
      </c>
      <c r="AB172" s="58" t="s">
        <v>471</v>
      </c>
      <c r="AC172" s="58" t="s">
        <v>477</v>
      </c>
      <c r="AD172" s="58" t="s">
        <v>473</v>
      </c>
      <c r="AE172" s="64">
        <v>43237</v>
      </c>
      <c r="AF172" s="58" t="s">
        <v>474</v>
      </c>
      <c r="AG172" s="58" t="s">
        <v>479</v>
      </c>
      <c r="AH172" s="62"/>
      <c r="AI172" s="62"/>
      <c r="AJ172" s="62"/>
      <c r="AK172" s="63"/>
    </row>
    <row r="173" spans="1:37" ht="135.75" thickBot="1">
      <c r="A173" s="56" t="s">
        <v>92</v>
      </c>
      <c r="B173" s="57" t="s">
        <v>232</v>
      </c>
      <c r="C173" s="56" t="s">
        <v>254</v>
      </c>
      <c r="D173" s="57" t="s">
        <v>255</v>
      </c>
      <c r="E173" s="57" t="s">
        <v>612</v>
      </c>
      <c r="F173" s="58" t="s">
        <v>95</v>
      </c>
      <c r="G173" s="56" t="s">
        <v>36</v>
      </c>
      <c r="H173" s="56"/>
      <c r="I173" s="56"/>
      <c r="J173" s="56" t="s">
        <v>96</v>
      </c>
      <c r="K173" s="57" t="s">
        <v>97</v>
      </c>
      <c r="L173" s="56" t="s">
        <v>36</v>
      </c>
      <c r="M173" s="56"/>
      <c r="N173" s="58" t="s">
        <v>239</v>
      </c>
      <c r="O173" s="58" t="s">
        <v>240</v>
      </c>
      <c r="P173" s="57" t="s">
        <v>241</v>
      </c>
      <c r="Q173" s="58" t="s">
        <v>442</v>
      </c>
      <c r="R173" s="58" t="s">
        <v>41</v>
      </c>
      <c r="S173" s="58" t="s">
        <v>443</v>
      </c>
      <c r="T173" s="58" t="s">
        <v>444</v>
      </c>
      <c r="U173" s="58" t="s">
        <v>445</v>
      </c>
      <c r="V173" s="56" t="s">
        <v>461</v>
      </c>
      <c r="W173" s="3" t="str">
        <f>IFERROR(VLOOKUP($V173,'Agrupamiento Activos'!$A$3:$S$52,2,0),"")</f>
        <v>Pública Clasificada</v>
      </c>
      <c r="X173" s="3" t="str">
        <f>IFERROR(VLOOKUP($V173,'Agrupamiento Activos'!$A$4:$S$52,9,0),"")</f>
        <v>Medio</v>
      </c>
      <c r="Y173" s="3" t="str">
        <f>IFERROR(VLOOKUP($V173,'Agrupamiento Activos'!$A$4:$S$52,16,0),"")</f>
        <v>Bajo</v>
      </c>
      <c r="Z173" s="3" t="str">
        <f>IFERROR(VLOOKUP($V173,'Agrupamiento Activos'!$A$4:$S$52,19,0),"")</f>
        <v>Medio</v>
      </c>
      <c r="AA173" s="58" t="s">
        <v>476</v>
      </c>
      <c r="AB173" s="58" t="s">
        <v>471</v>
      </c>
      <c r="AC173" s="58" t="s">
        <v>477</v>
      </c>
      <c r="AD173" s="58" t="s">
        <v>473</v>
      </c>
      <c r="AE173" s="64">
        <v>43237</v>
      </c>
      <c r="AF173" s="58" t="s">
        <v>474</v>
      </c>
      <c r="AG173" s="65" t="s">
        <v>475</v>
      </c>
      <c r="AH173" s="62"/>
      <c r="AI173" s="62"/>
      <c r="AJ173" s="62"/>
      <c r="AK173" s="63"/>
    </row>
    <row r="174" spans="1:37" ht="75.75" thickBot="1">
      <c r="A174" s="56" t="s">
        <v>92</v>
      </c>
      <c r="B174" s="57" t="s">
        <v>256</v>
      </c>
      <c r="C174" s="57" t="s">
        <v>244</v>
      </c>
      <c r="D174" s="57" t="s">
        <v>245</v>
      </c>
      <c r="E174" s="57" t="s">
        <v>605</v>
      </c>
      <c r="F174" s="58" t="s">
        <v>95</v>
      </c>
      <c r="G174" s="56"/>
      <c r="H174" s="56"/>
      <c r="I174" s="58" t="s">
        <v>36</v>
      </c>
      <c r="J174" s="56" t="s">
        <v>103</v>
      </c>
      <c r="K174" s="57" t="s">
        <v>131</v>
      </c>
      <c r="L174" s="56" t="s">
        <v>36</v>
      </c>
      <c r="M174" s="56"/>
      <c r="N174" s="58" t="s">
        <v>98</v>
      </c>
      <c r="O174" s="58" t="s">
        <v>98</v>
      </c>
      <c r="P174" s="57" t="s">
        <v>98</v>
      </c>
      <c r="Q174" s="58" t="s">
        <v>442</v>
      </c>
      <c r="R174" s="58" t="s">
        <v>41</v>
      </c>
      <c r="S174" s="58" t="s">
        <v>448</v>
      </c>
      <c r="T174" s="58" t="s">
        <v>444</v>
      </c>
      <c r="U174" s="58" t="s">
        <v>445</v>
      </c>
      <c r="V174" s="56" t="s">
        <v>466</v>
      </c>
      <c r="W174" s="3" t="str">
        <f>IFERROR(VLOOKUP($V174,'Agrupamiento Activos'!$A$3:$S$52,2,0),"")</f>
        <v>Pública Clasificada</v>
      </c>
      <c r="X174" s="3" t="str">
        <f>IFERROR(VLOOKUP($V174,'Agrupamiento Activos'!$A$4:$S$52,9,0),"")</f>
        <v>Medio</v>
      </c>
      <c r="Y174" s="3" t="str">
        <f>IFERROR(VLOOKUP($V174,'Agrupamiento Activos'!$A$4:$S$52,16,0),"")</f>
        <v>Medio</v>
      </c>
      <c r="Z174" s="3" t="str">
        <f>IFERROR(VLOOKUP($V174,'Agrupamiento Activos'!$A$4:$S$52,19,0),"")</f>
        <v>Medio</v>
      </c>
      <c r="AA174" s="58" t="s">
        <v>476</v>
      </c>
      <c r="AB174" s="58" t="s">
        <v>471</v>
      </c>
      <c r="AC174" s="58" t="s">
        <v>477</v>
      </c>
      <c r="AD174" s="58" t="s">
        <v>473</v>
      </c>
      <c r="AE174" s="64">
        <v>43237</v>
      </c>
      <c r="AF174" s="58" t="s">
        <v>474</v>
      </c>
      <c r="AG174" s="58" t="s">
        <v>479</v>
      </c>
      <c r="AH174" s="62"/>
      <c r="AI174" s="62"/>
      <c r="AJ174" s="62"/>
      <c r="AK174" s="63"/>
    </row>
    <row r="175" spans="1:37" ht="150.75" thickBot="1">
      <c r="A175" s="56" t="s">
        <v>92</v>
      </c>
      <c r="B175" s="57" t="s">
        <v>256</v>
      </c>
      <c r="C175" s="56" t="s">
        <v>97</v>
      </c>
      <c r="D175" s="57" t="s">
        <v>257</v>
      </c>
      <c r="E175" s="57" t="s">
        <v>258</v>
      </c>
      <c r="F175" s="58" t="s">
        <v>95</v>
      </c>
      <c r="G175" s="56" t="s">
        <v>36</v>
      </c>
      <c r="H175" s="56"/>
      <c r="I175" s="56"/>
      <c r="J175" s="56" t="s">
        <v>96</v>
      </c>
      <c r="K175" s="57" t="s">
        <v>97</v>
      </c>
      <c r="L175" s="56"/>
      <c r="M175" s="56" t="s">
        <v>36</v>
      </c>
      <c r="N175" s="58" t="s">
        <v>98</v>
      </c>
      <c r="O175" s="58" t="s">
        <v>98</v>
      </c>
      <c r="P175" s="57" t="s">
        <v>98</v>
      </c>
      <c r="Q175" s="58" t="s">
        <v>442</v>
      </c>
      <c r="R175" s="58" t="s">
        <v>41</v>
      </c>
      <c r="S175" s="58" t="s">
        <v>443</v>
      </c>
      <c r="T175" s="58" t="s">
        <v>444</v>
      </c>
      <c r="U175" s="58" t="s">
        <v>445</v>
      </c>
      <c r="V175" s="56" t="s">
        <v>86</v>
      </c>
      <c r="W175" s="3" t="str">
        <f>IFERROR(VLOOKUP($V175,'Agrupamiento Activos'!$A$3:$S$52,2,0),"")</f>
        <v>Pública</v>
      </c>
      <c r="X175" s="3" t="str">
        <f>IFERROR(VLOOKUP($V175,'Agrupamiento Activos'!$A$4:$S$52,9,0),"")</f>
        <v>Medio</v>
      </c>
      <c r="Y175" s="3" t="str">
        <f>IFERROR(VLOOKUP($V175,'Agrupamiento Activos'!$A$4:$S$52,16,0),"")</f>
        <v>Bajo</v>
      </c>
      <c r="Z175" s="3" t="str">
        <f>IFERROR(VLOOKUP($V175,'Agrupamiento Activos'!$A$4:$S$52,19,0),"")</f>
        <v>Bajo</v>
      </c>
      <c r="AA175" s="58" t="s">
        <v>478</v>
      </c>
      <c r="AB175" s="58" t="s">
        <v>478</v>
      </c>
      <c r="AC175" s="58" t="s">
        <v>478</v>
      </c>
      <c r="AD175" s="58" t="s">
        <v>478</v>
      </c>
      <c r="AE175" s="58" t="s">
        <v>478</v>
      </c>
      <c r="AF175" s="58" t="s">
        <v>478</v>
      </c>
      <c r="AG175" s="58" t="s">
        <v>479</v>
      </c>
      <c r="AH175" s="62"/>
      <c r="AI175" s="62"/>
      <c r="AJ175" s="62"/>
      <c r="AK175" s="63"/>
    </row>
    <row r="176" spans="1:37" ht="90.75" thickBot="1">
      <c r="A176" s="56" t="s">
        <v>92</v>
      </c>
      <c r="B176" s="57" t="s">
        <v>256</v>
      </c>
      <c r="C176" s="56" t="s">
        <v>97</v>
      </c>
      <c r="D176" s="56" t="s">
        <v>132</v>
      </c>
      <c r="E176" s="56" t="s">
        <v>613</v>
      </c>
      <c r="F176" s="58" t="s">
        <v>95</v>
      </c>
      <c r="G176" s="56"/>
      <c r="H176" s="56"/>
      <c r="I176" s="58" t="s">
        <v>36</v>
      </c>
      <c r="J176" s="56" t="s">
        <v>103</v>
      </c>
      <c r="K176" s="56" t="s">
        <v>148</v>
      </c>
      <c r="L176" s="56" t="s">
        <v>36</v>
      </c>
      <c r="M176" s="56"/>
      <c r="N176" s="58" t="s">
        <v>98</v>
      </c>
      <c r="O176" s="58" t="s">
        <v>98</v>
      </c>
      <c r="P176" s="56" t="s">
        <v>98</v>
      </c>
      <c r="Q176" s="58" t="s">
        <v>446</v>
      </c>
      <c r="R176" s="58" t="s">
        <v>41</v>
      </c>
      <c r="S176" s="58" t="s">
        <v>450</v>
      </c>
      <c r="T176" s="58" t="s">
        <v>444</v>
      </c>
      <c r="U176" s="58" t="s">
        <v>445</v>
      </c>
      <c r="V176" s="56" t="s">
        <v>465</v>
      </c>
      <c r="W176" s="3" t="str">
        <f>IFERROR(VLOOKUP($V176,'Agrupamiento Activos'!$A$3:$S$52,2,0),"")</f>
        <v>Pública Clasificada</v>
      </c>
      <c r="X176" s="3" t="str">
        <f>IFERROR(VLOOKUP($V176,'Agrupamiento Activos'!$A$4:$S$52,9,0),"")</f>
        <v>Medio</v>
      </c>
      <c r="Y176" s="3" t="str">
        <f>IFERROR(VLOOKUP($V176,'Agrupamiento Activos'!$A$4:$S$52,16,0),"")</f>
        <v>Medio</v>
      </c>
      <c r="Z176" s="3" t="str">
        <f>IFERROR(VLOOKUP($V176,'Agrupamiento Activos'!$A$4:$S$52,19,0),"")</f>
        <v>Medio</v>
      </c>
      <c r="AA176" s="58" t="s">
        <v>476</v>
      </c>
      <c r="AB176" s="58" t="s">
        <v>471</v>
      </c>
      <c r="AC176" s="58" t="s">
        <v>477</v>
      </c>
      <c r="AD176" s="58" t="s">
        <v>473</v>
      </c>
      <c r="AE176" s="64">
        <v>43237</v>
      </c>
      <c r="AF176" s="58" t="s">
        <v>474</v>
      </c>
      <c r="AG176" s="58" t="s">
        <v>479</v>
      </c>
      <c r="AH176" s="62"/>
      <c r="AI176" s="62"/>
      <c r="AJ176" s="62"/>
      <c r="AK176" s="63"/>
    </row>
    <row r="177" spans="1:37" ht="120.75" thickBot="1">
      <c r="A177" s="56" t="s">
        <v>92</v>
      </c>
      <c r="B177" s="57" t="s">
        <v>256</v>
      </c>
      <c r="C177" s="56" t="s">
        <v>97</v>
      </c>
      <c r="D177" s="56" t="s">
        <v>259</v>
      </c>
      <c r="E177" s="56" t="s">
        <v>260</v>
      </c>
      <c r="F177" s="58" t="s">
        <v>95</v>
      </c>
      <c r="G177" s="56" t="s">
        <v>36</v>
      </c>
      <c r="H177" s="56"/>
      <c r="I177" s="58"/>
      <c r="J177" s="56" t="s">
        <v>96</v>
      </c>
      <c r="K177" s="56" t="s">
        <v>97</v>
      </c>
      <c r="L177" s="56" t="s">
        <v>36</v>
      </c>
      <c r="M177" s="56"/>
      <c r="N177" s="58" t="s">
        <v>98</v>
      </c>
      <c r="O177" s="58" t="s">
        <v>98</v>
      </c>
      <c r="P177" s="56" t="s">
        <v>98</v>
      </c>
      <c r="Q177" s="58" t="s">
        <v>452</v>
      </c>
      <c r="R177" s="58" t="s">
        <v>41</v>
      </c>
      <c r="S177" s="58" t="s">
        <v>453</v>
      </c>
      <c r="T177" s="58" t="s">
        <v>444</v>
      </c>
      <c r="U177" s="58" t="s">
        <v>445</v>
      </c>
      <c r="V177" s="56" t="s">
        <v>469</v>
      </c>
      <c r="W177" s="3" t="str">
        <f>IFERROR(VLOOKUP($V177,'Agrupamiento Activos'!$A$3:$S$52,2,0),"")</f>
        <v>Pública Clasificada</v>
      </c>
      <c r="X177" s="3" t="str">
        <f>IFERROR(VLOOKUP($V177,'Agrupamiento Activos'!$A$4:$S$52,9,0),"")</f>
        <v>Medio</v>
      </c>
      <c r="Y177" s="3" t="str">
        <f>IFERROR(VLOOKUP($V177,'Agrupamiento Activos'!$A$4:$S$52,16,0),"")</f>
        <v>Medio</v>
      </c>
      <c r="Z177" s="3" t="str">
        <f>IFERROR(VLOOKUP($V177,'Agrupamiento Activos'!$A$4:$S$52,19,0),"")</f>
        <v>Medio</v>
      </c>
      <c r="AA177" s="58" t="s">
        <v>476</v>
      </c>
      <c r="AB177" s="58" t="s">
        <v>471</v>
      </c>
      <c r="AC177" s="58" t="s">
        <v>477</v>
      </c>
      <c r="AD177" s="58" t="s">
        <v>473</v>
      </c>
      <c r="AE177" s="64">
        <v>43237</v>
      </c>
      <c r="AF177" s="58" t="s">
        <v>474</v>
      </c>
      <c r="AG177" s="65" t="s">
        <v>475</v>
      </c>
      <c r="AH177" s="62"/>
      <c r="AI177" s="62"/>
      <c r="AJ177" s="62"/>
      <c r="AK177" s="63"/>
    </row>
    <row r="178" spans="1:37" ht="195.75" thickBot="1">
      <c r="A178" s="56" t="s">
        <v>92</v>
      </c>
      <c r="B178" s="57" t="s">
        <v>256</v>
      </c>
      <c r="C178" s="56" t="s">
        <v>97</v>
      </c>
      <c r="D178" s="57" t="s">
        <v>261</v>
      </c>
      <c r="E178" s="56" t="s">
        <v>262</v>
      </c>
      <c r="F178" s="58" t="s">
        <v>95</v>
      </c>
      <c r="G178" s="56"/>
      <c r="H178" s="56"/>
      <c r="I178" s="58" t="s">
        <v>36</v>
      </c>
      <c r="J178" s="56" t="s">
        <v>100</v>
      </c>
      <c r="K178" s="56" t="s">
        <v>189</v>
      </c>
      <c r="L178" s="56" t="s">
        <v>36</v>
      </c>
      <c r="M178" s="56"/>
      <c r="N178" s="58" t="s">
        <v>98</v>
      </c>
      <c r="O178" s="58" t="s">
        <v>98</v>
      </c>
      <c r="P178" s="56" t="s">
        <v>98</v>
      </c>
      <c r="Q178" s="58" t="s">
        <v>446</v>
      </c>
      <c r="R178" s="58" t="s">
        <v>41</v>
      </c>
      <c r="S178" s="58" t="s">
        <v>447</v>
      </c>
      <c r="T178" s="58" t="s">
        <v>444</v>
      </c>
      <c r="U178" s="58" t="s">
        <v>445</v>
      </c>
      <c r="V178" s="56" t="s">
        <v>76</v>
      </c>
      <c r="W178" s="3" t="str">
        <f>IFERROR(VLOOKUP($V178,'Agrupamiento Activos'!$A$3:$S$52,2,0),"")</f>
        <v>Pública</v>
      </c>
      <c r="X178" s="3" t="str">
        <f>IFERROR(VLOOKUP($V178,'Agrupamiento Activos'!$A$4:$S$52,9,0),"")</f>
        <v>Bajo</v>
      </c>
      <c r="Y178" s="3" t="str">
        <f>IFERROR(VLOOKUP($V178,'Agrupamiento Activos'!$A$4:$S$52,16,0),"")</f>
        <v>Bajo</v>
      </c>
      <c r="Z178" s="3" t="str">
        <f>IFERROR(VLOOKUP($V178,'Agrupamiento Activos'!$A$4:$S$52,19,0),"")</f>
        <v>Bajo</v>
      </c>
      <c r="AA178" s="58" t="s">
        <v>478</v>
      </c>
      <c r="AB178" s="58" t="s">
        <v>478</v>
      </c>
      <c r="AC178" s="58" t="s">
        <v>478</v>
      </c>
      <c r="AD178" s="58" t="s">
        <v>478</v>
      </c>
      <c r="AE178" s="58" t="s">
        <v>478</v>
      </c>
      <c r="AF178" s="58" t="s">
        <v>478</v>
      </c>
      <c r="AG178" s="58" t="s">
        <v>479</v>
      </c>
      <c r="AH178" s="62"/>
      <c r="AI178" s="62"/>
      <c r="AJ178" s="62"/>
      <c r="AK178" s="63"/>
    </row>
    <row r="179" spans="1:37" ht="90.75" thickBot="1">
      <c r="A179" s="56" t="s">
        <v>92</v>
      </c>
      <c r="B179" s="57" t="s">
        <v>256</v>
      </c>
      <c r="C179" s="56" t="s">
        <v>97</v>
      </c>
      <c r="D179" s="56" t="s">
        <v>132</v>
      </c>
      <c r="E179" s="56" t="s">
        <v>263</v>
      </c>
      <c r="F179" s="58" t="s">
        <v>95</v>
      </c>
      <c r="G179" s="56"/>
      <c r="H179" s="56"/>
      <c r="I179" s="58" t="s">
        <v>36</v>
      </c>
      <c r="J179" s="56" t="s">
        <v>103</v>
      </c>
      <c r="K179" s="56" t="s">
        <v>148</v>
      </c>
      <c r="L179" s="56" t="s">
        <v>36</v>
      </c>
      <c r="M179" s="56"/>
      <c r="N179" s="58" t="s">
        <v>98</v>
      </c>
      <c r="O179" s="58" t="s">
        <v>98</v>
      </c>
      <c r="P179" s="56" t="s">
        <v>98</v>
      </c>
      <c r="Q179" s="58" t="s">
        <v>446</v>
      </c>
      <c r="R179" s="58" t="s">
        <v>41</v>
      </c>
      <c r="S179" s="58" t="s">
        <v>450</v>
      </c>
      <c r="T179" s="58" t="s">
        <v>444</v>
      </c>
      <c r="U179" s="58" t="s">
        <v>445</v>
      </c>
      <c r="V179" s="56" t="s">
        <v>465</v>
      </c>
      <c r="W179" s="3" t="str">
        <f>IFERROR(VLOOKUP($V179,'Agrupamiento Activos'!$A$3:$S$52,2,0),"")</f>
        <v>Pública Clasificada</v>
      </c>
      <c r="X179" s="3" t="str">
        <f>IFERROR(VLOOKUP($V179,'Agrupamiento Activos'!$A$4:$S$52,9,0),"")</f>
        <v>Medio</v>
      </c>
      <c r="Y179" s="3" t="str">
        <f>IFERROR(VLOOKUP($V179,'Agrupamiento Activos'!$A$4:$S$52,16,0),"")</f>
        <v>Medio</v>
      </c>
      <c r="Z179" s="3" t="str">
        <f>IFERROR(VLOOKUP($V179,'Agrupamiento Activos'!$A$4:$S$52,19,0),"")</f>
        <v>Medio</v>
      </c>
      <c r="AA179" s="58" t="s">
        <v>476</v>
      </c>
      <c r="AB179" s="58" t="s">
        <v>471</v>
      </c>
      <c r="AC179" s="58" t="s">
        <v>477</v>
      </c>
      <c r="AD179" s="58" t="s">
        <v>473</v>
      </c>
      <c r="AE179" s="64">
        <v>43237</v>
      </c>
      <c r="AF179" s="58" t="s">
        <v>474</v>
      </c>
      <c r="AG179" s="58" t="s">
        <v>479</v>
      </c>
      <c r="AH179" s="62"/>
      <c r="AI179" s="62"/>
      <c r="AJ179" s="62"/>
      <c r="AK179" s="63"/>
    </row>
    <row r="180" spans="1:37" ht="90.75" thickBot="1">
      <c r="A180" s="56" t="s">
        <v>92</v>
      </c>
      <c r="B180" s="57" t="s">
        <v>256</v>
      </c>
      <c r="C180" s="56" t="s">
        <v>97</v>
      </c>
      <c r="D180" s="56" t="s">
        <v>264</v>
      </c>
      <c r="E180" s="56" t="s">
        <v>614</v>
      </c>
      <c r="F180" s="58" t="s">
        <v>95</v>
      </c>
      <c r="G180" s="56"/>
      <c r="H180" s="56"/>
      <c r="I180" s="58" t="s">
        <v>36</v>
      </c>
      <c r="J180" s="56" t="s">
        <v>100</v>
      </c>
      <c r="K180" s="56" t="s">
        <v>189</v>
      </c>
      <c r="L180" s="56" t="s">
        <v>36</v>
      </c>
      <c r="M180" s="56"/>
      <c r="N180" s="58" t="s">
        <v>98</v>
      </c>
      <c r="O180" s="58" t="s">
        <v>98</v>
      </c>
      <c r="P180" s="56" t="s">
        <v>98</v>
      </c>
      <c r="Q180" s="58" t="s">
        <v>446</v>
      </c>
      <c r="R180" s="58" t="s">
        <v>41</v>
      </c>
      <c r="S180" s="58" t="s">
        <v>447</v>
      </c>
      <c r="T180" s="58" t="s">
        <v>444</v>
      </c>
      <c r="U180" s="58" t="s">
        <v>445</v>
      </c>
      <c r="V180" s="56" t="s">
        <v>76</v>
      </c>
      <c r="W180" s="3" t="str">
        <f>IFERROR(VLOOKUP($V180,'Agrupamiento Activos'!$A$3:$S$52,2,0),"")</f>
        <v>Pública</v>
      </c>
      <c r="X180" s="3" t="str">
        <f>IFERROR(VLOOKUP($V180,'Agrupamiento Activos'!$A$4:$S$52,9,0),"")</f>
        <v>Bajo</v>
      </c>
      <c r="Y180" s="3" t="str">
        <f>IFERROR(VLOOKUP($V180,'Agrupamiento Activos'!$A$4:$S$52,16,0),"")</f>
        <v>Bajo</v>
      </c>
      <c r="Z180" s="3" t="str">
        <f>IFERROR(VLOOKUP($V180,'Agrupamiento Activos'!$A$4:$S$52,19,0),"")</f>
        <v>Bajo</v>
      </c>
      <c r="AA180" s="58" t="s">
        <v>478</v>
      </c>
      <c r="AB180" s="58" t="s">
        <v>478</v>
      </c>
      <c r="AC180" s="58" t="s">
        <v>478</v>
      </c>
      <c r="AD180" s="58" t="s">
        <v>478</v>
      </c>
      <c r="AE180" s="58" t="s">
        <v>478</v>
      </c>
      <c r="AF180" s="58" t="s">
        <v>478</v>
      </c>
      <c r="AG180" s="58" t="s">
        <v>479</v>
      </c>
      <c r="AH180" s="62"/>
      <c r="AI180" s="62"/>
      <c r="AJ180" s="62"/>
      <c r="AK180" s="63"/>
    </row>
    <row r="181" spans="1:37" ht="90.75" thickBot="1">
      <c r="A181" s="56" t="s">
        <v>92</v>
      </c>
      <c r="B181" s="57" t="s">
        <v>256</v>
      </c>
      <c r="C181" s="56" t="s">
        <v>97</v>
      </c>
      <c r="D181" s="56" t="s">
        <v>132</v>
      </c>
      <c r="E181" s="56" t="s">
        <v>615</v>
      </c>
      <c r="F181" s="58" t="s">
        <v>95</v>
      </c>
      <c r="G181" s="56"/>
      <c r="H181" s="56"/>
      <c r="I181" s="58" t="s">
        <v>36</v>
      </c>
      <c r="J181" s="56" t="s">
        <v>103</v>
      </c>
      <c r="K181" s="56" t="s">
        <v>148</v>
      </c>
      <c r="L181" s="56" t="s">
        <v>36</v>
      </c>
      <c r="M181" s="56"/>
      <c r="N181" s="58" t="s">
        <v>98</v>
      </c>
      <c r="O181" s="58" t="s">
        <v>98</v>
      </c>
      <c r="P181" s="56" t="s">
        <v>98</v>
      </c>
      <c r="Q181" s="58" t="s">
        <v>446</v>
      </c>
      <c r="R181" s="58" t="s">
        <v>41</v>
      </c>
      <c r="S181" s="58" t="s">
        <v>450</v>
      </c>
      <c r="T181" s="58" t="s">
        <v>444</v>
      </c>
      <c r="U181" s="58" t="s">
        <v>445</v>
      </c>
      <c r="V181" s="56" t="s">
        <v>465</v>
      </c>
      <c r="W181" s="3" t="str">
        <f>IFERROR(VLOOKUP($V181,'Agrupamiento Activos'!$A$3:$S$52,2,0),"")</f>
        <v>Pública Clasificada</v>
      </c>
      <c r="X181" s="3" t="str">
        <f>IFERROR(VLOOKUP($V181,'Agrupamiento Activos'!$A$4:$S$52,9,0),"")</f>
        <v>Medio</v>
      </c>
      <c r="Y181" s="3" t="str">
        <f>IFERROR(VLOOKUP($V181,'Agrupamiento Activos'!$A$4:$S$52,16,0),"")</f>
        <v>Medio</v>
      </c>
      <c r="Z181" s="3" t="str">
        <f>IFERROR(VLOOKUP($V181,'Agrupamiento Activos'!$A$4:$S$52,19,0),"")</f>
        <v>Medio</v>
      </c>
      <c r="AA181" s="58" t="s">
        <v>476</v>
      </c>
      <c r="AB181" s="58" t="s">
        <v>471</v>
      </c>
      <c r="AC181" s="58" t="s">
        <v>477</v>
      </c>
      <c r="AD181" s="58" t="s">
        <v>473</v>
      </c>
      <c r="AE181" s="64">
        <v>43237</v>
      </c>
      <c r="AF181" s="58" t="s">
        <v>474</v>
      </c>
      <c r="AG181" s="58" t="s">
        <v>479</v>
      </c>
      <c r="AH181" s="62"/>
      <c r="AI181" s="62"/>
      <c r="AJ181" s="62"/>
      <c r="AK181" s="63"/>
    </row>
    <row r="182" spans="1:37" ht="210.75" thickBot="1">
      <c r="A182" s="56" t="s">
        <v>92</v>
      </c>
      <c r="B182" s="57" t="s">
        <v>256</v>
      </c>
      <c r="C182" s="56" t="s">
        <v>265</v>
      </c>
      <c r="D182" s="57" t="s">
        <v>266</v>
      </c>
      <c r="E182" s="56" t="s">
        <v>267</v>
      </c>
      <c r="F182" s="58" t="s">
        <v>95</v>
      </c>
      <c r="G182" s="56" t="s">
        <v>36</v>
      </c>
      <c r="H182" s="56"/>
      <c r="I182" s="58"/>
      <c r="J182" s="56" t="s">
        <v>96</v>
      </c>
      <c r="K182" s="56" t="s">
        <v>97</v>
      </c>
      <c r="L182" s="56" t="s">
        <v>36</v>
      </c>
      <c r="M182" s="56" t="s">
        <v>36</v>
      </c>
      <c r="N182" s="58" t="s">
        <v>239</v>
      </c>
      <c r="O182" s="58" t="s">
        <v>268</v>
      </c>
      <c r="P182" s="56" t="s">
        <v>269</v>
      </c>
      <c r="Q182" s="58" t="s">
        <v>442</v>
      </c>
      <c r="R182" s="58" t="s">
        <v>41</v>
      </c>
      <c r="S182" s="58" t="s">
        <v>443</v>
      </c>
      <c r="T182" s="58" t="s">
        <v>444</v>
      </c>
      <c r="U182" s="58" t="s">
        <v>445</v>
      </c>
      <c r="V182" s="56" t="s">
        <v>77</v>
      </c>
      <c r="W182" s="3" t="str">
        <f>IFERROR(VLOOKUP($V182,'Agrupamiento Activos'!$A$3:$S$52,2,0),"")</f>
        <v>Pública</v>
      </c>
      <c r="X182" s="3" t="str">
        <f>IFERROR(VLOOKUP($V182,'Agrupamiento Activos'!$A$4:$S$52,9,0),"")</f>
        <v>Bajo</v>
      </c>
      <c r="Y182" s="3" t="str">
        <f>IFERROR(VLOOKUP($V182,'Agrupamiento Activos'!$A$4:$S$52,16,0),"")</f>
        <v>Medio</v>
      </c>
      <c r="Z182" s="3" t="str">
        <f>IFERROR(VLOOKUP($V182,'Agrupamiento Activos'!$A$4:$S$52,19,0),"")</f>
        <v>Bajo</v>
      </c>
      <c r="AA182" s="58" t="s">
        <v>478</v>
      </c>
      <c r="AB182" s="58" t="s">
        <v>478</v>
      </c>
      <c r="AC182" s="58" t="s">
        <v>478</v>
      </c>
      <c r="AD182" s="58" t="s">
        <v>478</v>
      </c>
      <c r="AE182" s="58" t="s">
        <v>478</v>
      </c>
      <c r="AF182" s="58" t="s">
        <v>478</v>
      </c>
      <c r="AG182" s="58" t="s">
        <v>479</v>
      </c>
      <c r="AH182" s="62"/>
      <c r="AI182" s="62"/>
      <c r="AJ182" s="62"/>
      <c r="AK182" s="63"/>
    </row>
    <row r="183" spans="1:37" ht="105.75" thickBot="1">
      <c r="A183" s="56" t="s">
        <v>92</v>
      </c>
      <c r="B183" s="56" t="s">
        <v>256</v>
      </c>
      <c r="C183" s="56" t="s">
        <v>94</v>
      </c>
      <c r="D183" s="57" t="s">
        <v>78</v>
      </c>
      <c r="E183" s="56" t="s">
        <v>270</v>
      </c>
      <c r="F183" s="58" t="s">
        <v>95</v>
      </c>
      <c r="G183" s="56" t="s">
        <v>36</v>
      </c>
      <c r="H183" s="56"/>
      <c r="I183" s="58"/>
      <c r="J183" s="56" t="s">
        <v>96</v>
      </c>
      <c r="K183" s="56" t="s">
        <v>97</v>
      </c>
      <c r="L183" s="56" t="s">
        <v>36</v>
      </c>
      <c r="M183" s="56"/>
      <c r="N183" s="56" t="s">
        <v>98</v>
      </c>
      <c r="O183" s="58" t="s">
        <v>98</v>
      </c>
      <c r="P183" s="56" t="s">
        <v>98</v>
      </c>
      <c r="Q183" s="58" t="s">
        <v>442</v>
      </c>
      <c r="R183" s="58" t="s">
        <v>41</v>
      </c>
      <c r="S183" s="58" t="s">
        <v>443</v>
      </c>
      <c r="T183" s="58" t="s">
        <v>444</v>
      </c>
      <c r="U183" s="58" t="s">
        <v>445</v>
      </c>
      <c r="V183" s="56" t="s">
        <v>78</v>
      </c>
      <c r="W183" s="3" t="str">
        <f>IFERROR(VLOOKUP($V183,'Agrupamiento Activos'!$A$3:$S$52,2,0),"")</f>
        <v>Pública</v>
      </c>
      <c r="X183" s="3" t="str">
        <f>IFERROR(VLOOKUP($V183,'Agrupamiento Activos'!$A$4:$S$52,9,0),"")</f>
        <v>Bajo</v>
      </c>
      <c r="Y183" s="3" t="str">
        <f>IFERROR(VLOOKUP($V183,'Agrupamiento Activos'!$A$4:$S$52,16,0),"")</f>
        <v>Medio</v>
      </c>
      <c r="Z183" s="3" t="str">
        <f>IFERROR(VLOOKUP($V183,'Agrupamiento Activos'!$A$4:$S$52,19,0),"")</f>
        <v>Bajo</v>
      </c>
      <c r="AA183" s="58" t="s">
        <v>478</v>
      </c>
      <c r="AB183" s="58" t="s">
        <v>478</v>
      </c>
      <c r="AC183" s="58" t="s">
        <v>478</v>
      </c>
      <c r="AD183" s="58" t="s">
        <v>478</v>
      </c>
      <c r="AE183" s="58" t="s">
        <v>478</v>
      </c>
      <c r="AF183" s="58" t="s">
        <v>478</v>
      </c>
      <c r="AG183" s="58" t="s">
        <v>479</v>
      </c>
      <c r="AH183" s="62"/>
      <c r="AI183" s="62"/>
      <c r="AJ183" s="62"/>
      <c r="AK183" s="63"/>
    </row>
    <row r="184" spans="1:37" ht="75.75" thickBot="1">
      <c r="A184" s="56" t="s">
        <v>92</v>
      </c>
      <c r="B184" s="56" t="s">
        <v>256</v>
      </c>
      <c r="C184" s="56" t="s">
        <v>97</v>
      </c>
      <c r="D184" s="57" t="s">
        <v>271</v>
      </c>
      <c r="E184" s="56" t="s">
        <v>616</v>
      </c>
      <c r="F184" s="58" t="s">
        <v>95</v>
      </c>
      <c r="G184" s="56" t="s">
        <v>36</v>
      </c>
      <c r="H184" s="56"/>
      <c r="I184" s="58"/>
      <c r="J184" s="56" t="s">
        <v>96</v>
      </c>
      <c r="K184" s="56" t="s">
        <v>97</v>
      </c>
      <c r="L184" s="56" t="s">
        <v>36</v>
      </c>
      <c r="M184" s="56"/>
      <c r="N184" s="56" t="s">
        <v>98</v>
      </c>
      <c r="O184" s="58" t="s">
        <v>98</v>
      </c>
      <c r="P184" s="56" t="s">
        <v>98</v>
      </c>
      <c r="Q184" s="58" t="s">
        <v>442</v>
      </c>
      <c r="R184" s="58" t="s">
        <v>41</v>
      </c>
      <c r="S184" s="58" t="s">
        <v>443</v>
      </c>
      <c r="T184" s="58" t="s">
        <v>444</v>
      </c>
      <c r="U184" s="58" t="s">
        <v>445</v>
      </c>
      <c r="V184" s="56" t="s">
        <v>466</v>
      </c>
      <c r="W184" s="3" t="str">
        <f>IFERROR(VLOOKUP($V184,'Agrupamiento Activos'!$A$3:$S$52,2,0),"")</f>
        <v>Pública Clasificada</v>
      </c>
      <c r="X184" s="3" t="str">
        <f>IFERROR(VLOOKUP($V184,'Agrupamiento Activos'!$A$4:$S$52,9,0),"")</f>
        <v>Medio</v>
      </c>
      <c r="Y184" s="3" t="str">
        <f>IFERROR(VLOOKUP($V184,'Agrupamiento Activos'!$A$4:$S$52,16,0),"")</f>
        <v>Medio</v>
      </c>
      <c r="Z184" s="3" t="str">
        <f>IFERROR(VLOOKUP($V184,'Agrupamiento Activos'!$A$4:$S$52,19,0),"")</f>
        <v>Medio</v>
      </c>
      <c r="AA184" s="58" t="s">
        <v>476</v>
      </c>
      <c r="AB184" s="58" t="s">
        <v>471</v>
      </c>
      <c r="AC184" s="58" t="s">
        <v>477</v>
      </c>
      <c r="AD184" s="58" t="s">
        <v>473</v>
      </c>
      <c r="AE184" s="64">
        <v>43237</v>
      </c>
      <c r="AF184" s="58" t="s">
        <v>474</v>
      </c>
      <c r="AG184" s="58" t="s">
        <v>479</v>
      </c>
      <c r="AH184" s="62"/>
      <c r="AI184" s="62"/>
      <c r="AJ184" s="62"/>
      <c r="AK184" s="63"/>
    </row>
    <row r="185" spans="1:37" ht="75.75" thickBot="1">
      <c r="A185" s="56" t="s">
        <v>92</v>
      </c>
      <c r="B185" s="56" t="s">
        <v>256</v>
      </c>
      <c r="C185" s="56" t="s">
        <v>97</v>
      </c>
      <c r="D185" s="56" t="s">
        <v>132</v>
      </c>
      <c r="E185" s="56" t="s">
        <v>272</v>
      </c>
      <c r="F185" s="58" t="s">
        <v>95</v>
      </c>
      <c r="G185" s="56"/>
      <c r="H185" s="56"/>
      <c r="I185" s="58" t="s">
        <v>36</v>
      </c>
      <c r="J185" s="56" t="s">
        <v>103</v>
      </c>
      <c r="K185" s="56" t="s">
        <v>148</v>
      </c>
      <c r="L185" s="56" t="s">
        <v>36</v>
      </c>
      <c r="M185" s="56"/>
      <c r="N185" s="56" t="s">
        <v>98</v>
      </c>
      <c r="O185" s="58" t="s">
        <v>98</v>
      </c>
      <c r="P185" s="56" t="s">
        <v>98</v>
      </c>
      <c r="Q185" s="58" t="s">
        <v>446</v>
      </c>
      <c r="R185" s="58" t="s">
        <v>41</v>
      </c>
      <c r="S185" s="58" t="s">
        <v>450</v>
      </c>
      <c r="T185" s="58" t="s">
        <v>444</v>
      </c>
      <c r="U185" s="58" t="s">
        <v>445</v>
      </c>
      <c r="V185" s="56" t="s">
        <v>465</v>
      </c>
      <c r="W185" s="3" t="str">
        <f>IFERROR(VLOOKUP($V185,'Agrupamiento Activos'!$A$3:$S$52,2,0),"")</f>
        <v>Pública Clasificada</v>
      </c>
      <c r="X185" s="3" t="str">
        <f>IFERROR(VLOOKUP($V185,'Agrupamiento Activos'!$A$4:$S$52,9,0),"")</f>
        <v>Medio</v>
      </c>
      <c r="Y185" s="3" t="str">
        <f>IFERROR(VLOOKUP($V185,'Agrupamiento Activos'!$A$4:$S$52,16,0),"")</f>
        <v>Medio</v>
      </c>
      <c r="Z185" s="3" t="str">
        <f>IFERROR(VLOOKUP($V185,'Agrupamiento Activos'!$A$4:$S$52,19,0),"")</f>
        <v>Medio</v>
      </c>
      <c r="AA185" s="58" t="s">
        <v>476</v>
      </c>
      <c r="AB185" s="58" t="s">
        <v>471</v>
      </c>
      <c r="AC185" s="58" t="s">
        <v>477</v>
      </c>
      <c r="AD185" s="58" t="s">
        <v>473</v>
      </c>
      <c r="AE185" s="64">
        <v>43237</v>
      </c>
      <c r="AF185" s="58" t="s">
        <v>474</v>
      </c>
      <c r="AG185" s="58" t="s">
        <v>479</v>
      </c>
      <c r="AH185" s="62"/>
      <c r="AI185" s="62"/>
      <c r="AJ185" s="62"/>
      <c r="AK185" s="63"/>
    </row>
    <row r="186" spans="1:37" ht="135.75" thickBot="1">
      <c r="A186" s="56" t="s">
        <v>92</v>
      </c>
      <c r="B186" s="57" t="s">
        <v>256</v>
      </c>
      <c r="C186" s="57" t="s">
        <v>273</v>
      </c>
      <c r="D186" s="57" t="s">
        <v>274</v>
      </c>
      <c r="E186" s="57" t="s">
        <v>275</v>
      </c>
      <c r="F186" s="58" t="s">
        <v>95</v>
      </c>
      <c r="G186" s="56" t="s">
        <v>36</v>
      </c>
      <c r="H186" s="56"/>
      <c r="I186" s="58"/>
      <c r="J186" s="56" t="s">
        <v>96</v>
      </c>
      <c r="K186" s="57" t="s">
        <v>97</v>
      </c>
      <c r="L186" s="56" t="s">
        <v>36</v>
      </c>
      <c r="M186" s="56"/>
      <c r="N186" s="57" t="s">
        <v>239</v>
      </c>
      <c r="O186" s="58" t="s">
        <v>268</v>
      </c>
      <c r="P186" s="57" t="s">
        <v>269</v>
      </c>
      <c r="Q186" s="58" t="s">
        <v>442</v>
      </c>
      <c r="R186" s="58" t="s">
        <v>41</v>
      </c>
      <c r="S186" s="58" t="s">
        <v>443</v>
      </c>
      <c r="T186" s="58" t="s">
        <v>444</v>
      </c>
      <c r="U186" s="58" t="s">
        <v>445</v>
      </c>
      <c r="V186" s="56" t="s">
        <v>466</v>
      </c>
      <c r="W186" s="3" t="str">
        <f>IFERROR(VLOOKUP($V186,'Agrupamiento Activos'!$A$3:$S$52,2,0),"")</f>
        <v>Pública Clasificada</v>
      </c>
      <c r="X186" s="3" t="str">
        <f>IFERROR(VLOOKUP($V186,'Agrupamiento Activos'!$A$4:$S$52,9,0),"")</f>
        <v>Medio</v>
      </c>
      <c r="Y186" s="3" t="str">
        <f>IFERROR(VLOOKUP($V186,'Agrupamiento Activos'!$A$4:$S$52,16,0),"")</f>
        <v>Medio</v>
      </c>
      <c r="Z186" s="3" t="str">
        <f>IFERROR(VLOOKUP($V186,'Agrupamiento Activos'!$A$4:$S$52,19,0),"")</f>
        <v>Medio</v>
      </c>
      <c r="AA186" s="58" t="s">
        <v>476</v>
      </c>
      <c r="AB186" s="58" t="s">
        <v>471</v>
      </c>
      <c r="AC186" s="58" t="s">
        <v>477</v>
      </c>
      <c r="AD186" s="58" t="s">
        <v>473</v>
      </c>
      <c r="AE186" s="64">
        <v>43237</v>
      </c>
      <c r="AF186" s="58" t="s">
        <v>474</v>
      </c>
      <c r="AG186" s="58" t="s">
        <v>479</v>
      </c>
      <c r="AH186" s="62"/>
      <c r="AI186" s="62"/>
      <c r="AJ186" s="62"/>
      <c r="AK186" s="63"/>
    </row>
    <row r="187" spans="1:37" ht="90.75" thickBot="1">
      <c r="A187" s="56" t="s">
        <v>92</v>
      </c>
      <c r="B187" s="57" t="s">
        <v>256</v>
      </c>
      <c r="C187" s="57" t="s">
        <v>276</v>
      </c>
      <c r="D187" s="57" t="s">
        <v>277</v>
      </c>
      <c r="E187" s="57" t="s">
        <v>617</v>
      </c>
      <c r="F187" s="58" t="s">
        <v>95</v>
      </c>
      <c r="G187" s="56"/>
      <c r="H187" s="56"/>
      <c r="I187" s="58" t="s">
        <v>36</v>
      </c>
      <c r="J187" s="56" t="s">
        <v>103</v>
      </c>
      <c r="K187" s="57" t="s">
        <v>116</v>
      </c>
      <c r="L187" s="56" t="s">
        <v>36</v>
      </c>
      <c r="M187" s="56"/>
      <c r="N187" s="58" t="s">
        <v>98</v>
      </c>
      <c r="O187" s="58" t="s">
        <v>98</v>
      </c>
      <c r="P187" s="57" t="s">
        <v>98</v>
      </c>
      <c r="Q187" s="58" t="s">
        <v>446</v>
      </c>
      <c r="R187" s="58" t="s">
        <v>41</v>
      </c>
      <c r="S187" s="58" t="s">
        <v>449</v>
      </c>
      <c r="T187" s="58" t="s">
        <v>444</v>
      </c>
      <c r="U187" s="58" t="s">
        <v>445</v>
      </c>
      <c r="V187" s="56" t="s">
        <v>466</v>
      </c>
      <c r="W187" s="3" t="str">
        <f>IFERROR(VLOOKUP($V187,'Agrupamiento Activos'!$A$3:$S$52,2,0),"")</f>
        <v>Pública Clasificada</v>
      </c>
      <c r="X187" s="3" t="str">
        <f>IFERROR(VLOOKUP($V187,'Agrupamiento Activos'!$A$4:$S$52,9,0),"")</f>
        <v>Medio</v>
      </c>
      <c r="Y187" s="3" t="str">
        <f>IFERROR(VLOOKUP($V187,'Agrupamiento Activos'!$A$4:$S$52,16,0),"")</f>
        <v>Medio</v>
      </c>
      <c r="Z187" s="3" t="str">
        <f>IFERROR(VLOOKUP($V187,'Agrupamiento Activos'!$A$4:$S$52,19,0),"")</f>
        <v>Medio</v>
      </c>
      <c r="AA187" s="58" t="s">
        <v>476</v>
      </c>
      <c r="AB187" s="58" t="s">
        <v>471</v>
      </c>
      <c r="AC187" s="58" t="s">
        <v>477</v>
      </c>
      <c r="AD187" s="58" t="s">
        <v>473</v>
      </c>
      <c r="AE187" s="64">
        <v>43237</v>
      </c>
      <c r="AF187" s="58" t="s">
        <v>474</v>
      </c>
      <c r="AG187" s="58" t="s">
        <v>479</v>
      </c>
      <c r="AH187" s="62"/>
      <c r="AI187" s="62"/>
      <c r="AJ187" s="62"/>
      <c r="AK187" s="63"/>
    </row>
    <row r="188" spans="1:37" ht="75.75" thickBot="1">
      <c r="A188" s="56" t="s">
        <v>92</v>
      </c>
      <c r="B188" s="57" t="s">
        <v>256</v>
      </c>
      <c r="C188" s="56" t="s">
        <v>97</v>
      </c>
      <c r="D188" s="57" t="s">
        <v>278</v>
      </c>
      <c r="E188" s="57" t="s">
        <v>618</v>
      </c>
      <c r="F188" s="58" t="s">
        <v>95</v>
      </c>
      <c r="G188" s="56"/>
      <c r="H188" s="56"/>
      <c r="I188" s="56" t="s">
        <v>36</v>
      </c>
      <c r="J188" s="56" t="s">
        <v>103</v>
      </c>
      <c r="K188" s="57" t="s">
        <v>116</v>
      </c>
      <c r="L188" s="56" t="s">
        <v>36</v>
      </c>
      <c r="M188" s="56"/>
      <c r="N188" s="58" t="s">
        <v>98</v>
      </c>
      <c r="O188" s="58" t="s">
        <v>98</v>
      </c>
      <c r="P188" s="57" t="s">
        <v>98</v>
      </c>
      <c r="Q188" s="58" t="s">
        <v>446</v>
      </c>
      <c r="R188" s="58" t="s">
        <v>41</v>
      </c>
      <c r="S188" s="58" t="s">
        <v>449</v>
      </c>
      <c r="T188" s="58" t="s">
        <v>444</v>
      </c>
      <c r="U188" s="58" t="s">
        <v>445</v>
      </c>
      <c r="V188" s="56" t="s">
        <v>466</v>
      </c>
      <c r="W188" s="3" t="str">
        <f>IFERROR(VLOOKUP($V188,'Agrupamiento Activos'!$A$3:$S$52,2,0),"")</f>
        <v>Pública Clasificada</v>
      </c>
      <c r="X188" s="3" t="str">
        <f>IFERROR(VLOOKUP($V188,'Agrupamiento Activos'!$A$4:$S$52,9,0),"")</f>
        <v>Medio</v>
      </c>
      <c r="Y188" s="3" t="str">
        <f>IFERROR(VLOOKUP($V188,'Agrupamiento Activos'!$A$4:$S$52,16,0),"")</f>
        <v>Medio</v>
      </c>
      <c r="Z188" s="3" t="str">
        <f>IFERROR(VLOOKUP($V188,'Agrupamiento Activos'!$A$4:$S$52,19,0),"")</f>
        <v>Medio</v>
      </c>
      <c r="AA188" s="58" t="s">
        <v>476</v>
      </c>
      <c r="AB188" s="58" t="s">
        <v>471</v>
      </c>
      <c r="AC188" s="58" t="s">
        <v>477</v>
      </c>
      <c r="AD188" s="58" t="s">
        <v>473</v>
      </c>
      <c r="AE188" s="64">
        <v>43237</v>
      </c>
      <c r="AF188" s="58" t="s">
        <v>474</v>
      </c>
      <c r="AG188" s="58" t="s">
        <v>479</v>
      </c>
      <c r="AH188" s="62"/>
      <c r="AI188" s="62"/>
      <c r="AJ188" s="62"/>
      <c r="AK188" s="63"/>
    </row>
    <row r="189" spans="1:37" ht="105.75" thickBot="1">
      <c r="A189" s="56" t="s">
        <v>92</v>
      </c>
      <c r="B189" s="57" t="s">
        <v>256</v>
      </c>
      <c r="C189" s="56" t="s">
        <v>97</v>
      </c>
      <c r="D189" s="57" t="s">
        <v>279</v>
      </c>
      <c r="E189" s="57" t="s">
        <v>280</v>
      </c>
      <c r="F189" s="58" t="s">
        <v>95</v>
      </c>
      <c r="G189" s="56"/>
      <c r="H189" s="56"/>
      <c r="I189" s="56" t="s">
        <v>36</v>
      </c>
      <c r="J189" s="56" t="s">
        <v>281</v>
      </c>
      <c r="K189" s="57" t="s">
        <v>282</v>
      </c>
      <c r="L189" s="56"/>
      <c r="M189" s="56" t="s">
        <v>36</v>
      </c>
      <c r="N189" s="58" t="s">
        <v>98</v>
      </c>
      <c r="O189" s="58" t="s">
        <v>98</v>
      </c>
      <c r="P189" s="57" t="s">
        <v>98</v>
      </c>
      <c r="Q189" s="58" t="s">
        <v>442</v>
      </c>
      <c r="R189" s="58" t="s">
        <v>41</v>
      </c>
      <c r="S189" s="58" t="s">
        <v>443</v>
      </c>
      <c r="T189" s="58" t="s">
        <v>444</v>
      </c>
      <c r="U189" s="58" t="s">
        <v>445</v>
      </c>
      <c r="V189" s="56" t="s">
        <v>466</v>
      </c>
      <c r="W189" s="3" t="str">
        <f>IFERROR(VLOOKUP($V189,'Agrupamiento Activos'!$A$3:$S$52,2,0),"")</f>
        <v>Pública Clasificada</v>
      </c>
      <c r="X189" s="3" t="str">
        <f>IFERROR(VLOOKUP($V189,'Agrupamiento Activos'!$A$4:$S$52,9,0),"")</f>
        <v>Medio</v>
      </c>
      <c r="Y189" s="3" t="str">
        <f>IFERROR(VLOOKUP($V189,'Agrupamiento Activos'!$A$4:$S$52,16,0),"")</f>
        <v>Medio</v>
      </c>
      <c r="Z189" s="3" t="str">
        <f>IFERROR(VLOOKUP($V189,'Agrupamiento Activos'!$A$4:$S$52,19,0),"")</f>
        <v>Medio</v>
      </c>
      <c r="AA189" s="58" t="s">
        <v>476</v>
      </c>
      <c r="AB189" s="58" t="s">
        <v>471</v>
      </c>
      <c r="AC189" s="58" t="s">
        <v>477</v>
      </c>
      <c r="AD189" s="58" t="s">
        <v>473</v>
      </c>
      <c r="AE189" s="64">
        <v>43237</v>
      </c>
      <c r="AF189" s="58" t="s">
        <v>474</v>
      </c>
      <c r="AG189" s="58" t="s">
        <v>479</v>
      </c>
      <c r="AH189" s="62"/>
      <c r="AI189" s="62"/>
      <c r="AJ189" s="62"/>
      <c r="AK189" s="63"/>
    </row>
    <row r="190" spans="1:37" ht="75.75" thickBot="1">
      <c r="A190" s="56" t="s">
        <v>92</v>
      </c>
      <c r="B190" s="57" t="s">
        <v>256</v>
      </c>
      <c r="C190" s="56" t="s">
        <v>97</v>
      </c>
      <c r="D190" s="56" t="s">
        <v>132</v>
      </c>
      <c r="E190" s="56" t="s">
        <v>619</v>
      </c>
      <c r="F190" s="58" t="s">
        <v>95</v>
      </c>
      <c r="G190" s="56"/>
      <c r="H190" s="56"/>
      <c r="I190" s="58" t="s">
        <v>36</v>
      </c>
      <c r="J190" s="56" t="s">
        <v>103</v>
      </c>
      <c r="K190" s="56" t="s">
        <v>148</v>
      </c>
      <c r="L190" s="56" t="s">
        <v>36</v>
      </c>
      <c r="M190" s="56"/>
      <c r="N190" s="58" t="s">
        <v>98</v>
      </c>
      <c r="O190" s="58" t="s">
        <v>98</v>
      </c>
      <c r="P190" s="56" t="s">
        <v>98</v>
      </c>
      <c r="Q190" s="58" t="s">
        <v>446</v>
      </c>
      <c r="R190" s="58" t="s">
        <v>41</v>
      </c>
      <c r="S190" s="58" t="s">
        <v>450</v>
      </c>
      <c r="T190" s="58" t="s">
        <v>444</v>
      </c>
      <c r="U190" s="58" t="s">
        <v>445</v>
      </c>
      <c r="V190" s="56" t="s">
        <v>465</v>
      </c>
      <c r="W190" s="3" t="str">
        <f>IFERROR(VLOOKUP($V190,'Agrupamiento Activos'!$A$3:$S$52,2,0),"")</f>
        <v>Pública Clasificada</v>
      </c>
      <c r="X190" s="3" t="str">
        <f>IFERROR(VLOOKUP($V190,'Agrupamiento Activos'!$A$4:$S$52,9,0),"")</f>
        <v>Medio</v>
      </c>
      <c r="Y190" s="3" t="str">
        <f>IFERROR(VLOOKUP($V190,'Agrupamiento Activos'!$A$4:$S$52,16,0),"")</f>
        <v>Medio</v>
      </c>
      <c r="Z190" s="3" t="str">
        <f>IFERROR(VLOOKUP($V190,'Agrupamiento Activos'!$A$4:$S$52,19,0),"")</f>
        <v>Medio</v>
      </c>
      <c r="AA190" s="58" t="s">
        <v>476</v>
      </c>
      <c r="AB190" s="58" t="s">
        <v>471</v>
      </c>
      <c r="AC190" s="58" t="s">
        <v>477</v>
      </c>
      <c r="AD190" s="58" t="s">
        <v>473</v>
      </c>
      <c r="AE190" s="64">
        <v>43237</v>
      </c>
      <c r="AF190" s="58" t="s">
        <v>474</v>
      </c>
      <c r="AG190" s="58" t="s">
        <v>479</v>
      </c>
      <c r="AH190" s="62"/>
      <c r="AI190" s="62"/>
      <c r="AJ190" s="62"/>
      <c r="AK190" s="63"/>
    </row>
    <row r="191" spans="1:37" ht="135.75" thickBot="1">
      <c r="A191" s="56" t="s">
        <v>92</v>
      </c>
      <c r="B191" s="57" t="s">
        <v>256</v>
      </c>
      <c r="C191" s="56" t="s">
        <v>97</v>
      </c>
      <c r="D191" s="56" t="s">
        <v>283</v>
      </c>
      <c r="E191" s="56" t="s">
        <v>620</v>
      </c>
      <c r="F191" s="58" t="s">
        <v>95</v>
      </c>
      <c r="G191" s="56"/>
      <c r="H191" s="56"/>
      <c r="I191" s="58" t="s">
        <v>36</v>
      </c>
      <c r="J191" s="56" t="s">
        <v>103</v>
      </c>
      <c r="K191" s="56" t="s">
        <v>116</v>
      </c>
      <c r="L191" s="56" t="s">
        <v>36</v>
      </c>
      <c r="M191" s="56"/>
      <c r="N191" s="58" t="s">
        <v>239</v>
      </c>
      <c r="O191" s="58" t="s">
        <v>268</v>
      </c>
      <c r="P191" s="56" t="s">
        <v>269</v>
      </c>
      <c r="Q191" s="58" t="s">
        <v>446</v>
      </c>
      <c r="R191" s="58" t="s">
        <v>41</v>
      </c>
      <c r="S191" s="58" t="s">
        <v>449</v>
      </c>
      <c r="T191" s="58" t="s">
        <v>444</v>
      </c>
      <c r="U191" s="58" t="s">
        <v>445</v>
      </c>
      <c r="V191" s="56" t="s">
        <v>464</v>
      </c>
      <c r="W191" s="3" t="str">
        <f>IFERROR(VLOOKUP($V191,'Agrupamiento Activos'!$A$3:$S$52,2,0),"")</f>
        <v>Pública Clasificada</v>
      </c>
      <c r="X191" s="3" t="str">
        <f>IFERROR(VLOOKUP($V191,'Agrupamiento Activos'!$A$4:$S$52,9,0),"")</f>
        <v>Medio</v>
      </c>
      <c r="Y191" s="3" t="str">
        <f>IFERROR(VLOOKUP($V191,'Agrupamiento Activos'!$A$4:$S$52,16,0),"")</f>
        <v>Medio</v>
      </c>
      <c r="Z191" s="3" t="str">
        <f>IFERROR(VLOOKUP($V191,'Agrupamiento Activos'!$A$4:$S$52,19,0),"")</f>
        <v>Medio</v>
      </c>
      <c r="AA191" s="58" t="s">
        <v>476</v>
      </c>
      <c r="AB191" s="58" t="s">
        <v>471</v>
      </c>
      <c r="AC191" s="58" t="s">
        <v>477</v>
      </c>
      <c r="AD191" s="58" t="s">
        <v>473</v>
      </c>
      <c r="AE191" s="64">
        <v>43237</v>
      </c>
      <c r="AF191" s="58" t="s">
        <v>474</v>
      </c>
      <c r="AG191" s="65" t="s">
        <v>475</v>
      </c>
      <c r="AH191" s="62"/>
      <c r="AI191" s="62"/>
      <c r="AJ191" s="62"/>
      <c r="AK191" s="63"/>
    </row>
    <row r="192" spans="1:37" ht="135.75" thickBot="1">
      <c r="A192" s="56" t="s">
        <v>92</v>
      </c>
      <c r="B192" s="57" t="s">
        <v>256</v>
      </c>
      <c r="C192" s="56" t="s">
        <v>97</v>
      </c>
      <c r="D192" s="56" t="s">
        <v>284</v>
      </c>
      <c r="E192" s="56" t="s">
        <v>621</v>
      </c>
      <c r="F192" s="58" t="s">
        <v>95</v>
      </c>
      <c r="G192" s="56"/>
      <c r="H192" s="56"/>
      <c r="I192" s="58" t="s">
        <v>36</v>
      </c>
      <c r="J192" s="56" t="s">
        <v>103</v>
      </c>
      <c r="K192" s="56" t="s">
        <v>109</v>
      </c>
      <c r="L192" s="56" t="s">
        <v>36</v>
      </c>
      <c r="M192" s="56"/>
      <c r="N192" s="58" t="s">
        <v>239</v>
      </c>
      <c r="O192" s="58" t="s">
        <v>268</v>
      </c>
      <c r="P192" s="56" t="s">
        <v>269</v>
      </c>
      <c r="Q192" s="58" t="s">
        <v>446</v>
      </c>
      <c r="R192" s="58" t="s">
        <v>41</v>
      </c>
      <c r="S192" s="58" t="s">
        <v>449</v>
      </c>
      <c r="T192" s="58" t="s">
        <v>444</v>
      </c>
      <c r="U192" s="58" t="s">
        <v>445</v>
      </c>
      <c r="V192" s="56" t="s">
        <v>466</v>
      </c>
      <c r="W192" s="3" t="str">
        <f>IFERROR(VLOOKUP($V192,'Agrupamiento Activos'!$A$3:$S$52,2,0),"")</f>
        <v>Pública Clasificada</v>
      </c>
      <c r="X192" s="3" t="str">
        <f>IFERROR(VLOOKUP($V192,'Agrupamiento Activos'!$A$4:$S$52,9,0),"")</f>
        <v>Medio</v>
      </c>
      <c r="Y192" s="3" t="str">
        <f>IFERROR(VLOOKUP($V192,'Agrupamiento Activos'!$A$4:$S$52,16,0),"")</f>
        <v>Medio</v>
      </c>
      <c r="Z192" s="3" t="str">
        <f>IFERROR(VLOOKUP($V192,'Agrupamiento Activos'!$A$4:$S$52,19,0),"")</f>
        <v>Medio</v>
      </c>
      <c r="AA192" s="58" t="s">
        <v>476</v>
      </c>
      <c r="AB192" s="58" t="s">
        <v>471</v>
      </c>
      <c r="AC192" s="58" t="s">
        <v>477</v>
      </c>
      <c r="AD192" s="58" t="s">
        <v>473</v>
      </c>
      <c r="AE192" s="64">
        <v>43237</v>
      </c>
      <c r="AF192" s="58" t="s">
        <v>474</v>
      </c>
      <c r="AG192" s="58" t="s">
        <v>479</v>
      </c>
      <c r="AH192" s="62"/>
      <c r="AI192" s="62"/>
      <c r="AJ192" s="62"/>
      <c r="AK192" s="63"/>
    </row>
    <row r="193" spans="1:37" ht="75.75" thickBot="1">
      <c r="A193" s="56" t="s">
        <v>92</v>
      </c>
      <c r="B193" s="57" t="s">
        <v>256</v>
      </c>
      <c r="C193" s="56" t="s">
        <v>97</v>
      </c>
      <c r="D193" s="57" t="s">
        <v>176</v>
      </c>
      <c r="E193" s="56" t="s">
        <v>622</v>
      </c>
      <c r="F193" s="58" t="s">
        <v>95</v>
      </c>
      <c r="G193" s="56"/>
      <c r="H193" s="56"/>
      <c r="I193" s="58" t="s">
        <v>36</v>
      </c>
      <c r="J193" s="56" t="s">
        <v>100</v>
      </c>
      <c r="K193" s="56" t="s">
        <v>189</v>
      </c>
      <c r="L193" s="56" t="s">
        <v>36</v>
      </c>
      <c r="M193" s="56"/>
      <c r="N193" s="58" t="s">
        <v>98</v>
      </c>
      <c r="O193" s="58" t="s">
        <v>98</v>
      </c>
      <c r="P193" s="56" t="s">
        <v>98</v>
      </c>
      <c r="Q193" s="58" t="s">
        <v>446</v>
      </c>
      <c r="R193" s="58" t="s">
        <v>41</v>
      </c>
      <c r="S193" s="58" t="s">
        <v>447</v>
      </c>
      <c r="T193" s="58" t="s">
        <v>444</v>
      </c>
      <c r="U193" s="58" t="s">
        <v>445</v>
      </c>
      <c r="V193" s="56" t="s">
        <v>76</v>
      </c>
      <c r="W193" s="3" t="str">
        <f>IFERROR(VLOOKUP($V193,'Agrupamiento Activos'!$A$3:$S$52,2,0),"")</f>
        <v>Pública</v>
      </c>
      <c r="X193" s="3" t="str">
        <f>IFERROR(VLOOKUP($V193,'Agrupamiento Activos'!$A$4:$S$52,9,0),"")</f>
        <v>Bajo</v>
      </c>
      <c r="Y193" s="3" t="str">
        <f>IFERROR(VLOOKUP($V193,'Agrupamiento Activos'!$A$4:$S$52,16,0),"")</f>
        <v>Bajo</v>
      </c>
      <c r="Z193" s="3" t="str">
        <f>IFERROR(VLOOKUP($V193,'Agrupamiento Activos'!$A$4:$S$52,19,0),"")</f>
        <v>Bajo</v>
      </c>
      <c r="AA193" s="58" t="s">
        <v>478</v>
      </c>
      <c r="AB193" s="58" t="s">
        <v>478</v>
      </c>
      <c r="AC193" s="58" t="s">
        <v>478</v>
      </c>
      <c r="AD193" s="58" t="s">
        <v>478</v>
      </c>
      <c r="AE193" s="58" t="s">
        <v>478</v>
      </c>
      <c r="AF193" s="58" t="s">
        <v>478</v>
      </c>
      <c r="AG193" s="58" t="s">
        <v>479</v>
      </c>
      <c r="AH193" s="62"/>
      <c r="AI193" s="62"/>
      <c r="AJ193" s="62"/>
      <c r="AK193" s="63"/>
    </row>
    <row r="194" spans="1:37" ht="75.75" thickBot="1">
      <c r="A194" s="56" t="s">
        <v>92</v>
      </c>
      <c r="B194" s="56" t="s">
        <v>256</v>
      </c>
      <c r="C194" s="56" t="s">
        <v>97</v>
      </c>
      <c r="D194" s="57" t="s">
        <v>132</v>
      </c>
      <c r="E194" s="56" t="s">
        <v>623</v>
      </c>
      <c r="F194" s="58" t="s">
        <v>95</v>
      </c>
      <c r="G194" s="56"/>
      <c r="H194" s="56"/>
      <c r="I194" s="58" t="s">
        <v>36</v>
      </c>
      <c r="J194" s="56" t="s">
        <v>103</v>
      </c>
      <c r="K194" s="56" t="s">
        <v>148</v>
      </c>
      <c r="L194" s="56" t="s">
        <v>36</v>
      </c>
      <c r="M194" s="56"/>
      <c r="N194" s="56" t="s">
        <v>98</v>
      </c>
      <c r="O194" s="58" t="s">
        <v>98</v>
      </c>
      <c r="P194" s="56" t="s">
        <v>98</v>
      </c>
      <c r="Q194" s="58" t="s">
        <v>446</v>
      </c>
      <c r="R194" s="58" t="s">
        <v>41</v>
      </c>
      <c r="S194" s="58" t="s">
        <v>450</v>
      </c>
      <c r="T194" s="58" t="s">
        <v>444</v>
      </c>
      <c r="U194" s="58" t="s">
        <v>445</v>
      </c>
      <c r="V194" s="56" t="s">
        <v>465</v>
      </c>
      <c r="W194" s="3" t="str">
        <f>IFERROR(VLOOKUP($V194,'Agrupamiento Activos'!$A$3:$S$52,2,0),"")</f>
        <v>Pública Clasificada</v>
      </c>
      <c r="X194" s="3" t="str">
        <f>IFERROR(VLOOKUP($V194,'Agrupamiento Activos'!$A$4:$S$52,9,0),"")</f>
        <v>Medio</v>
      </c>
      <c r="Y194" s="3" t="str">
        <f>IFERROR(VLOOKUP($V194,'Agrupamiento Activos'!$A$4:$S$52,16,0),"")</f>
        <v>Medio</v>
      </c>
      <c r="Z194" s="3" t="str">
        <f>IFERROR(VLOOKUP($V194,'Agrupamiento Activos'!$A$4:$S$52,19,0),"")</f>
        <v>Medio</v>
      </c>
      <c r="AA194" s="58" t="s">
        <v>476</v>
      </c>
      <c r="AB194" s="58" t="s">
        <v>471</v>
      </c>
      <c r="AC194" s="58" t="s">
        <v>477</v>
      </c>
      <c r="AD194" s="58" t="s">
        <v>473</v>
      </c>
      <c r="AE194" s="64">
        <v>43237</v>
      </c>
      <c r="AF194" s="58" t="s">
        <v>474</v>
      </c>
      <c r="AG194" s="58" t="s">
        <v>479</v>
      </c>
      <c r="AH194" s="62"/>
      <c r="AI194" s="62"/>
      <c r="AJ194" s="62"/>
      <c r="AK194" s="63"/>
    </row>
    <row r="195" spans="1:37" ht="75.75" thickBot="1">
      <c r="A195" s="56" t="s">
        <v>92</v>
      </c>
      <c r="B195" s="56" t="s">
        <v>256</v>
      </c>
      <c r="C195" s="56" t="s">
        <v>244</v>
      </c>
      <c r="D195" s="57" t="s">
        <v>245</v>
      </c>
      <c r="E195" s="56" t="s">
        <v>624</v>
      </c>
      <c r="F195" s="58" t="s">
        <v>95</v>
      </c>
      <c r="G195" s="56"/>
      <c r="H195" s="56"/>
      <c r="I195" s="58" t="s">
        <v>36</v>
      </c>
      <c r="J195" s="56" t="s">
        <v>103</v>
      </c>
      <c r="K195" s="56" t="s">
        <v>116</v>
      </c>
      <c r="L195" s="56" t="s">
        <v>36</v>
      </c>
      <c r="M195" s="56"/>
      <c r="N195" s="56" t="s">
        <v>98</v>
      </c>
      <c r="O195" s="58" t="s">
        <v>98</v>
      </c>
      <c r="P195" s="56" t="s">
        <v>98</v>
      </c>
      <c r="Q195" s="58" t="s">
        <v>442</v>
      </c>
      <c r="R195" s="58" t="s">
        <v>41</v>
      </c>
      <c r="S195" s="58" t="s">
        <v>448</v>
      </c>
      <c r="T195" s="58" t="s">
        <v>444</v>
      </c>
      <c r="U195" s="58" t="s">
        <v>445</v>
      </c>
      <c r="V195" s="56" t="s">
        <v>466</v>
      </c>
      <c r="W195" s="3" t="str">
        <f>IFERROR(VLOOKUP($V195,'Agrupamiento Activos'!$A$3:$S$52,2,0),"")</f>
        <v>Pública Clasificada</v>
      </c>
      <c r="X195" s="3" t="str">
        <f>IFERROR(VLOOKUP($V195,'Agrupamiento Activos'!$A$4:$S$52,9,0),"")</f>
        <v>Medio</v>
      </c>
      <c r="Y195" s="3" t="str">
        <f>IFERROR(VLOOKUP($V195,'Agrupamiento Activos'!$A$4:$S$52,16,0),"")</f>
        <v>Medio</v>
      </c>
      <c r="Z195" s="3" t="str">
        <f>IFERROR(VLOOKUP($V195,'Agrupamiento Activos'!$A$4:$S$52,19,0),"")</f>
        <v>Medio</v>
      </c>
      <c r="AA195" s="58" t="s">
        <v>476</v>
      </c>
      <c r="AB195" s="58" t="s">
        <v>471</v>
      </c>
      <c r="AC195" s="58" t="s">
        <v>477</v>
      </c>
      <c r="AD195" s="58" t="s">
        <v>473</v>
      </c>
      <c r="AE195" s="64">
        <v>43237</v>
      </c>
      <c r="AF195" s="58" t="s">
        <v>474</v>
      </c>
      <c r="AG195" s="58" t="s">
        <v>479</v>
      </c>
      <c r="AH195" s="62"/>
      <c r="AI195" s="62"/>
      <c r="AJ195" s="62"/>
      <c r="AK195" s="63"/>
    </row>
    <row r="196" spans="1:37" ht="90.75" thickBot="1">
      <c r="A196" s="56" t="s">
        <v>92</v>
      </c>
      <c r="B196" s="57" t="s">
        <v>256</v>
      </c>
      <c r="C196" s="56" t="s">
        <v>97</v>
      </c>
      <c r="D196" s="57" t="s">
        <v>176</v>
      </c>
      <c r="E196" s="57" t="s">
        <v>625</v>
      </c>
      <c r="F196" s="58" t="s">
        <v>95</v>
      </c>
      <c r="G196" s="56"/>
      <c r="H196" s="56"/>
      <c r="I196" s="56" t="s">
        <v>36</v>
      </c>
      <c r="J196" s="56" t="s">
        <v>100</v>
      </c>
      <c r="K196" s="57" t="s">
        <v>189</v>
      </c>
      <c r="L196" s="56" t="s">
        <v>36</v>
      </c>
      <c r="M196" s="56"/>
      <c r="N196" s="58" t="s">
        <v>98</v>
      </c>
      <c r="O196" s="58" t="s">
        <v>98</v>
      </c>
      <c r="P196" s="57" t="s">
        <v>98</v>
      </c>
      <c r="Q196" s="58" t="s">
        <v>446</v>
      </c>
      <c r="R196" s="58" t="s">
        <v>41</v>
      </c>
      <c r="S196" s="58" t="s">
        <v>447</v>
      </c>
      <c r="T196" s="58" t="s">
        <v>444</v>
      </c>
      <c r="U196" s="58" t="s">
        <v>445</v>
      </c>
      <c r="V196" s="56" t="s">
        <v>76</v>
      </c>
      <c r="W196" s="3" t="str">
        <f>IFERROR(VLOOKUP($V196,'Agrupamiento Activos'!$A$3:$S$52,2,0),"")</f>
        <v>Pública</v>
      </c>
      <c r="X196" s="3" t="str">
        <f>IFERROR(VLOOKUP($V196,'Agrupamiento Activos'!$A$4:$S$52,9,0),"")</f>
        <v>Bajo</v>
      </c>
      <c r="Y196" s="3" t="str">
        <f>IFERROR(VLOOKUP($V196,'Agrupamiento Activos'!$A$4:$S$52,16,0),"")</f>
        <v>Bajo</v>
      </c>
      <c r="Z196" s="3" t="str">
        <f>IFERROR(VLOOKUP($V196,'Agrupamiento Activos'!$A$4:$S$52,19,0),"")</f>
        <v>Bajo</v>
      </c>
      <c r="AA196" s="58" t="s">
        <v>478</v>
      </c>
      <c r="AB196" s="58" t="s">
        <v>478</v>
      </c>
      <c r="AC196" s="58" t="s">
        <v>478</v>
      </c>
      <c r="AD196" s="58" t="s">
        <v>478</v>
      </c>
      <c r="AE196" s="58" t="s">
        <v>478</v>
      </c>
      <c r="AF196" s="58" t="s">
        <v>478</v>
      </c>
      <c r="AG196" s="58" t="s">
        <v>479</v>
      </c>
      <c r="AH196" s="62"/>
      <c r="AI196" s="62"/>
      <c r="AJ196" s="62"/>
      <c r="AK196" s="63"/>
    </row>
    <row r="197" spans="1:37" ht="75.75" thickBot="1">
      <c r="A197" s="56" t="s">
        <v>92</v>
      </c>
      <c r="B197" s="57" t="s">
        <v>256</v>
      </c>
      <c r="C197" s="57" t="s">
        <v>285</v>
      </c>
      <c r="D197" s="57" t="s">
        <v>286</v>
      </c>
      <c r="E197" s="57" t="s">
        <v>626</v>
      </c>
      <c r="F197" s="58" t="s">
        <v>95</v>
      </c>
      <c r="G197" s="56" t="s">
        <v>36</v>
      </c>
      <c r="H197" s="56"/>
      <c r="I197" s="58"/>
      <c r="J197" s="56" t="s">
        <v>96</v>
      </c>
      <c r="K197" s="57" t="s">
        <v>97</v>
      </c>
      <c r="L197" s="56" t="s">
        <v>36</v>
      </c>
      <c r="M197" s="56"/>
      <c r="N197" s="58" t="s">
        <v>98</v>
      </c>
      <c r="O197" s="58" t="s">
        <v>98</v>
      </c>
      <c r="P197" s="57" t="s">
        <v>98</v>
      </c>
      <c r="Q197" s="58" t="s">
        <v>442</v>
      </c>
      <c r="R197" s="58" t="s">
        <v>41</v>
      </c>
      <c r="S197" s="58" t="s">
        <v>443</v>
      </c>
      <c r="T197" s="58" t="s">
        <v>444</v>
      </c>
      <c r="U197" s="58" t="s">
        <v>445</v>
      </c>
      <c r="V197" s="56" t="s">
        <v>461</v>
      </c>
      <c r="W197" s="3" t="str">
        <f>IFERROR(VLOOKUP($V197,'Agrupamiento Activos'!$A$3:$S$52,2,0),"")</f>
        <v>Pública Clasificada</v>
      </c>
      <c r="X197" s="3" t="str">
        <f>IFERROR(VLOOKUP($V197,'Agrupamiento Activos'!$A$4:$S$52,9,0),"")</f>
        <v>Medio</v>
      </c>
      <c r="Y197" s="3" t="str">
        <f>IFERROR(VLOOKUP($V197,'Agrupamiento Activos'!$A$4:$S$52,16,0),"")</f>
        <v>Bajo</v>
      </c>
      <c r="Z197" s="3" t="str">
        <f>IFERROR(VLOOKUP($V197,'Agrupamiento Activos'!$A$4:$S$52,19,0),"")</f>
        <v>Medio</v>
      </c>
      <c r="AA197" s="58" t="s">
        <v>476</v>
      </c>
      <c r="AB197" s="58" t="s">
        <v>471</v>
      </c>
      <c r="AC197" s="58" t="s">
        <v>477</v>
      </c>
      <c r="AD197" s="58" t="s">
        <v>473</v>
      </c>
      <c r="AE197" s="64">
        <v>43237</v>
      </c>
      <c r="AF197" s="58" t="s">
        <v>474</v>
      </c>
      <c r="AG197" s="65" t="s">
        <v>475</v>
      </c>
      <c r="AH197" s="62"/>
      <c r="AI197" s="62"/>
      <c r="AJ197" s="62"/>
      <c r="AK197" s="63"/>
    </row>
    <row r="198" spans="1:37" ht="60.75" thickBot="1">
      <c r="A198" s="56" t="s">
        <v>92</v>
      </c>
      <c r="B198" s="57" t="s">
        <v>256</v>
      </c>
      <c r="C198" s="56" t="s">
        <v>97</v>
      </c>
      <c r="D198" s="57" t="s">
        <v>287</v>
      </c>
      <c r="E198" s="57" t="s">
        <v>287</v>
      </c>
      <c r="F198" s="58" t="s">
        <v>95</v>
      </c>
      <c r="G198" s="56"/>
      <c r="H198" s="56"/>
      <c r="I198" s="56" t="s">
        <v>36</v>
      </c>
      <c r="J198" s="56" t="s">
        <v>100</v>
      </c>
      <c r="K198" s="57" t="s">
        <v>189</v>
      </c>
      <c r="L198" s="56" t="s">
        <v>36</v>
      </c>
      <c r="M198" s="56"/>
      <c r="N198" s="58" t="s">
        <v>98</v>
      </c>
      <c r="O198" s="58" t="s">
        <v>98</v>
      </c>
      <c r="P198" s="57" t="s">
        <v>98</v>
      </c>
      <c r="Q198" s="58" t="s">
        <v>446</v>
      </c>
      <c r="R198" s="58" t="s">
        <v>41</v>
      </c>
      <c r="S198" s="58" t="s">
        <v>447</v>
      </c>
      <c r="T198" s="58" t="s">
        <v>444</v>
      </c>
      <c r="U198" s="58" t="s">
        <v>445</v>
      </c>
      <c r="V198" s="56" t="s">
        <v>76</v>
      </c>
      <c r="W198" s="3" t="str">
        <f>IFERROR(VLOOKUP($V198,'Agrupamiento Activos'!$A$3:$S$52,2,0),"")</f>
        <v>Pública</v>
      </c>
      <c r="X198" s="3" t="str">
        <f>IFERROR(VLOOKUP($V198,'Agrupamiento Activos'!$A$4:$S$52,9,0),"")</f>
        <v>Bajo</v>
      </c>
      <c r="Y198" s="3" t="str">
        <f>IFERROR(VLOOKUP($V198,'Agrupamiento Activos'!$A$4:$S$52,16,0),"")</f>
        <v>Bajo</v>
      </c>
      <c r="Z198" s="3" t="str">
        <f>IFERROR(VLOOKUP($V198,'Agrupamiento Activos'!$A$4:$S$52,19,0),"")</f>
        <v>Bajo</v>
      </c>
      <c r="AA198" s="58" t="s">
        <v>478</v>
      </c>
      <c r="AB198" s="58" t="s">
        <v>478</v>
      </c>
      <c r="AC198" s="58" t="s">
        <v>478</v>
      </c>
      <c r="AD198" s="58" t="s">
        <v>478</v>
      </c>
      <c r="AE198" s="58" t="s">
        <v>478</v>
      </c>
      <c r="AF198" s="58" t="s">
        <v>478</v>
      </c>
      <c r="AG198" s="58" t="s">
        <v>479</v>
      </c>
      <c r="AH198" s="62"/>
      <c r="AI198" s="62"/>
      <c r="AJ198" s="62"/>
      <c r="AK198" s="63"/>
    </row>
    <row r="199" spans="1:37" ht="135.75" thickBot="1">
      <c r="A199" s="56" t="s">
        <v>92</v>
      </c>
      <c r="B199" s="57" t="s">
        <v>256</v>
      </c>
      <c r="C199" s="56" t="s">
        <v>97</v>
      </c>
      <c r="D199" s="56" t="s">
        <v>288</v>
      </c>
      <c r="E199" s="56" t="s">
        <v>627</v>
      </c>
      <c r="F199" s="58" t="s">
        <v>95</v>
      </c>
      <c r="G199" s="56" t="s">
        <v>36</v>
      </c>
      <c r="H199" s="56"/>
      <c r="I199" s="58" t="s">
        <v>36</v>
      </c>
      <c r="J199" s="56" t="s">
        <v>289</v>
      </c>
      <c r="K199" s="56" t="s">
        <v>290</v>
      </c>
      <c r="L199" s="56"/>
      <c r="M199" s="56" t="s">
        <v>36</v>
      </c>
      <c r="N199" s="58" t="s">
        <v>239</v>
      </c>
      <c r="O199" s="58" t="s">
        <v>268</v>
      </c>
      <c r="P199" s="56" t="s">
        <v>269</v>
      </c>
      <c r="Q199" s="58" t="s">
        <v>442</v>
      </c>
      <c r="R199" s="58" t="s">
        <v>41</v>
      </c>
      <c r="S199" s="58" t="s">
        <v>454</v>
      </c>
      <c r="T199" s="58" t="s">
        <v>444</v>
      </c>
      <c r="U199" s="58" t="s">
        <v>445</v>
      </c>
      <c r="V199" s="56" t="s">
        <v>466</v>
      </c>
      <c r="W199" s="3" t="str">
        <f>IFERROR(VLOOKUP($V199,'Agrupamiento Activos'!$A$3:$S$52,2,0),"")</f>
        <v>Pública Clasificada</v>
      </c>
      <c r="X199" s="3" t="str">
        <f>IFERROR(VLOOKUP($V199,'Agrupamiento Activos'!$A$4:$S$52,9,0),"")</f>
        <v>Medio</v>
      </c>
      <c r="Y199" s="3" t="str">
        <f>IFERROR(VLOOKUP($V199,'Agrupamiento Activos'!$A$4:$S$52,16,0),"")</f>
        <v>Medio</v>
      </c>
      <c r="Z199" s="3" t="str">
        <f>IFERROR(VLOOKUP($V199,'Agrupamiento Activos'!$A$4:$S$52,19,0),"")</f>
        <v>Medio</v>
      </c>
      <c r="AA199" s="58" t="s">
        <v>476</v>
      </c>
      <c r="AB199" s="58" t="s">
        <v>471</v>
      </c>
      <c r="AC199" s="58" t="s">
        <v>477</v>
      </c>
      <c r="AD199" s="58" t="s">
        <v>473</v>
      </c>
      <c r="AE199" s="64">
        <v>43237</v>
      </c>
      <c r="AF199" s="58" t="s">
        <v>474</v>
      </c>
      <c r="AG199" s="58" t="s">
        <v>479</v>
      </c>
      <c r="AH199" s="62"/>
      <c r="AI199" s="62"/>
      <c r="AJ199" s="62"/>
      <c r="AK199" s="63"/>
    </row>
    <row r="200" spans="1:37" ht="60.75" thickBot="1">
      <c r="A200" s="56" t="s">
        <v>92</v>
      </c>
      <c r="B200" s="57" t="s">
        <v>256</v>
      </c>
      <c r="C200" s="56" t="s">
        <v>97</v>
      </c>
      <c r="D200" s="56" t="s">
        <v>291</v>
      </c>
      <c r="E200" s="56" t="s">
        <v>628</v>
      </c>
      <c r="F200" s="58" t="s">
        <v>95</v>
      </c>
      <c r="G200" s="56"/>
      <c r="H200" s="56"/>
      <c r="I200" s="58" t="s">
        <v>36</v>
      </c>
      <c r="J200" s="56" t="s">
        <v>100</v>
      </c>
      <c r="K200" s="56" t="s">
        <v>227</v>
      </c>
      <c r="L200" s="56"/>
      <c r="M200" s="56" t="s">
        <v>36</v>
      </c>
      <c r="N200" s="58" t="s">
        <v>98</v>
      </c>
      <c r="O200" s="58" t="s">
        <v>98</v>
      </c>
      <c r="P200" s="56" t="s">
        <v>98</v>
      </c>
      <c r="Q200" s="58" t="s">
        <v>446</v>
      </c>
      <c r="R200" s="58" t="s">
        <v>41</v>
      </c>
      <c r="S200" s="58" t="s">
        <v>447</v>
      </c>
      <c r="T200" s="58" t="s">
        <v>444</v>
      </c>
      <c r="U200" s="58" t="s">
        <v>445</v>
      </c>
      <c r="V200" s="56" t="s">
        <v>76</v>
      </c>
      <c r="W200" s="3" t="str">
        <f>IFERROR(VLOOKUP($V200,'Agrupamiento Activos'!$A$3:$S$52,2,0),"")</f>
        <v>Pública</v>
      </c>
      <c r="X200" s="3" t="str">
        <f>IFERROR(VLOOKUP($V200,'Agrupamiento Activos'!$A$4:$S$52,9,0),"")</f>
        <v>Bajo</v>
      </c>
      <c r="Y200" s="3" t="str">
        <f>IFERROR(VLOOKUP($V200,'Agrupamiento Activos'!$A$4:$S$52,16,0),"")</f>
        <v>Bajo</v>
      </c>
      <c r="Z200" s="3" t="str">
        <f>IFERROR(VLOOKUP($V200,'Agrupamiento Activos'!$A$4:$S$52,19,0),"")</f>
        <v>Bajo</v>
      </c>
      <c r="AA200" s="58" t="s">
        <v>478</v>
      </c>
      <c r="AB200" s="58" t="s">
        <v>478</v>
      </c>
      <c r="AC200" s="58" t="s">
        <v>478</v>
      </c>
      <c r="AD200" s="58" t="s">
        <v>478</v>
      </c>
      <c r="AE200" s="58" t="s">
        <v>478</v>
      </c>
      <c r="AF200" s="58" t="s">
        <v>478</v>
      </c>
      <c r="AG200" s="58" t="s">
        <v>479</v>
      </c>
      <c r="AH200" s="62"/>
      <c r="AI200" s="62"/>
      <c r="AJ200" s="62"/>
      <c r="AK200" s="63"/>
    </row>
    <row r="201" spans="1:37" ht="135.75" thickBot="1">
      <c r="A201" s="56" t="s">
        <v>92</v>
      </c>
      <c r="B201" s="57" t="s">
        <v>256</v>
      </c>
      <c r="C201" s="56" t="s">
        <v>292</v>
      </c>
      <c r="D201" s="57" t="s">
        <v>293</v>
      </c>
      <c r="E201" s="56" t="s">
        <v>294</v>
      </c>
      <c r="F201" s="58" t="s">
        <v>95</v>
      </c>
      <c r="G201" s="56" t="s">
        <v>36</v>
      </c>
      <c r="H201" s="56"/>
      <c r="I201" s="58"/>
      <c r="J201" s="56" t="s">
        <v>96</v>
      </c>
      <c r="K201" s="56" t="s">
        <v>97</v>
      </c>
      <c r="L201" s="56" t="s">
        <v>36</v>
      </c>
      <c r="M201" s="56"/>
      <c r="N201" s="58" t="s">
        <v>239</v>
      </c>
      <c r="O201" s="58" t="s">
        <v>268</v>
      </c>
      <c r="P201" s="56" t="s">
        <v>269</v>
      </c>
      <c r="Q201" s="58" t="s">
        <v>442</v>
      </c>
      <c r="R201" s="58" t="s">
        <v>41</v>
      </c>
      <c r="S201" s="58" t="s">
        <v>443</v>
      </c>
      <c r="T201" s="58" t="s">
        <v>444</v>
      </c>
      <c r="U201" s="58" t="s">
        <v>445</v>
      </c>
      <c r="V201" s="56" t="s">
        <v>461</v>
      </c>
      <c r="W201" s="3" t="str">
        <f>IFERROR(VLOOKUP($V201,'Agrupamiento Activos'!$A$3:$S$52,2,0),"")</f>
        <v>Pública Clasificada</v>
      </c>
      <c r="X201" s="3" t="str">
        <f>IFERROR(VLOOKUP($V201,'Agrupamiento Activos'!$A$4:$S$52,9,0),"")</f>
        <v>Medio</v>
      </c>
      <c r="Y201" s="3" t="str">
        <f>IFERROR(VLOOKUP($V201,'Agrupamiento Activos'!$A$4:$S$52,16,0),"")</f>
        <v>Bajo</v>
      </c>
      <c r="Z201" s="3" t="str">
        <f>IFERROR(VLOOKUP($V201,'Agrupamiento Activos'!$A$4:$S$52,19,0),"")</f>
        <v>Medio</v>
      </c>
      <c r="AA201" s="58" t="s">
        <v>476</v>
      </c>
      <c r="AB201" s="58" t="s">
        <v>471</v>
      </c>
      <c r="AC201" s="58" t="s">
        <v>477</v>
      </c>
      <c r="AD201" s="58" t="s">
        <v>473</v>
      </c>
      <c r="AE201" s="64">
        <v>43237</v>
      </c>
      <c r="AF201" s="58" t="s">
        <v>474</v>
      </c>
      <c r="AG201" s="65" t="s">
        <v>475</v>
      </c>
      <c r="AH201" s="62"/>
      <c r="AI201" s="62"/>
      <c r="AJ201" s="62"/>
      <c r="AK201" s="63"/>
    </row>
    <row r="202" spans="1:37" ht="75.75" thickBot="1">
      <c r="A202" s="56" t="s">
        <v>92</v>
      </c>
      <c r="B202" s="57" t="s">
        <v>256</v>
      </c>
      <c r="C202" s="56" t="s">
        <v>214</v>
      </c>
      <c r="D202" s="56" t="s">
        <v>295</v>
      </c>
      <c r="E202" s="56" t="s">
        <v>629</v>
      </c>
      <c r="F202" s="58" t="s">
        <v>95</v>
      </c>
      <c r="G202" s="56" t="s">
        <v>36</v>
      </c>
      <c r="H202" s="56"/>
      <c r="I202" s="58"/>
      <c r="J202" s="56" t="s">
        <v>96</v>
      </c>
      <c r="K202" s="56" t="s">
        <v>97</v>
      </c>
      <c r="L202" s="56" t="s">
        <v>36</v>
      </c>
      <c r="M202" s="56"/>
      <c r="N202" s="58" t="s">
        <v>98</v>
      </c>
      <c r="O202" s="58" t="s">
        <v>98</v>
      </c>
      <c r="P202" s="56" t="s">
        <v>98</v>
      </c>
      <c r="Q202" s="58" t="s">
        <v>442</v>
      </c>
      <c r="R202" s="58" t="s">
        <v>41</v>
      </c>
      <c r="S202" s="58" t="s">
        <v>443</v>
      </c>
      <c r="T202" s="58" t="s">
        <v>444</v>
      </c>
      <c r="U202" s="58" t="s">
        <v>445</v>
      </c>
      <c r="V202" s="56" t="s">
        <v>463</v>
      </c>
      <c r="W202" s="3" t="str">
        <f>IFERROR(VLOOKUP($V202,'Agrupamiento Activos'!$A$3:$S$52,2,0),"")</f>
        <v>Pública Clasificada</v>
      </c>
      <c r="X202" s="3" t="str">
        <f>IFERROR(VLOOKUP($V202,'Agrupamiento Activos'!$A$4:$S$52,9,0),"")</f>
        <v>Medio</v>
      </c>
      <c r="Y202" s="3" t="str">
        <f>IFERROR(VLOOKUP($V202,'Agrupamiento Activos'!$A$4:$S$52,16,0),"")</f>
        <v>Medio</v>
      </c>
      <c r="Z202" s="3" t="str">
        <f>IFERROR(VLOOKUP($V202,'Agrupamiento Activos'!$A$4:$S$52,19,0),"")</f>
        <v>Medio</v>
      </c>
      <c r="AA202" s="58" t="s">
        <v>476</v>
      </c>
      <c r="AB202" s="58" t="s">
        <v>471</v>
      </c>
      <c r="AC202" s="58" t="s">
        <v>477</v>
      </c>
      <c r="AD202" s="58" t="s">
        <v>473</v>
      </c>
      <c r="AE202" s="64">
        <v>43237</v>
      </c>
      <c r="AF202" s="58" t="s">
        <v>474</v>
      </c>
      <c r="AG202" s="58" t="s">
        <v>479</v>
      </c>
      <c r="AH202" s="62"/>
      <c r="AI202" s="62"/>
      <c r="AJ202" s="62"/>
      <c r="AK202" s="63"/>
    </row>
    <row r="203" spans="1:37" ht="105.75" thickBot="1">
      <c r="A203" s="56" t="s">
        <v>92</v>
      </c>
      <c r="B203" s="57" t="s">
        <v>256</v>
      </c>
      <c r="C203" s="56" t="s">
        <v>94</v>
      </c>
      <c r="D203" s="56" t="s">
        <v>78</v>
      </c>
      <c r="E203" s="56" t="s">
        <v>630</v>
      </c>
      <c r="F203" s="58" t="s">
        <v>95</v>
      </c>
      <c r="G203" s="56" t="s">
        <v>36</v>
      </c>
      <c r="H203" s="56"/>
      <c r="I203" s="58"/>
      <c r="J203" s="56" t="s">
        <v>96</v>
      </c>
      <c r="K203" s="56" t="s">
        <v>97</v>
      </c>
      <c r="L203" s="56" t="s">
        <v>36</v>
      </c>
      <c r="M203" s="56"/>
      <c r="N203" s="58" t="s">
        <v>98</v>
      </c>
      <c r="O203" s="58" t="s">
        <v>98</v>
      </c>
      <c r="P203" s="56" t="s">
        <v>98</v>
      </c>
      <c r="Q203" s="58" t="s">
        <v>442</v>
      </c>
      <c r="R203" s="58" t="s">
        <v>41</v>
      </c>
      <c r="S203" s="58" t="s">
        <v>443</v>
      </c>
      <c r="T203" s="58" t="s">
        <v>444</v>
      </c>
      <c r="U203" s="58" t="s">
        <v>445</v>
      </c>
      <c r="V203" s="56" t="s">
        <v>78</v>
      </c>
      <c r="W203" s="3" t="str">
        <f>IFERROR(VLOOKUP($V203,'Agrupamiento Activos'!$A$3:$S$52,2,0),"")</f>
        <v>Pública</v>
      </c>
      <c r="X203" s="3" t="str">
        <f>IFERROR(VLOOKUP($V203,'Agrupamiento Activos'!$A$4:$S$52,9,0),"")</f>
        <v>Bajo</v>
      </c>
      <c r="Y203" s="3" t="str">
        <f>IFERROR(VLOOKUP($V203,'Agrupamiento Activos'!$A$4:$S$52,16,0),"")</f>
        <v>Medio</v>
      </c>
      <c r="Z203" s="3" t="str">
        <f>IFERROR(VLOOKUP($V203,'Agrupamiento Activos'!$A$4:$S$52,19,0),"")</f>
        <v>Bajo</v>
      </c>
      <c r="AA203" s="58" t="s">
        <v>478</v>
      </c>
      <c r="AB203" s="58" t="s">
        <v>478</v>
      </c>
      <c r="AC203" s="58" t="s">
        <v>478</v>
      </c>
      <c r="AD203" s="58" t="s">
        <v>478</v>
      </c>
      <c r="AE203" s="58" t="s">
        <v>478</v>
      </c>
      <c r="AF203" s="58" t="s">
        <v>478</v>
      </c>
      <c r="AG203" s="58" t="s">
        <v>479</v>
      </c>
      <c r="AH203" s="62"/>
      <c r="AI203" s="62"/>
      <c r="AJ203" s="62"/>
      <c r="AK203" s="63"/>
    </row>
    <row r="204" spans="1:37" ht="135.75" thickBot="1">
      <c r="A204" s="56" t="s">
        <v>92</v>
      </c>
      <c r="B204" s="57" t="s">
        <v>256</v>
      </c>
      <c r="C204" s="56" t="s">
        <v>97</v>
      </c>
      <c r="D204" s="56" t="s">
        <v>176</v>
      </c>
      <c r="E204" s="56" t="s">
        <v>631</v>
      </c>
      <c r="F204" s="58" t="s">
        <v>95</v>
      </c>
      <c r="G204" s="56"/>
      <c r="H204" s="56"/>
      <c r="I204" s="58" t="s">
        <v>36</v>
      </c>
      <c r="J204" s="56" t="s">
        <v>100</v>
      </c>
      <c r="K204" s="56" t="s">
        <v>189</v>
      </c>
      <c r="L204" s="56" t="s">
        <v>36</v>
      </c>
      <c r="M204" s="56"/>
      <c r="N204" s="58" t="s">
        <v>98</v>
      </c>
      <c r="O204" s="58" t="s">
        <v>98</v>
      </c>
      <c r="P204" s="56" t="s">
        <v>98</v>
      </c>
      <c r="Q204" s="58" t="s">
        <v>446</v>
      </c>
      <c r="R204" s="58" t="s">
        <v>41</v>
      </c>
      <c r="S204" s="58" t="s">
        <v>447</v>
      </c>
      <c r="T204" s="58" t="s">
        <v>444</v>
      </c>
      <c r="U204" s="58" t="s">
        <v>445</v>
      </c>
      <c r="V204" s="56" t="s">
        <v>76</v>
      </c>
      <c r="W204" s="3" t="str">
        <f>IFERROR(VLOOKUP($V204,'Agrupamiento Activos'!$A$3:$S$52,2,0),"")</f>
        <v>Pública</v>
      </c>
      <c r="X204" s="3" t="str">
        <f>IFERROR(VLOOKUP($V204,'Agrupamiento Activos'!$A$4:$S$52,9,0),"")</f>
        <v>Bajo</v>
      </c>
      <c r="Y204" s="3" t="str">
        <f>IFERROR(VLOOKUP($V204,'Agrupamiento Activos'!$A$4:$S$52,16,0),"")</f>
        <v>Bajo</v>
      </c>
      <c r="Z204" s="3" t="str">
        <f>IFERROR(VLOOKUP($V204,'Agrupamiento Activos'!$A$4:$S$52,19,0),"")</f>
        <v>Bajo</v>
      </c>
      <c r="AA204" s="58" t="s">
        <v>478</v>
      </c>
      <c r="AB204" s="58" t="s">
        <v>478</v>
      </c>
      <c r="AC204" s="58" t="s">
        <v>478</v>
      </c>
      <c r="AD204" s="58" t="s">
        <v>478</v>
      </c>
      <c r="AE204" s="58" t="s">
        <v>478</v>
      </c>
      <c r="AF204" s="58" t="s">
        <v>478</v>
      </c>
      <c r="AG204" s="58" t="s">
        <v>479</v>
      </c>
      <c r="AH204" s="62"/>
      <c r="AI204" s="62"/>
      <c r="AJ204" s="62"/>
      <c r="AK204" s="63"/>
    </row>
    <row r="205" spans="1:37" ht="120.75" thickBot="1">
      <c r="A205" s="56" t="s">
        <v>92</v>
      </c>
      <c r="B205" s="57" t="s">
        <v>256</v>
      </c>
      <c r="C205" s="56" t="s">
        <v>97</v>
      </c>
      <c r="D205" s="57" t="s">
        <v>132</v>
      </c>
      <c r="E205" s="56" t="s">
        <v>296</v>
      </c>
      <c r="F205" s="58" t="s">
        <v>95</v>
      </c>
      <c r="G205" s="56"/>
      <c r="H205" s="56"/>
      <c r="I205" s="58" t="s">
        <v>36</v>
      </c>
      <c r="J205" s="56" t="s">
        <v>103</v>
      </c>
      <c r="K205" s="56" t="s">
        <v>148</v>
      </c>
      <c r="L205" s="56" t="s">
        <v>36</v>
      </c>
      <c r="M205" s="56"/>
      <c r="N205" s="58" t="s">
        <v>98</v>
      </c>
      <c r="O205" s="58" t="s">
        <v>98</v>
      </c>
      <c r="P205" s="56" t="s">
        <v>98</v>
      </c>
      <c r="Q205" s="58" t="s">
        <v>446</v>
      </c>
      <c r="R205" s="58" t="s">
        <v>41</v>
      </c>
      <c r="S205" s="58" t="s">
        <v>450</v>
      </c>
      <c r="T205" s="58" t="s">
        <v>444</v>
      </c>
      <c r="U205" s="58" t="s">
        <v>445</v>
      </c>
      <c r="V205" s="56" t="s">
        <v>465</v>
      </c>
      <c r="W205" s="3" t="str">
        <f>IFERROR(VLOOKUP($V205,'Agrupamiento Activos'!$A$3:$S$52,2,0),"")</f>
        <v>Pública Clasificada</v>
      </c>
      <c r="X205" s="3" t="str">
        <f>IFERROR(VLOOKUP($V205,'Agrupamiento Activos'!$A$4:$S$52,9,0),"")</f>
        <v>Medio</v>
      </c>
      <c r="Y205" s="3" t="str">
        <f>IFERROR(VLOOKUP($V205,'Agrupamiento Activos'!$A$4:$S$52,16,0),"")</f>
        <v>Medio</v>
      </c>
      <c r="Z205" s="3" t="str">
        <f>IFERROR(VLOOKUP($V205,'Agrupamiento Activos'!$A$4:$S$52,19,0),"")</f>
        <v>Medio</v>
      </c>
      <c r="AA205" s="58" t="s">
        <v>476</v>
      </c>
      <c r="AB205" s="58" t="s">
        <v>471</v>
      </c>
      <c r="AC205" s="58" t="s">
        <v>477</v>
      </c>
      <c r="AD205" s="58" t="s">
        <v>473</v>
      </c>
      <c r="AE205" s="64">
        <v>43237</v>
      </c>
      <c r="AF205" s="58" t="s">
        <v>474</v>
      </c>
      <c r="AG205" s="58" t="s">
        <v>479</v>
      </c>
      <c r="AH205" s="62"/>
      <c r="AI205" s="62"/>
      <c r="AJ205" s="62"/>
      <c r="AK205" s="63"/>
    </row>
    <row r="206" spans="1:37" ht="135.75" thickBot="1">
      <c r="A206" s="56" t="s">
        <v>92</v>
      </c>
      <c r="B206" s="56" t="s">
        <v>256</v>
      </c>
      <c r="C206" s="56" t="s">
        <v>97</v>
      </c>
      <c r="D206" s="57" t="s">
        <v>297</v>
      </c>
      <c r="E206" s="56" t="s">
        <v>632</v>
      </c>
      <c r="F206" s="58" t="s">
        <v>95</v>
      </c>
      <c r="G206" s="56" t="s">
        <v>36</v>
      </c>
      <c r="H206" s="56"/>
      <c r="I206" s="58"/>
      <c r="J206" s="56" t="s">
        <v>298</v>
      </c>
      <c r="K206" s="56" t="s">
        <v>97</v>
      </c>
      <c r="L206" s="56" t="s">
        <v>36</v>
      </c>
      <c r="M206" s="56"/>
      <c r="N206" s="56" t="s">
        <v>239</v>
      </c>
      <c r="O206" s="58" t="s">
        <v>268</v>
      </c>
      <c r="P206" s="56" t="s">
        <v>269</v>
      </c>
      <c r="Q206" s="58" t="s">
        <v>455</v>
      </c>
      <c r="R206" s="58" t="s">
        <v>41</v>
      </c>
      <c r="S206" s="58" t="s">
        <v>456</v>
      </c>
      <c r="T206" s="58" t="s">
        <v>444</v>
      </c>
      <c r="U206" s="58" t="s">
        <v>445</v>
      </c>
      <c r="V206" s="56" t="s">
        <v>77</v>
      </c>
      <c r="W206" s="3" t="str">
        <f>IFERROR(VLOOKUP($V206,'Agrupamiento Activos'!$A$3:$S$52,2,0),"")</f>
        <v>Pública</v>
      </c>
      <c r="X206" s="3" t="str">
        <f>IFERROR(VLOOKUP($V206,'Agrupamiento Activos'!$A$4:$S$52,9,0),"")</f>
        <v>Bajo</v>
      </c>
      <c r="Y206" s="3" t="str">
        <f>IFERROR(VLOOKUP($V206,'Agrupamiento Activos'!$A$4:$S$52,16,0),"")</f>
        <v>Medio</v>
      </c>
      <c r="Z206" s="3" t="str">
        <f>IFERROR(VLOOKUP($V206,'Agrupamiento Activos'!$A$4:$S$52,19,0),"")</f>
        <v>Bajo</v>
      </c>
      <c r="AA206" s="58" t="s">
        <v>478</v>
      </c>
      <c r="AB206" s="58" t="s">
        <v>478</v>
      </c>
      <c r="AC206" s="58" t="s">
        <v>478</v>
      </c>
      <c r="AD206" s="58" t="s">
        <v>478</v>
      </c>
      <c r="AE206" s="58" t="s">
        <v>478</v>
      </c>
      <c r="AF206" s="58" t="s">
        <v>478</v>
      </c>
      <c r="AG206" s="58" t="s">
        <v>479</v>
      </c>
      <c r="AH206" s="62"/>
      <c r="AI206" s="62"/>
      <c r="AJ206" s="62"/>
      <c r="AK206" s="63"/>
    </row>
    <row r="207" spans="1:37" ht="165.75" thickBot="1">
      <c r="A207" s="56" t="s">
        <v>92</v>
      </c>
      <c r="B207" s="56" t="s">
        <v>256</v>
      </c>
      <c r="C207" s="56" t="s">
        <v>97</v>
      </c>
      <c r="D207" s="57" t="s">
        <v>299</v>
      </c>
      <c r="E207" s="56" t="s">
        <v>300</v>
      </c>
      <c r="F207" s="58" t="s">
        <v>95</v>
      </c>
      <c r="G207" s="56" t="s">
        <v>36</v>
      </c>
      <c r="H207" s="56"/>
      <c r="I207" s="58"/>
      <c r="J207" s="56" t="s">
        <v>96</v>
      </c>
      <c r="K207" s="56" t="s">
        <v>97</v>
      </c>
      <c r="L207" s="56" t="s">
        <v>36</v>
      </c>
      <c r="M207" s="56"/>
      <c r="N207" s="56" t="s">
        <v>239</v>
      </c>
      <c r="O207" s="58" t="s">
        <v>268</v>
      </c>
      <c r="P207" s="56" t="s">
        <v>269</v>
      </c>
      <c r="Q207" s="58" t="s">
        <v>442</v>
      </c>
      <c r="R207" s="58" t="s">
        <v>41</v>
      </c>
      <c r="S207" s="58" t="s">
        <v>443</v>
      </c>
      <c r="T207" s="58" t="s">
        <v>444</v>
      </c>
      <c r="U207" s="58" t="s">
        <v>445</v>
      </c>
      <c r="V207" s="56" t="s">
        <v>86</v>
      </c>
      <c r="W207" s="3" t="str">
        <f>IFERROR(VLOOKUP($V207,'Agrupamiento Activos'!$A$3:$S$52,2,0),"")</f>
        <v>Pública</v>
      </c>
      <c r="X207" s="3" t="str">
        <f>IFERROR(VLOOKUP($V207,'Agrupamiento Activos'!$A$4:$S$52,9,0),"")</f>
        <v>Medio</v>
      </c>
      <c r="Y207" s="3" t="str">
        <f>IFERROR(VLOOKUP($V207,'Agrupamiento Activos'!$A$4:$S$52,16,0),"")</f>
        <v>Bajo</v>
      </c>
      <c r="Z207" s="3" t="str">
        <f>IFERROR(VLOOKUP($V207,'Agrupamiento Activos'!$A$4:$S$52,19,0),"")</f>
        <v>Bajo</v>
      </c>
      <c r="AA207" s="58" t="s">
        <v>478</v>
      </c>
      <c r="AB207" s="58" t="s">
        <v>478</v>
      </c>
      <c r="AC207" s="58" t="s">
        <v>478</v>
      </c>
      <c r="AD207" s="58" t="s">
        <v>478</v>
      </c>
      <c r="AE207" s="58" t="s">
        <v>478</v>
      </c>
      <c r="AF207" s="58" t="s">
        <v>478</v>
      </c>
      <c r="AG207" s="58" t="s">
        <v>479</v>
      </c>
      <c r="AH207" s="62"/>
      <c r="AI207" s="62"/>
      <c r="AJ207" s="62"/>
      <c r="AK207" s="63"/>
    </row>
    <row r="208" spans="1:37" ht="120.75" thickBot="1">
      <c r="A208" s="56" t="s">
        <v>92</v>
      </c>
      <c r="B208" s="56" t="s">
        <v>256</v>
      </c>
      <c r="C208" s="56" t="s">
        <v>97</v>
      </c>
      <c r="D208" s="56" t="s">
        <v>301</v>
      </c>
      <c r="E208" s="56" t="s">
        <v>633</v>
      </c>
      <c r="F208" s="58" t="s">
        <v>95</v>
      </c>
      <c r="G208" s="56"/>
      <c r="H208" s="56"/>
      <c r="I208" s="58" t="s">
        <v>36</v>
      </c>
      <c r="J208" s="56" t="s">
        <v>103</v>
      </c>
      <c r="K208" s="56" t="s">
        <v>131</v>
      </c>
      <c r="L208" s="56" t="s">
        <v>36</v>
      </c>
      <c r="M208" s="56"/>
      <c r="N208" s="56" t="s">
        <v>98</v>
      </c>
      <c r="O208" s="58" t="s">
        <v>98</v>
      </c>
      <c r="P208" s="56" t="s">
        <v>98</v>
      </c>
      <c r="Q208" s="58" t="s">
        <v>442</v>
      </c>
      <c r="R208" s="58" t="s">
        <v>41</v>
      </c>
      <c r="S208" s="58" t="s">
        <v>448</v>
      </c>
      <c r="T208" s="58" t="s">
        <v>444</v>
      </c>
      <c r="U208" s="58" t="s">
        <v>445</v>
      </c>
      <c r="V208" s="56" t="s">
        <v>464</v>
      </c>
      <c r="W208" s="3" t="str">
        <f>IFERROR(VLOOKUP($V208,'Agrupamiento Activos'!$A$3:$S$52,2,0),"")</f>
        <v>Pública Clasificada</v>
      </c>
      <c r="X208" s="3" t="str">
        <f>IFERROR(VLOOKUP($V208,'Agrupamiento Activos'!$A$4:$S$52,9,0),"")</f>
        <v>Medio</v>
      </c>
      <c r="Y208" s="3" t="str">
        <f>IFERROR(VLOOKUP($V208,'Agrupamiento Activos'!$A$4:$S$52,16,0),"")</f>
        <v>Medio</v>
      </c>
      <c r="Z208" s="3" t="str">
        <f>IFERROR(VLOOKUP($V208,'Agrupamiento Activos'!$A$4:$S$52,19,0),"")</f>
        <v>Medio</v>
      </c>
      <c r="AA208" s="58" t="s">
        <v>476</v>
      </c>
      <c r="AB208" s="58" t="s">
        <v>471</v>
      </c>
      <c r="AC208" s="58" t="s">
        <v>477</v>
      </c>
      <c r="AD208" s="58" t="s">
        <v>473</v>
      </c>
      <c r="AE208" s="64">
        <v>43237</v>
      </c>
      <c r="AF208" s="58" t="s">
        <v>474</v>
      </c>
      <c r="AG208" s="65" t="s">
        <v>475</v>
      </c>
      <c r="AH208" s="62"/>
      <c r="AI208" s="62"/>
      <c r="AJ208" s="62"/>
      <c r="AK208" s="63"/>
    </row>
    <row r="209" spans="1:37" ht="135.75" thickBot="1">
      <c r="A209" s="56" t="s">
        <v>92</v>
      </c>
      <c r="B209" s="57" t="s">
        <v>256</v>
      </c>
      <c r="C209" s="57" t="s">
        <v>97</v>
      </c>
      <c r="D209" s="57" t="s">
        <v>302</v>
      </c>
      <c r="E209" s="57" t="s">
        <v>634</v>
      </c>
      <c r="F209" s="58" t="s">
        <v>95</v>
      </c>
      <c r="G209" s="56" t="s">
        <v>36</v>
      </c>
      <c r="H209" s="56"/>
      <c r="I209" s="58"/>
      <c r="J209" s="56" t="s">
        <v>96</v>
      </c>
      <c r="K209" s="57" t="s">
        <v>97</v>
      </c>
      <c r="L209" s="56" t="s">
        <v>36</v>
      </c>
      <c r="M209" s="56"/>
      <c r="N209" s="57" t="s">
        <v>239</v>
      </c>
      <c r="O209" s="58" t="s">
        <v>268</v>
      </c>
      <c r="P209" s="57" t="s">
        <v>269</v>
      </c>
      <c r="Q209" s="58" t="s">
        <v>442</v>
      </c>
      <c r="R209" s="58" t="s">
        <v>41</v>
      </c>
      <c r="S209" s="58" t="s">
        <v>443</v>
      </c>
      <c r="T209" s="58" t="s">
        <v>444</v>
      </c>
      <c r="U209" s="58" t="s">
        <v>445</v>
      </c>
      <c r="V209" s="56" t="s">
        <v>469</v>
      </c>
      <c r="W209" s="3" t="str">
        <f>IFERROR(VLOOKUP($V209,'Agrupamiento Activos'!$A$3:$S$52,2,0),"")</f>
        <v>Pública Clasificada</v>
      </c>
      <c r="X209" s="3" t="str">
        <f>IFERROR(VLOOKUP($V209,'Agrupamiento Activos'!$A$4:$S$52,9,0),"")</f>
        <v>Medio</v>
      </c>
      <c r="Y209" s="3" t="str">
        <f>IFERROR(VLOOKUP($V209,'Agrupamiento Activos'!$A$4:$S$52,16,0),"")</f>
        <v>Medio</v>
      </c>
      <c r="Z209" s="3" t="str">
        <f>IFERROR(VLOOKUP($V209,'Agrupamiento Activos'!$A$4:$S$52,19,0),"")</f>
        <v>Medio</v>
      </c>
      <c r="AA209" s="58" t="s">
        <v>476</v>
      </c>
      <c r="AB209" s="58" t="s">
        <v>471</v>
      </c>
      <c r="AC209" s="58" t="s">
        <v>477</v>
      </c>
      <c r="AD209" s="58" t="s">
        <v>473</v>
      </c>
      <c r="AE209" s="64">
        <v>43237</v>
      </c>
      <c r="AF209" s="58" t="s">
        <v>474</v>
      </c>
      <c r="AG209" s="58" t="s">
        <v>479</v>
      </c>
      <c r="AH209" s="62"/>
      <c r="AI209" s="62"/>
      <c r="AJ209" s="62"/>
      <c r="AK209" s="63"/>
    </row>
    <row r="210" spans="1:37" ht="105.75" thickBot="1">
      <c r="A210" s="56" t="s">
        <v>92</v>
      </c>
      <c r="B210" s="57" t="s">
        <v>256</v>
      </c>
      <c r="C210" s="57" t="s">
        <v>97</v>
      </c>
      <c r="D210" s="57" t="s">
        <v>303</v>
      </c>
      <c r="E210" s="57" t="s">
        <v>304</v>
      </c>
      <c r="F210" s="58" t="s">
        <v>95</v>
      </c>
      <c r="G210" s="56" t="s">
        <v>36</v>
      </c>
      <c r="H210" s="56"/>
      <c r="I210" s="58"/>
      <c r="J210" s="56" t="s">
        <v>96</v>
      </c>
      <c r="K210" s="57" t="s">
        <v>97</v>
      </c>
      <c r="L210" s="56" t="s">
        <v>36</v>
      </c>
      <c r="M210" s="56"/>
      <c r="N210" s="58" t="s">
        <v>98</v>
      </c>
      <c r="O210" s="58" t="s">
        <v>98</v>
      </c>
      <c r="P210" s="57" t="s">
        <v>98</v>
      </c>
      <c r="Q210" s="58" t="s">
        <v>442</v>
      </c>
      <c r="R210" s="58" t="s">
        <v>41</v>
      </c>
      <c r="S210" s="58" t="s">
        <v>443</v>
      </c>
      <c r="T210" s="58" t="s">
        <v>444</v>
      </c>
      <c r="U210" s="58" t="s">
        <v>445</v>
      </c>
      <c r="V210" s="56" t="s">
        <v>469</v>
      </c>
      <c r="W210" s="3" t="str">
        <f>IFERROR(VLOOKUP($V210,'Agrupamiento Activos'!$A$3:$S$52,2,0),"")</f>
        <v>Pública Clasificada</v>
      </c>
      <c r="X210" s="3" t="str">
        <f>IFERROR(VLOOKUP($V210,'Agrupamiento Activos'!$A$4:$S$52,9,0),"")</f>
        <v>Medio</v>
      </c>
      <c r="Y210" s="3" t="str">
        <f>IFERROR(VLOOKUP($V210,'Agrupamiento Activos'!$A$4:$S$52,16,0),"")</f>
        <v>Medio</v>
      </c>
      <c r="Z210" s="3" t="str">
        <f>IFERROR(VLOOKUP($V210,'Agrupamiento Activos'!$A$4:$S$52,19,0),"")</f>
        <v>Medio</v>
      </c>
      <c r="AA210" s="58" t="s">
        <v>476</v>
      </c>
      <c r="AB210" s="58" t="s">
        <v>471</v>
      </c>
      <c r="AC210" s="58" t="s">
        <v>477</v>
      </c>
      <c r="AD210" s="58" t="s">
        <v>473</v>
      </c>
      <c r="AE210" s="64">
        <v>43237</v>
      </c>
      <c r="AF210" s="58" t="s">
        <v>474</v>
      </c>
      <c r="AG210" s="58" t="s">
        <v>479</v>
      </c>
      <c r="AH210" s="62"/>
      <c r="AI210" s="62"/>
      <c r="AJ210" s="62"/>
      <c r="AK210" s="63"/>
    </row>
    <row r="211" spans="1:37" ht="90.75" thickBot="1">
      <c r="A211" s="56" t="s">
        <v>92</v>
      </c>
      <c r="B211" s="57" t="s">
        <v>256</v>
      </c>
      <c r="C211" s="56" t="s">
        <v>97</v>
      </c>
      <c r="D211" s="57" t="s">
        <v>305</v>
      </c>
      <c r="E211" s="57" t="s">
        <v>635</v>
      </c>
      <c r="F211" s="58" t="s">
        <v>95</v>
      </c>
      <c r="G211" s="56"/>
      <c r="H211" s="56"/>
      <c r="I211" s="56" t="s">
        <v>36</v>
      </c>
      <c r="J211" s="56" t="s">
        <v>103</v>
      </c>
      <c r="K211" s="57" t="s">
        <v>148</v>
      </c>
      <c r="L211" s="56" t="s">
        <v>36</v>
      </c>
      <c r="M211" s="56"/>
      <c r="N211" s="58" t="s">
        <v>98</v>
      </c>
      <c r="O211" s="58" t="s">
        <v>98</v>
      </c>
      <c r="P211" s="57" t="s">
        <v>98</v>
      </c>
      <c r="Q211" s="58" t="s">
        <v>446</v>
      </c>
      <c r="R211" s="58" t="s">
        <v>41</v>
      </c>
      <c r="S211" s="58" t="s">
        <v>457</v>
      </c>
      <c r="T211" s="58" t="s">
        <v>444</v>
      </c>
      <c r="U211" s="58" t="s">
        <v>445</v>
      </c>
      <c r="V211" s="56" t="s">
        <v>469</v>
      </c>
      <c r="W211" s="3" t="str">
        <f>IFERROR(VLOOKUP($V211,'Agrupamiento Activos'!$A$3:$S$52,2,0),"")</f>
        <v>Pública Clasificada</v>
      </c>
      <c r="X211" s="3" t="str">
        <f>IFERROR(VLOOKUP($V211,'Agrupamiento Activos'!$A$4:$S$52,9,0),"")</f>
        <v>Medio</v>
      </c>
      <c r="Y211" s="3" t="str">
        <f>IFERROR(VLOOKUP($V211,'Agrupamiento Activos'!$A$4:$S$52,16,0),"")</f>
        <v>Medio</v>
      </c>
      <c r="Z211" s="3" t="str">
        <f>IFERROR(VLOOKUP($V211,'Agrupamiento Activos'!$A$4:$S$52,19,0),"")</f>
        <v>Medio</v>
      </c>
      <c r="AA211" s="58" t="s">
        <v>476</v>
      </c>
      <c r="AB211" s="58" t="s">
        <v>471</v>
      </c>
      <c r="AC211" s="58" t="s">
        <v>477</v>
      </c>
      <c r="AD211" s="58" t="s">
        <v>473</v>
      </c>
      <c r="AE211" s="64">
        <v>43237</v>
      </c>
      <c r="AF211" s="58" t="s">
        <v>474</v>
      </c>
      <c r="AG211" s="58" t="s">
        <v>479</v>
      </c>
      <c r="AH211" s="62"/>
      <c r="AI211" s="62"/>
      <c r="AJ211" s="62"/>
      <c r="AK211" s="63"/>
    </row>
    <row r="212" spans="1:37" ht="120.75" thickBot="1">
      <c r="A212" s="56" t="s">
        <v>92</v>
      </c>
      <c r="B212" s="57" t="s">
        <v>256</v>
      </c>
      <c r="C212" s="56" t="s">
        <v>97</v>
      </c>
      <c r="D212" s="57" t="s">
        <v>306</v>
      </c>
      <c r="E212" s="57" t="s">
        <v>307</v>
      </c>
      <c r="F212" s="58" t="s">
        <v>95</v>
      </c>
      <c r="G212" s="56" t="s">
        <v>36</v>
      </c>
      <c r="H212" s="56"/>
      <c r="I212" s="56"/>
      <c r="J212" s="56" t="s">
        <v>96</v>
      </c>
      <c r="K212" s="57" t="s">
        <v>97</v>
      </c>
      <c r="L212" s="56"/>
      <c r="M212" s="56" t="s">
        <v>36</v>
      </c>
      <c r="N212" s="58" t="s">
        <v>98</v>
      </c>
      <c r="O212" s="58" t="s">
        <v>98</v>
      </c>
      <c r="P212" s="57" t="s">
        <v>98</v>
      </c>
      <c r="Q212" s="58" t="s">
        <v>442</v>
      </c>
      <c r="R212" s="58" t="s">
        <v>41</v>
      </c>
      <c r="S212" s="58" t="s">
        <v>443</v>
      </c>
      <c r="T212" s="58" t="s">
        <v>444</v>
      </c>
      <c r="U212" s="58" t="s">
        <v>445</v>
      </c>
      <c r="V212" s="56" t="s">
        <v>77</v>
      </c>
      <c r="W212" s="3" t="str">
        <f>IFERROR(VLOOKUP($V212,'Agrupamiento Activos'!$A$3:$S$52,2,0),"")</f>
        <v>Pública</v>
      </c>
      <c r="X212" s="3" t="str">
        <f>IFERROR(VLOOKUP($V212,'Agrupamiento Activos'!$A$4:$S$52,9,0),"")</f>
        <v>Bajo</v>
      </c>
      <c r="Y212" s="3" t="str">
        <f>IFERROR(VLOOKUP($V212,'Agrupamiento Activos'!$A$4:$S$52,16,0),"")</f>
        <v>Medio</v>
      </c>
      <c r="Z212" s="3" t="str">
        <f>IFERROR(VLOOKUP($V212,'Agrupamiento Activos'!$A$4:$S$52,19,0),"")</f>
        <v>Bajo</v>
      </c>
      <c r="AA212" s="58" t="s">
        <v>478</v>
      </c>
      <c r="AB212" s="58" t="s">
        <v>478</v>
      </c>
      <c r="AC212" s="58" t="s">
        <v>478</v>
      </c>
      <c r="AD212" s="58" t="s">
        <v>478</v>
      </c>
      <c r="AE212" s="58" t="s">
        <v>478</v>
      </c>
      <c r="AF212" s="58" t="s">
        <v>478</v>
      </c>
      <c r="AG212" s="58" t="s">
        <v>479</v>
      </c>
      <c r="AH212" s="62"/>
      <c r="AI212" s="62"/>
      <c r="AJ212" s="62"/>
      <c r="AK212" s="63"/>
    </row>
    <row r="213" spans="1:37" ht="135.75" thickBot="1">
      <c r="A213" s="56" t="s">
        <v>92</v>
      </c>
      <c r="B213" s="57" t="s">
        <v>256</v>
      </c>
      <c r="C213" s="56" t="s">
        <v>97</v>
      </c>
      <c r="D213" s="56" t="s">
        <v>308</v>
      </c>
      <c r="E213" s="56" t="s">
        <v>309</v>
      </c>
      <c r="F213" s="58" t="s">
        <v>95</v>
      </c>
      <c r="G213" s="56" t="s">
        <v>36</v>
      </c>
      <c r="H213" s="56"/>
      <c r="I213" s="58"/>
      <c r="J213" s="56" t="s">
        <v>96</v>
      </c>
      <c r="K213" s="56" t="s">
        <v>97</v>
      </c>
      <c r="L213" s="56" t="s">
        <v>36</v>
      </c>
      <c r="M213" s="56"/>
      <c r="N213" s="58" t="s">
        <v>98</v>
      </c>
      <c r="O213" s="58" t="s">
        <v>98</v>
      </c>
      <c r="P213" s="56" t="s">
        <v>98</v>
      </c>
      <c r="Q213" s="58" t="s">
        <v>442</v>
      </c>
      <c r="R213" s="58" t="s">
        <v>41</v>
      </c>
      <c r="S213" s="58" t="s">
        <v>443</v>
      </c>
      <c r="T213" s="58" t="s">
        <v>444</v>
      </c>
      <c r="U213" s="58" t="s">
        <v>445</v>
      </c>
      <c r="V213" s="56" t="s">
        <v>466</v>
      </c>
      <c r="W213" s="3" t="str">
        <f>IFERROR(VLOOKUP($V213,'Agrupamiento Activos'!$A$3:$S$52,2,0),"")</f>
        <v>Pública Clasificada</v>
      </c>
      <c r="X213" s="3" t="str">
        <f>IFERROR(VLOOKUP($V213,'Agrupamiento Activos'!$A$4:$S$52,9,0),"")</f>
        <v>Medio</v>
      </c>
      <c r="Y213" s="3" t="str">
        <f>IFERROR(VLOOKUP($V213,'Agrupamiento Activos'!$A$4:$S$52,16,0),"")</f>
        <v>Medio</v>
      </c>
      <c r="Z213" s="3" t="str">
        <f>IFERROR(VLOOKUP($V213,'Agrupamiento Activos'!$A$4:$S$52,19,0),"")</f>
        <v>Medio</v>
      </c>
      <c r="AA213" s="58" t="s">
        <v>476</v>
      </c>
      <c r="AB213" s="58" t="s">
        <v>471</v>
      </c>
      <c r="AC213" s="58" t="s">
        <v>477</v>
      </c>
      <c r="AD213" s="58" t="s">
        <v>473</v>
      </c>
      <c r="AE213" s="64">
        <v>43237</v>
      </c>
      <c r="AF213" s="58" t="s">
        <v>474</v>
      </c>
      <c r="AG213" s="58" t="s">
        <v>479</v>
      </c>
      <c r="AH213" s="62"/>
      <c r="AI213" s="62"/>
      <c r="AJ213" s="62"/>
      <c r="AK213" s="63"/>
    </row>
    <row r="214" spans="1:37" ht="75.75" thickBot="1">
      <c r="A214" s="56" t="s">
        <v>92</v>
      </c>
      <c r="B214" s="57" t="s">
        <v>256</v>
      </c>
      <c r="C214" s="56" t="s">
        <v>97</v>
      </c>
      <c r="D214" s="56" t="s">
        <v>310</v>
      </c>
      <c r="E214" s="56" t="s">
        <v>311</v>
      </c>
      <c r="F214" s="58" t="s">
        <v>95</v>
      </c>
      <c r="G214" s="56" t="s">
        <v>36</v>
      </c>
      <c r="H214" s="56"/>
      <c r="I214" s="58"/>
      <c r="J214" s="56" t="s">
        <v>298</v>
      </c>
      <c r="K214" s="56" t="s">
        <v>97</v>
      </c>
      <c r="L214" s="56" t="s">
        <v>36</v>
      </c>
      <c r="M214" s="56"/>
      <c r="N214" s="58" t="s">
        <v>98</v>
      </c>
      <c r="O214" s="58" t="s">
        <v>98</v>
      </c>
      <c r="P214" s="56" t="s">
        <v>98</v>
      </c>
      <c r="Q214" s="58" t="s">
        <v>455</v>
      </c>
      <c r="R214" s="58" t="s">
        <v>41</v>
      </c>
      <c r="S214" s="58" t="s">
        <v>456</v>
      </c>
      <c r="T214" s="58" t="s">
        <v>444</v>
      </c>
      <c r="U214" s="58" t="s">
        <v>445</v>
      </c>
      <c r="V214" s="56" t="s">
        <v>482</v>
      </c>
      <c r="W214" s="3" t="str">
        <f>IFERROR(VLOOKUP($V214,'Agrupamiento Activos'!$A$3:$S$52,2,0),"")</f>
        <v>Pública Clasificada</v>
      </c>
      <c r="X214" s="3" t="str">
        <f>IFERROR(VLOOKUP($V214,'Agrupamiento Activos'!$A$4:$S$52,9,0),"")</f>
        <v>Medio</v>
      </c>
      <c r="Y214" s="3" t="str">
        <f>IFERROR(VLOOKUP($V214,'Agrupamiento Activos'!$A$4:$S$52,16,0),"")</f>
        <v>Medio</v>
      </c>
      <c r="Z214" s="3" t="str">
        <f>IFERROR(VLOOKUP($V214,'Agrupamiento Activos'!$A$4:$S$52,19,0),"")</f>
        <v>Medio</v>
      </c>
      <c r="AA214" s="58" t="s">
        <v>476</v>
      </c>
      <c r="AB214" s="58" t="s">
        <v>471</v>
      </c>
      <c r="AC214" s="58" t="s">
        <v>477</v>
      </c>
      <c r="AD214" s="58" t="s">
        <v>473</v>
      </c>
      <c r="AE214" s="64">
        <v>43237</v>
      </c>
      <c r="AF214" s="58" t="s">
        <v>474</v>
      </c>
      <c r="AG214" s="58" t="s">
        <v>479</v>
      </c>
      <c r="AH214" s="62"/>
      <c r="AI214" s="62"/>
      <c r="AJ214" s="62"/>
      <c r="AK214" s="63"/>
    </row>
    <row r="215" spans="1:37" ht="90.75" thickBot="1">
      <c r="A215" s="56" t="s">
        <v>92</v>
      </c>
      <c r="B215" s="57" t="s">
        <v>256</v>
      </c>
      <c r="C215" s="56" t="s">
        <v>97</v>
      </c>
      <c r="D215" s="56" t="s">
        <v>312</v>
      </c>
      <c r="E215" s="56" t="s">
        <v>636</v>
      </c>
      <c r="F215" s="58" t="s">
        <v>95</v>
      </c>
      <c r="G215" s="56" t="s">
        <v>36</v>
      </c>
      <c r="H215" s="56"/>
      <c r="I215" s="58"/>
      <c r="J215" s="56" t="s">
        <v>96</v>
      </c>
      <c r="K215" s="56" t="s">
        <v>97</v>
      </c>
      <c r="L215" s="56" t="s">
        <v>36</v>
      </c>
      <c r="M215" s="56"/>
      <c r="N215" s="58" t="s">
        <v>98</v>
      </c>
      <c r="O215" s="58" t="s">
        <v>98</v>
      </c>
      <c r="P215" s="56" t="s">
        <v>98</v>
      </c>
      <c r="Q215" s="58" t="s">
        <v>442</v>
      </c>
      <c r="R215" s="58" t="s">
        <v>41</v>
      </c>
      <c r="S215" s="58" t="s">
        <v>443</v>
      </c>
      <c r="T215" s="58" t="s">
        <v>444</v>
      </c>
      <c r="U215" s="58" t="s">
        <v>445</v>
      </c>
      <c r="V215" s="56" t="s">
        <v>77</v>
      </c>
      <c r="W215" s="3" t="str">
        <f>IFERROR(VLOOKUP($V215,'Agrupamiento Activos'!$A$3:$S$52,2,0),"")</f>
        <v>Pública</v>
      </c>
      <c r="X215" s="3" t="str">
        <f>IFERROR(VLOOKUP($V215,'Agrupamiento Activos'!$A$4:$S$52,9,0),"")</f>
        <v>Bajo</v>
      </c>
      <c r="Y215" s="3" t="str">
        <f>IFERROR(VLOOKUP($V215,'Agrupamiento Activos'!$A$4:$S$52,16,0),"")</f>
        <v>Medio</v>
      </c>
      <c r="Z215" s="3" t="str">
        <f>IFERROR(VLOOKUP($V215,'Agrupamiento Activos'!$A$4:$S$52,19,0),"")</f>
        <v>Bajo</v>
      </c>
      <c r="AA215" s="58" t="s">
        <v>478</v>
      </c>
      <c r="AB215" s="58" t="s">
        <v>478</v>
      </c>
      <c r="AC215" s="58" t="s">
        <v>478</v>
      </c>
      <c r="AD215" s="58" t="s">
        <v>478</v>
      </c>
      <c r="AE215" s="58" t="s">
        <v>478</v>
      </c>
      <c r="AF215" s="58" t="s">
        <v>478</v>
      </c>
      <c r="AG215" s="58" t="s">
        <v>479</v>
      </c>
      <c r="AH215" s="62"/>
      <c r="AI215" s="62"/>
      <c r="AJ215" s="62"/>
      <c r="AK215" s="63"/>
    </row>
    <row r="216" spans="1:37" ht="90.75" thickBot="1">
      <c r="A216" s="56" t="s">
        <v>92</v>
      </c>
      <c r="B216" s="57" t="s">
        <v>256</v>
      </c>
      <c r="C216" s="56" t="s">
        <v>97</v>
      </c>
      <c r="D216" s="57" t="s">
        <v>313</v>
      </c>
      <c r="E216" s="56" t="s">
        <v>637</v>
      </c>
      <c r="F216" s="58" t="s">
        <v>95</v>
      </c>
      <c r="G216" s="56" t="s">
        <v>36</v>
      </c>
      <c r="H216" s="56"/>
      <c r="I216" s="58"/>
      <c r="J216" s="56" t="s">
        <v>96</v>
      </c>
      <c r="K216" s="56" t="s">
        <v>97</v>
      </c>
      <c r="L216" s="56" t="s">
        <v>36</v>
      </c>
      <c r="M216" s="56"/>
      <c r="N216" s="58" t="s">
        <v>98</v>
      </c>
      <c r="O216" s="58" t="s">
        <v>98</v>
      </c>
      <c r="P216" s="56" t="s">
        <v>98</v>
      </c>
      <c r="Q216" s="58" t="s">
        <v>442</v>
      </c>
      <c r="R216" s="58" t="s">
        <v>41</v>
      </c>
      <c r="S216" s="58" t="s">
        <v>443</v>
      </c>
      <c r="T216" s="58" t="s">
        <v>444</v>
      </c>
      <c r="U216" s="58" t="s">
        <v>445</v>
      </c>
      <c r="V216" s="56" t="s">
        <v>469</v>
      </c>
      <c r="W216" s="3" t="str">
        <f>IFERROR(VLOOKUP($V216,'Agrupamiento Activos'!$A$3:$S$52,2,0),"")</f>
        <v>Pública Clasificada</v>
      </c>
      <c r="X216" s="3" t="str">
        <f>IFERROR(VLOOKUP($V216,'Agrupamiento Activos'!$A$4:$S$52,9,0),"")</f>
        <v>Medio</v>
      </c>
      <c r="Y216" s="3" t="str">
        <f>IFERROR(VLOOKUP($V216,'Agrupamiento Activos'!$A$4:$S$52,16,0),"")</f>
        <v>Medio</v>
      </c>
      <c r="Z216" s="3" t="str">
        <f>IFERROR(VLOOKUP($V216,'Agrupamiento Activos'!$A$4:$S$52,19,0),"")</f>
        <v>Medio</v>
      </c>
      <c r="AA216" s="58" t="s">
        <v>476</v>
      </c>
      <c r="AB216" s="58" t="s">
        <v>471</v>
      </c>
      <c r="AC216" s="58" t="s">
        <v>477</v>
      </c>
      <c r="AD216" s="58" t="s">
        <v>473</v>
      </c>
      <c r="AE216" s="64">
        <v>43237</v>
      </c>
      <c r="AF216" s="58" t="s">
        <v>474</v>
      </c>
      <c r="AG216" s="58" t="s">
        <v>479</v>
      </c>
      <c r="AH216" s="62"/>
      <c r="AI216" s="62"/>
      <c r="AJ216" s="62"/>
      <c r="AK216" s="63"/>
    </row>
    <row r="217" spans="1:37" ht="90.75" thickBot="1">
      <c r="A217" s="56" t="s">
        <v>92</v>
      </c>
      <c r="B217" s="56" t="s">
        <v>256</v>
      </c>
      <c r="C217" s="56" t="s">
        <v>97</v>
      </c>
      <c r="D217" s="57" t="s">
        <v>314</v>
      </c>
      <c r="E217" s="56" t="s">
        <v>638</v>
      </c>
      <c r="F217" s="58" t="s">
        <v>95</v>
      </c>
      <c r="G217" s="56" t="s">
        <v>36</v>
      </c>
      <c r="H217" s="56"/>
      <c r="I217" s="58"/>
      <c r="J217" s="56" t="s">
        <v>96</v>
      </c>
      <c r="K217" s="56" t="s">
        <v>97</v>
      </c>
      <c r="L217" s="56" t="s">
        <v>36</v>
      </c>
      <c r="M217" s="56"/>
      <c r="N217" s="56" t="s">
        <v>98</v>
      </c>
      <c r="O217" s="58" t="s">
        <v>98</v>
      </c>
      <c r="P217" s="56" t="s">
        <v>98</v>
      </c>
      <c r="Q217" s="58" t="s">
        <v>442</v>
      </c>
      <c r="R217" s="58" t="s">
        <v>41</v>
      </c>
      <c r="S217" s="58" t="s">
        <v>443</v>
      </c>
      <c r="T217" s="58" t="s">
        <v>444</v>
      </c>
      <c r="U217" s="58" t="s">
        <v>445</v>
      </c>
      <c r="V217" s="56" t="s">
        <v>469</v>
      </c>
      <c r="W217" s="3" t="str">
        <f>IFERROR(VLOOKUP($V217,'Agrupamiento Activos'!$A$3:$S$52,2,0),"")</f>
        <v>Pública Clasificada</v>
      </c>
      <c r="X217" s="3" t="str">
        <f>IFERROR(VLOOKUP($V217,'Agrupamiento Activos'!$A$4:$S$52,9,0),"")</f>
        <v>Medio</v>
      </c>
      <c r="Y217" s="3" t="str">
        <f>IFERROR(VLOOKUP($V217,'Agrupamiento Activos'!$A$4:$S$52,16,0),"")</f>
        <v>Medio</v>
      </c>
      <c r="Z217" s="3" t="str">
        <f>IFERROR(VLOOKUP($V217,'Agrupamiento Activos'!$A$4:$S$52,19,0),"")</f>
        <v>Medio</v>
      </c>
      <c r="AA217" s="58" t="s">
        <v>476</v>
      </c>
      <c r="AB217" s="58" t="s">
        <v>471</v>
      </c>
      <c r="AC217" s="58" t="s">
        <v>477</v>
      </c>
      <c r="AD217" s="58" t="s">
        <v>473</v>
      </c>
      <c r="AE217" s="64">
        <v>43237</v>
      </c>
      <c r="AF217" s="58" t="s">
        <v>474</v>
      </c>
      <c r="AG217" s="58" t="s">
        <v>479</v>
      </c>
      <c r="AH217" s="62"/>
      <c r="AI217" s="62"/>
      <c r="AJ217" s="62"/>
      <c r="AK217" s="63"/>
    </row>
    <row r="218" spans="1:37" ht="75.75" thickBot="1">
      <c r="A218" s="56" t="s">
        <v>92</v>
      </c>
      <c r="B218" s="56" t="s">
        <v>256</v>
      </c>
      <c r="C218" s="56" t="s">
        <v>97</v>
      </c>
      <c r="D218" s="57" t="s">
        <v>315</v>
      </c>
      <c r="E218" s="56" t="s">
        <v>639</v>
      </c>
      <c r="F218" s="58" t="s">
        <v>95</v>
      </c>
      <c r="G218" s="56"/>
      <c r="H218" s="56"/>
      <c r="I218" s="58" t="s">
        <v>36</v>
      </c>
      <c r="J218" s="56" t="s">
        <v>103</v>
      </c>
      <c r="K218" s="56" t="s">
        <v>131</v>
      </c>
      <c r="L218" s="56" t="s">
        <v>36</v>
      </c>
      <c r="M218" s="56"/>
      <c r="N218" s="56" t="s">
        <v>98</v>
      </c>
      <c r="O218" s="58" t="s">
        <v>98</v>
      </c>
      <c r="P218" s="56" t="s">
        <v>98</v>
      </c>
      <c r="Q218" s="58" t="s">
        <v>446</v>
      </c>
      <c r="R218" s="58" t="s">
        <v>41</v>
      </c>
      <c r="S218" s="58" t="s">
        <v>449</v>
      </c>
      <c r="T218" s="58" t="s">
        <v>444</v>
      </c>
      <c r="U218" s="58" t="s">
        <v>445</v>
      </c>
      <c r="V218" s="56" t="s">
        <v>464</v>
      </c>
      <c r="W218" s="3" t="str">
        <f>IFERROR(VLOOKUP($V218,'Agrupamiento Activos'!$A$3:$S$52,2,0),"")</f>
        <v>Pública Clasificada</v>
      </c>
      <c r="X218" s="3" t="str">
        <f>IFERROR(VLOOKUP($V218,'Agrupamiento Activos'!$A$4:$S$52,9,0),"")</f>
        <v>Medio</v>
      </c>
      <c r="Y218" s="3" t="str">
        <f>IFERROR(VLOOKUP($V218,'Agrupamiento Activos'!$A$4:$S$52,16,0),"")</f>
        <v>Medio</v>
      </c>
      <c r="Z218" s="3" t="str">
        <f>IFERROR(VLOOKUP($V218,'Agrupamiento Activos'!$A$4:$S$52,19,0),"")</f>
        <v>Medio</v>
      </c>
      <c r="AA218" s="58" t="s">
        <v>476</v>
      </c>
      <c r="AB218" s="58" t="s">
        <v>471</v>
      </c>
      <c r="AC218" s="58" t="s">
        <v>477</v>
      </c>
      <c r="AD218" s="58" t="s">
        <v>473</v>
      </c>
      <c r="AE218" s="64">
        <v>43237</v>
      </c>
      <c r="AF218" s="58" t="s">
        <v>474</v>
      </c>
      <c r="AG218" s="65" t="s">
        <v>475</v>
      </c>
      <c r="AH218" s="62"/>
      <c r="AI218" s="62"/>
      <c r="AJ218" s="62"/>
      <c r="AK218" s="63"/>
    </row>
    <row r="219" spans="1:37" ht="165.75" thickBot="1">
      <c r="A219" s="56" t="s">
        <v>92</v>
      </c>
      <c r="B219" s="57" t="s">
        <v>256</v>
      </c>
      <c r="C219" s="56" t="s">
        <v>265</v>
      </c>
      <c r="D219" s="57" t="s">
        <v>266</v>
      </c>
      <c r="E219" s="57" t="s">
        <v>316</v>
      </c>
      <c r="F219" s="58" t="s">
        <v>95</v>
      </c>
      <c r="G219" s="56" t="s">
        <v>36</v>
      </c>
      <c r="H219" s="56"/>
      <c r="I219" s="56"/>
      <c r="J219" s="56" t="s">
        <v>96</v>
      </c>
      <c r="K219" s="57" t="s">
        <v>97</v>
      </c>
      <c r="L219" s="56" t="s">
        <v>36</v>
      </c>
      <c r="M219" s="56"/>
      <c r="N219" s="58" t="s">
        <v>239</v>
      </c>
      <c r="O219" s="58" t="s">
        <v>268</v>
      </c>
      <c r="P219" s="57" t="s">
        <v>269</v>
      </c>
      <c r="Q219" s="58" t="s">
        <v>442</v>
      </c>
      <c r="R219" s="58" t="s">
        <v>41</v>
      </c>
      <c r="S219" s="58" t="s">
        <v>443</v>
      </c>
      <c r="T219" s="58" t="s">
        <v>444</v>
      </c>
      <c r="U219" s="58" t="s">
        <v>445</v>
      </c>
      <c r="V219" s="56" t="s">
        <v>77</v>
      </c>
      <c r="W219" s="3" t="str">
        <f>IFERROR(VLOOKUP($V219,'Agrupamiento Activos'!$A$3:$S$52,2,0),"")</f>
        <v>Pública</v>
      </c>
      <c r="X219" s="3" t="str">
        <f>IFERROR(VLOOKUP($V219,'Agrupamiento Activos'!$A$4:$S$52,9,0),"")</f>
        <v>Bajo</v>
      </c>
      <c r="Y219" s="3" t="str">
        <f>IFERROR(VLOOKUP($V219,'Agrupamiento Activos'!$A$4:$S$52,16,0),"")</f>
        <v>Medio</v>
      </c>
      <c r="Z219" s="3" t="str">
        <f>IFERROR(VLOOKUP($V219,'Agrupamiento Activos'!$A$4:$S$52,19,0),"")</f>
        <v>Bajo</v>
      </c>
      <c r="AA219" s="58" t="s">
        <v>478</v>
      </c>
      <c r="AB219" s="58" t="s">
        <v>478</v>
      </c>
      <c r="AC219" s="58" t="s">
        <v>478</v>
      </c>
      <c r="AD219" s="58" t="s">
        <v>478</v>
      </c>
      <c r="AE219" s="58" t="s">
        <v>478</v>
      </c>
      <c r="AF219" s="58" t="s">
        <v>478</v>
      </c>
      <c r="AG219" s="58" t="s">
        <v>479</v>
      </c>
      <c r="AH219" s="62"/>
      <c r="AI219" s="62"/>
      <c r="AJ219" s="62"/>
      <c r="AK219" s="63"/>
    </row>
    <row r="220" spans="1:37" ht="75.75" thickBot="1">
      <c r="A220" s="56" t="s">
        <v>92</v>
      </c>
      <c r="B220" s="57" t="s">
        <v>256</v>
      </c>
      <c r="C220" s="57" t="s">
        <v>97</v>
      </c>
      <c r="D220" s="57" t="s">
        <v>317</v>
      </c>
      <c r="E220" s="57" t="s">
        <v>640</v>
      </c>
      <c r="F220" s="58" t="s">
        <v>95</v>
      </c>
      <c r="G220" s="56"/>
      <c r="H220" s="56"/>
      <c r="I220" s="58" t="s">
        <v>36</v>
      </c>
      <c r="J220" s="56" t="s">
        <v>103</v>
      </c>
      <c r="K220" s="57" t="s">
        <v>148</v>
      </c>
      <c r="L220" s="56" t="s">
        <v>36</v>
      </c>
      <c r="M220" s="56"/>
      <c r="N220" s="58" t="s">
        <v>98</v>
      </c>
      <c r="O220" s="58" t="s">
        <v>98</v>
      </c>
      <c r="P220" s="57" t="s">
        <v>98</v>
      </c>
      <c r="Q220" s="58" t="s">
        <v>446</v>
      </c>
      <c r="R220" s="58" t="s">
        <v>41</v>
      </c>
      <c r="S220" s="58" t="s">
        <v>450</v>
      </c>
      <c r="T220" s="58" t="s">
        <v>444</v>
      </c>
      <c r="U220" s="58" t="s">
        <v>445</v>
      </c>
      <c r="V220" s="56" t="s">
        <v>466</v>
      </c>
      <c r="W220" s="3" t="str">
        <f>IFERROR(VLOOKUP($V220,'Agrupamiento Activos'!$A$3:$S$52,2,0),"")</f>
        <v>Pública Clasificada</v>
      </c>
      <c r="X220" s="3" t="str">
        <f>IFERROR(VLOOKUP($V220,'Agrupamiento Activos'!$A$4:$S$52,9,0),"")</f>
        <v>Medio</v>
      </c>
      <c r="Y220" s="3" t="str">
        <f>IFERROR(VLOOKUP($V220,'Agrupamiento Activos'!$A$4:$S$52,16,0),"")</f>
        <v>Medio</v>
      </c>
      <c r="Z220" s="3" t="str">
        <f>IFERROR(VLOOKUP($V220,'Agrupamiento Activos'!$A$4:$S$52,19,0),"")</f>
        <v>Medio</v>
      </c>
      <c r="AA220" s="58" t="s">
        <v>476</v>
      </c>
      <c r="AB220" s="58" t="s">
        <v>471</v>
      </c>
      <c r="AC220" s="58" t="s">
        <v>477</v>
      </c>
      <c r="AD220" s="58" t="s">
        <v>473</v>
      </c>
      <c r="AE220" s="64">
        <v>43237</v>
      </c>
      <c r="AF220" s="58" t="s">
        <v>474</v>
      </c>
      <c r="AG220" s="58" t="s">
        <v>479</v>
      </c>
      <c r="AH220" s="62"/>
      <c r="AI220" s="62"/>
      <c r="AJ220" s="62"/>
      <c r="AK220" s="63"/>
    </row>
    <row r="221" spans="1:37" ht="90.75" thickBot="1">
      <c r="A221" s="56" t="s">
        <v>92</v>
      </c>
      <c r="B221" s="57" t="s">
        <v>256</v>
      </c>
      <c r="C221" s="56" t="s">
        <v>97</v>
      </c>
      <c r="D221" s="57" t="s">
        <v>318</v>
      </c>
      <c r="E221" s="57" t="s">
        <v>641</v>
      </c>
      <c r="F221" s="58" t="s">
        <v>95</v>
      </c>
      <c r="G221" s="56" t="s">
        <v>36</v>
      </c>
      <c r="H221" s="56"/>
      <c r="I221" s="56"/>
      <c r="J221" s="56" t="s">
        <v>96</v>
      </c>
      <c r="K221" s="57" t="s">
        <v>97</v>
      </c>
      <c r="L221" s="56" t="s">
        <v>36</v>
      </c>
      <c r="M221" s="56"/>
      <c r="N221" s="58" t="s">
        <v>98</v>
      </c>
      <c r="O221" s="58" t="s">
        <v>98</v>
      </c>
      <c r="P221" s="57" t="s">
        <v>98</v>
      </c>
      <c r="Q221" s="58" t="s">
        <v>442</v>
      </c>
      <c r="R221" s="58" t="s">
        <v>41</v>
      </c>
      <c r="S221" s="58" t="s">
        <v>448</v>
      </c>
      <c r="T221" s="58" t="s">
        <v>444</v>
      </c>
      <c r="U221" s="58" t="s">
        <v>445</v>
      </c>
      <c r="V221" s="56" t="s">
        <v>463</v>
      </c>
      <c r="W221" s="3" t="str">
        <f>IFERROR(VLOOKUP($V221,'Agrupamiento Activos'!$A$3:$S$52,2,0),"")</f>
        <v>Pública Clasificada</v>
      </c>
      <c r="X221" s="3" t="str">
        <f>IFERROR(VLOOKUP($V221,'Agrupamiento Activos'!$A$4:$S$52,9,0),"")</f>
        <v>Medio</v>
      </c>
      <c r="Y221" s="3" t="str">
        <f>IFERROR(VLOOKUP($V221,'Agrupamiento Activos'!$A$4:$S$52,16,0),"")</f>
        <v>Medio</v>
      </c>
      <c r="Z221" s="3" t="str">
        <f>IFERROR(VLOOKUP($V221,'Agrupamiento Activos'!$A$4:$S$52,19,0),"")</f>
        <v>Medio</v>
      </c>
      <c r="AA221" s="58" t="s">
        <v>476</v>
      </c>
      <c r="AB221" s="58" t="s">
        <v>471</v>
      </c>
      <c r="AC221" s="58" t="s">
        <v>477</v>
      </c>
      <c r="AD221" s="58" t="s">
        <v>473</v>
      </c>
      <c r="AE221" s="64">
        <v>43237</v>
      </c>
      <c r="AF221" s="58" t="s">
        <v>474</v>
      </c>
      <c r="AG221" s="58" t="s">
        <v>479</v>
      </c>
      <c r="AH221" s="62"/>
      <c r="AI221" s="62"/>
      <c r="AJ221" s="62"/>
      <c r="AK221" s="63"/>
    </row>
    <row r="222" spans="1:37" ht="75.75" thickBot="1">
      <c r="A222" s="56" t="s">
        <v>92</v>
      </c>
      <c r="B222" s="57" t="s">
        <v>319</v>
      </c>
      <c r="C222" s="56" t="s">
        <v>97</v>
      </c>
      <c r="D222" s="57" t="s">
        <v>320</v>
      </c>
      <c r="E222" s="57" t="s">
        <v>680</v>
      </c>
      <c r="F222" s="58" t="s">
        <v>95</v>
      </c>
      <c r="G222" s="56" t="s">
        <v>36</v>
      </c>
      <c r="H222" s="56"/>
      <c r="I222" s="56"/>
      <c r="J222" s="56" t="s">
        <v>96</v>
      </c>
      <c r="K222" s="57" t="s">
        <v>97</v>
      </c>
      <c r="L222" s="56" t="s">
        <v>36</v>
      </c>
      <c r="M222" s="56"/>
      <c r="N222" s="58" t="s">
        <v>98</v>
      </c>
      <c r="O222" s="58" t="s">
        <v>98</v>
      </c>
      <c r="P222" s="57" t="s">
        <v>98</v>
      </c>
      <c r="Q222" s="58" t="s">
        <v>442</v>
      </c>
      <c r="R222" s="58" t="s">
        <v>41</v>
      </c>
      <c r="S222" s="58" t="s">
        <v>443</v>
      </c>
      <c r="T222" s="58" t="s">
        <v>444</v>
      </c>
      <c r="U222" s="58" t="s">
        <v>445</v>
      </c>
      <c r="V222" s="56" t="s">
        <v>86</v>
      </c>
      <c r="W222" s="3" t="str">
        <f>IFERROR(VLOOKUP($V222,'Agrupamiento Activos'!$A$3:$S$52,2,0),"")</f>
        <v>Pública</v>
      </c>
      <c r="X222" s="3" t="str">
        <f>IFERROR(VLOOKUP($V222,'Agrupamiento Activos'!$A$4:$S$52,9,0),"")</f>
        <v>Medio</v>
      </c>
      <c r="Y222" s="3" t="str">
        <f>IFERROR(VLOOKUP($V222,'Agrupamiento Activos'!$A$4:$S$52,16,0),"")</f>
        <v>Bajo</v>
      </c>
      <c r="Z222" s="3" t="str">
        <f>IFERROR(VLOOKUP($V222,'Agrupamiento Activos'!$A$4:$S$52,19,0),"")</f>
        <v>Bajo</v>
      </c>
      <c r="AA222" s="58" t="s">
        <v>478</v>
      </c>
      <c r="AB222" s="58" t="s">
        <v>478</v>
      </c>
      <c r="AC222" s="58" t="s">
        <v>478</v>
      </c>
      <c r="AD222" s="58" t="s">
        <v>478</v>
      </c>
      <c r="AE222" s="58" t="s">
        <v>478</v>
      </c>
      <c r="AF222" s="58" t="s">
        <v>478</v>
      </c>
      <c r="AG222" s="58" t="s">
        <v>479</v>
      </c>
      <c r="AH222" s="62"/>
      <c r="AI222" s="62"/>
      <c r="AJ222" s="62"/>
      <c r="AK222" s="63"/>
    </row>
    <row r="223" spans="1:37" ht="75.75" thickBot="1">
      <c r="A223" s="56" t="s">
        <v>92</v>
      </c>
      <c r="B223" s="57" t="s">
        <v>319</v>
      </c>
      <c r="C223" s="56" t="s">
        <v>97</v>
      </c>
      <c r="D223" s="56" t="s">
        <v>321</v>
      </c>
      <c r="E223" s="56" t="s">
        <v>322</v>
      </c>
      <c r="F223" s="58" t="s">
        <v>95</v>
      </c>
      <c r="G223" s="56" t="s">
        <v>36</v>
      </c>
      <c r="H223" s="56"/>
      <c r="I223" s="58"/>
      <c r="J223" s="56" t="s">
        <v>96</v>
      </c>
      <c r="K223" s="56" t="s">
        <v>97</v>
      </c>
      <c r="L223" s="56" t="s">
        <v>36</v>
      </c>
      <c r="M223" s="56"/>
      <c r="N223" s="58" t="s">
        <v>98</v>
      </c>
      <c r="O223" s="58" t="s">
        <v>98</v>
      </c>
      <c r="P223" s="56" t="s">
        <v>98</v>
      </c>
      <c r="Q223" s="58" t="s">
        <v>442</v>
      </c>
      <c r="R223" s="58" t="s">
        <v>41</v>
      </c>
      <c r="S223" s="58" t="s">
        <v>443</v>
      </c>
      <c r="T223" s="58" t="s">
        <v>444</v>
      </c>
      <c r="U223" s="58" t="s">
        <v>445</v>
      </c>
      <c r="V223" s="56" t="s">
        <v>86</v>
      </c>
      <c r="W223" s="3" t="str">
        <f>IFERROR(VLOOKUP($V223,'Agrupamiento Activos'!$A$3:$S$52,2,0),"")</f>
        <v>Pública</v>
      </c>
      <c r="X223" s="3" t="str">
        <f>IFERROR(VLOOKUP($V223,'Agrupamiento Activos'!$A$4:$S$52,9,0),"")</f>
        <v>Medio</v>
      </c>
      <c r="Y223" s="3" t="str">
        <f>IFERROR(VLOOKUP($V223,'Agrupamiento Activos'!$A$4:$S$52,16,0),"")</f>
        <v>Bajo</v>
      </c>
      <c r="Z223" s="3" t="str">
        <f>IFERROR(VLOOKUP($V223,'Agrupamiento Activos'!$A$4:$S$52,19,0),"")</f>
        <v>Bajo</v>
      </c>
      <c r="AA223" s="58" t="s">
        <v>478</v>
      </c>
      <c r="AB223" s="58" t="s">
        <v>478</v>
      </c>
      <c r="AC223" s="58" t="s">
        <v>478</v>
      </c>
      <c r="AD223" s="58" t="s">
        <v>478</v>
      </c>
      <c r="AE223" s="58" t="s">
        <v>478</v>
      </c>
      <c r="AF223" s="58" t="s">
        <v>478</v>
      </c>
      <c r="AG223" s="58" t="s">
        <v>479</v>
      </c>
      <c r="AH223" s="62"/>
      <c r="AI223" s="62"/>
      <c r="AJ223" s="62"/>
      <c r="AK223" s="63"/>
    </row>
    <row r="224" spans="1:37" ht="75.75" thickBot="1">
      <c r="A224" s="56" t="s">
        <v>92</v>
      </c>
      <c r="B224" s="57" t="s">
        <v>319</v>
      </c>
      <c r="C224" s="56" t="s">
        <v>97</v>
      </c>
      <c r="D224" s="56" t="s">
        <v>132</v>
      </c>
      <c r="E224" s="56" t="s">
        <v>642</v>
      </c>
      <c r="F224" s="58" t="s">
        <v>95</v>
      </c>
      <c r="G224" s="56"/>
      <c r="H224" s="56"/>
      <c r="I224" s="58" t="s">
        <v>36</v>
      </c>
      <c r="J224" s="56" t="s">
        <v>103</v>
      </c>
      <c r="K224" s="56" t="s">
        <v>148</v>
      </c>
      <c r="L224" s="56" t="s">
        <v>36</v>
      </c>
      <c r="M224" s="56"/>
      <c r="N224" s="58" t="s">
        <v>98</v>
      </c>
      <c r="O224" s="58" t="s">
        <v>98</v>
      </c>
      <c r="P224" s="56" t="s">
        <v>98</v>
      </c>
      <c r="Q224" s="58" t="s">
        <v>446</v>
      </c>
      <c r="R224" s="58" t="s">
        <v>41</v>
      </c>
      <c r="S224" s="58" t="s">
        <v>450</v>
      </c>
      <c r="T224" s="58" t="s">
        <v>444</v>
      </c>
      <c r="U224" s="58" t="s">
        <v>445</v>
      </c>
      <c r="V224" s="56" t="s">
        <v>465</v>
      </c>
      <c r="W224" s="3" t="str">
        <f>IFERROR(VLOOKUP($V224,'Agrupamiento Activos'!$A$3:$S$52,2,0),"")</f>
        <v>Pública Clasificada</v>
      </c>
      <c r="X224" s="3" t="str">
        <f>IFERROR(VLOOKUP($V224,'Agrupamiento Activos'!$A$4:$S$52,9,0),"")</f>
        <v>Medio</v>
      </c>
      <c r="Y224" s="3" t="str">
        <f>IFERROR(VLOOKUP($V224,'Agrupamiento Activos'!$A$4:$S$52,16,0),"")</f>
        <v>Medio</v>
      </c>
      <c r="Z224" s="3" t="str">
        <f>IFERROR(VLOOKUP($V224,'Agrupamiento Activos'!$A$4:$S$52,19,0),"")</f>
        <v>Medio</v>
      </c>
      <c r="AA224" s="58" t="s">
        <v>476</v>
      </c>
      <c r="AB224" s="58" t="s">
        <v>471</v>
      </c>
      <c r="AC224" s="58" t="s">
        <v>477</v>
      </c>
      <c r="AD224" s="58" t="s">
        <v>473</v>
      </c>
      <c r="AE224" s="64">
        <v>43237</v>
      </c>
      <c r="AF224" s="58" t="s">
        <v>474</v>
      </c>
      <c r="AG224" s="58" t="s">
        <v>479</v>
      </c>
      <c r="AH224" s="62"/>
      <c r="AI224" s="62"/>
      <c r="AJ224" s="62"/>
      <c r="AK224" s="63"/>
    </row>
    <row r="225" spans="1:37" ht="75.75" thickBot="1">
      <c r="A225" s="56" t="s">
        <v>92</v>
      </c>
      <c r="B225" s="57" t="s">
        <v>319</v>
      </c>
      <c r="C225" s="56" t="s">
        <v>97</v>
      </c>
      <c r="D225" s="56" t="s">
        <v>99</v>
      </c>
      <c r="E225" s="56" t="s">
        <v>323</v>
      </c>
      <c r="F225" s="58" t="s">
        <v>95</v>
      </c>
      <c r="G225" s="56"/>
      <c r="H225" s="56"/>
      <c r="I225" s="58" t="s">
        <v>36</v>
      </c>
      <c r="J225" s="56" t="s">
        <v>100</v>
      </c>
      <c r="K225" s="56" t="s">
        <v>189</v>
      </c>
      <c r="L225" s="56" t="s">
        <v>36</v>
      </c>
      <c r="M225" s="56"/>
      <c r="N225" s="58" t="s">
        <v>98</v>
      </c>
      <c r="O225" s="58" t="s">
        <v>98</v>
      </c>
      <c r="P225" s="56" t="s">
        <v>98</v>
      </c>
      <c r="Q225" s="58" t="s">
        <v>446</v>
      </c>
      <c r="R225" s="58" t="s">
        <v>41</v>
      </c>
      <c r="S225" s="58" t="s">
        <v>447</v>
      </c>
      <c r="T225" s="58" t="s">
        <v>444</v>
      </c>
      <c r="U225" s="58" t="s">
        <v>445</v>
      </c>
      <c r="V225" s="56" t="s">
        <v>76</v>
      </c>
      <c r="W225" s="3" t="str">
        <f>IFERROR(VLOOKUP($V225,'Agrupamiento Activos'!$A$3:$S$52,2,0),"")</f>
        <v>Pública</v>
      </c>
      <c r="X225" s="3" t="str">
        <f>IFERROR(VLOOKUP($V225,'Agrupamiento Activos'!$A$4:$S$52,9,0),"")</f>
        <v>Bajo</v>
      </c>
      <c r="Y225" s="3" t="str">
        <f>IFERROR(VLOOKUP($V225,'Agrupamiento Activos'!$A$4:$S$52,16,0),"")</f>
        <v>Bajo</v>
      </c>
      <c r="Z225" s="3" t="str">
        <f>IFERROR(VLOOKUP($V225,'Agrupamiento Activos'!$A$4:$S$52,19,0),"")</f>
        <v>Bajo</v>
      </c>
      <c r="AA225" s="58" t="s">
        <v>478</v>
      </c>
      <c r="AB225" s="58" t="s">
        <v>478</v>
      </c>
      <c r="AC225" s="58" t="s">
        <v>478</v>
      </c>
      <c r="AD225" s="58" t="s">
        <v>478</v>
      </c>
      <c r="AE225" s="58" t="s">
        <v>478</v>
      </c>
      <c r="AF225" s="58" t="s">
        <v>478</v>
      </c>
      <c r="AG225" s="58" t="s">
        <v>479</v>
      </c>
      <c r="AH225" s="62"/>
      <c r="AI225" s="62"/>
      <c r="AJ225" s="62"/>
      <c r="AK225" s="63"/>
    </row>
    <row r="226" spans="1:37" ht="75.75" thickBot="1">
      <c r="A226" s="56" t="s">
        <v>92</v>
      </c>
      <c r="B226" s="56" t="s">
        <v>319</v>
      </c>
      <c r="C226" s="56" t="s">
        <v>324</v>
      </c>
      <c r="D226" s="57" t="s">
        <v>325</v>
      </c>
      <c r="E226" s="56" t="s">
        <v>681</v>
      </c>
      <c r="F226" s="58" t="s">
        <v>95</v>
      </c>
      <c r="G226" s="56" t="s">
        <v>36</v>
      </c>
      <c r="H226" s="56"/>
      <c r="I226" s="58"/>
      <c r="J226" s="56" t="s">
        <v>96</v>
      </c>
      <c r="K226" s="56" t="s">
        <v>97</v>
      </c>
      <c r="L226" s="56" t="s">
        <v>36</v>
      </c>
      <c r="M226" s="56"/>
      <c r="N226" s="56" t="s">
        <v>98</v>
      </c>
      <c r="O226" s="58" t="s">
        <v>98</v>
      </c>
      <c r="P226" s="56" t="s">
        <v>98</v>
      </c>
      <c r="Q226" s="58" t="s">
        <v>442</v>
      </c>
      <c r="R226" s="58" t="s">
        <v>41</v>
      </c>
      <c r="S226" s="58" t="s">
        <v>443</v>
      </c>
      <c r="T226" s="58" t="s">
        <v>444</v>
      </c>
      <c r="U226" s="58" t="s">
        <v>445</v>
      </c>
      <c r="V226" s="56" t="s">
        <v>466</v>
      </c>
      <c r="W226" s="3" t="str">
        <f>IFERROR(VLOOKUP($V226,'Agrupamiento Activos'!$A$3:$S$52,2,0),"")</f>
        <v>Pública Clasificada</v>
      </c>
      <c r="X226" s="3" t="str">
        <f>IFERROR(VLOOKUP($V226,'Agrupamiento Activos'!$A$4:$S$52,9,0),"")</f>
        <v>Medio</v>
      </c>
      <c r="Y226" s="3" t="str">
        <f>IFERROR(VLOOKUP($V226,'Agrupamiento Activos'!$A$4:$S$52,16,0),"")</f>
        <v>Medio</v>
      </c>
      <c r="Z226" s="3" t="str">
        <f>IFERROR(VLOOKUP($V226,'Agrupamiento Activos'!$A$4:$S$52,19,0),"")</f>
        <v>Medio</v>
      </c>
      <c r="AA226" s="58" t="s">
        <v>476</v>
      </c>
      <c r="AB226" s="58" t="s">
        <v>471</v>
      </c>
      <c r="AC226" s="58" t="s">
        <v>477</v>
      </c>
      <c r="AD226" s="58" t="s">
        <v>473</v>
      </c>
      <c r="AE226" s="64">
        <v>43237</v>
      </c>
      <c r="AF226" s="58" t="s">
        <v>474</v>
      </c>
      <c r="AG226" s="58" t="s">
        <v>479</v>
      </c>
      <c r="AH226" s="62"/>
      <c r="AI226" s="62"/>
      <c r="AJ226" s="62"/>
      <c r="AK226" s="63"/>
    </row>
    <row r="227" spans="1:37" ht="75.75" thickBot="1">
      <c r="A227" s="56" t="s">
        <v>92</v>
      </c>
      <c r="B227" s="56" t="s">
        <v>319</v>
      </c>
      <c r="C227" s="56" t="s">
        <v>326</v>
      </c>
      <c r="D227" s="56" t="s">
        <v>327</v>
      </c>
      <c r="E227" s="56" t="s">
        <v>643</v>
      </c>
      <c r="F227" s="58" t="s">
        <v>95</v>
      </c>
      <c r="G227" s="56" t="s">
        <v>36</v>
      </c>
      <c r="H227" s="56"/>
      <c r="I227" s="58"/>
      <c r="J227" s="56" t="s">
        <v>96</v>
      </c>
      <c r="K227" s="56" t="s">
        <v>97</v>
      </c>
      <c r="L227" s="56" t="s">
        <v>36</v>
      </c>
      <c r="M227" s="56"/>
      <c r="N227" s="56" t="s">
        <v>98</v>
      </c>
      <c r="O227" s="58" t="s">
        <v>98</v>
      </c>
      <c r="P227" s="56" t="s">
        <v>98</v>
      </c>
      <c r="Q227" s="58" t="s">
        <v>442</v>
      </c>
      <c r="R227" s="58" t="s">
        <v>41</v>
      </c>
      <c r="S227" s="58" t="s">
        <v>443</v>
      </c>
      <c r="T227" s="58" t="s">
        <v>444</v>
      </c>
      <c r="U227" s="58" t="s">
        <v>445</v>
      </c>
      <c r="V227" s="56" t="s">
        <v>466</v>
      </c>
      <c r="W227" s="3" t="str">
        <f>IFERROR(VLOOKUP($V227,'Agrupamiento Activos'!$A$3:$S$52,2,0),"")</f>
        <v>Pública Clasificada</v>
      </c>
      <c r="X227" s="3" t="str">
        <f>IFERROR(VLOOKUP($V227,'Agrupamiento Activos'!$A$4:$S$52,9,0),"")</f>
        <v>Medio</v>
      </c>
      <c r="Y227" s="3" t="str">
        <f>IFERROR(VLOOKUP($V227,'Agrupamiento Activos'!$A$4:$S$52,16,0),"")</f>
        <v>Medio</v>
      </c>
      <c r="Z227" s="3" t="str">
        <f>IFERROR(VLOOKUP($V227,'Agrupamiento Activos'!$A$4:$S$52,19,0),"")</f>
        <v>Medio</v>
      </c>
      <c r="AA227" s="58" t="s">
        <v>476</v>
      </c>
      <c r="AB227" s="58" t="s">
        <v>471</v>
      </c>
      <c r="AC227" s="58" t="s">
        <v>477</v>
      </c>
      <c r="AD227" s="58" t="s">
        <v>473</v>
      </c>
      <c r="AE227" s="64">
        <v>43237</v>
      </c>
      <c r="AF227" s="58" t="s">
        <v>474</v>
      </c>
      <c r="AG227" s="58" t="s">
        <v>479</v>
      </c>
      <c r="AH227" s="62"/>
      <c r="AI227" s="62"/>
      <c r="AJ227" s="62"/>
      <c r="AK227" s="63"/>
    </row>
    <row r="228" spans="1:37" ht="75.75" thickBot="1">
      <c r="A228" s="56" t="s">
        <v>92</v>
      </c>
      <c r="B228" s="57" t="s">
        <v>319</v>
      </c>
      <c r="C228" s="57" t="s">
        <v>328</v>
      </c>
      <c r="D228" s="57" t="s">
        <v>329</v>
      </c>
      <c r="E228" s="57" t="s">
        <v>644</v>
      </c>
      <c r="F228" s="58" t="s">
        <v>95</v>
      </c>
      <c r="G228" s="56" t="s">
        <v>36</v>
      </c>
      <c r="H228" s="56"/>
      <c r="I228" s="58"/>
      <c r="J228" s="56" t="s">
        <v>96</v>
      </c>
      <c r="K228" s="57" t="s">
        <v>97</v>
      </c>
      <c r="L228" s="56" t="s">
        <v>36</v>
      </c>
      <c r="M228" s="56"/>
      <c r="N228" s="57" t="s">
        <v>98</v>
      </c>
      <c r="O228" s="58" t="s">
        <v>98</v>
      </c>
      <c r="P228" s="57" t="s">
        <v>98</v>
      </c>
      <c r="Q228" s="58" t="s">
        <v>442</v>
      </c>
      <c r="R228" s="58" t="s">
        <v>41</v>
      </c>
      <c r="S228" s="58" t="s">
        <v>443</v>
      </c>
      <c r="T228" s="58" t="s">
        <v>444</v>
      </c>
      <c r="U228" s="58" t="s">
        <v>445</v>
      </c>
      <c r="V228" s="56" t="s">
        <v>466</v>
      </c>
      <c r="W228" s="3" t="str">
        <f>IFERROR(VLOOKUP($V228,'Agrupamiento Activos'!$A$3:$S$52,2,0),"")</f>
        <v>Pública Clasificada</v>
      </c>
      <c r="X228" s="3" t="str">
        <f>IFERROR(VLOOKUP($V228,'Agrupamiento Activos'!$A$4:$S$52,9,0),"")</f>
        <v>Medio</v>
      </c>
      <c r="Y228" s="3" t="str">
        <f>IFERROR(VLOOKUP($V228,'Agrupamiento Activos'!$A$4:$S$52,16,0),"")</f>
        <v>Medio</v>
      </c>
      <c r="Z228" s="3" t="str">
        <f>IFERROR(VLOOKUP($V228,'Agrupamiento Activos'!$A$4:$S$52,19,0),"")</f>
        <v>Medio</v>
      </c>
      <c r="AA228" s="58" t="s">
        <v>476</v>
      </c>
      <c r="AB228" s="58" t="s">
        <v>471</v>
      </c>
      <c r="AC228" s="58" t="s">
        <v>477</v>
      </c>
      <c r="AD228" s="58" t="s">
        <v>473</v>
      </c>
      <c r="AE228" s="64">
        <v>43237</v>
      </c>
      <c r="AF228" s="58" t="s">
        <v>474</v>
      </c>
      <c r="AG228" s="58" t="s">
        <v>479</v>
      </c>
      <c r="AH228" s="62"/>
      <c r="AI228" s="62"/>
      <c r="AJ228" s="62"/>
      <c r="AK228" s="63"/>
    </row>
    <row r="229" spans="1:37" ht="150.75" thickBot="1">
      <c r="A229" s="56" t="s">
        <v>92</v>
      </c>
      <c r="B229" s="57" t="s">
        <v>319</v>
      </c>
      <c r="C229" s="57" t="s">
        <v>94</v>
      </c>
      <c r="D229" s="57" t="s">
        <v>330</v>
      </c>
      <c r="E229" s="57" t="s">
        <v>645</v>
      </c>
      <c r="F229" s="58" t="s">
        <v>95</v>
      </c>
      <c r="G229" s="56" t="s">
        <v>36</v>
      </c>
      <c r="H229" s="56"/>
      <c r="I229" s="58"/>
      <c r="J229" s="56" t="s">
        <v>96</v>
      </c>
      <c r="K229" s="57" t="s">
        <v>97</v>
      </c>
      <c r="L229" s="56" t="s">
        <v>36</v>
      </c>
      <c r="M229" s="56"/>
      <c r="N229" s="58" t="s">
        <v>239</v>
      </c>
      <c r="O229" s="58" t="s">
        <v>331</v>
      </c>
      <c r="P229" s="57" t="s">
        <v>332</v>
      </c>
      <c r="Q229" s="58" t="s">
        <v>442</v>
      </c>
      <c r="R229" s="58" t="s">
        <v>41</v>
      </c>
      <c r="S229" s="58" t="s">
        <v>443</v>
      </c>
      <c r="T229" s="58" t="s">
        <v>444</v>
      </c>
      <c r="U229" s="58" t="s">
        <v>445</v>
      </c>
      <c r="V229" s="56" t="s">
        <v>78</v>
      </c>
      <c r="W229" s="3" t="str">
        <f>IFERROR(VLOOKUP($V229,'Agrupamiento Activos'!$A$3:$S$52,2,0),"")</f>
        <v>Pública</v>
      </c>
      <c r="X229" s="3" t="str">
        <f>IFERROR(VLOOKUP($V229,'Agrupamiento Activos'!$A$4:$S$52,9,0),"")</f>
        <v>Bajo</v>
      </c>
      <c r="Y229" s="3" t="str">
        <f>IFERROR(VLOOKUP($V229,'Agrupamiento Activos'!$A$4:$S$52,16,0),"")</f>
        <v>Medio</v>
      </c>
      <c r="Z229" s="3" t="str">
        <f>IFERROR(VLOOKUP($V229,'Agrupamiento Activos'!$A$4:$S$52,19,0),"")</f>
        <v>Bajo</v>
      </c>
      <c r="AA229" s="58" t="s">
        <v>478</v>
      </c>
      <c r="AB229" s="58" t="s">
        <v>478</v>
      </c>
      <c r="AC229" s="58" t="s">
        <v>478</v>
      </c>
      <c r="AD229" s="58" t="s">
        <v>478</v>
      </c>
      <c r="AE229" s="58" t="s">
        <v>478</v>
      </c>
      <c r="AF229" s="58" t="s">
        <v>478</v>
      </c>
      <c r="AG229" s="58" t="s">
        <v>479</v>
      </c>
      <c r="AH229" s="62"/>
      <c r="AI229" s="62"/>
      <c r="AJ229" s="62"/>
      <c r="AK229" s="63"/>
    </row>
    <row r="230" spans="1:37" ht="45.75" thickBot="1">
      <c r="A230" s="56" t="s">
        <v>92</v>
      </c>
      <c r="B230" s="57" t="s">
        <v>319</v>
      </c>
      <c r="C230" s="56" t="s">
        <v>97</v>
      </c>
      <c r="D230" s="57" t="s">
        <v>176</v>
      </c>
      <c r="E230" s="57" t="s">
        <v>646</v>
      </c>
      <c r="F230" s="58" t="s">
        <v>95</v>
      </c>
      <c r="G230" s="56"/>
      <c r="H230" s="56"/>
      <c r="I230" s="56" t="s">
        <v>36</v>
      </c>
      <c r="J230" s="56" t="s">
        <v>100</v>
      </c>
      <c r="K230" s="57" t="s">
        <v>189</v>
      </c>
      <c r="L230" s="56" t="s">
        <v>36</v>
      </c>
      <c r="M230" s="56"/>
      <c r="N230" s="58" t="s">
        <v>98</v>
      </c>
      <c r="O230" s="58" t="s">
        <v>98</v>
      </c>
      <c r="P230" s="57" t="s">
        <v>98</v>
      </c>
      <c r="Q230" s="58" t="s">
        <v>446</v>
      </c>
      <c r="R230" s="58" t="s">
        <v>41</v>
      </c>
      <c r="S230" s="58" t="s">
        <v>447</v>
      </c>
      <c r="T230" s="58" t="s">
        <v>444</v>
      </c>
      <c r="U230" s="58" t="s">
        <v>445</v>
      </c>
      <c r="V230" s="56" t="s">
        <v>76</v>
      </c>
      <c r="W230" s="3" t="str">
        <f>IFERROR(VLOOKUP($V230,'Agrupamiento Activos'!$A$3:$S$52,2,0),"")</f>
        <v>Pública</v>
      </c>
      <c r="X230" s="3" t="str">
        <f>IFERROR(VLOOKUP($V230,'Agrupamiento Activos'!$A$4:$S$52,9,0),"")</f>
        <v>Bajo</v>
      </c>
      <c r="Y230" s="3" t="str">
        <f>IFERROR(VLOOKUP($V230,'Agrupamiento Activos'!$A$4:$S$52,16,0),"")</f>
        <v>Bajo</v>
      </c>
      <c r="Z230" s="3" t="str">
        <f>IFERROR(VLOOKUP($V230,'Agrupamiento Activos'!$A$4:$S$52,19,0),"")</f>
        <v>Bajo</v>
      </c>
      <c r="AA230" s="58" t="s">
        <v>478</v>
      </c>
      <c r="AB230" s="58" t="s">
        <v>478</v>
      </c>
      <c r="AC230" s="58" t="s">
        <v>478</v>
      </c>
      <c r="AD230" s="58" t="s">
        <v>478</v>
      </c>
      <c r="AE230" s="58" t="s">
        <v>478</v>
      </c>
      <c r="AF230" s="58" t="s">
        <v>478</v>
      </c>
      <c r="AG230" s="58" t="s">
        <v>479</v>
      </c>
      <c r="AH230" s="62"/>
      <c r="AI230" s="62"/>
      <c r="AJ230" s="62"/>
      <c r="AK230" s="63"/>
    </row>
    <row r="231" spans="1:37" ht="90.75" thickBot="1">
      <c r="A231" s="56" t="s">
        <v>92</v>
      </c>
      <c r="B231" s="57" t="s">
        <v>319</v>
      </c>
      <c r="C231" s="56" t="s">
        <v>97</v>
      </c>
      <c r="D231" s="57" t="s">
        <v>333</v>
      </c>
      <c r="E231" s="57" t="s">
        <v>647</v>
      </c>
      <c r="F231" s="58" t="s">
        <v>95</v>
      </c>
      <c r="G231" s="56"/>
      <c r="H231" s="56"/>
      <c r="I231" s="56" t="s">
        <v>36</v>
      </c>
      <c r="J231" s="56" t="s">
        <v>103</v>
      </c>
      <c r="K231" s="57" t="s">
        <v>154</v>
      </c>
      <c r="L231" s="56" t="s">
        <v>36</v>
      </c>
      <c r="M231" s="56"/>
      <c r="N231" s="58" t="s">
        <v>98</v>
      </c>
      <c r="O231" s="58" t="s">
        <v>98</v>
      </c>
      <c r="P231" s="57" t="s">
        <v>98</v>
      </c>
      <c r="Q231" s="58" t="s">
        <v>442</v>
      </c>
      <c r="R231" s="58" t="s">
        <v>41</v>
      </c>
      <c r="S231" s="58" t="s">
        <v>448</v>
      </c>
      <c r="T231" s="58" t="s">
        <v>444</v>
      </c>
      <c r="U231" s="58" t="s">
        <v>445</v>
      </c>
      <c r="V231" s="56" t="s">
        <v>464</v>
      </c>
      <c r="W231" s="3" t="str">
        <f>IFERROR(VLOOKUP($V231,'Agrupamiento Activos'!$A$3:$S$52,2,0),"")</f>
        <v>Pública Clasificada</v>
      </c>
      <c r="X231" s="3" t="str">
        <f>IFERROR(VLOOKUP($V231,'Agrupamiento Activos'!$A$4:$S$52,9,0),"")</f>
        <v>Medio</v>
      </c>
      <c r="Y231" s="3" t="str">
        <f>IFERROR(VLOOKUP($V231,'Agrupamiento Activos'!$A$4:$S$52,16,0),"")</f>
        <v>Medio</v>
      </c>
      <c r="Z231" s="3" t="str">
        <f>IFERROR(VLOOKUP($V231,'Agrupamiento Activos'!$A$4:$S$52,19,0),"")</f>
        <v>Medio</v>
      </c>
      <c r="AA231" s="58" t="s">
        <v>476</v>
      </c>
      <c r="AB231" s="58" t="s">
        <v>471</v>
      </c>
      <c r="AC231" s="58" t="s">
        <v>477</v>
      </c>
      <c r="AD231" s="58" t="s">
        <v>473</v>
      </c>
      <c r="AE231" s="64">
        <v>43237</v>
      </c>
      <c r="AF231" s="58" t="s">
        <v>474</v>
      </c>
      <c r="AG231" s="65" t="s">
        <v>475</v>
      </c>
      <c r="AH231" s="62"/>
      <c r="AI231" s="62"/>
      <c r="AJ231" s="62"/>
      <c r="AK231" s="63"/>
    </row>
    <row r="232" spans="1:37" ht="90.75" thickBot="1">
      <c r="A232" s="56" t="s">
        <v>92</v>
      </c>
      <c r="B232" s="57" t="s">
        <v>319</v>
      </c>
      <c r="C232" s="56" t="s">
        <v>97</v>
      </c>
      <c r="D232" s="56" t="s">
        <v>334</v>
      </c>
      <c r="E232" s="56" t="s">
        <v>648</v>
      </c>
      <c r="F232" s="58" t="s">
        <v>95</v>
      </c>
      <c r="G232" s="56"/>
      <c r="H232" s="56"/>
      <c r="I232" s="58" t="s">
        <v>36</v>
      </c>
      <c r="J232" s="56" t="s">
        <v>103</v>
      </c>
      <c r="K232" s="56" t="s">
        <v>154</v>
      </c>
      <c r="L232" s="56" t="s">
        <v>36</v>
      </c>
      <c r="M232" s="56"/>
      <c r="N232" s="58" t="s">
        <v>98</v>
      </c>
      <c r="O232" s="58" t="s">
        <v>98</v>
      </c>
      <c r="P232" s="56" t="s">
        <v>98</v>
      </c>
      <c r="Q232" s="58" t="s">
        <v>442</v>
      </c>
      <c r="R232" s="58" t="s">
        <v>41</v>
      </c>
      <c r="S232" s="58" t="s">
        <v>448</v>
      </c>
      <c r="T232" s="58" t="s">
        <v>444</v>
      </c>
      <c r="U232" s="58" t="s">
        <v>445</v>
      </c>
      <c r="V232" s="56" t="s">
        <v>464</v>
      </c>
      <c r="W232" s="3" t="str">
        <f>IFERROR(VLOOKUP($V232,'Agrupamiento Activos'!$A$3:$S$52,2,0),"")</f>
        <v>Pública Clasificada</v>
      </c>
      <c r="X232" s="3" t="str">
        <f>IFERROR(VLOOKUP($V232,'Agrupamiento Activos'!$A$4:$S$52,9,0),"")</f>
        <v>Medio</v>
      </c>
      <c r="Y232" s="3" t="str">
        <f>IFERROR(VLOOKUP($V232,'Agrupamiento Activos'!$A$4:$S$52,16,0),"")</f>
        <v>Medio</v>
      </c>
      <c r="Z232" s="3" t="str">
        <f>IFERROR(VLOOKUP($V232,'Agrupamiento Activos'!$A$4:$S$52,19,0),"")</f>
        <v>Medio</v>
      </c>
      <c r="AA232" s="58" t="s">
        <v>476</v>
      </c>
      <c r="AB232" s="58" t="s">
        <v>471</v>
      </c>
      <c r="AC232" s="58" t="s">
        <v>477</v>
      </c>
      <c r="AD232" s="58" t="s">
        <v>473</v>
      </c>
      <c r="AE232" s="64">
        <v>43237</v>
      </c>
      <c r="AF232" s="58" t="s">
        <v>474</v>
      </c>
      <c r="AG232" s="65" t="s">
        <v>475</v>
      </c>
      <c r="AH232" s="62"/>
      <c r="AI232" s="62"/>
      <c r="AJ232" s="62"/>
      <c r="AK232" s="63"/>
    </row>
    <row r="233" spans="1:37" ht="45.75" thickBot="1">
      <c r="A233" s="56" t="s">
        <v>92</v>
      </c>
      <c r="B233" s="57" t="s">
        <v>319</v>
      </c>
      <c r="C233" s="56" t="s">
        <v>97</v>
      </c>
      <c r="D233" s="56" t="s">
        <v>176</v>
      </c>
      <c r="E233" s="56" t="s">
        <v>649</v>
      </c>
      <c r="F233" s="58" t="s">
        <v>95</v>
      </c>
      <c r="G233" s="56"/>
      <c r="H233" s="56"/>
      <c r="I233" s="58" t="s">
        <v>36</v>
      </c>
      <c r="J233" s="56" t="s">
        <v>100</v>
      </c>
      <c r="K233" s="56" t="s">
        <v>189</v>
      </c>
      <c r="L233" s="56" t="s">
        <v>36</v>
      </c>
      <c r="M233" s="56"/>
      <c r="N233" s="58" t="s">
        <v>98</v>
      </c>
      <c r="O233" s="58" t="s">
        <v>98</v>
      </c>
      <c r="P233" s="56" t="s">
        <v>98</v>
      </c>
      <c r="Q233" s="58" t="s">
        <v>446</v>
      </c>
      <c r="R233" s="58" t="s">
        <v>41</v>
      </c>
      <c r="S233" s="58" t="s">
        <v>447</v>
      </c>
      <c r="T233" s="58" t="s">
        <v>444</v>
      </c>
      <c r="U233" s="58" t="s">
        <v>445</v>
      </c>
      <c r="V233" s="56" t="s">
        <v>76</v>
      </c>
      <c r="W233" s="3" t="str">
        <f>IFERROR(VLOOKUP($V233,'Agrupamiento Activos'!$A$3:$S$52,2,0),"")</f>
        <v>Pública</v>
      </c>
      <c r="X233" s="3" t="str">
        <f>IFERROR(VLOOKUP($V233,'Agrupamiento Activos'!$A$4:$S$52,9,0),"")</f>
        <v>Bajo</v>
      </c>
      <c r="Y233" s="3" t="str">
        <f>IFERROR(VLOOKUP($V233,'Agrupamiento Activos'!$A$4:$S$52,16,0),"")</f>
        <v>Bajo</v>
      </c>
      <c r="Z233" s="3" t="str">
        <f>IFERROR(VLOOKUP($V233,'Agrupamiento Activos'!$A$4:$S$52,19,0),"")</f>
        <v>Bajo</v>
      </c>
      <c r="AA233" s="58" t="s">
        <v>478</v>
      </c>
      <c r="AB233" s="58" t="s">
        <v>478</v>
      </c>
      <c r="AC233" s="58" t="s">
        <v>478</v>
      </c>
      <c r="AD233" s="58" t="s">
        <v>478</v>
      </c>
      <c r="AE233" s="58" t="s">
        <v>478</v>
      </c>
      <c r="AF233" s="58" t="s">
        <v>478</v>
      </c>
      <c r="AG233" s="58" t="s">
        <v>479</v>
      </c>
      <c r="AH233" s="62"/>
      <c r="AI233" s="62"/>
      <c r="AJ233" s="62"/>
      <c r="AK233" s="63"/>
    </row>
    <row r="234" spans="1:37" ht="60.75" thickBot="1">
      <c r="A234" s="56" t="s">
        <v>92</v>
      </c>
      <c r="B234" s="57" t="s">
        <v>319</v>
      </c>
      <c r="C234" s="56" t="s">
        <v>97</v>
      </c>
      <c r="D234" s="56" t="s">
        <v>176</v>
      </c>
      <c r="E234" s="56" t="s">
        <v>650</v>
      </c>
      <c r="F234" s="58" t="s">
        <v>95</v>
      </c>
      <c r="G234" s="56"/>
      <c r="H234" s="56"/>
      <c r="I234" s="58" t="s">
        <v>36</v>
      </c>
      <c r="J234" s="56" t="s">
        <v>100</v>
      </c>
      <c r="K234" s="56" t="s">
        <v>189</v>
      </c>
      <c r="L234" s="56" t="s">
        <v>36</v>
      </c>
      <c r="M234" s="56"/>
      <c r="N234" s="58" t="s">
        <v>98</v>
      </c>
      <c r="O234" s="58" t="s">
        <v>98</v>
      </c>
      <c r="P234" s="56" t="s">
        <v>98</v>
      </c>
      <c r="Q234" s="58" t="s">
        <v>446</v>
      </c>
      <c r="R234" s="58" t="s">
        <v>41</v>
      </c>
      <c r="S234" s="58" t="s">
        <v>447</v>
      </c>
      <c r="T234" s="58" t="s">
        <v>444</v>
      </c>
      <c r="U234" s="58" t="s">
        <v>445</v>
      </c>
      <c r="V234" s="56" t="s">
        <v>76</v>
      </c>
      <c r="W234" s="3" t="str">
        <f>IFERROR(VLOOKUP($V234,'Agrupamiento Activos'!$A$3:$S$52,2,0),"")</f>
        <v>Pública</v>
      </c>
      <c r="X234" s="3" t="str">
        <f>IFERROR(VLOOKUP($V234,'Agrupamiento Activos'!$A$4:$S$52,9,0),"")</f>
        <v>Bajo</v>
      </c>
      <c r="Y234" s="3" t="str">
        <f>IFERROR(VLOOKUP($V234,'Agrupamiento Activos'!$A$4:$S$52,16,0),"")</f>
        <v>Bajo</v>
      </c>
      <c r="Z234" s="3" t="str">
        <f>IFERROR(VLOOKUP($V234,'Agrupamiento Activos'!$A$4:$S$52,19,0),"")</f>
        <v>Bajo</v>
      </c>
      <c r="AA234" s="58" t="s">
        <v>478</v>
      </c>
      <c r="AB234" s="58" t="s">
        <v>478</v>
      </c>
      <c r="AC234" s="58" t="s">
        <v>478</v>
      </c>
      <c r="AD234" s="58" t="s">
        <v>478</v>
      </c>
      <c r="AE234" s="58" t="s">
        <v>478</v>
      </c>
      <c r="AF234" s="58" t="s">
        <v>478</v>
      </c>
      <c r="AG234" s="58" t="s">
        <v>479</v>
      </c>
      <c r="AH234" s="62"/>
      <c r="AI234" s="62"/>
      <c r="AJ234" s="62"/>
      <c r="AK234" s="63"/>
    </row>
    <row r="235" spans="1:37" ht="75.75" thickBot="1">
      <c r="A235" s="56" t="s">
        <v>92</v>
      </c>
      <c r="B235" s="57" t="s">
        <v>319</v>
      </c>
      <c r="C235" s="56" t="s">
        <v>97</v>
      </c>
      <c r="D235" s="57" t="s">
        <v>132</v>
      </c>
      <c r="E235" s="56" t="s">
        <v>651</v>
      </c>
      <c r="F235" s="58" t="s">
        <v>95</v>
      </c>
      <c r="G235" s="56"/>
      <c r="H235" s="56"/>
      <c r="I235" s="58" t="s">
        <v>36</v>
      </c>
      <c r="J235" s="56" t="s">
        <v>103</v>
      </c>
      <c r="K235" s="56" t="s">
        <v>148</v>
      </c>
      <c r="L235" s="56" t="s">
        <v>36</v>
      </c>
      <c r="M235" s="56"/>
      <c r="N235" s="58" t="s">
        <v>98</v>
      </c>
      <c r="O235" s="58" t="s">
        <v>98</v>
      </c>
      <c r="P235" s="56" t="s">
        <v>98</v>
      </c>
      <c r="Q235" s="58" t="s">
        <v>446</v>
      </c>
      <c r="R235" s="58" t="s">
        <v>41</v>
      </c>
      <c r="S235" s="58" t="s">
        <v>450</v>
      </c>
      <c r="T235" s="58" t="s">
        <v>444</v>
      </c>
      <c r="U235" s="58" t="s">
        <v>445</v>
      </c>
      <c r="V235" s="56" t="s">
        <v>465</v>
      </c>
      <c r="W235" s="3" t="str">
        <f>IFERROR(VLOOKUP($V235,'Agrupamiento Activos'!$A$3:$S$52,2,0),"")</f>
        <v>Pública Clasificada</v>
      </c>
      <c r="X235" s="3" t="str">
        <f>IFERROR(VLOOKUP($V235,'Agrupamiento Activos'!$A$4:$S$52,9,0),"")</f>
        <v>Medio</v>
      </c>
      <c r="Y235" s="3" t="str">
        <f>IFERROR(VLOOKUP($V235,'Agrupamiento Activos'!$A$4:$S$52,16,0),"")</f>
        <v>Medio</v>
      </c>
      <c r="Z235" s="3" t="str">
        <f>IFERROR(VLOOKUP($V235,'Agrupamiento Activos'!$A$4:$S$52,19,0),"")</f>
        <v>Medio</v>
      </c>
      <c r="AA235" s="58" t="s">
        <v>476</v>
      </c>
      <c r="AB235" s="58" t="s">
        <v>471</v>
      </c>
      <c r="AC235" s="58" t="s">
        <v>477</v>
      </c>
      <c r="AD235" s="58" t="s">
        <v>473</v>
      </c>
      <c r="AE235" s="64">
        <v>43237</v>
      </c>
      <c r="AF235" s="58" t="s">
        <v>474</v>
      </c>
      <c r="AG235" s="58" t="s">
        <v>479</v>
      </c>
      <c r="AH235" s="62"/>
      <c r="AI235" s="62"/>
      <c r="AJ235" s="62"/>
      <c r="AK235" s="63"/>
    </row>
    <row r="236" spans="1:37" ht="75.75" thickBot="1">
      <c r="A236" s="56" t="s">
        <v>92</v>
      </c>
      <c r="B236" s="56" t="s">
        <v>319</v>
      </c>
      <c r="C236" s="56" t="s">
        <v>97</v>
      </c>
      <c r="D236" s="57" t="s">
        <v>335</v>
      </c>
      <c r="E236" s="56" t="s">
        <v>652</v>
      </c>
      <c r="F236" s="58" t="s">
        <v>95</v>
      </c>
      <c r="G236" s="56" t="s">
        <v>36</v>
      </c>
      <c r="H236" s="56"/>
      <c r="I236" s="58"/>
      <c r="J236" s="56" t="s">
        <v>96</v>
      </c>
      <c r="K236" s="56" t="s">
        <v>97</v>
      </c>
      <c r="L236" s="56" t="s">
        <v>36</v>
      </c>
      <c r="M236" s="56"/>
      <c r="N236" s="56" t="s">
        <v>98</v>
      </c>
      <c r="O236" s="58" t="s">
        <v>98</v>
      </c>
      <c r="P236" s="56" t="s">
        <v>98</v>
      </c>
      <c r="Q236" s="58" t="s">
        <v>442</v>
      </c>
      <c r="R236" s="58" t="s">
        <v>41</v>
      </c>
      <c r="S236" s="58" t="s">
        <v>443</v>
      </c>
      <c r="T236" s="58" t="s">
        <v>444</v>
      </c>
      <c r="U236" s="58" t="s">
        <v>445</v>
      </c>
      <c r="V236" s="56" t="s">
        <v>482</v>
      </c>
      <c r="W236" s="3" t="str">
        <f>IFERROR(VLOOKUP($V236,'Agrupamiento Activos'!$A$3:$S$52,2,0),"")</f>
        <v>Pública Clasificada</v>
      </c>
      <c r="X236" s="3" t="str">
        <f>IFERROR(VLOOKUP($V236,'Agrupamiento Activos'!$A$4:$S$52,9,0),"")</f>
        <v>Medio</v>
      </c>
      <c r="Y236" s="3" t="str">
        <f>IFERROR(VLOOKUP($V236,'Agrupamiento Activos'!$A$4:$S$52,16,0),"")</f>
        <v>Medio</v>
      </c>
      <c r="Z236" s="3" t="str">
        <f>IFERROR(VLOOKUP($V236,'Agrupamiento Activos'!$A$4:$S$52,19,0),"")</f>
        <v>Medio</v>
      </c>
      <c r="AA236" s="58" t="s">
        <v>476</v>
      </c>
      <c r="AB236" s="58" t="s">
        <v>471</v>
      </c>
      <c r="AC236" s="58" t="s">
        <v>477</v>
      </c>
      <c r="AD236" s="58" t="s">
        <v>473</v>
      </c>
      <c r="AE236" s="64">
        <v>43237</v>
      </c>
      <c r="AF236" s="58" t="s">
        <v>474</v>
      </c>
      <c r="AG236" s="58" t="s">
        <v>479</v>
      </c>
      <c r="AH236" s="62"/>
      <c r="AI236" s="62"/>
      <c r="AJ236" s="62"/>
      <c r="AK236" s="63"/>
    </row>
    <row r="237" spans="1:37" ht="150.75" thickBot="1">
      <c r="A237" s="56" t="s">
        <v>92</v>
      </c>
      <c r="B237" s="56" t="s">
        <v>319</v>
      </c>
      <c r="C237" s="56" t="s">
        <v>265</v>
      </c>
      <c r="D237" s="57" t="s">
        <v>77</v>
      </c>
      <c r="E237" s="56" t="s">
        <v>336</v>
      </c>
      <c r="F237" s="58" t="s">
        <v>95</v>
      </c>
      <c r="G237" s="56" t="s">
        <v>36</v>
      </c>
      <c r="H237" s="56"/>
      <c r="I237" s="58"/>
      <c r="J237" s="56" t="s">
        <v>96</v>
      </c>
      <c r="K237" s="56" t="s">
        <v>97</v>
      </c>
      <c r="L237" s="56" t="s">
        <v>36</v>
      </c>
      <c r="M237" s="56"/>
      <c r="N237" s="56" t="s">
        <v>239</v>
      </c>
      <c r="O237" s="58" t="s">
        <v>331</v>
      </c>
      <c r="P237" s="56" t="s">
        <v>332</v>
      </c>
      <c r="Q237" s="58" t="s">
        <v>442</v>
      </c>
      <c r="R237" s="58" t="s">
        <v>41</v>
      </c>
      <c r="S237" s="58" t="s">
        <v>443</v>
      </c>
      <c r="T237" s="58" t="s">
        <v>444</v>
      </c>
      <c r="U237" s="58" t="s">
        <v>445</v>
      </c>
      <c r="V237" s="56" t="s">
        <v>77</v>
      </c>
      <c r="W237" s="3" t="str">
        <f>IFERROR(VLOOKUP($V237,'Agrupamiento Activos'!$A$3:$S$52,2,0),"")</f>
        <v>Pública</v>
      </c>
      <c r="X237" s="3" t="str">
        <f>IFERROR(VLOOKUP($V237,'Agrupamiento Activos'!$A$4:$S$52,9,0),"")</f>
        <v>Bajo</v>
      </c>
      <c r="Y237" s="3" t="str">
        <f>IFERROR(VLOOKUP($V237,'Agrupamiento Activos'!$A$4:$S$52,16,0),"")</f>
        <v>Medio</v>
      </c>
      <c r="Z237" s="3" t="str">
        <f>IFERROR(VLOOKUP($V237,'Agrupamiento Activos'!$A$4:$S$52,19,0),"")</f>
        <v>Bajo</v>
      </c>
      <c r="AA237" s="58" t="s">
        <v>478</v>
      </c>
      <c r="AB237" s="58" t="s">
        <v>478</v>
      </c>
      <c r="AC237" s="58" t="s">
        <v>478</v>
      </c>
      <c r="AD237" s="58" t="s">
        <v>478</v>
      </c>
      <c r="AE237" s="58" t="s">
        <v>478</v>
      </c>
      <c r="AF237" s="58" t="s">
        <v>478</v>
      </c>
      <c r="AG237" s="58" t="s">
        <v>479</v>
      </c>
      <c r="AH237" s="62"/>
      <c r="AI237" s="62"/>
      <c r="AJ237" s="62"/>
      <c r="AK237" s="63"/>
    </row>
    <row r="238" spans="1:37" ht="90.75" thickBot="1">
      <c r="A238" s="56" t="s">
        <v>92</v>
      </c>
      <c r="B238" s="56" t="s">
        <v>319</v>
      </c>
      <c r="C238" s="56" t="s">
        <v>97</v>
      </c>
      <c r="D238" s="56" t="s">
        <v>337</v>
      </c>
      <c r="E238" s="56" t="s">
        <v>653</v>
      </c>
      <c r="F238" s="58" t="s">
        <v>95</v>
      </c>
      <c r="G238" s="56" t="s">
        <v>36</v>
      </c>
      <c r="H238" s="56"/>
      <c r="I238" s="58"/>
      <c r="J238" s="56" t="s">
        <v>96</v>
      </c>
      <c r="K238" s="56" t="s">
        <v>97</v>
      </c>
      <c r="L238" s="56" t="s">
        <v>36</v>
      </c>
      <c r="M238" s="56"/>
      <c r="N238" s="56" t="s">
        <v>98</v>
      </c>
      <c r="O238" s="58" t="s">
        <v>98</v>
      </c>
      <c r="P238" s="56" t="s">
        <v>98</v>
      </c>
      <c r="Q238" s="58" t="s">
        <v>442</v>
      </c>
      <c r="R238" s="58" t="s">
        <v>41</v>
      </c>
      <c r="S238" s="58" t="s">
        <v>443</v>
      </c>
      <c r="T238" s="58" t="s">
        <v>444</v>
      </c>
      <c r="U238" s="58" t="s">
        <v>445</v>
      </c>
      <c r="V238" s="56" t="s">
        <v>469</v>
      </c>
      <c r="W238" s="3" t="str">
        <f>IFERROR(VLOOKUP($V238,'Agrupamiento Activos'!$A$3:$S$52,2,0),"")</f>
        <v>Pública Clasificada</v>
      </c>
      <c r="X238" s="3" t="str">
        <f>IFERROR(VLOOKUP($V238,'Agrupamiento Activos'!$A$4:$S$52,9,0),"")</f>
        <v>Medio</v>
      </c>
      <c r="Y238" s="3" t="str">
        <f>IFERROR(VLOOKUP($V238,'Agrupamiento Activos'!$A$4:$S$52,16,0),"")</f>
        <v>Medio</v>
      </c>
      <c r="Z238" s="3" t="str">
        <f>IFERROR(VLOOKUP($V238,'Agrupamiento Activos'!$A$4:$S$52,19,0),"")</f>
        <v>Medio</v>
      </c>
      <c r="AA238" s="58" t="s">
        <v>476</v>
      </c>
      <c r="AB238" s="58" t="s">
        <v>471</v>
      </c>
      <c r="AC238" s="58" t="s">
        <v>477</v>
      </c>
      <c r="AD238" s="58" t="s">
        <v>473</v>
      </c>
      <c r="AE238" s="64">
        <v>43237</v>
      </c>
      <c r="AF238" s="58" t="s">
        <v>474</v>
      </c>
      <c r="AG238" s="65" t="s">
        <v>475</v>
      </c>
      <c r="AH238" s="62"/>
      <c r="AI238" s="62"/>
      <c r="AJ238" s="62"/>
      <c r="AK238" s="63"/>
    </row>
    <row r="239" spans="1:37" ht="150.75" thickBot="1">
      <c r="A239" s="56" t="s">
        <v>92</v>
      </c>
      <c r="B239" s="57" t="s">
        <v>319</v>
      </c>
      <c r="C239" s="57" t="s">
        <v>338</v>
      </c>
      <c r="D239" s="57" t="s">
        <v>339</v>
      </c>
      <c r="E239" s="57" t="s">
        <v>682</v>
      </c>
      <c r="F239" s="58" t="s">
        <v>95</v>
      </c>
      <c r="G239" s="56" t="s">
        <v>36</v>
      </c>
      <c r="H239" s="56"/>
      <c r="I239" s="58"/>
      <c r="J239" s="56" t="s">
        <v>96</v>
      </c>
      <c r="K239" s="57" t="s">
        <v>97</v>
      </c>
      <c r="L239" s="56" t="s">
        <v>36</v>
      </c>
      <c r="M239" s="56"/>
      <c r="N239" s="57" t="s">
        <v>239</v>
      </c>
      <c r="O239" s="58" t="s">
        <v>331</v>
      </c>
      <c r="P239" s="57" t="s">
        <v>332</v>
      </c>
      <c r="Q239" s="58" t="s">
        <v>442</v>
      </c>
      <c r="R239" s="58" t="s">
        <v>41</v>
      </c>
      <c r="S239" s="58" t="s">
        <v>443</v>
      </c>
      <c r="T239" s="58" t="s">
        <v>444</v>
      </c>
      <c r="U239" s="58" t="s">
        <v>445</v>
      </c>
      <c r="V239" s="56" t="s">
        <v>466</v>
      </c>
      <c r="W239" s="3" t="str">
        <f>IFERROR(VLOOKUP($V239,'Agrupamiento Activos'!$A$3:$S$52,2,0),"")</f>
        <v>Pública Clasificada</v>
      </c>
      <c r="X239" s="3" t="str">
        <f>IFERROR(VLOOKUP($V239,'Agrupamiento Activos'!$A$4:$S$52,9,0),"")</f>
        <v>Medio</v>
      </c>
      <c r="Y239" s="3" t="str">
        <f>IFERROR(VLOOKUP($V239,'Agrupamiento Activos'!$A$4:$S$52,16,0),"")</f>
        <v>Medio</v>
      </c>
      <c r="Z239" s="3" t="str">
        <f>IFERROR(VLOOKUP($V239,'Agrupamiento Activos'!$A$4:$S$52,19,0),"")</f>
        <v>Medio</v>
      </c>
      <c r="AA239" s="58" t="s">
        <v>476</v>
      </c>
      <c r="AB239" s="58" t="s">
        <v>471</v>
      </c>
      <c r="AC239" s="58" t="s">
        <v>477</v>
      </c>
      <c r="AD239" s="58" t="s">
        <v>473</v>
      </c>
      <c r="AE239" s="64">
        <v>43237</v>
      </c>
      <c r="AF239" s="58" t="s">
        <v>474</v>
      </c>
      <c r="AG239" s="58" t="s">
        <v>479</v>
      </c>
      <c r="AH239" s="62"/>
      <c r="AI239" s="62"/>
      <c r="AJ239" s="62"/>
      <c r="AK239" s="63"/>
    </row>
    <row r="240" spans="1:37" ht="150.75" thickBot="1">
      <c r="A240" s="56" t="s">
        <v>92</v>
      </c>
      <c r="B240" s="57" t="s">
        <v>319</v>
      </c>
      <c r="C240" s="57" t="s">
        <v>340</v>
      </c>
      <c r="D240" s="57" t="s">
        <v>341</v>
      </c>
      <c r="E240" s="57" t="s">
        <v>654</v>
      </c>
      <c r="F240" s="58" t="s">
        <v>95</v>
      </c>
      <c r="G240" s="56" t="s">
        <v>36</v>
      </c>
      <c r="H240" s="56"/>
      <c r="I240" s="58"/>
      <c r="J240" s="56" t="s">
        <v>96</v>
      </c>
      <c r="K240" s="57" t="s">
        <v>97</v>
      </c>
      <c r="L240" s="56" t="s">
        <v>36</v>
      </c>
      <c r="M240" s="56"/>
      <c r="N240" s="58" t="s">
        <v>239</v>
      </c>
      <c r="O240" s="58" t="s">
        <v>331</v>
      </c>
      <c r="P240" s="57" t="s">
        <v>332</v>
      </c>
      <c r="Q240" s="58" t="s">
        <v>442</v>
      </c>
      <c r="R240" s="58" t="s">
        <v>41</v>
      </c>
      <c r="S240" s="58" t="s">
        <v>443</v>
      </c>
      <c r="T240" s="58" t="s">
        <v>444</v>
      </c>
      <c r="U240" s="58" t="s">
        <v>445</v>
      </c>
      <c r="V240" s="56" t="s">
        <v>466</v>
      </c>
      <c r="W240" s="3" t="str">
        <f>IFERROR(VLOOKUP($V240,'Agrupamiento Activos'!$A$3:$S$52,2,0),"")</f>
        <v>Pública Clasificada</v>
      </c>
      <c r="X240" s="3" t="str">
        <f>IFERROR(VLOOKUP($V240,'Agrupamiento Activos'!$A$4:$S$52,9,0),"")</f>
        <v>Medio</v>
      </c>
      <c r="Y240" s="3" t="str">
        <f>IFERROR(VLOOKUP($V240,'Agrupamiento Activos'!$A$4:$S$52,16,0),"")</f>
        <v>Medio</v>
      </c>
      <c r="Z240" s="3" t="str">
        <f>IFERROR(VLOOKUP($V240,'Agrupamiento Activos'!$A$4:$S$52,19,0),"")</f>
        <v>Medio</v>
      </c>
      <c r="AA240" s="58" t="s">
        <v>476</v>
      </c>
      <c r="AB240" s="58" t="s">
        <v>471</v>
      </c>
      <c r="AC240" s="58" t="s">
        <v>477</v>
      </c>
      <c r="AD240" s="58" t="s">
        <v>473</v>
      </c>
      <c r="AE240" s="64">
        <v>43237</v>
      </c>
      <c r="AF240" s="58" t="s">
        <v>474</v>
      </c>
      <c r="AG240" s="58" t="s">
        <v>479</v>
      </c>
      <c r="AH240" s="62"/>
      <c r="AI240" s="62"/>
      <c r="AJ240" s="62"/>
      <c r="AK240" s="63"/>
    </row>
    <row r="241" spans="1:37" ht="75.75" thickBot="1">
      <c r="A241" s="56" t="s">
        <v>92</v>
      </c>
      <c r="B241" s="57" t="s">
        <v>319</v>
      </c>
      <c r="C241" s="56" t="s">
        <v>244</v>
      </c>
      <c r="D241" s="57" t="s">
        <v>342</v>
      </c>
      <c r="E241" s="57" t="s">
        <v>343</v>
      </c>
      <c r="F241" s="58" t="s">
        <v>95</v>
      </c>
      <c r="G241" s="56"/>
      <c r="H241" s="56"/>
      <c r="I241" s="56" t="s">
        <v>36</v>
      </c>
      <c r="J241" s="56" t="s">
        <v>103</v>
      </c>
      <c r="K241" s="57" t="s">
        <v>131</v>
      </c>
      <c r="L241" s="56" t="s">
        <v>36</v>
      </c>
      <c r="M241" s="56"/>
      <c r="N241" s="58" t="s">
        <v>98</v>
      </c>
      <c r="O241" s="58" t="s">
        <v>98</v>
      </c>
      <c r="P241" s="57" t="s">
        <v>98</v>
      </c>
      <c r="Q241" s="58" t="s">
        <v>442</v>
      </c>
      <c r="R241" s="58" t="s">
        <v>41</v>
      </c>
      <c r="S241" s="58" t="s">
        <v>448</v>
      </c>
      <c r="T241" s="58" t="s">
        <v>444</v>
      </c>
      <c r="U241" s="58" t="s">
        <v>445</v>
      </c>
      <c r="V241" s="56" t="s">
        <v>466</v>
      </c>
      <c r="W241" s="3" t="str">
        <f>IFERROR(VLOOKUP($V241,'Agrupamiento Activos'!$A$3:$S$52,2,0),"")</f>
        <v>Pública Clasificada</v>
      </c>
      <c r="X241" s="3" t="str">
        <f>IFERROR(VLOOKUP($V241,'Agrupamiento Activos'!$A$4:$S$52,9,0),"")</f>
        <v>Medio</v>
      </c>
      <c r="Y241" s="3" t="str">
        <f>IFERROR(VLOOKUP($V241,'Agrupamiento Activos'!$A$4:$S$52,16,0),"")</f>
        <v>Medio</v>
      </c>
      <c r="Z241" s="3" t="str">
        <f>IFERROR(VLOOKUP($V241,'Agrupamiento Activos'!$A$4:$S$52,19,0),"")</f>
        <v>Medio</v>
      </c>
      <c r="AA241" s="58" t="s">
        <v>476</v>
      </c>
      <c r="AB241" s="58" t="s">
        <v>471</v>
      </c>
      <c r="AC241" s="58" t="s">
        <v>477</v>
      </c>
      <c r="AD241" s="58" t="s">
        <v>473</v>
      </c>
      <c r="AE241" s="64">
        <v>43237</v>
      </c>
      <c r="AF241" s="58" t="s">
        <v>474</v>
      </c>
      <c r="AG241" s="58" t="s">
        <v>479</v>
      </c>
      <c r="AH241" s="62"/>
      <c r="AI241" s="62"/>
      <c r="AJ241" s="62"/>
      <c r="AK241" s="63"/>
    </row>
    <row r="242" spans="1:37" ht="120.75" thickBot="1">
      <c r="A242" s="56" t="s">
        <v>92</v>
      </c>
      <c r="B242" s="57" t="s">
        <v>319</v>
      </c>
      <c r="C242" s="57" t="s">
        <v>97</v>
      </c>
      <c r="D242" s="57" t="s">
        <v>344</v>
      </c>
      <c r="E242" s="57" t="s">
        <v>655</v>
      </c>
      <c r="F242" s="58" t="s">
        <v>95</v>
      </c>
      <c r="G242" s="56"/>
      <c r="H242" s="56"/>
      <c r="I242" s="58" t="s">
        <v>36</v>
      </c>
      <c r="J242" s="56" t="s">
        <v>103</v>
      </c>
      <c r="K242" s="57" t="s">
        <v>131</v>
      </c>
      <c r="L242" s="56" t="s">
        <v>36</v>
      </c>
      <c r="M242" s="56"/>
      <c r="N242" s="58" t="s">
        <v>98</v>
      </c>
      <c r="O242" s="58" t="s">
        <v>98</v>
      </c>
      <c r="P242" s="57" t="s">
        <v>98</v>
      </c>
      <c r="Q242" s="58" t="s">
        <v>442</v>
      </c>
      <c r="R242" s="58" t="s">
        <v>41</v>
      </c>
      <c r="S242" s="58" t="s">
        <v>448</v>
      </c>
      <c r="T242" s="58" t="s">
        <v>444</v>
      </c>
      <c r="U242" s="58" t="s">
        <v>445</v>
      </c>
      <c r="V242" s="56" t="s">
        <v>464</v>
      </c>
      <c r="W242" s="3" t="str">
        <f>IFERROR(VLOOKUP($V242,'Agrupamiento Activos'!$A$3:$S$52,2,0),"")</f>
        <v>Pública Clasificada</v>
      </c>
      <c r="X242" s="3" t="str">
        <f>IFERROR(VLOOKUP($V242,'Agrupamiento Activos'!$A$4:$S$52,9,0),"")</f>
        <v>Medio</v>
      </c>
      <c r="Y242" s="3" t="str">
        <f>IFERROR(VLOOKUP($V242,'Agrupamiento Activos'!$A$4:$S$52,16,0),"")</f>
        <v>Medio</v>
      </c>
      <c r="Z242" s="3" t="str">
        <f>IFERROR(VLOOKUP($V242,'Agrupamiento Activos'!$A$4:$S$52,19,0),"")</f>
        <v>Medio</v>
      </c>
      <c r="AA242" s="58" t="s">
        <v>476</v>
      </c>
      <c r="AB242" s="58" t="s">
        <v>471</v>
      </c>
      <c r="AC242" s="58" t="s">
        <v>477</v>
      </c>
      <c r="AD242" s="58" t="s">
        <v>473</v>
      </c>
      <c r="AE242" s="64">
        <v>43237</v>
      </c>
      <c r="AF242" s="58" t="s">
        <v>474</v>
      </c>
      <c r="AG242" s="65" t="s">
        <v>475</v>
      </c>
      <c r="AH242" s="62"/>
      <c r="AI242" s="62"/>
      <c r="AJ242" s="62"/>
      <c r="AK242" s="63"/>
    </row>
    <row r="243" spans="1:37" ht="75.75" thickBot="1">
      <c r="A243" s="56" t="s">
        <v>92</v>
      </c>
      <c r="B243" s="57" t="s">
        <v>319</v>
      </c>
      <c r="C243" s="56" t="s">
        <v>345</v>
      </c>
      <c r="D243" s="57" t="s">
        <v>346</v>
      </c>
      <c r="E243" s="57" t="s">
        <v>656</v>
      </c>
      <c r="F243" s="58" t="s">
        <v>95</v>
      </c>
      <c r="G243" s="56" t="s">
        <v>36</v>
      </c>
      <c r="H243" s="56"/>
      <c r="I243" s="56"/>
      <c r="J243" s="56" t="s">
        <v>96</v>
      </c>
      <c r="K243" s="57" t="s">
        <v>97</v>
      </c>
      <c r="L243" s="56" t="s">
        <v>36</v>
      </c>
      <c r="M243" s="56"/>
      <c r="N243" s="58" t="s">
        <v>98</v>
      </c>
      <c r="O243" s="58" t="s">
        <v>98</v>
      </c>
      <c r="P243" s="57" t="s">
        <v>98</v>
      </c>
      <c r="Q243" s="58" t="s">
        <v>442</v>
      </c>
      <c r="R243" s="58" t="s">
        <v>41</v>
      </c>
      <c r="S243" s="58" t="s">
        <v>443</v>
      </c>
      <c r="T243" s="58" t="s">
        <v>444</v>
      </c>
      <c r="U243" s="58" t="s">
        <v>445</v>
      </c>
      <c r="V243" s="56" t="s">
        <v>482</v>
      </c>
      <c r="W243" s="3" t="str">
        <f>IFERROR(VLOOKUP($V243,'Agrupamiento Activos'!$A$3:$S$52,2,0),"")</f>
        <v>Pública Clasificada</v>
      </c>
      <c r="X243" s="3" t="str">
        <f>IFERROR(VLOOKUP($V243,'Agrupamiento Activos'!$A$4:$S$52,9,0),"")</f>
        <v>Medio</v>
      </c>
      <c r="Y243" s="3" t="str">
        <f>IFERROR(VLOOKUP($V243,'Agrupamiento Activos'!$A$4:$S$52,16,0),"")</f>
        <v>Medio</v>
      </c>
      <c r="Z243" s="3" t="str">
        <f>IFERROR(VLOOKUP($V243,'Agrupamiento Activos'!$A$4:$S$52,19,0),"")</f>
        <v>Medio</v>
      </c>
      <c r="AA243" s="58" t="s">
        <v>476</v>
      </c>
      <c r="AB243" s="58" t="s">
        <v>471</v>
      </c>
      <c r="AC243" s="58" t="s">
        <v>477</v>
      </c>
      <c r="AD243" s="58" t="s">
        <v>473</v>
      </c>
      <c r="AE243" s="64">
        <v>43237</v>
      </c>
      <c r="AF243" s="58" t="s">
        <v>474</v>
      </c>
      <c r="AG243" s="58" t="s">
        <v>479</v>
      </c>
      <c r="AH243" s="62"/>
      <c r="AI243" s="62"/>
      <c r="AJ243" s="62"/>
      <c r="AK243" s="63"/>
    </row>
    <row r="244" spans="1:37" ht="135.75" thickBot="1">
      <c r="A244" s="56" t="s">
        <v>92</v>
      </c>
      <c r="B244" s="57" t="s">
        <v>319</v>
      </c>
      <c r="C244" s="56" t="s">
        <v>348</v>
      </c>
      <c r="D244" s="57" t="s">
        <v>349</v>
      </c>
      <c r="E244" s="57" t="s">
        <v>657</v>
      </c>
      <c r="F244" s="58" t="s">
        <v>95</v>
      </c>
      <c r="G244" s="56" t="s">
        <v>36</v>
      </c>
      <c r="H244" s="56"/>
      <c r="I244" s="56"/>
      <c r="J244" s="56" t="s">
        <v>96</v>
      </c>
      <c r="K244" s="57" t="s">
        <v>97</v>
      </c>
      <c r="L244" s="56" t="s">
        <v>36</v>
      </c>
      <c r="M244" s="56"/>
      <c r="N244" s="58" t="s">
        <v>98</v>
      </c>
      <c r="O244" s="58" t="s">
        <v>98</v>
      </c>
      <c r="P244" s="57" t="s">
        <v>98</v>
      </c>
      <c r="Q244" s="58" t="s">
        <v>442</v>
      </c>
      <c r="R244" s="58" t="s">
        <v>41</v>
      </c>
      <c r="S244" s="58" t="s">
        <v>443</v>
      </c>
      <c r="T244" s="58" t="s">
        <v>444</v>
      </c>
      <c r="U244" s="58" t="s">
        <v>445</v>
      </c>
      <c r="V244" s="56" t="s">
        <v>469</v>
      </c>
      <c r="W244" s="3" t="str">
        <f>IFERROR(VLOOKUP($V244,'Agrupamiento Activos'!$A$3:$S$52,2,0),"")</f>
        <v>Pública Clasificada</v>
      </c>
      <c r="X244" s="3" t="str">
        <f>IFERROR(VLOOKUP($V244,'Agrupamiento Activos'!$A$4:$S$52,9,0),"")</f>
        <v>Medio</v>
      </c>
      <c r="Y244" s="3" t="str">
        <f>IFERROR(VLOOKUP($V244,'Agrupamiento Activos'!$A$4:$S$52,16,0),"")</f>
        <v>Medio</v>
      </c>
      <c r="Z244" s="3" t="str">
        <f>IFERROR(VLOOKUP($V244,'Agrupamiento Activos'!$A$4:$S$52,19,0),"")</f>
        <v>Medio</v>
      </c>
      <c r="AA244" s="58" t="s">
        <v>476</v>
      </c>
      <c r="AB244" s="58" t="s">
        <v>471</v>
      </c>
      <c r="AC244" s="58" t="s">
        <v>477</v>
      </c>
      <c r="AD244" s="58" t="s">
        <v>473</v>
      </c>
      <c r="AE244" s="64">
        <v>43237</v>
      </c>
      <c r="AF244" s="58" t="s">
        <v>474</v>
      </c>
      <c r="AG244" s="65" t="s">
        <v>475</v>
      </c>
      <c r="AH244" s="62"/>
      <c r="AI244" s="62"/>
      <c r="AJ244" s="62"/>
      <c r="AK244" s="63"/>
    </row>
    <row r="245" spans="1:37" ht="150.75" thickBot="1">
      <c r="A245" s="56" t="s">
        <v>92</v>
      </c>
      <c r="B245" s="57" t="s">
        <v>319</v>
      </c>
      <c r="C245" s="56" t="s">
        <v>265</v>
      </c>
      <c r="D245" s="56" t="s">
        <v>77</v>
      </c>
      <c r="E245" s="56" t="s">
        <v>658</v>
      </c>
      <c r="F245" s="58" t="s">
        <v>95</v>
      </c>
      <c r="G245" s="56" t="s">
        <v>36</v>
      </c>
      <c r="H245" s="56"/>
      <c r="I245" s="58"/>
      <c r="J245" s="56" t="s">
        <v>96</v>
      </c>
      <c r="K245" s="56" t="s">
        <v>97</v>
      </c>
      <c r="L245" s="56" t="s">
        <v>36</v>
      </c>
      <c r="M245" s="56"/>
      <c r="N245" s="58" t="s">
        <v>239</v>
      </c>
      <c r="O245" s="58" t="s">
        <v>331</v>
      </c>
      <c r="P245" s="56" t="s">
        <v>332</v>
      </c>
      <c r="Q245" s="58" t="s">
        <v>442</v>
      </c>
      <c r="R245" s="58" t="s">
        <v>41</v>
      </c>
      <c r="S245" s="58" t="s">
        <v>443</v>
      </c>
      <c r="T245" s="58" t="s">
        <v>444</v>
      </c>
      <c r="U245" s="58" t="s">
        <v>445</v>
      </c>
      <c r="V245" s="56" t="s">
        <v>77</v>
      </c>
      <c r="W245" s="3" t="str">
        <f>IFERROR(VLOOKUP($V245,'Agrupamiento Activos'!$A$3:$S$52,2,0),"")</f>
        <v>Pública</v>
      </c>
      <c r="X245" s="3" t="str">
        <f>IFERROR(VLOOKUP($V245,'Agrupamiento Activos'!$A$4:$S$52,9,0),"")</f>
        <v>Bajo</v>
      </c>
      <c r="Y245" s="3" t="str">
        <f>IFERROR(VLOOKUP($V245,'Agrupamiento Activos'!$A$4:$S$52,16,0),"")</f>
        <v>Medio</v>
      </c>
      <c r="Z245" s="3" t="str">
        <f>IFERROR(VLOOKUP($V245,'Agrupamiento Activos'!$A$4:$S$52,19,0),"")</f>
        <v>Bajo</v>
      </c>
      <c r="AA245" s="58" t="s">
        <v>478</v>
      </c>
      <c r="AB245" s="58" t="s">
        <v>478</v>
      </c>
      <c r="AC245" s="58" t="s">
        <v>478</v>
      </c>
      <c r="AD245" s="58" t="s">
        <v>478</v>
      </c>
      <c r="AE245" s="58" t="s">
        <v>478</v>
      </c>
      <c r="AF245" s="58" t="s">
        <v>478</v>
      </c>
      <c r="AG245" s="58" t="s">
        <v>479</v>
      </c>
      <c r="AH245" s="62"/>
      <c r="AI245" s="62"/>
      <c r="AJ245" s="62"/>
      <c r="AK245" s="63"/>
    </row>
    <row r="246" spans="1:37" ht="75.75" thickBot="1">
      <c r="A246" s="56" t="s">
        <v>92</v>
      </c>
      <c r="B246" s="57" t="s">
        <v>319</v>
      </c>
      <c r="C246" s="56" t="s">
        <v>97</v>
      </c>
      <c r="D246" s="56" t="s">
        <v>350</v>
      </c>
      <c r="E246" s="56" t="s">
        <v>683</v>
      </c>
      <c r="F246" s="58" t="s">
        <v>95</v>
      </c>
      <c r="G246" s="56" t="s">
        <v>36</v>
      </c>
      <c r="H246" s="56"/>
      <c r="I246" s="58"/>
      <c r="J246" s="56" t="s">
        <v>96</v>
      </c>
      <c r="K246" s="56" t="s">
        <v>97</v>
      </c>
      <c r="L246" s="56" t="s">
        <v>36</v>
      </c>
      <c r="M246" s="56"/>
      <c r="N246" s="58" t="s">
        <v>98</v>
      </c>
      <c r="O246" s="58" t="s">
        <v>98</v>
      </c>
      <c r="P246" s="56" t="s">
        <v>98</v>
      </c>
      <c r="Q246" s="58" t="s">
        <v>442</v>
      </c>
      <c r="R246" s="58" t="s">
        <v>41</v>
      </c>
      <c r="S246" s="58" t="s">
        <v>443</v>
      </c>
      <c r="T246" s="58" t="s">
        <v>444</v>
      </c>
      <c r="U246" s="58" t="s">
        <v>445</v>
      </c>
      <c r="V246" s="56" t="s">
        <v>466</v>
      </c>
      <c r="W246" s="3" t="str">
        <f>IFERROR(VLOOKUP($V246,'Agrupamiento Activos'!$A$3:$S$52,2,0),"")</f>
        <v>Pública Clasificada</v>
      </c>
      <c r="X246" s="3" t="str">
        <f>IFERROR(VLOOKUP($V246,'Agrupamiento Activos'!$A$4:$S$52,9,0),"")</f>
        <v>Medio</v>
      </c>
      <c r="Y246" s="3" t="str">
        <f>IFERROR(VLOOKUP($V246,'Agrupamiento Activos'!$A$4:$S$52,16,0),"")</f>
        <v>Medio</v>
      </c>
      <c r="Z246" s="3" t="str">
        <f>IFERROR(VLOOKUP($V246,'Agrupamiento Activos'!$A$4:$S$52,19,0),"")</f>
        <v>Medio</v>
      </c>
      <c r="AA246" s="58" t="s">
        <v>476</v>
      </c>
      <c r="AB246" s="58" t="s">
        <v>471</v>
      </c>
      <c r="AC246" s="58" t="s">
        <v>477</v>
      </c>
      <c r="AD246" s="58" t="s">
        <v>473</v>
      </c>
      <c r="AE246" s="64">
        <v>43237</v>
      </c>
      <c r="AF246" s="58" t="s">
        <v>474</v>
      </c>
      <c r="AG246" s="58" t="s">
        <v>479</v>
      </c>
      <c r="AH246" s="62"/>
      <c r="AI246" s="62"/>
      <c r="AJ246" s="62"/>
      <c r="AK246" s="63"/>
    </row>
    <row r="247" spans="1:37" ht="90.75" thickBot="1">
      <c r="A247" s="56" t="s">
        <v>92</v>
      </c>
      <c r="B247" s="57" t="s">
        <v>319</v>
      </c>
      <c r="C247" s="56" t="s">
        <v>351</v>
      </c>
      <c r="D247" s="56" t="s">
        <v>352</v>
      </c>
      <c r="E247" s="56" t="s">
        <v>684</v>
      </c>
      <c r="F247" s="58" t="s">
        <v>95</v>
      </c>
      <c r="G247" s="56" t="s">
        <v>36</v>
      </c>
      <c r="H247" s="56"/>
      <c r="I247" s="58"/>
      <c r="J247" s="56" t="s">
        <v>96</v>
      </c>
      <c r="K247" s="56" t="s">
        <v>97</v>
      </c>
      <c r="L247" s="56" t="s">
        <v>36</v>
      </c>
      <c r="M247" s="56"/>
      <c r="N247" s="58" t="s">
        <v>98</v>
      </c>
      <c r="O247" s="58" t="s">
        <v>98</v>
      </c>
      <c r="P247" s="56" t="s">
        <v>98</v>
      </c>
      <c r="Q247" s="58" t="s">
        <v>442</v>
      </c>
      <c r="R247" s="58" t="s">
        <v>41</v>
      </c>
      <c r="S247" s="58" t="s">
        <v>443</v>
      </c>
      <c r="T247" s="58" t="s">
        <v>444</v>
      </c>
      <c r="U247" s="58" t="s">
        <v>445</v>
      </c>
      <c r="V247" s="56" t="s">
        <v>466</v>
      </c>
      <c r="W247" s="3" t="str">
        <f>IFERROR(VLOOKUP($V247,'Agrupamiento Activos'!$A$3:$S$52,2,0),"")</f>
        <v>Pública Clasificada</v>
      </c>
      <c r="X247" s="3" t="str">
        <f>IFERROR(VLOOKUP($V247,'Agrupamiento Activos'!$A$4:$S$52,9,0),"")</f>
        <v>Medio</v>
      </c>
      <c r="Y247" s="3" t="str">
        <f>IFERROR(VLOOKUP($V247,'Agrupamiento Activos'!$A$4:$S$52,16,0),"")</f>
        <v>Medio</v>
      </c>
      <c r="Z247" s="3" t="str">
        <f>IFERROR(VLOOKUP($V247,'Agrupamiento Activos'!$A$4:$S$52,19,0),"")</f>
        <v>Medio</v>
      </c>
      <c r="AA247" s="58" t="s">
        <v>476</v>
      </c>
      <c r="AB247" s="58" t="s">
        <v>471</v>
      </c>
      <c r="AC247" s="58" t="s">
        <v>477</v>
      </c>
      <c r="AD247" s="58" t="s">
        <v>473</v>
      </c>
      <c r="AE247" s="64">
        <v>43237</v>
      </c>
      <c r="AF247" s="58" t="s">
        <v>474</v>
      </c>
      <c r="AG247" s="58" t="s">
        <v>479</v>
      </c>
      <c r="AH247" s="62"/>
      <c r="AI247" s="62"/>
      <c r="AJ247" s="62"/>
      <c r="AK247" s="63"/>
    </row>
    <row r="248" spans="1:37" ht="150.75" thickBot="1">
      <c r="A248" s="56" t="s">
        <v>92</v>
      </c>
      <c r="B248" s="57" t="s">
        <v>319</v>
      </c>
      <c r="C248" s="56" t="s">
        <v>353</v>
      </c>
      <c r="D248" s="57" t="s">
        <v>354</v>
      </c>
      <c r="E248" s="56" t="s">
        <v>659</v>
      </c>
      <c r="F248" s="58" t="s">
        <v>95</v>
      </c>
      <c r="G248" s="56" t="s">
        <v>36</v>
      </c>
      <c r="H248" s="56"/>
      <c r="I248" s="58"/>
      <c r="J248" s="56" t="s">
        <v>96</v>
      </c>
      <c r="K248" s="56" t="s">
        <v>97</v>
      </c>
      <c r="L248" s="56" t="s">
        <v>36</v>
      </c>
      <c r="M248" s="56"/>
      <c r="N248" s="58" t="s">
        <v>239</v>
      </c>
      <c r="O248" s="58" t="s">
        <v>331</v>
      </c>
      <c r="P248" s="56" t="s">
        <v>332</v>
      </c>
      <c r="Q248" s="58" t="s">
        <v>442</v>
      </c>
      <c r="R248" s="58" t="s">
        <v>41</v>
      </c>
      <c r="S248" s="58" t="s">
        <v>443</v>
      </c>
      <c r="T248" s="58" t="s">
        <v>444</v>
      </c>
      <c r="U248" s="58" t="s">
        <v>445</v>
      </c>
      <c r="V248" s="56" t="s">
        <v>466</v>
      </c>
      <c r="W248" s="3" t="str">
        <f>IFERROR(VLOOKUP($V248,'Agrupamiento Activos'!$A$3:$S$52,2,0),"")</f>
        <v>Pública Clasificada</v>
      </c>
      <c r="X248" s="3" t="str">
        <f>IFERROR(VLOOKUP($V248,'Agrupamiento Activos'!$A$4:$S$52,9,0),"")</f>
        <v>Medio</v>
      </c>
      <c r="Y248" s="3" t="str">
        <f>IFERROR(VLOOKUP($V248,'Agrupamiento Activos'!$A$4:$S$52,16,0),"")</f>
        <v>Medio</v>
      </c>
      <c r="Z248" s="3" t="str">
        <f>IFERROR(VLOOKUP($V248,'Agrupamiento Activos'!$A$4:$S$52,19,0),"")</f>
        <v>Medio</v>
      </c>
      <c r="AA248" s="58" t="s">
        <v>476</v>
      </c>
      <c r="AB248" s="58" t="s">
        <v>471</v>
      </c>
      <c r="AC248" s="58" t="s">
        <v>477</v>
      </c>
      <c r="AD248" s="58" t="s">
        <v>473</v>
      </c>
      <c r="AE248" s="64">
        <v>43237</v>
      </c>
      <c r="AF248" s="58" t="s">
        <v>474</v>
      </c>
      <c r="AG248" s="58" t="s">
        <v>479</v>
      </c>
      <c r="AH248" s="62"/>
      <c r="AI248" s="62"/>
      <c r="AJ248" s="62"/>
      <c r="AK248" s="63"/>
    </row>
    <row r="249" spans="1:37" ht="150.75" thickBot="1">
      <c r="A249" s="56" t="s">
        <v>92</v>
      </c>
      <c r="B249" s="56" t="s">
        <v>319</v>
      </c>
      <c r="C249" s="56" t="s">
        <v>355</v>
      </c>
      <c r="D249" s="57" t="s">
        <v>356</v>
      </c>
      <c r="E249" s="56" t="s">
        <v>357</v>
      </c>
      <c r="F249" s="58" t="s">
        <v>95</v>
      </c>
      <c r="G249" s="56" t="s">
        <v>36</v>
      </c>
      <c r="H249" s="56"/>
      <c r="I249" s="58"/>
      <c r="J249" s="56" t="s">
        <v>96</v>
      </c>
      <c r="K249" s="56" t="s">
        <v>97</v>
      </c>
      <c r="L249" s="56" t="s">
        <v>36</v>
      </c>
      <c r="M249" s="56"/>
      <c r="N249" s="56" t="s">
        <v>239</v>
      </c>
      <c r="O249" s="58" t="s">
        <v>331</v>
      </c>
      <c r="P249" s="56" t="s">
        <v>332</v>
      </c>
      <c r="Q249" s="58" t="s">
        <v>442</v>
      </c>
      <c r="R249" s="58" t="s">
        <v>41</v>
      </c>
      <c r="S249" s="58" t="s">
        <v>443</v>
      </c>
      <c r="T249" s="58" t="s">
        <v>444</v>
      </c>
      <c r="U249" s="58" t="s">
        <v>445</v>
      </c>
      <c r="V249" s="56" t="s">
        <v>469</v>
      </c>
      <c r="W249" s="3" t="str">
        <f>IFERROR(VLOOKUP($V249,'Agrupamiento Activos'!$A$3:$S$52,2,0),"")</f>
        <v>Pública Clasificada</v>
      </c>
      <c r="X249" s="3" t="str">
        <f>IFERROR(VLOOKUP($V249,'Agrupamiento Activos'!$A$4:$S$52,9,0),"")</f>
        <v>Medio</v>
      </c>
      <c r="Y249" s="3" t="str">
        <f>IFERROR(VLOOKUP($V249,'Agrupamiento Activos'!$A$4:$S$52,16,0),"")</f>
        <v>Medio</v>
      </c>
      <c r="Z249" s="3" t="str">
        <f>IFERROR(VLOOKUP($V249,'Agrupamiento Activos'!$A$4:$S$52,19,0),"")</f>
        <v>Medio</v>
      </c>
      <c r="AA249" s="58" t="s">
        <v>476</v>
      </c>
      <c r="AB249" s="58" t="s">
        <v>471</v>
      </c>
      <c r="AC249" s="58" t="s">
        <v>477</v>
      </c>
      <c r="AD249" s="58" t="s">
        <v>473</v>
      </c>
      <c r="AE249" s="64">
        <v>43237</v>
      </c>
      <c r="AF249" s="58" t="s">
        <v>474</v>
      </c>
      <c r="AG249" s="58" t="s">
        <v>479</v>
      </c>
      <c r="AH249" s="62"/>
      <c r="AI249" s="62"/>
      <c r="AJ249" s="62"/>
      <c r="AK249" s="63"/>
    </row>
    <row r="250" spans="1:37" ht="150.75" thickBot="1">
      <c r="A250" s="56" t="s">
        <v>92</v>
      </c>
      <c r="B250" s="56" t="s">
        <v>319</v>
      </c>
      <c r="C250" s="56" t="s">
        <v>358</v>
      </c>
      <c r="D250" s="57" t="s">
        <v>359</v>
      </c>
      <c r="E250" s="56" t="s">
        <v>660</v>
      </c>
      <c r="F250" s="58" t="s">
        <v>95</v>
      </c>
      <c r="G250" s="56" t="s">
        <v>36</v>
      </c>
      <c r="H250" s="56"/>
      <c r="I250" s="58"/>
      <c r="J250" s="56" t="s">
        <v>96</v>
      </c>
      <c r="K250" s="56" t="s">
        <v>97</v>
      </c>
      <c r="L250" s="56" t="s">
        <v>36</v>
      </c>
      <c r="M250" s="56"/>
      <c r="N250" s="56" t="s">
        <v>239</v>
      </c>
      <c r="O250" s="58" t="s">
        <v>331</v>
      </c>
      <c r="P250" s="56" t="s">
        <v>332</v>
      </c>
      <c r="Q250" s="58" t="s">
        <v>442</v>
      </c>
      <c r="R250" s="58" t="s">
        <v>41</v>
      </c>
      <c r="S250" s="58" t="s">
        <v>443</v>
      </c>
      <c r="T250" s="58" t="s">
        <v>444</v>
      </c>
      <c r="U250" s="58" t="s">
        <v>445</v>
      </c>
      <c r="V250" s="56" t="s">
        <v>86</v>
      </c>
      <c r="W250" s="3" t="str">
        <f>IFERROR(VLOOKUP($V250,'Agrupamiento Activos'!$A$3:$S$52,2,0),"")</f>
        <v>Pública</v>
      </c>
      <c r="X250" s="3" t="str">
        <f>IFERROR(VLOOKUP($V250,'Agrupamiento Activos'!$A$4:$S$52,9,0),"")</f>
        <v>Medio</v>
      </c>
      <c r="Y250" s="3" t="str">
        <f>IFERROR(VLOOKUP($V250,'Agrupamiento Activos'!$A$4:$S$52,16,0),"")</f>
        <v>Bajo</v>
      </c>
      <c r="Z250" s="3" t="str">
        <f>IFERROR(VLOOKUP($V250,'Agrupamiento Activos'!$A$4:$S$52,19,0),"")</f>
        <v>Bajo</v>
      </c>
      <c r="AA250" s="58" t="s">
        <v>478</v>
      </c>
      <c r="AB250" s="58" t="s">
        <v>478</v>
      </c>
      <c r="AC250" s="58" t="s">
        <v>478</v>
      </c>
      <c r="AD250" s="58" t="s">
        <v>478</v>
      </c>
      <c r="AE250" s="58" t="s">
        <v>478</v>
      </c>
      <c r="AF250" s="58" t="s">
        <v>478</v>
      </c>
      <c r="AG250" s="58" t="s">
        <v>479</v>
      </c>
      <c r="AH250" s="62"/>
      <c r="AI250" s="62"/>
      <c r="AJ250" s="62"/>
      <c r="AK250" s="63"/>
    </row>
    <row r="251" spans="1:37" ht="150.75" thickBot="1">
      <c r="A251" s="56" t="s">
        <v>92</v>
      </c>
      <c r="B251" s="56" t="s">
        <v>319</v>
      </c>
      <c r="C251" s="56" t="s">
        <v>360</v>
      </c>
      <c r="D251" s="56" t="s">
        <v>361</v>
      </c>
      <c r="E251" s="56" t="s">
        <v>362</v>
      </c>
      <c r="F251" s="58" t="s">
        <v>95</v>
      </c>
      <c r="G251" s="56" t="s">
        <v>36</v>
      </c>
      <c r="H251" s="56"/>
      <c r="I251" s="58"/>
      <c r="J251" s="56" t="s">
        <v>96</v>
      </c>
      <c r="K251" s="56" t="s">
        <v>97</v>
      </c>
      <c r="L251" s="56" t="s">
        <v>36</v>
      </c>
      <c r="M251" s="56"/>
      <c r="N251" s="56" t="s">
        <v>239</v>
      </c>
      <c r="O251" s="58" t="s">
        <v>331</v>
      </c>
      <c r="P251" s="56" t="s">
        <v>332</v>
      </c>
      <c r="Q251" s="58" t="s">
        <v>442</v>
      </c>
      <c r="R251" s="58" t="s">
        <v>41</v>
      </c>
      <c r="S251" s="58" t="s">
        <v>443</v>
      </c>
      <c r="T251" s="58" t="s">
        <v>444</v>
      </c>
      <c r="U251" s="58" t="s">
        <v>445</v>
      </c>
      <c r="V251" s="56" t="s">
        <v>461</v>
      </c>
      <c r="W251" s="3" t="str">
        <f>IFERROR(VLOOKUP($V251,'Agrupamiento Activos'!$A$3:$S$52,2,0),"")</f>
        <v>Pública Clasificada</v>
      </c>
      <c r="X251" s="3" t="str">
        <f>IFERROR(VLOOKUP($V251,'Agrupamiento Activos'!$A$4:$S$52,9,0),"")</f>
        <v>Medio</v>
      </c>
      <c r="Y251" s="3" t="str">
        <f>IFERROR(VLOOKUP($V251,'Agrupamiento Activos'!$A$4:$S$52,16,0),"")</f>
        <v>Bajo</v>
      </c>
      <c r="Z251" s="3" t="str">
        <f>IFERROR(VLOOKUP($V251,'Agrupamiento Activos'!$A$4:$S$52,19,0),"")</f>
        <v>Medio</v>
      </c>
      <c r="AA251" s="58" t="s">
        <v>476</v>
      </c>
      <c r="AB251" s="58" t="s">
        <v>471</v>
      </c>
      <c r="AC251" s="58" t="s">
        <v>477</v>
      </c>
      <c r="AD251" s="58" t="s">
        <v>473</v>
      </c>
      <c r="AE251" s="64">
        <v>43237</v>
      </c>
      <c r="AF251" s="58" t="s">
        <v>474</v>
      </c>
      <c r="AG251" s="65" t="s">
        <v>475</v>
      </c>
      <c r="AH251" s="62"/>
      <c r="AI251" s="62"/>
      <c r="AJ251" s="62"/>
      <c r="AK251" s="63"/>
    </row>
    <row r="252" spans="1:37" ht="75.75" thickBot="1">
      <c r="A252" s="56" t="s">
        <v>92</v>
      </c>
      <c r="B252" s="57" t="s">
        <v>319</v>
      </c>
      <c r="C252" s="56" t="s">
        <v>363</v>
      </c>
      <c r="D252" s="57" t="s">
        <v>364</v>
      </c>
      <c r="E252" s="57" t="s">
        <v>347</v>
      </c>
      <c r="F252" s="58" t="s">
        <v>95</v>
      </c>
      <c r="G252" s="56" t="s">
        <v>36</v>
      </c>
      <c r="H252" s="56"/>
      <c r="I252" s="56"/>
      <c r="J252" s="56" t="s">
        <v>96</v>
      </c>
      <c r="K252" s="57" t="s">
        <v>97</v>
      </c>
      <c r="L252" s="56" t="s">
        <v>36</v>
      </c>
      <c r="M252" s="56"/>
      <c r="N252" s="58" t="s">
        <v>98</v>
      </c>
      <c r="O252" s="58" t="s">
        <v>98</v>
      </c>
      <c r="P252" s="57" t="s">
        <v>98</v>
      </c>
      <c r="Q252" s="58" t="s">
        <v>442</v>
      </c>
      <c r="R252" s="58" t="s">
        <v>41</v>
      </c>
      <c r="S252" s="58" t="s">
        <v>443</v>
      </c>
      <c r="T252" s="58" t="s">
        <v>444</v>
      </c>
      <c r="U252" s="58" t="s">
        <v>445</v>
      </c>
      <c r="V252" s="56" t="s">
        <v>482</v>
      </c>
      <c r="W252" s="3" t="str">
        <f>IFERROR(VLOOKUP($V252,'Agrupamiento Activos'!$A$3:$S$52,2,0),"")</f>
        <v>Pública Clasificada</v>
      </c>
      <c r="X252" s="3" t="str">
        <f>IFERROR(VLOOKUP($V252,'Agrupamiento Activos'!$A$4:$S$52,9,0),"")</f>
        <v>Medio</v>
      </c>
      <c r="Y252" s="3" t="str">
        <f>IFERROR(VLOOKUP($V252,'Agrupamiento Activos'!$A$4:$S$52,16,0),"")</f>
        <v>Medio</v>
      </c>
      <c r="Z252" s="3" t="str">
        <f>IFERROR(VLOOKUP($V252,'Agrupamiento Activos'!$A$4:$S$52,19,0),"")</f>
        <v>Medio</v>
      </c>
      <c r="AA252" s="58" t="s">
        <v>476</v>
      </c>
      <c r="AB252" s="58" t="s">
        <v>471</v>
      </c>
      <c r="AC252" s="58" t="s">
        <v>477</v>
      </c>
      <c r="AD252" s="58" t="s">
        <v>473</v>
      </c>
      <c r="AE252" s="64">
        <v>43237</v>
      </c>
      <c r="AF252" s="58" t="s">
        <v>474</v>
      </c>
      <c r="AG252" s="58" t="s">
        <v>479</v>
      </c>
      <c r="AH252" s="62"/>
      <c r="AI252" s="62"/>
      <c r="AJ252" s="62"/>
      <c r="AK252" s="63"/>
    </row>
    <row r="253" spans="1:37" ht="90.75" thickBot="1">
      <c r="A253" s="56" t="s">
        <v>92</v>
      </c>
      <c r="B253" s="57" t="s">
        <v>319</v>
      </c>
      <c r="C253" s="56" t="s">
        <v>365</v>
      </c>
      <c r="D253" s="56" t="s">
        <v>366</v>
      </c>
      <c r="E253" s="56" t="s">
        <v>347</v>
      </c>
      <c r="F253" s="58" t="s">
        <v>95</v>
      </c>
      <c r="G253" s="56" t="s">
        <v>36</v>
      </c>
      <c r="H253" s="56"/>
      <c r="I253" s="58"/>
      <c r="J253" s="56" t="s">
        <v>96</v>
      </c>
      <c r="K253" s="56" t="s">
        <v>97</v>
      </c>
      <c r="L253" s="56" t="s">
        <v>36</v>
      </c>
      <c r="M253" s="56"/>
      <c r="N253" s="58" t="s">
        <v>98</v>
      </c>
      <c r="O253" s="58" t="s">
        <v>98</v>
      </c>
      <c r="P253" s="56" t="s">
        <v>98</v>
      </c>
      <c r="Q253" s="58" t="s">
        <v>442</v>
      </c>
      <c r="R253" s="58" t="s">
        <v>41</v>
      </c>
      <c r="S253" s="58" t="s">
        <v>443</v>
      </c>
      <c r="T253" s="58" t="s">
        <v>444</v>
      </c>
      <c r="U253" s="58" t="s">
        <v>445</v>
      </c>
      <c r="V253" s="56" t="s">
        <v>482</v>
      </c>
      <c r="W253" s="3" t="str">
        <f>IFERROR(VLOOKUP($V253,'Agrupamiento Activos'!$A$3:$S$52,2,0),"")</f>
        <v>Pública Clasificada</v>
      </c>
      <c r="X253" s="3" t="str">
        <f>IFERROR(VLOOKUP($V253,'Agrupamiento Activos'!$A$4:$S$52,9,0),"")</f>
        <v>Medio</v>
      </c>
      <c r="Y253" s="3" t="str">
        <f>IFERROR(VLOOKUP($V253,'Agrupamiento Activos'!$A$4:$S$52,16,0),"")</f>
        <v>Medio</v>
      </c>
      <c r="Z253" s="3" t="str">
        <f>IFERROR(VLOOKUP($V253,'Agrupamiento Activos'!$A$4:$S$52,19,0),"")</f>
        <v>Medio</v>
      </c>
      <c r="AA253" s="58" t="s">
        <v>476</v>
      </c>
      <c r="AB253" s="58" t="s">
        <v>471</v>
      </c>
      <c r="AC253" s="58" t="s">
        <v>477</v>
      </c>
      <c r="AD253" s="58" t="s">
        <v>473</v>
      </c>
      <c r="AE253" s="64">
        <v>43237</v>
      </c>
      <c r="AF253" s="58" t="s">
        <v>474</v>
      </c>
      <c r="AG253" s="58" t="s">
        <v>479</v>
      </c>
      <c r="AH253" s="62"/>
      <c r="AI253" s="62"/>
      <c r="AJ253" s="62"/>
      <c r="AK253" s="63"/>
    </row>
    <row r="254" spans="1:37" ht="75.75" thickBot="1">
      <c r="A254" s="56" t="s">
        <v>92</v>
      </c>
      <c r="B254" s="57" t="s">
        <v>319</v>
      </c>
      <c r="C254" s="56" t="s">
        <v>367</v>
      </c>
      <c r="D254" s="56" t="s">
        <v>368</v>
      </c>
      <c r="E254" s="56" t="s">
        <v>656</v>
      </c>
      <c r="F254" s="58" t="s">
        <v>95</v>
      </c>
      <c r="G254" s="56" t="s">
        <v>36</v>
      </c>
      <c r="H254" s="56"/>
      <c r="I254" s="58"/>
      <c r="J254" s="56" t="s">
        <v>96</v>
      </c>
      <c r="K254" s="56" t="s">
        <v>97</v>
      </c>
      <c r="L254" s="56" t="s">
        <v>36</v>
      </c>
      <c r="M254" s="56"/>
      <c r="N254" s="58" t="s">
        <v>98</v>
      </c>
      <c r="O254" s="58" t="s">
        <v>98</v>
      </c>
      <c r="P254" s="56" t="s">
        <v>98</v>
      </c>
      <c r="Q254" s="58" t="s">
        <v>442</v>
      </c>
      <c r="R254" s="58" t="s">
        <v>41</v>
      </c>
      <c r="S254" s="58" t="s">
        <v>443</v>
      </c>
      <c r="T254" s="58" t="s">
        <v>444</v>
      </c>
      <c r="U254" s="58" t="s">
        <v>445</v>
      </c>
      <c r="V254" s="56" t="s">
        <v>482</v>
      </c>
      <c r="W254" s="3" t="str">
        <f>IFERROR(VLOOKUP($V254,'Agrupamiento Activos'!$A$3:$S$52,2,0),"")</f>
        <v>Pública Clasificada</v>
      </c>
      <c r="X254" s="3" t="str">
        <f>IFERROR(VLOOKUP($V254,'Agrupamiento Activos'!$A$4:$S$52,9,0),"")</f>
        <v>Medio</v>
      </c>
      <c r="Y254" s="3" t="str">
        <f>IFERROR(VLOOKUP($V254,'Agrupamiento Activos'!$A$4:$S$52,16,0),"")</f>
        <v>Medio</v>
      </c>
      <c r="Z254" s="3" t="str">
        <f>IFERROR(VLOOKUP($V254,'Agrupamiento Activos'!$A$4:$S$52,19,0),"")</f>
        <v>Medio</v>
      </c>
      <c r="AA254" s="58" t="s">
        <v>476</v>
      </c>
      <c r="AB254" s="58" t="s">
        <v>471</v>
      </c>
      <c r="AC254" s="58" t="s">
        <v>477</v>
      </c>
      <c r="AD254" s="58" t="s">
        <v>473</v>
      </c>
      <c r="AE254" s="64">
        <v>43237</v>
      </c>
      <c r="AF254" s="58" t="s">
        <v>474</v>
      </c>
      <c r="AG254" s="58" t="s">
        <v>479</v>
      </c>
      <c r="AH254" s="62"/>
      <c r="AI254" s="62"/>
      <c r="AJ254" s="62"/>
      <c r="AK254" s="63"/>
    </row>
    <row r="255" spans="1:37" ht="75.75" thickBot="1">
      <c r="A255" s="56" t="s">
        <v>92</v>
      </c>
      <c r="B255" s="57" t="s">
        <v>319</v>
      </c>
      <c r="C255" s="56" t="s">
        <v>369</v>
      </c>
      <c r="D255" s="56" t="s">
        <v>370</v>
      </c>
      <c r="E255" s="56" t="s">
        <v>656</v>
      </c>
      <c r="F255" s="58" t="s">
        <v>95</v>
      </c>
      <c r="G255" s="56" t="s">
        <v>36</v>
      </c>
      <c r="H255" s="56"/>
      <c r="I255" s="58"/>
      <c r="J255" s="56" t="s">
        <v>96</v>
      </c>
      <c r="K255" s="56" t="s">
        <v>97</v>
      </c>
      <c r="L255" s="56" t="s">
        <v>36</v>
      </c>
      <c r="M255" s="56"/>
      <c r="N255" s="58" t="s">
        <v>98</v>
      </c>
      <c r="O255" s="58" t="s">
        <v>98</v>
      </c>
      <c r="P255" s="56" t="s">
        <v>98</v>
      </c>
      <c r="Q255" s="58" t="s">
        <v>442</v>
      </c>
      <c r="R255" s="58" t="s">
        <v>41</v>
      </c>
      <c r="S255" s="58" t="s">
        <v>443</v>
      </c>
      <c r="T255" s="58" t="s">
        <v>444</v>
      </c>
      <c r="U255" s="58" t="s">
        <v>445</v>
      </c>
      <c r="V255" s="56" t="s">
        <v>482</v>
      </c>
      <c r="W255" s="3" t="str">
        <f>IFERROR(VLOOKUP($V255,'Agrupamiento Activos'!$A$3:$S$52,2,0),"")</f>
        <v>Pública Clasificada</v>
      </c>
      <c r="X255" s="3" t="str">
        <f>IFERROR(VLOOKUP($V255,'Agrupamiento Activos'!$A$4:$S$52,9,0),"")</f>
        <v>Medio</v>
      </c>
      <c r="Y255" s="3" t="str">
        <f>IFERROR(VLOOKUP($V255,'Agrupamiento Activos'!$A$4:$S$52,16,0),"")</f>
        <v>Medio</v>
      </c>
      <c r="Z255" s="3" t="str">
        <f>IFERROR(VLOOKUP($V255,'Agrupamiento Activos'!$A$4:$S$52,19,0),"")</f>
        <v>Medio</v>
      </c>
      <c r="AA255" s="58" t="s">
        <v>476</v>
      </c>
      <c r="AB255" s="58" t="s">
        <v>471</v>
      </c>
      <c r="AC255" s="58" t="s">
        <v>477</v>
      </c>
      <c r="AD255" s="58" t="s">
        <v>473</v>
      </c>
      <c r="AE255" s="64">
        <v>43237</v>
      </c>
      <c r="AF255" s="58" t="s">
        <v>474</v>
      </c>
      <c r="AG255" s="58" t="s">
        <v>479</v>
      </c>
      <c r="AH255" s="62"/>
      <c r="AI255" s="62"/>
      <c r="AJ255" s="62"/>
      <c r="AK255" s="63"/>
    </row>
    <row r="256" spans="1:37" ht="225.75" thickBot="1">
      <c r="A256" s="56" t="s">
        <v>75</v>
      </c>
      <c r="B256" s="57" t="s">
        <v>371</v>
      </c>
      <c r="C256" s="56" t="s">
        <v>97</v>
      </c>
      <c r="D256" s="57" t="s">
        <v>372</v>
      </c>
      <c r="E256" s="56" t="s">
        <v>373</v>
      </c>
      <c r="F256" s="58" t="s">
        <v>95</v>
      </c>
      <c r="G256" s="56" t="s">
        <v>36</v>
      </c>
      <c r="H256" s="56"/>
      <c r="I256" s="58"/>
      <c r="J256" s="56" t="s">
        <v>96</v>
      </c>
      <c r="K256" s="56" t="s">
        <v>97</v>
      </c>
      <c r="L256" s="56"/>
      <c r="M256" s="56" t="s">
        <v>36</v>
      </c>
      <c r="N256" s="58" t="s">
        <v>239</v>
      </c>
      <c r="O256" s="58" t="s">
        <v>374</v>
      </c>
      <c r="P256" s="56" t="s">
        <v>375</v>
      </c>
      <c r="Q256" s="58" t="s">
        <v>442</v>
      </c>
      <c r="R256" s="58" t="s">
        <v>41</v>
      </c>
      <c r="S256" s="58" t="s">
        <v>443</v>
      </c>
      <c r="T256" s="58" t="s">
        <v>444</v>
      </c>
      <c r="U256" s="58" t="s">
        <v>445</v>
      </c>
      <c r="V256" s="56" t="s">
        <v>86</v>
      </c>
      <c r="W256" s="3" t="str">
        <f>IFERROR(VLOOKUP($V256,'Agrupamiento Activos'!$A$3:$S$52,2,0),"")</f>
        <v>Pública</v>
      </c>
      <c r="X256" s="3" t="str">
        <f>IFERROR(VLOOKUP($V256,'Agrupamiento Activos'!$A$4:$S$52,9,0),"")</f>
        <v>Medio</v>
      </c>
      <c r="Y256" s="3" t="str">
        <f>IFERROR(VLOOKUP($V256,'Agrupamiento Activos'!$A$4:$S$52,16,0),"")</f>
        <v>Bajo</v>
      </c>
      <c r="Z256" s="3" t="str">
        <f>IFERROR(VLOOKUP($V256,'Agrupamiento Activos'!$A$4:$S$52,19,0),"")</f>
        <v>Bajo</v>
      </c>
      <c r="AA256" s="58" t="s">
        <v>478</v>
      </c>
      <c r="AB256" s="58" t="s">
        <v>478</v>
      </c>
      <c r="AC256" s="58" t="s">
        <v>478</v>
      </c>
      <c r="AD256" s="58" t="s">
        <v>478</v>
      </c>
      <c r="AE256" s="58" t="s">
        <v>478</v>
      </c>
      <c r="AF256" s="58" t="s">
        <v>478</v>
      </c>
      <c r="AG256" s="58" t="s">
        <v>479</v>
      </c>
      <c r="AH256" s="62"/>
      <c r="AI256" s="62"/>
      <c r="AJ256" s="62"/>
      <c r="AK256" s="63"/>
    </row>
    <row r="257" spans="1:37" ht="135.75" thickBot="1">
      <c r="A257" s="56" t="s">
        <v>75</v>
      </c>
      <c r="B257" s="57" t="s">
        <v>371</v>
      </c>
      <c r="C257" s="56" t="s">
        <v>376</v>
      </c>
      <c r="D257" s="56" t="s">
        <v>377</v>
      </c>
      <c r="E257" s="56" t="s">
        <v>661</v>
      </c>
      <c r="F257" s="58" t="s">
        <v>95</v>
      </c>
      <c r="G257" s="56" t="s">
        <v>36</v>
      </c>
      <c r="H257" s="56"/>
      <c r="I257" s="58"/>
      <c r="J257" s="56" t="s">
        <v>96</v>
      </c>
      <c r="K257" s="56" t="s">
        <v>97</v>
      </c>
      <c r="L257" s="56" t="s">
        <v>36</v>
      </c>
      <c r="M257" s="56"/>
      <c r="N257" s="58" t="s">
        <v>98</v>
      </c>
      <c r="O257" s="58" t="s">
        <v>98</v>
      </c>
      <c r="P257" s="56" t="s">
        <v>98</v>
      </c>
      <c r="Q257" s="58" t="s">
        <v>442</v>
      </c>
      <c r="R257" s="58" t="s">
        <v>41</v>
      </c>
      <c r="S257" s="58" t="s">
        <v>443</v>
      </c>
      <c r="T257" s="58" t="s">
        <v>444</v>
      </c>
      <c r="U257" s="58" t="s">
        <v>445</v>
      </c>
      <c r="V257" s="56" t="s">
        <v>463</v>
      </c>
      <c r="W257" s="3" t="str">
        <f>IFERROR(VLOOKUP($V257,'Agrupamiento Activos'!$A$3:$S$52,2,0),"")</f>
        <v>Pública Clasificada</v>
      </c>
      <c r="X257" s="3" t="str">
        <f>IFERROR(VLOOKUP($V257,'Agrupamiento Activos'!$A$4:$S$52,9,0),"")</f>
        <v>Medio</v>
      </c>
      <c r="Y257" s="3" t="str">
        <f>IFERROR(VLOOKUP($V257,'Agrupamiento Activos'!$A$4:$S$52,16,0),"")</f>
        <v>Medio</v>
      </c>
      <c r="Z257" s="3" t="str">
        <f>IFERROR(VLOOKUP($V257,'Agrupamiento Activos'!$A$4:$S$52,19,0),"")</f>
        <v>Medio</v>
      </c>
      <c r="AA257" s="58" t="s">
        <v>476</v>
      </c>
      <c r="AB257" s="58" t="s">
        <v>471</v>
      </c>
      <c r="AC257" s="58" t="s">
        <v>477</v>
      </c>
      <c r="AD257" s="58" t="s">
        <v>473</v>
      </c>
      <c r="AE257" s="64">
        <v>43237</v>
      </c>
      <c r="AF257" s="58" t="s">
        <v>474</v>
      </c>
      <c r="AG257" s="58" t="s">
        <v>479</v>
      </c>
      <c r="AH257" s="62"/>
      <c r="AI257" s="62"/>
      <c r="AJ257" s="62"/>
      <c r="AK257" s="63"/>
    </row>
    <row r="258" spans="1:37" ht="75.75" thickBot="1">
      <c r="A258" s="56" t="s">
        <v>75</v>
      </c>
      <c r="B258" s="57" t="s">
        <v>371</v>
      </c>
      <c r="C258" s="56" t="s">
        <v>97</v>
      </c>
      <c r="D258" s="56" t="s">
        <v>378</v>
      </c>
      <c r="E258" s="56" t="s">
        <v>662</v>
      </c>
      <c r="F258" s="58" t="s">
        <v>95</v>
      </c>
      <c r="G258" s="56" t="s">
        <v>36</v>
      </c>
      <c r="H258" s="56"/>
      <c r="I258" s="58" t="s">
        <v>36</v>
      </c>
      <c r="J258" s="56" t="s">
        <v>103</v>
      </c>
      <c r="K258" s="56" t="s">
        <v>148</v>
      </c>
      <c r="L258" s="56" t="s">
        <v>36</v>
      </c>
      <c r="M258" s="56"/>
      <c r="N258" s="58" t="s">
        <v>98</v>
      </c>
      <c r="O258" s="58" t="s">
        <v>98</v>
      </c>
      <c r="P258" s="56" t="s">
        <v>98</v>
      </c>
      <c r="Q258" s="58" t="s">
        <v>446</v>
      </c>
      <c r="R258" s="58" t="s">
        <v>41</v>
      </c>
      <c r="S258" s="58" t="s">
        <v>450</v>
      </c>
      <c r="T258" s="58" t="s">
        <v>444</v>
      </c>
      <c r="U258" s="58" t="s">
        <v>445</v>
      </c>
      <c r="V258" s="56" t="s">
        <v>469</v>
      </c>
      <c r="W258" s="3" t="str">
        <f>IFERROR(VLOOKUP($V258,'Agrupamiento Activos'!$A$3:$S$52,2,0),"")</f>
        <v>Pública Clasificada</v>
      </c>
      <c r="X258" s="3" t="str">
        <f>IFERROR(VLOOKUP($V258,'Agrupamiento Activos'!$A$4:$S$52,9,0),"")</f>
        <v>Medio</v>
      </c>
      <c r="Y258" s="3" t="str">
        <f>IFERROR(VLOOKUP($V258,'Agrupamiento Activos'!$A$4:$S$52,16,0),"")</f>
        <v>Medio</v>
      </c>
      <c r="Z258" s="3" t="str">
        <f>IFERROR(VLOOKUP($V258,'Agrupamiento Activos'!$A$4:$S$52,19,0),"")</f>
        <v>Medio</v>
      </c>
      <c r="AA258" s="58" t="s">
        <v>476</v>
      </c>
      <c r="AB258" s="58" t="s">
        <v>471</v>
      </c>
      <c r="AC258" s="58" t="s">
        <v>477</v>
      </c>
      <c r="AD258" s="58" t="s">
        <v>473</v>
      </c>
      <c r="AE258" s="64">
        <v>43237</v>
      </c>
      <c r="AF258" s="58" t="s">
        <v>474</v>
      </c>
      <c r="AG258" s="58" t="s">
        <v>479</v>
      </c>
      <c r="AH258" s="62"/>
      <c r="AI258" s="62"/>
      <c r="AJ258" s="62"/>
      <c r="AK258" s="63"/>
    </row>
    <row r="259" spans="1:37" ht="75.75" thickBot="1">
      <c r="A259" s="56" t="s">
        <v>75</v>
      </c>
      <c r="B259" s="57" t="s">
        <v>371</v>
      </c>
      <c r="C259" s="56" t="s">
        <v>97</v>
      </c>
      <c r="D259" s="56" t="s">
        <v>165</v>
      </c>
      <c r="E259" s="56" t="s">
        <v>379</v>
      </c>
      <c r="F259" s="58" t="s">
        <v>95</v>
      </c>
      <c r="G259" s="56"/>
      <c r="H259" s="56"/>
      <c r="I259" s="58" t="s">
        <v>36</v>
      </c>
      <c r="J259" s="56" t="s">
        <v>100</v>
      </c>
      <c r="K259" s="56" t="s">
        <v>189</v>
      </c>
      <c r="L259" s="56" t="s">
        <v>36</v>
      </c>
      <c r="M259" s="56"/>
      <c r="N259" s="58" t="s">
        <v>98</v>
      </c>
      <c r="O259" s="58" t="s">
        <v>98</v>
      </c>
      <c r="P259" s="56" t="s">
        <v>98</v>
      </c>
      <c r="Q259" s="58" t="s">
        <v>446</v>
      </c>
      <c r="R259" s="58" t="s">
        <v>41</v>
      </c>
      <c r="S259" s="58" t="s">
        <v>447</v>
      </c>
      <c r="T259" s="58" t="s">
        <v>444</v>
      </c>
      <c r="U259" s="58" t="s">
        <v>445</v>
      </c>
      <c r="V259" s="56" t="s">
        <v>76</v>
      </c>
      <c r="W259" s="3" t="str">
        <f>IFERROR(VLOOKUP($V259,'Agrupamiento Activos'!$A$3:$S$52,2,0),"")</f>
        <v>Pública</v>
      </c>
      <c r="X259" s="3" t="str">
        <f>IFERROR(VLOOKUP($V259,'Agrupamiento Activos'!$A$4:$S$52,9,0),"")</f>
        <v>Bajo</v>
      </c>
      <c r="Y259" s="3" t="str">
        <f>IFERROR(VLOOKUP($V259,'Agrupamiento Activos'!$A$4:$S$52,16,0),"")</f>
        <v>Bajo</v>
      </c>
      <c r="Z259" s="3" t="str">
        <f>IFERROR(VLOOKUP($V259,'Agrupamiento Activos'!$A$4:$S$52,19,0),"")</f>
        <v>Bajo</v>
      </c>
      <c r="AA259" s="58" t="s">
        <v>478</v>
      </c>
      <c r="AB259" s="58" t="s">
        <v>478</v>
      </c>
      <c r="AC259" s="58" t="s">
        <v>478</v>
      </c>
      <c r="AD259" s="58" t="s">
        <v>478</v>
      </c>
      <c r="AE259" s="58" t="s">
        <v>478</v>
      </c>
      <c r="AF259" s="58" t="s">
        <v>478</v>
      </c>
      <c r="AG259" s="58" t="s">
        <v>479</v>
      </c>
      <c r="AH259" s="62"/>
      <c r="AI259" s="62"/>
      <c r="AJ259" s="62"/>
      <c r="AK259" s="63"/>
    </row>
    <row r="260" spans="1:37" ht="75.75" thickBot="1">
      <c r="A260" s="56" t="s">
        <v>75</v>
      </c>
      <c r="B260" s="57" t="s">
        <v>371</v>
      </c>
      <c r="C260" s="56" t="s">
        <v>376</v>
      </c>
      <c r="D260" s="57" t="s">
        <v>132</v>
      </c>
      <c r="E260" s="56" t="s">
        <v>663</v>
      </c>
      <c r="F260" s="58" t="s">
        <v>95</v>
      </c>
      <c r="G260" s="56"/>
      <c r="H260" s="56"/>
      <c r="I260" s="58" t="s">
        <v>36</v>
      </c>
      <c r="J260" s="56" t="s">
        <v>103</v>
      </c>
      <c r="K260" s="56" t="s">
        <v>148</v>
      </c>
      <c r="L260" s="56" t="s">
        <v>36</v>
      </c>
      <c r="M260" s="56"/>
      <c r="N260" s="58" t="s">
        <v>98</v>
      </c>
      <c r="O260" s="58" t="s">
        <v>98</v>
      </c>
      <c r="P260" s="56" t="s">
        <v>98</v>
      </c>
      <c r="Q260" s="58" t="s">
        <v>446</v>
      </c>
      <c r="R260" s="58" t="s">
        <v>41</v>
      </c>
      <c r="S260" s="58" t="s">
        <v>450</v>
      </c>
      <c r="T260" s="58" t="s">
        <v>444</v>
      </c>
      <c r="U260" s="58" t="s">
        <v>445</v>
      </c>
      <c r="V260" s="56" t="s">
        <v>465</v>
      </c>
      <c r="W260" s="3" t="str">
        <f>IFERROR(VLOOKUP($V260,'Agrupamiento Activos'!$A$3:$S$52,2,0),"")</f>
        <v>Pública Clasificada</v>
      </c>
      <c r="X260" s="3" t="str">
        <f>IFERROR(VLOOKUP($V260,'Agrupamiento Activos'!$A$4:$S$52,9,0),"")</f>
        <v>Medio</v>
      </c>
      <c r="Y260" s="3" t="str">
        <f>IFERROR(VLOOKUP($V260,'Agrupamiento Activos'!$A$4:$S$52,16,0),"")</f>
        <v>Medio</v>
      </c>
      <c r="Z260" s="3" t="str">
        <f>IFERROR(VLOOKUP($V260,'Agrupamiento Activos'!$A$4:$S$52,19,0),"")</f>
        <v>Medio</v>
      </c>
      <c r="AA260" s="58" t="s">
        <v>476</v>
      </c>
      <c r="AB260" s="58" t="s">
        <v>471</v>
      </c>
      <c r="AC260" s="58" t="s">
        <v>477</v>
      </c>
      <c r="AD260" s="58" t="s">
        <v>473</v>
      </c>
      <c r="AE260" s="64">
        <v>43237</v>
      </c>
      <c r="AF260" s="58" t="s">
        <v>474</v>
      </c>
      <c r="AG260" s="58" t="s">
        <v>479</v>
      </c>
      <c r="AH260" s="62"/>
      <c r="AI260" s="62"/>
      <c r="AJ260" s="62"/>
      <c r="AK260" s="63"/>
    </row>
    <row r="261" spans="1:37" ht="75.75" thickBot="1">
      <c r="A261" s="56" t="s">
        <v>75</v>
      </c>
      <c r="B261" s="56" t="s">
        <v>371</v>
      </c>
      <c r="C261" s="56" t="s">
        <v>97</v>
      </c>
      <c r="D261" s="57" t="s">
        <v>165</v>
      </c>
      <c r="E261" s="56" t="s">
        <v>380</v>
      </c>
      <c r="F261" s="58" t="s">
        <v>95</v>
      </c>
      <c r="G261" s="56"/>
      <c r="H261" s="56"/>
      <c r="I261" s="58" t="s">
        <v>36</v>
      </c>
      <c r="J261" s="56" t="s">
        <v>100</v>
      </c>
      <c r="K261" s="56" t="s">
        <v>189</v>
      </c>
      <c r="L261" s="56" t="s">
        <v>36</v>
      </c>
      <c r="M261" s="56"/>
      <c r="N261" s="56" t="s">
        <v>98</v>
      </c>
      <c r="O261" s="58" t="s">
        <v>98</v>
      </c>
      <c r="P261" s="56" t="s">
        <v>98</v>
      </c>
      <c r="Q261" s="58" t="s">
        <v>446</v>
      </c>
      <c r="R261" s="58" t="s">
        <v>41</v>
      </c>
      <c r="S261" s="58" t="s">
        <v>447</v>
      </c>
      <c r="T261" s="58" t="s">
        <v>444</v>
      </c>
      <c r="U261" s="58" t="s">
        <v>445</v>
      </c>
      <c r="V261" s="56" t="s">
        <v>76</v>
      </c>
      <c r="W261" s="3" t="str">
        <f>IFERROR(VLOOKUP($V261,'Agrupamiento Activos'!$A$3:$S$52,2,0),"")</f>
        <v>Pública</v>
      </c>
      <c r="X261" s="3" t="str">
        <f>IFERROR(VLOOKUP($V261,'Agrupamiento Activos'!$A$4:$S$52,9,0),"")</f>
        <v>Bajo</v>
      </c>
      <c r="Y261" s="3" t="str">
        <f>IFERROR(VLOOKUP($V261,'Agrupamiento Activos'!$A$4:$S$52,16,0),"")</f>
        <v>Bajo</v>
      </c>
      <c r="Z261" s="3" t="str">
        <f>IFERROR(VLOOKUP($V261,'Agrupamiento Activos'!$A$4:$S$52,19,0),"")</f>
        <v>Bajo</v>
      </c>
      <c r="AA261" s="58" t="s">
        <v>478</v>
      </c>
      <c r="AB261" s="58" t="s">
        <v>478</v>
      </c>
      <c r="AC261" s="58" t="s">
        <v>478</v>
      </c>
      <c r="AD261" s="58" t="s">
        <v>478</v>
      </c>
      <c r="AE261" s="58" t="s">
        <v>478</v>
      </c>
      <c r="AF261" s="58" t="s">
        <v>478</v>
      </c>
      <c r="AG261" s="58" t="s">
        <v>479</v>
      </c>
      <c r="AH261" s="62"/>
      <c r="AI261" s="62"/>
      <c r="AJ261" s="62"/>
      <c r="AK261" s="63"/>
    </row>
    <row r="262" spans="1:37" ht="210.75" thickBot="1">
      <c r="A262" s="56" t="s">
        <v>75</v>
      </c>
      <c r="B262" s="56" t="s">
        <v>371</v>
      </c>
      <c r="C262" s="56" t="s">
        <v>381</v>
      </c>
      <c r="D262" s="57" t="s">
        <v>382</v>
      </c>
      <c r="E262" s="56" t="s">
        <v>383</v>
      </c>
      <c r="F262" s="58" t="s">
        <v>95</v>
      </c>
      <c r="G262" s="56" t="s">
        <v>36</v>
      </c>
      <c r="H262" s="56" t="s">
        <v>36</v>
      </c>
      <c r="I262" s="58"/>
      <c r="J262" s="56" t="s">
        <v>384</v>
      </c>
      <c r="K262" s="56" t="s">
        <v>385</v>
      </c>
      <c r="L262" s="56" t="s">
        <v>36</v>
      </c>
      <c r="M262" s="56"/>
      <c r="N262" s="56" t="s">
        <v>98</v>
      </c>
      <c r="O262" s="58" t="s">
        <v>98</v>
      </c>
      <c r="P262" s="56" t="s">
        <v>98</v>
      </c>
      <c r="Q262" s="58" t="s">
        <v>442</v>
      </c>
      <c r="R262" s="58" t="s">
        <v>41</v>
      </c>
      <c r="S262" s="58" t="s">
        <v>458</v>
      </c>
      <c r="T262" s="58" t="s">
        <v>444</v>
      </c>
      <c r="U262" s="58" t="s">
        <v>445</v>
      </c>
      <c r="V262" s="56" t="s">
        <v>466</v>
      </c>
      <c r="W262" s="3" t="str">
        <f>IFERROR(VLOOKUP($V262,'Agrupamiento Activos'!$A$3:$S$52,2,0),"")</f>
        <v>Pública Clasificada</v>
      </c>
      <c r="X262" s="3" t="str">
        <f>IFERROR(VLOOKUP($V262,'Agrupamiento Activos'!$A$4:$S$52,9,0),"")</f>
        <v>Medio</v>
      </c>
      <c r="Y262" s="3" t="str">
        <f>IFERROR(VLOOKUP($V262,'Agrupamiento Activos'!$A$4:$S$52,16,0),"")</f>
        <v>Medio</v>
      </c>
      <c r="Z262" s="3" t="str">
        <f>IFERROR(VLOOKUP($V262,'Agrupamiento Activos'!$A$4:$S$52,19,0),"")</f>
        <v>Medio</v>
      </c>
      <c r="AA262" s="58" t="s">
        <v>476</v>
      </c>
      <c r="AB262" s="58" t="s">
        <v>471</v>
      </c>
      <c r="AC262" s="58" t="s">
        <v>477</v>
      </c>
      <c r="AD262" s="58" t="s">
        <v>473</v>
      </c>
      <c r="AE262" s="64">
        <v>43237</v>
      </c>
      <c r="AF262" s="58" t="s">
        <v>474</v>
      </c>
      <c r="AG262" s="58" t="s">
        <v>479</v>
      </c>
      <c r="AH262" s="62"/>
      <c r="AI262" s="62"/>
      <c r="AJ262" s="62"/>
      <c r="AK262" s="63"/>
    </row>
    <row r="263" spans="1:37" ht="225.75" thickBot="1">
      <c r="A263" s="56" t="s">
        <v>75</v>
      </c>
      <c r="B263" s="56" t="s">
        <v>371</v>
      </c>
      <c r="C263" s="56" t="s">
        <v>265</v>
      </c>
      <c r="D263" s="56" t="s">
        <v>386</v>
      </c>
      <c r="E263" s="56" t="s">
        <v>387</v>
      </c>
      <c r="F263" s="58" t="s">
        <v>95</v>
      </c>
      <c r="G263" s="56" t="s">
        <v>36</v>
      </c>
      <c r="H263" s="56"/>
      <c r="I263" s="58"/>
      <c r="J263" s="56" t="s">
        <v>96</v>
      </c>
      <c r="K263" s="56" t="s">
        <v>97</v>
      </c>
      <c r="L263" s="56" t="s">
        <v>36</v>
      </c>
      <c r="M263" s="56"/>
      <c r="N263" s="56" t="s">
        <v>239</v>
      </c>
      <c r="O263" s="58" t="s">
        <v>374</v>
      </c>
      <c r="P263" s="56" t="s">
        <v>375</v>
      </c>
      <c r="Q263" s="58" t="s">
        <v>442</v>
      </c>
      <c r="R263" s="58" t="s">
        <v>41</v>
      </c>
      <c r="S263" s="58" t="s">
        <v>443</v>
      </c>
      <c r="T263" s="58" t="s">
        <v>444</v>
      </c>
      <c r="U263" s="58" t="s">
        <v>445</v>
      </c>
      <c r="V263" s="56" t="s">
        <v>77</v>
      </c>
      <c r="W263" s="3" t="str">
        <f>IFERROR(VLOOKUP($V263,'Agrupamiento Activos'!$A$3:$S$52,2,0),"")</f>
        <v>Pública</v>
      </c>
      <c r="X263" s="3" t="str">
        <f>IFERROR(VLOOKUP($V263,'Agrupamiento Activos'!$A$4:$S$52,9,0),"")</f>
        <v>Bajo</v>
      </c>
      <c r="Y263" s="3" t="str">
        <f>IFERROR(VLOOKUP($V263,'Agrupamiento Activos'!$A$4:$S$52,16,0),"")</f>
        <v>Medio</v>
      </c>
      <c r="Z263" s="3" t="str">
        <f>IFERROR(VLOOKUP($V263,'Agrupamiento Activos'!$A$4:$S$52,19,0),"")</f>
        <v>Bajo</v>
      </c>
      <c r="AA263" s="58" t="s">
        <v>478</v>
      </c>
      <c r="AB263" s="58" t="s">
        <v>478</v>
      </c>
      <c r="AC263" s="58" t="s">
        <v>478</v>
      </c>
      <c r="AD263" s="58" t="s">
        <v>478</v>
      </c>
      <c r="AE263" s="58" t="s">
        <v>478</v>
      </c>
      <c r="AF263" s="58" t="s">
        <v>478</v>
      </c>
      <c r="AG263" s="58" t="s">
        <v>479</v>
      </c>
      <c r="AH263" s="62"/>
      <c r="AI263" s="62"/>
      <c r="AJ263" s="62"/>
      <c r="AK263" s="63"/>
    </row>
    <row r="264" spans="1:37" ht="165.75" thickBot="1">
      <c r="A264" s="56" t="s">
        <v>75</v>
      </c>
      <c r="B264" s="57" t="s">
        <v>371</v>
      </c>
      <c r="C264" s="57" t="s">
        <v>94</v>
      </c>
      <c r="D264" s="57" t="s">
        <v>330</v>
      </c>
      <c r="E264" s="57" t="s">
        <v>388</v>
      </c>
      <c r="F264" s="58" t="s">
        <v>95</v>
      </c>
      <c r="G264" s="56" t="s">
        <v>36</v>
      </c>
      <c r="H264" s="56"/>
      <c r="I264" s="58"/>
      <c r="J264" s="56" t="s">
        <v>96</v>
      </c>
      <c r="K264" s="57" t="s">
        <v>97</v>
      </c>
      <c r="L264" s="56" t="s">
        <v>36</v>
      </c>
      <c r="M264" s="56"/>
      <c r="N264" s="57" t="s">
        <v>98</v>
      </c>
      <c r="O264" s="58" t="s">
        <v>98</v>
      </c>
      <c r="P264" s="57" t="s">
        <v>98</v>
      </c>
      <c r="Q264" s="58" t="s">
        <v>442</v>
      </c>
      <c r="R264" s="58" t="s">
        <v>41</v>
      </c>
      <c r="S264" s="58" t="s">
        <v>443</v>
      </c>
      <c r="T264" s="58" t="s">
        <v>444</v>
      </c>
      <c r="U264" s="58" t="s">
        <v>445</v>
      </c>
      <c r="V264" s="56" t="s">
        <v>78</v>
      </c>
      <c r="W264" s="3" t="str">
        <f>IFERROR(VLOOKUP($V264,'Agrupamiento Activos'!$A$3:$S$52,2,0),"")</f>
        <v>Pública</v>
      </c>
      <c r="X264" s="3" t="str">
        <f>IFERROR(VLOOKUP($V264,'Agrupamiento Activos'!$A$4:$S$52,9,0),"")</f>
        <v>Bajo</v>
      </c>
      <c r="Y264" s="3" t="str">
        <f>IFERROR(VLOOKUP($V264,'Agrupamiento Activos'!$A$4:$S$52,16,0),"")</f>
        <v>Medio</v>
      </c>
      <c r="Z264" s="3" t="str">
        <f>IFERROR(VLOOKUP($V264,'Agrupamiento Activos'!$A$4:$S$52,19,0),"")</f>
        <v>Bajo</v>
      </c>
      <c r="AA264" s="58" t="s">
        <v>478</v>
      </c>
      <c r="AB264" s="58" t="s">
        <v>478</v>
      </c>
      <c r="AC264" s="58" t="s">
        <v>478</v>
      </c>
      <c r="AD264" s="58" t="s">
        <v>478</v>
      </c>
      <c r="AE264" s="58" t="s">
        <v>478</v>
      </c>
      <c r="AF264" s="58" t="s">
        <v>478</v>
      </c>
      <c r="AG264" s="58" t="s">
        <v>479</v>
      </c>
      <c r="AH264" s="62"/>
      <c r="AI264" s="62"/>
      <c r="AJ264" s="62"/>
      <c r="AK264" s="63"/>
    </row>
    <row r="265" spans="1:37" ht="105.75" thickBot="1">
      <c r="A265" s="56" t="s">
        <v>75</v>
      </c>
      <c r="B265" s="57" t="s">
        <v>371</v>
      </c>
      <c r="C265" s="57" t="s">
        <v>97</v>
      </c>
      <c r="D265" s="57" t="s">
        <v>389</v>
      </c>
      <c r="E265" s="57" t="s">
        <v>664</v>
      </c>
      <c r="F265" s="58" t="s">
        <v>95</v>
      </c>
      <c r="G265" s="56" t="s">
        <v>36</v>
      </c>
      <c r="H265" s="56"/>
      <c r="I265" s="58"/>
      <c r="J265" s="56" t="s">
        <v>96</v>
      </c>
      <c r="K265" s="57" t="s">
        <v>97</v>
      </c>
      <c r="L265" s="56" t="s">
        <v>36</v>
      </c>
      <c r="M265" s="56"/>
      <c r="N265" s="58" t="s">
        <v>98</v>
      </c>
      <c r="O265" s="58" t="s">
        <v>98</v>
      </c>
      <c r="P265" s="57" t="s">
        <v>98</v>
      </c>
      <c r="Q265" s="58" t="s">
        <v>442</v>
      </c>
      <c r="R265" s="58" t="s">
        <v>41</v>
      </c>
      <c r="S265" s="58" t="s">
        <v>443</v>
      </c>
      <c r="T265" s="58" t="s">
        <v>444</v>
      </c>
      <c r="U265" s="58" t="s">
        <v>445</v>
      </c>
      <c r="V265" s="56" t="s">
        <v>466</v>
      </c>
      <c r="W265" s="3" t="str">
        <f>IFERROR(VLOOKUP($V265,'Agrupamiento Activos'!$A$3:$S$52,2,0),"")</f>
        <v>Pública Clasificada</v>
      </c>
      <c r="X265" s="3" t="str">
        <f>IFERROR(VLOOKUP($V265,'Agrupamiento Activos'!$A$4:$S$52,9,0),"")</f>
        <v>Medio</v>
      </c>
      <c r="Y265" s="3" t="str">
        <f>IFERROR(VLOOKUP($V265,'Agrupamiento Activos'!$A$4:$S$52,16,0),"")</f>
        <v>Medio</v>
      </c>
      <c r="Z265" s="3" t="str">
        <f>IFERROR(VLOOKUP($V265,'Agrupamiento Activos'!$A$4:$S$52,19,0),"")</f>
        <v>Medio</v>
      </c>
      <c r="AA265" s="58" t="s">
        <v>476</v>
      </c>
      <c r="AB265" s="58" t="s">
        <v>471</v>
      </c>
      <c r="AC265" s="58" t="s">
        <v>477</v>
      </c>
      <c r="AD265" s="58" t="s">
        <v>473</v>
      </c>
      <c r="AE265" s="64">
        <v>43237</v>
      </c>
      <c r="AF265" s="58" t="s">
        <v>474</v>
      </c>
      <c r="AG265" s="58" t="s">
        <v>479</v>
      </c>
      <c r="AH265" s="62"/>
      <c r="AI265" s="62"/>
      <c r="AJ265" s="62"/>
      <c r="AK265" s="63"/>
    </row>
    <row r="266" spans="1:37" ht="225.75" thickBot="1">
      <c r="A266" s="56" t="s">
        <v>75</v>
      </c>
      <c r="B266" s="57" t="s">
        <v>371</v>
      </c>
      <c r="C266" s="56" t="s">
        <v>390</v>
      </c>
      <c r="D266" s="57" t="s">
        <v>391</v>
      </c>
      <c r="E266" s="57" t="s">
        <v>665</v>
      </c>
      <c r="F266" s="58" t="s">
        <v>95</v>
      </c>
      <c r="G266" s="56" t="s">
        <v>36</v>
      </c>
      <c r="H266" s="56"/>
      <c r="I266" s="56"/>
      <c r="J266" s="56" t="s">
        <v>96</v>
      </c>
      <c r="K266" s="57" t="s">
        <v>97</v>
      </c>
      <c r="L266" s="56" t="s">
        <v>36</v>
      </c>
      <c r="M266" s="56"/>
      <c r="N266" s="58" t="s">
        <v>239</v>
      </c>
      <c r="O266" s="58" t="s">
        <v>374</v>
      </c>
      <c r="P266" s="57" t="s">
        <v>375</v>
      </c>
      <c r="Q266" s="58" t="s">
        <v>442</v>
      </c>
      <c r="R266" s="58" t="s">
        <v>41</v>
      </c>
      <c r="S266" s="58" t="s">
        <v>443</v>
      </c>
      <c r="T266" s="58" t="s">
        <v>444</v>
      </c>
      <c r="U266" s="58" t="s">
        <v>445</v>
      </c>
      <c r="V266" s="56" t="s">
        <v>466</v>
      </c>
      <c r="W266" s="3" t="str">
        <f>IFERROR(VLOOKUP($V266,'Agrupamiento Activos'!$A$3:$S$52,2,0),"")</f>
        <v>Pública Clasificada</v>
      </c>
      <c r="X266" s="3" t="str">
        <f>IFERROR(VLOOKUP($V266,'Agrupamiento Activos'!$A$4:$S$52,9,0),"")</f>
        <v>Medio</v>
      </c>
      <c r="Y266" s="3" t="str">
        <f>IFERROR(VLOOKUP($V266,'Agrupamiento Activos'!$A$4:$S$52,16,0),"")</f>
        <v>Medio</v>
      </c>
      <c r="Z266" s="3" t="str">
        <f>IFERROR(VLOOKUP($V266,'Agrupamiento Activos'!$A$4:$S$52,19,0),"")</f>
        <v>Medio</v>
      </c>
      <c r="AA266" s="58" t="s">
        <v>476</v>
      </c>
      <c r="AB266" s="58" t="s">
        <v>471</v>
      </c>
      <c r="AC266" s="58" t="s">
        <v>477</v>
      </c>
      <c r="AD266" s="58" t="s">
        <v>473</v>
      </c>
      <c r="AE266" s="64">
        <v>43237</v>
      </c>
      <c r="AF266" s="58" t="s">
        <v>474</v>
      </c>
      <c r="AG266" s="58" t="s">
        <v>479</v>
      </c>
      <c r="AH266" s="62"/>
      <c r="AI266" s="62"/>
      <c r="AJ266" s="62"/>
      <c r="AK266" s="63"/>
    </row>
    <row r="267" spans="1:37" ht="225.75" thickBot="1">
      <c r="A267" s="56" t="s">
        <v>75</v>
      </c>
      <c r="B267" s="57" t="s">
        <v>371</v>
      </c>
      <c r="C267" s="56" t="s">
        <v>355</v>
      </c>
      <c r="D267" s="57" t="s">
        <v>392</v>
      </c>
      <c r="E267" s="57" t="s">
        <v>357</v>
      </c>
      <c r="F267" s="58" t="s">
        <v>95</v>
      </c>
      <c r="G267" s="56" t="s">
        <v>36</v>
      </c>
      <c r="H267" s="56"/>
      <c r="I267" s="56"/>
      <c r="J267" s="56" t="s">
        <v>96</v>
      </c>
      <c r="K267" s="57" t="s">
        <v>97</v>
      </c>
      <c r="L267" s="56" t="s">
        <v>36</v>
      </c>
      <c r="M267" s="56"/>
      <c r="N267" s="58" t="s">
        <v>239</v>
      </c>
      <c r="O267" s="58" t="s">
        <v>374</v>
      </c>
      <c r="P267" s="57" t="s">
        <v>375</v>
      </c>
      <c r="Q267" s="58" t="s">
        <v>442</v>
      </c>
      <c r="R267" s="58" t="s">
        <v>41</v>
      </c>
      <c r="S267" s="58" t="s">
        <v>443</v>
      </c>
      <c r="T267" s="58" t="s">
        <v>444</v>
      </c>
      <c r="U267" s="58" t="s">
        <v>445</v>
      </c>
      <c r="V267" s="56" t="s">
        <v>469</v>
      </c>
      <c r="W267" s="3" t="str">
        <f>IFERROR(VLOOKUP($V267,'Agrupamiento Activos'!$A$3:$S$52,2,0),"")</f>
        <v>Pública Clasificada</v>
      </c>
      <c r="X267" s="3" t="str">
        <f>IFERROR(VLOOKUP($V267,'Agrupamiento Activos'!$A$4:$S$52,9,0),"")</f>
        <v>Medio</v>
      </c>
      <c r="Y267" s="3" t="str">
        <f>IFERROR(VLOOKUP($V267,'Agrupamiento Activos'!$A$4:$S$52,16,0),"")</f>
        <v>Medio</v>
      </c>
      <c r="Z267" s="3" t="str">
        <f>IFERROR(VLOOKUP($V267,'Agrupamiento Activos'!$A$4:$S$52,19,0),"")</f>
        <v>Medio</v>
      </c>
      <c r="AA267" s="58" t="s">
        <v>476</v>
      </c>
      <c r="AB267" s="58" t="s">
        <v>471</v>
      </c>
      <c r="AC267" s="58" t="s">
        <v>477</v>
      </c>
      <c r="AD267" s="58" t="s">
        <v>473</v>
      </c>
      <c r="AE267" s="64">
        <v>43237</v>
      </c>
      <c r="AF267" s="58" t="s">
        <v>474</v>
      </c>
      <c r="AG267" s="58" t="s">
        <v>479</v>
      </c>
      <c r="AH267" s="62"/>
      <c r="AI267" s="62"/>
      <c r="AJ267" s="62"/>
      <c r="AK267" s="63"/>
    </row>
    <row r="268" spans="1:37" ht="135.75" thickBot="1">
      <c r="A268" s="56" t="s">
        <v>75</v>
      </c>
      <c r="B268" s="57" t="s">
        <v>371</v>
      </c>
      <c r="C268" s="56" t="s">
        <v>97</v>
      </c>
      <c r="D268" s="56" t="s">
        <v>393</v>
      </c>
      <c r="E268" s="56" t="s">
        <v>394</v>
      </c>
      <c r="F268" s="58" t="s">
        <v>95</v>
      </c>
      <c r="G268" s="56"/>
      <c r="H268" s="56"/>
      <c r="I268" s="58" t="s">
        <v>36</v>
      </c>
      <c r="J268" s="56" t="s">
        <v>103</v>
      </c>
      <c r="K268" s="56" t="s">
        <v>116</v>
      </c>
      <c r="L268" s="56" t="s">
        <v>36</v>
      </c>
      <c r="M268" s="56"/>
      <c r="N268" s="58" t="s">
        <v>98</v>
      </c>
      <c r="O268" s="58" t="s">
        <v>98</v>
      </c>
      <c r="P268" s="56" t="s">
        <v>98</v>
      </c>
      <c r="Q268" s="58" t="s">
        <v>442</v>
      </c>
      <c r="R268" s="58" t="s">
        <v>41</v>
      </c>
      <c r="S268" s="58" t="s">
        <v>443</v>
      </c>
      <c r="T268" s="58" t="s">
        <v>444</v>
      </c>
      <c r="U268" s="58" t="s">
        <v>445</v>
      </c>
      <c r="V268" s="56" t="s">
        <v>464</v>
      </c>
      <c r="W268" s="3" t="str">
        <f>IFERROR(VLOOKUP($V268,'Agrupamiento Activos'!$A$3:$S$52,2,0),"")</f>
        <v>Pública Clasificada</v>
      </c>
      <c r="X268" s="3" t="str">
        <f>IFERROR(VLOOKUP($V268,'Agrupamiento Activos'!$A$4:$S$52,9,0),"")</f>
        <v>Medio</v>
      </c>
      <c r="Y268" s="3" t="str">
        <f>IFERROR(VLOOKUP($V268,'Agrupamiento Activos'!$A$4:$S$52,16,0),"")</f>
        <v>Medio</v>
      </c>
      <c r="Z268" s="3" t="str">
        <f>IFERROR(VLOOKUP($V268,'Agrupamiento Activos'!$A$4:$S$52,19,0),"")</f>
        <v>Medio</v>
      </c>
      <c r="AA268" s="58" t="s">
        <v>476</v>
      </c>
      <c r="AB268" s="58" t="s">
        <v>471</v>
      </c>
      <c r="AC268" s="58" t="s">
        <v>477</v>
      </c>
      <c r="AD268" s="58" t="s">
        <v>473</v>
      </c>
      <c r="AE268" s="64">
        <v>43237</v>
      </c>
      <c r="AF268" s="58" t="s">
        <v>474</v>
      </c>
      <c r="AG268" s="65" t="s">
        <v>475</v>
      </c>
      <c r="AH268" s="62"/>
      <c r="AI268" s="62"/>
      <c r="AJ268" s="62"/>
      <c r="AK268" s="63"/>
    </row>
    <row r="269" spans="1:37" ht="90.75" thickBot="1">
      <c r="A269" s="56" t="s">
        <v>75</v>
      </c>
      <c r="B269" s="57" t="s">
        <v>371</v>
      </c>
      <c r="C269" s="56" t="s">
        <v>97</v>
      </c>
      <c r="D269" s="56" t="s">
        <v>395</v>
      </c>
      <c r="E269" s="56" t="s">
        <v>396</v>
      </c>
      <c r="F269" s="58" t="s">
        <v>95</v>
      </c>
      <c r="G269" s="56" t="s">
        <v>36</v>
      </c>
      <c r="H269" s="56"/>
      <c r="I269" s="58"/>
      <c r="J269" s="56" t="s">
        <v>96</v>
      </c>
      <c r="K269" s="56" t="s">
        <v>97</v>
      </c>
      <c r="L269" s="56" t="s">
        <v>36</v>
      </c>
      <c r="M269" s="56"/>
      <c r="N269" s="58" t="s">
        <v>98</v>
      </c>
      <c r="O269" s="58" t="s">
        <v>98</v>
      </c>
      <c r="P269" s="56" t="s">
        <v>98</v>
      </c>
      <c r="Q269" s="58" t="s">
        <v>442</v>
      </c>
      <c r="R269" s="58" t="s">
        <v>41</v>
      </c>
      <c r="S269" s="58" t="s">
        <v>443</v>
      </c>
      <c r="T269" s="58" t="s">
        <v>444</v>
      </c>
      <c r="U269" s="58" t="s">
        <v>445</v>
      </c>
      <c r="V269" s="56" t="s">
        <v>469</v>
      </c>
      <c r="W269" s="3" t="str">
        <f>IFERROR(VLOOKUP($V269,'Agrupamiento Activos'!$A$3:$S$52,2,0),"")</f>
        <v>Pública Clasificada</v>
      </c>
      <c r="X269" s="3" t="str">
        <f>IFERROR(VLOOKUP($V269,'Agrupamiento Activos'!$A$4:$S$52,9,0),"")</f>
        <v>Medio</v>
      </c>
      <c r="Y269" s="3" t="str">
        <f>IFERROR(VLOOKUP($V269,'Agrupamiento Activos'!$A$4:$S$52,16,0),"")</f>
        <v>Medio</v>
      </c>
      <c r="Z269" s="3" t="str">
        <f>IFERROR(VLOOKUP($V269,'Agrupamiento Activos'!$A$4:$S$52,19,0),"")</f>
        <v>Medio</v>
      </c>
      <c r="AA269" s="58" t="s">
        <v>476</v>
      </c>
      <c r="AB269" s="58" t="s">
        <v>471</v>
      </c>
      <c r="AC269" s="58" t="s">
        <v>477</v>
      </c>
      <c r="AD269" s="58" t="s">
        <v>473</v>
      </c>
      <c r="AE269" s="64">
        <v>43237</v>
      </c>
      <c r="AF269" s="58" t="s">
        <v>474</v>
      </c>
      <c r="AG269" s="58" t="s">
        <v>479</v>
      </c>
      <c r="AH269" s="62"/>
      <c r="AI269" s="62"/>
      <c r="AJ269" s="62"/>
      <c r="AK269" s="63"/>
    </row>
    <row r="270" spans="1:37" ht="105.75" thickBot="1">
      <c r="A270" s="56" t="s">
        <v>75</v>
      </c>
      <c r="B270" s="57" t="s">
        <v>371</v>
      </c>
      <c r="C270" s="56" t="s">
        <v>397</v>
      </c>
      <c r="D270" s="56" t="s">
        <v>398</v>
      </c>
      <c r="E270" s="56" t="s">
        <v>399</v>
      </c>
      <c r="F270" s="58" t="s">
        <v>95</v>
      </c>
      <c r="G270" s="56"/>
      <c r="H270" s="56"/>
      <c r="I270" s="58" t="s">
        <v>36</v>
      </c>
      <c r="J270" s="56" t="s">
        <v>103</v>
      </c>
      <c r="K270" s="56" t="s">
        <v>116</v>
      </c>
      <c r="L270" s="56" t="s">
        <v>36</v>
      </c>
      <c r="M270" s="56"/>
      <c r="N270" s="58" t="s">
        <v>98</v>
      </c>
      <c r="O270" s="58" t="s">
        <v>98</v>
      </c>
      <c r="P270" s="56" t="s">
        <v>98</v>
      </c>
      <c r="Q270" s="58" t="s">
        <v>442</v>
      </c>
      <c r="R270" s="58" t="s">
        <v>41</v>
      </c>
      <c r="S270" s="58" t="s">
        <v>448</v>
      </c>
      <c r="T270" s="58" t="s">
        <v>444</v>
      </c>
      <c r="U270" s="58" t="s">
        <v>445</v>
      </c>
      <c r="V270" s="56" t="s">
        <v>466</v>
      </c>
      <c r="W270" s="3" t="str">
        <f>IFERROR(VLOOKUP($V270,'Agrupamiento Activos'!$A$3:$S$52,2,0),"")</f>
        <v>Pública Clasificada</v>
      </c>
      <c r="X270" s="3" t="str">
        <f>IFERROR(VLOOKUP($V270,'Agrupamiento Activos'!$A$4:$S$52,9,0),"")</f>
        <v>Medio</v>
      </c>
      <c r="Y270" s="3" t="str">
        <f>IFERROR(VLOOKUP($V270,'Agrupamiento Activos'!$A$4:$S$52,16,0),"")</f>
        <v>Medio</v>
      </c>
      <c r="Z270" s="3" t="str">
        <f>IFERROR(VLOOKUP($V270,'Agrupamiento Activos'!$A$4:$S$52,19,0),"")</f>
        <v>Medio</v>
      </c>
      <c r="AA270" s="58" t="s">
        <v>476</v>
      </c>
      <c r="AB270" s="58" t="s">
        <v>471</v>
      </c>
      <c r="AC270" s="58" t="s">
        <v>477</v>
      </c>
      <c r="AD270" s="58" t="s">
        <v>473</v>
      </c>
      <c r="AE270" s="64">
        <v>43237</v>
      </c>
      <c r="AF270" s="58" t="s">
        <v>474</v>
      </c>
      <c r="AG270" s="58" t="s">
        <v>479</v>
      </c>
      <c r="AH270" s="62"/>
      <c r="AI270" s="62"/>
      <c r="AJ270" s="62"/>
      <c r="AK270" s="63"/>
    </row>
    <row r="271" spans="1:37" ht="105.75" thickBot="1">
      <c r="A271" s="56" t="s">
        <v>75</v>
      </c>
      <c r="B271" s="57" t="s">
        <v>371</v>
      </c>
      <c r="C271" s="56" t="s">
        <v>97</v>
      </c>
      <c r="D271" s="57" t="s">
        <v>400</v>
      </c>
      <c r="E271" s="56" t="s">
        <v>666</v>
      </c>
      <c r="F271" s="58" t="s">
        <v>95</v>
      </c>
      <c r="G271" s="56"/>
      <c r="H271" s="56"/>
      <c r="I271" s="58" t="s">
        <v>36</v>
      </c>
      <c r="J271" s="56" t="s">
        <v>100</v>
      </c>
      <c r="K271" s="56" t="s">
        <v>101</v>
      </c>
      <c r="L271" s="56" t="s">
        <v>36</v>
      </c>
      <c r="M271" s="56"/>
      <c r="N271" s="58" t="s">
        <v>98</v>
      </c>
      <c r="O271" s="58" t="s">
        <v>98</v>
      </c>
      <c r="P271" s="56" t="s">
        <v>98</v>
      </c>
      <c r="Q271" s="58" t="s">
        <v>446</v>
      </c>
      <c r="R271" s="58" t="s">
        <v>41</v>
      </c>
      <c r="S271" s="58" t="s">
        <v>447</v>
      </c>
      <c r="T271" s="58" t="s">
        <v>444</v>
      </c>
      <c r="U271" s="58" t="s">
        <v>445</v>
      </c>
      <c r="V271" s="56" t="s">
        <v>463</v>
      </c>
      <c r="W271" s="3" t="str">
        <f>IFERROR(VLOOKUP($V271,'Agrupamiento Activos'!$A$3:$S$52,2,0),"")</f>
        <v>Pública Clasificada</v>
      </c>
      <c r="X271" s="3" t="str">
        <f>IFERROR(VLOOKUP($V271,'Agrupamiento Activos'!$A$4:$S$52,9,0),"")</f>
        <v>Medio</v>
      </c>
      <c r="Y271" s="3" t="str">
        <f>IFERROR(VLOOKUP($V271,'Agrupamiento Activos'!$A$4:$S$52,16,0),"")</f>
        <v>Medio</v>
      </c>
      <c r="Z271" s="3" t="str">
        <f>IFERROR(VLOOKUP($V271,'Agrupamiento Activos'!$A$4:$S$52,19,0),"")</f>
        <v>Medio</v>
      </c>
      <c r="AA271" s="58" t="s">
        <v>476</v>
      </c>
      <c r="AB271" s="58" t="s">
        <v>471</v>
      </c>
      <c r="AC271" s="58" t="s">
        <v>477</v>
      </c>
      <c r="AD271" s="58" t="s">
        <v>473</v>
      </c>
      <c r="AE271" s="64">
        <v>43237</v>
      </c>
      <c r="AF271" s="58" t="s">
        <v>474</v>
      </c>
      <c r="AG271" s="58" t="s">
        <v>479</v>
      </c>
      <c r="AH271" s="62"/>
      <c r="AI271" s="62"/>
      <c r="AJ271" s="62"/>
      <c r="AK271" s="63"/>
    </row>
    <row r="272" spans="1:37" ht="225.75" thickBot="1">
      <c r="A272" s="56" t="s">
        <v>75</v>
      </c>
      <c r="B272" s="56" t="s">
        <v>371</v>
      </c>
      <c r="C272" s="56" t="s">
        <v>401</v>
      </c>
      <c r="D272" s="57" t="s">
        <v>402</v>
      </c>
      <c r="E272" s="56" t="s">
        <v>667</v>
      </c>
      <c r="F272" s="58" t="s">
        <v>95</v>
      </c>
      <c r="G272" s="56" t="s">
        <v>36</v>
      </c>
      <c r="H272" s="56"/>
      <c r="I272" s="58"/>
      <c r="J272" s="56" t="s">
        <v>96</v>
      </c>
      <c r="K272" s="56" t="s">
        <v>97</v>
      </c>
      <c r="L272" s="56" t="s">
        <v>36</v>
      </c>
      <c r="M272" s="56"/>
      <c r="N272" s="56" t="s">
        <v>239</v>
      </c>
      <c r="O272" s="58" t="s">
        <v>374</v>
      </c>
      <c r="P272" s="56" t="s">
        <v>375</v>
      </c>
      <c r="Q272" s="58" t="s">
        <v>442</v>
      </c>
      <c r="R272" s="58" t="s">
        <v>41</v>
      </c>
      <c r="S272" s="58" t="s">
        <v>443</v>
      </c>
      <c r="T272" s="58" t="s">
        <v>444</v>
      </c>
      <c r="U272" s="58" t="s">
        <v>445</v>
      </c>
      <c r="V272" s="56" t="s">
        <v>461</v>
      </c>
      <c r="W272" s="3" t="str">
        <f>IFERROR(VLOOKUP($V272,'Agrupamiento Activos'!$A$3:$S$52,2,0),"")</f>
        <v>Pública Clasificada</v>
      </c>
      <c r="X272" s="3" t="str">
        <f>IFERROR(VLOOKUP($V272,'Agrupamiento Activos'!$A$4:$S$52,9,0),"")</f>
        <v>Medio</v>
      </c>
      <c r="Y272" s="3" t="str">
        <f>IFERROR(VLOOKUP($V272,'Agrupamiento Activos'!$A$4:$S$52,16,0),"")</f>
        <v>Bajo</v>
      </c>
      <c r="Z272" s="3" t="str">
        <f>IFERROR(VLOOKUP($V272,'Agrupamiento Activos'!$A$4:$S$52,19,0),"")</f>
        <v>Medio</v>
      </c>
      <c r="AA272" s="58" t="s">
        <v>476</v>
      </c>
      <c r="AB272" s="58" t="s">
        <v>471</v>
      </c>
      <c r="AC272" s="58" t="s">
        <v>477</v>
      </c>
      <c r="AD272" s="58" t="s">
        <v>473</v>
      </c>
      <c r="AE272" s="64">
        <v>43237</v>
      </c>
      <c r="AF272" s="58" t="s">
        <v>474</v>
      </c>
      <c r="AG272" s="65" t="s">
        <v>475</v>
      </c>
      <c r="AH272" s="62"/>
      <c r="AI272" s="62"/>
      <c r="AJ272" s="62"/>
      <c r="AK272" s="63"/>
    </row>
    <row r="273" spans="1:37" ht="75.75" thickBot="1">
      <c r="A273" s="56" t="s">
        <v>75</v>
      </c>
      <c r="B273" s="56" t="s">
        <v>371</v>
      </c>
      <c r="C273" s="56" t="s">
        <v>97</v>
      </c>
      <c r="D273" s="57" t="s">
        <v>403</v>
      </c>
      <c r="E273" s="56" t="s">
        <v>668</v>
      </c>
      <c r="F273" s="58" t="s">
        <v>95</v>
      </c>
      <c r="G273" s="56" t="s">
        <v>36</v>
      </c>
      <c r="H273" s="56"/>
      <c r="I273" s="58"/>
      <c r="J273" s="56" t="s">
        <v>96</v>
      </c>
      <c r="K273" s="56" t="s">
        <v>97</v>
      </c>
      <c r="L273" s="56" t="s">
        <v>36</v>
      </c>
      <c r="M273" s="56"/>
      <c r="N273" s="56" t="s">
        <v>98</v>
      </c>
      <c r="O273" s="58" t="s">
        <v>98</v>
      </c>
      <c r="P273" s="56" t="s">
        <v>98</v>
      </c>
      <c r="Q273" s="58" t="s">
        <v>452</v>
      </c>
      <c r="R273" s="58" t="s">
        <v>41</v>
      </c>
      <c r="S273" s="58" t="s">
        <v>459</v>
      </c>
      <c r="T273" s="58" t="s">
        <v>444</v>
      </c>
      <c r="U273" s="58" t="s">
        <v>445</v>
      </c>
      <c r="V273" s="56" t="s">
        <v>469</v>
      </c>
      <c r="W273" s="3" t="str">
        <f>IFERROR(VLOOKUP($V273,'Agrupamiento Activos'!$A$3:$S$52,2,0),"")</f>
        <v>Pública Clasificada</v>
      </c>
      <c r="X273" s="3" t="str">
        <f>IFERROR(VLOOKUP($V273,'Agrupamiento Activos'!$A$4:$S$52,9,0),"")</f>
        <v>Medio</v>
      </c>
      <c r="Y273" s="3" t="str">
        <f>IFERROR(VLOOKUP($V273,'Agrupamiento Activos'!$A$4:$S$52,16,0),"")</f>
        <v>Medio</v>
      </c>
      <c r="Z273" s="3" t="str">
        <f>IFERROR(VLOOKUP($V273,'Agrupamiento Activos'!$A$4:$S$52,19,0),"")</f>
        <v>Medio</v>
      </c>
      <c r="AA273" s="58" t="s">
        <v>476</v>
      </c>
      <c r="AB273" s="58" t="s">
        <v>471</v>
      </c>
      <c r="AC273" s="58" t="s">
        <v>477</v>
      </c>
      <c r="AD273" s="58" t="s">
        <v>473</v>
      </c>
      <c r="AE273" s="64">
        <v>43237</v>
      </c>
      <c r="AF273" s="58" t="s">
        <v>474</v>
      </c>
      <c r="AG273" s="58" t="s">
        <v>479</v>
      </c>
      <c r="AH273" s="62"/>
      <c r="AI273" s="62"/>
      <c r="AJ273" s="62"/>
      <c r="AK273" s="63"/>
    </row>
    <row r="274" spans="1:37" ht="105.75" thickBot="1">
      <c r="A274" s="56" t="s">
        <v>92</v>
      </c>
      <c r="B274" s="56" t="s">
        <v>404</v>
      </c>
      <c r="C274" s="56" t="s">
        <v>97</v>
      </c>
      <c r="D274" s="56" t="s">
        <v>405</v>
      </c>
      <c r="E274" s="56" t="s">
        <v>406</v>
      </c>
      <c r="F274" s="58" t="s">
        <v>95</v>
      </c>
      <c r="G274" s="56"/>
      <c r="H274" s="56"/>
      <c r="I274" s="58" t="s">
        <v>36</v>
      </c>
      <c r="J274" s="56" t="s">
        <v>103</v>
      </c>
      <c r="K274" s="56" t="s">
        <v>407</v>
      </c>
      <c r="L274" s="56" t="s">
        <v>36</v>
      </c>
      <c r="M274" s="56"/>
      <c r="N274" s="56" t="s">
        <v>98</v>
      </c>
      <c r="O274" s="58" t="s">
        <v>98</v>
      </c>
      <c r="P274" s="56" t="s">
        <v>98</v>
      </c>
      <c r="Q274" s="58" t="s">
        <v>455</v>
      </c>
      <c r="R274" s="58" t="s">
        <v>41</v>
      </c>
      <c r="S274" s="58" t="s">
        <v>448</v>
      </c>
      <c r="T274" s="58" t="s">
        <v>444</v>
      </c>
      <c r="U274" s="58" t="s">
        <v>445</v>
      </c>
      <c r="V274" s="56" t="s">
        <v>463</v>
      </c>
      <c r="W274" s="3" t="str">
        <f>IFERROR(VLOOKUP($V274,'Agrupamiento Activos'!$A$3:$S$52,2,0),"")</f>
        <v>Pública Clasificada</v>
      </c>
      <c r="X274" s="3" t="str">
        <f>IFERROR(VLOOKUP($V274,'Agrupamiento Activos'!$A$4:$S$52,9,0),"")</f>
        <v>Medio</v>
      </c>
      <c r="Y274" s="3" t="str">
        <f>IFERROR(VLOOKUP($V274,'Agrupamiento Activos'!$A$4:$S$52,16,0),"")</f>
        <v>Medio</v>
      </c>
      <c r="Z274" s="3" t="str">
        <f>IFERROR(VLOOKUP($V274,'Agrupamiento Activos'!$A$4:$S$52,19,0),"")</f>
        <v>Medio</v>
      </c>
      <c r="AA274" s="58" t="s">
        <v>476</v>
      </c>
      <c r="AB274" s="58" t="s">
        <v>471</v>
      </c>
      <c r="AC274" s="58" t="s">
        <v>477</v>
      </c>
      <c r="AD274" s="58" t="s">
        <v>473</v>
      </c>
      <c r="AE274" s="64">
        <v>43237</v>
      </c>
      <c r="AF274" s="58" t="s">
        <v>474</v>
      </c>
      <c r="AG274" s="58" t="s">
        <v>479</v>
      </c>
      <c r="AH274" s="62"/>
      <c r="AI274" s="62"/>
      <c r="AJ274" s="62"/>
      <c r="AK274" s="63"/>
    </row>
    <row r="275" spans="1:37" ht="90.75" thickBot="1">
      <c r="A275" s="56" t="s">
        <v>92</v>
      </c>
      <c r="B275" s="57" t="s">
        <v>404</v>
      </c>
      <c r="C275" s="57" t="s">
        <v>97</v>
      </c>
      <c r="D275" s="57" t="s">
        <v>408</v>
      </c>
      <c r="E275" s="57" t="s">
        <v>669</v>
      </c>
      <c r="F275" s="58" t="s">
        <v>95</v>
      </c>
      <c r="G275" s="56"/>
      <c r="H275" s="56"/>
      <c r="I275" s="58" t="s">
        <v>36</v>
      </c>
      <c r="J275" s="56" t="s">
        <v>103</v>
      </c>
      <c r="K275" s="57" t="s">
        <v>107</v>
      </c>
      <c r="L275" s="56" t="s">
        <v>36</v>
      </c>
      <c r="M275" s="56"/>
      <c r="N275" s="57" t="s">
        <v>98</v>
      </c>
      <c r="O275" s="58" t="s">
        <v>98</v>
      </c>
      <c r="P275" s="57" t="s">
        <v>98</v>
      </c>
      <c r="Q275" s="58" t="s">
        <v>455</v>
      </c>
      <c r="R275" s="58" t="s">
        <v>41</v>
      </c>
      <c r="S275" s="58" t="s">
        <v>448</v>
      </c>
      <c r="T275" s="58" t="s">
        <v>444</v>
      </c>
      <c r="U275" s="58" t="s">
        <v>445</v>
      </c>
      <c r="V275" s="56" t="s">
        <v>466</v>
      </c>
      <c r="W275" s="3" t="str">
        <f>IFERROR(VLOOKUP($V275,'Agrupamiento Activos'!$A$3:$S$52,2,0),"")</f>
        <v>Pública Clasificada</v>
      </c>
      <c r="X275" s="3" t="str">
        <f>IFERROR(VLOOKUP($V275,'Agrupamiento Activos'!$A$4:$S$52,9,0),"")</f>
        <v>Medio</v>
      </c>
      <c r="Y275" s="3" t="str">
        <f>IFERROR(VLOOKUP($V275,'Agrupamiento Activos'!$A$4:$S$52,16,0),"")</f>
        <v>Medio</v>
      </c>
      <c r="Z275" s="3" t="str">
        <f>IFERROR(VLOOKUP($V275,'Agrupamiento Activos'!$A$4:$S$52,19,0),"")</f>
        <v>Medio</v>
      </c>
      <c r="AA275" s="58" t="s">
        <v>476</v>
      </c>
      <c r="AB275" s="58" t="s">
        <v>471</v>
      </c>
      <c r="AC275" s="58" t="s">
        <v>477</v>
      </c>
      <c r="AD275" s="58" t="s">
        <v>473</v>
      </c>
      <c r="AE275" s="64">
        <v>43237</v>
      </c>
      <c r="AF275" s="58" t="s">
        <v>474</v>
      </c>
      <c r="AG275" s="58" t="s">
        <v>479</v>
      </c>
      <c r="AH275" s="62"/>
      <c r="AI275" s="62"/>
      <c r="AJ275" s="62"/>
      <c r="AK275" s="63"/>
    </row>
    <row r="276" spans="1:37" ht="165.75" thickBot="1">
      <c r="A276" s="56" t="s">
        <v>92</v>
      </c>
      <c r="B276" s="57" t="s">
        <v>404</v>
      </c>
      <c r="C276" s="57" t="s">
        <v>97</v>
      </c>
      <c r="D276" s="57" t="s">
        <v>409</v>
      </c>
      <c r="E276" s="57" t="s">
        <v>685</v>
      </c>
      <c r="F276" s="58" t="s">
        <v>95</v>
      </c>
      <c r="G276" s="56"/>
      <c r="H276" s="56"/>
      <c r="I276" s="58" t="s">
        <v>36</v>
      </c>
      <c r="J276" s="56" t="s">
        <v>103</v>
      </c>
      <c r="K276" s="57" t="s">
        <v>107</v>
      </c>
      <c r="L276" s="56" t="s">
        <v>36</v>
      </c>
      <c r="M276" s="56"/>
      <c r="N276" s="58" t="s">
        <v>98</v>
      </c>
      <c r="O276" s="58" t="s">
        <v>98</v>
      </c>
      <c r="P276" s="57" t="s">
        <v>98</v>
      </c>
      <c r="Q276" s="58" t="s">
        <v>455</v>
      </c>
      <c r="R276" s="58" t="s">
        <v>41</v>
      </c>
      <c r="S276" s="58" t="s">
        <v>448</v>
      </c>
      <c r="T276" s="58" t="s">
        <v>444</v>
      </c>
      <c r="U276" s="58" t="s">
        <v>445</v>
      </c>
      <c r="V276" s="56" t="s">
        <v>466</v>
      </c>
      <c r="W276" s="3" t="str">
        <f>IFERROR(VLOOKUP($V276,'Agrupamiento Activos'!$A$3:$S$52,2,0),"")</f>
        <v>Pública Clasificada</v>
      </c>
      <c r="X276" s="3" t="str">
        <f>IFERROR(VLOOKUP($V276,'Agrupamiento Activos'!$A$4:$S$52,9,0),"")</f>
        <v>Medio</v>
      </c>
      <c r="Y276" s="3" t="str">
        <f>IFERROR(VLOOKUP($V276,'Agrupamiento Activos'!$A$4:$S$52,16,0),"")</f>
        <v>Medio</v>
      </c>
      <c r="Z276" s="3" t="str">
        <f>IFERROR(VLOOKUP($V276,'Agrupamiento Activos'!$A$4:$S$52,19,0),"")</f>
        <v>Medio</v>
      </c>
      <c r="AA276" s="58" t="s">
        <v>476</v>
      </c>
      <c r="AB276" s="58" t="s">
        <v>471</v>
      </c>
      <c r="AC276" s="58" t="s">
        <v>477</v>
      </c>
      <c r="AD276" s="58" t="s">
        <v>473</v>
      </c>
      <c r="AE276" s="64">
        <v>43237</v>
      </c>
      <c r="AF276" s="58" t="s">
        <v>474</v>
      </c>
      <c r="AG276" s="58" t="s">
        <v>479</v>
      </c>
      <c r="AH276" s="62"/>
      <c r="AI276" s="62"/>
      <c r="AJ276" s="62"/>
      <c r="AK276" s="63"/>
    </row>
    <row r="277" spans="1:37" ht="150.75" thickBot="1">
      <c r="A277" s="56" t="s">
        <v>92</v>
      </c>
      <c r="B277" s="57" t="s">
        <v>404</v>
      </c>
      <c r="C277" s="56" t="s">
        <v>97</v>
      </c>
      <c r="D277" s="57" t="s">
        <v>405</v>
      </c>
      <c r="E277" s="57" t="s">
        <v>410</v>
      </c>
      <c r="F277" s="58" t="s">
        <v>95</v>
      </c>
      <c r="G277" s="56"/>
      <c r="H277" s="56"/>
      <c r="I277" s="56" t="s">
        <v>36</v>
      </c>
      <c r="J277" s="56" t="s">
        <v>103</v>
      </c>
      <c r="K277" s="57" t="s">
        <v>407</v>
      </c>
      <c r="L277" s="56" t="s">
        <v>36</v>
      </c>
      <c r="M277" s="56"/>
      <c r="N277" s="58" t="s">
        <v>98</v>
      </c>
      <c r="O277" s="58" t="s">
        <v>98</v>
      </c>
      <c r="P277" s="57" t="s">
        <v>98</v>
      </c>
      <c r="Q277" s="58" t="s">
        <v>455</v>
      </c>
      <c r="R277" s="58" t="s">
        <v>41</v>
      </c>
      <c r="S277" s="58" t="s">
        <v>448</v>
      </c>
      <c r="T277" s="58" t="s">
        <v>444</v>
      </c>
      <c r="U277" s="58" t="s">
        <v>445</v>
      </c>
      <c r="V277" s="56" t="s">
        <v>463</v>
      </c>
      <c r="W277" s="3" t="str">
        <f>IFERROR(VLOOKUP($V277,'Agrupamiento Activos'!$A$3:$S$52,2,0),"")</f>
        <v>Pública Clasificada</v>
      </c>
      <c r="X277" s="3" t="str">
        <f>IFERROR(VLOOKUP($V277,'Agrupamiento Activos'!$A$4:$S$52,9,0),"")</f>
        <v>Medio</v>
      </c>
      <c r="Y277" s="3" t="str">
        <f>IFERROR(VLOOKUP($V277,'Agrupamiento Activos'!$A$4:$S$52,16,0),"")</f>
        <v>Medio</v>
      </c>
      <c r="Z277" s="3" t="str">
        <f>IFERROR(VLOOKUP($V277,'Agrupamiento Activos'!$A$4:$S$52,19,0),"")</f>
        <v>Medio</v>
      </c>
      <c r="AA277" s="58" t="s">
        <v>476</v>
      </c>
      <c r="AB277" s="58" t="s">
        <v>471</v>
      </c>
      <c r="AC277" s="58" t="s">
        <v>477</v>
      </c>
      <c r="AD277" s="58" t="s">
        <v>473</v>
      </c>
      <c r="AE277" s="64">
        <v>43237</v>
      </c>
      <c r="AF277" s="58" t="s">
        <v>474</v>
      </c>
      <c r="AG277" s="58" t="s">
        <v>479</v>
      </c>
      <c r="AH277" s="62"/>
      <c r="AI277" s="62"/>
      <c r="AJ277" s="62"/>
      <c r="AK277" s="63"/>
    </row>
    <row r="278" spans="1:37" ht="75.75" thickBot="1">
      <c r="A278" s="56" t="s">
        <v>92</v>
      </c>
      <c r="B278" s="57" t="s">
        <v>404</v>
      </c>
      <c r="C278" s="57" t="s">
        <v>97</v>
      </c>
      <c r="D278" s="57" t="s">
        <v>411</v>
      </c>
      <c r="E278" s="57" t="s">
        <v>412</v>
      </c>
      <c r="F278" s="58" t="s">
        <v>95</v>
      </c>
      <c r="G278" s="56"/>
      <c r="H278" s="56"/>
      <c r="I278" s="58" t="s">
        <v>36</v>
      </c>
      <c r="J278" s="56" t="s">
        <v>103</v>
      </c>
      <c r="K278" s="57" t="s">
        <v>148</v>
      </c>
      <c r="L278" s="56" t="s">
        <v>36</v>
      </c>
      <c r="M278" s="56"/>
      <c r="N278" s="58" t="s">
        <v>98</v>
      </c>
      <c r="O278" s="58" t="s">
        <v>98</v>
      </c>
      <c r="P278" s="57" t="s">
        <v>98</v>
      </c>
      <c r="Q278" s="58" t="s">
        <v>446</v>
      </c>
      <c r="R278" s="58" t="s">
        <v>41</v>
      </c>
      <c r="S278" s="58" t="s">
        <v>460</v>
      </c>
      <c r="T278" s="58" t="s">
        <v>444</v>
      </c>
      <c r="U278" s="58" t="s">
        <v>445</v>
      </c>
      <c r="V278" s="56" t="s">
        <v>480</v>
      </c>
      <c r="W278" s="3" t="str">
        <f>IFERROR(VLOOKUP($V278,'Agrupamiento Activos'!$A$3:$S$52,2,0),"")</f>
        <v>Pública Clasificada</v>
      </c>
      <c r="X278" s="3" t="str">
        <f>IFERROR(VLOOKUP($V278,'Agrupamiento Activos'!$A$4:$S$52,9,0),"")</f>
        <v>Medio</v>
      </c>
      <c r="Y278" s="3" t="str">
        <f>IFERROR(VLOOKUP($V278,'Agrupamiento Activos'!$A$4:$S$52,16,0),"")</f>
        <v>Medio</v>
      </c>
      <c r="Z278" s="3" t="str">
        <f>IFERROR(VLOOKUP($V278,'Agrupamiento Activos'!$A$4:$S$52,19,0),"")</f>
        <v>Medio</v>
      </c>
      <c r="AA278" s="58" t="s">
        <v>476</v>
      </c>
      <c r="AB278" s="58" t="s">
        <v>471</v>
      </c>
      <c r="AC278" s="58" t="s">
        <v>477</v>
      </c>
      <c r="AD278" s="58" t="s">
        <v>473</v>
      </c>
      <c r="AE278" s="64">
        <v>43237</v>
      </c>
      <c r="AF278" s="58" t="s">
        <v>474</v>
      </c>
      <c r="AG278" s="58" t="s">
        <v>479</v>
      </c>
      <c r="AH278" s="62"/>
      <c r="AI278" s="62"/>
      <c r="AJ278" s="62"/>
      <c r="AK278" s="63"/>
    </row>
    <row r="279" spans="1:37" ht="255.75" thickBot="1">
      <c r="A279" s="56" t="s">
        <v>92</v>
      </c>
      <c r="B279" s="57" t="s">
        <v>404</v>
      </c>
      <c r="C279" s="56" t="s">
        <v>97</v>
      </c>
      <c r="D279" s="57" t="s">
        <v>413</v>
      </c>
      <c r="E279" s="57" t="s">
        <v>670</v>
      </c>
      <c r="F279" s="58" t="s">
        <v>95</v>
      </c>
      <c r="G279" s="56"/>
      <c r="H279" s="56"/>
      <c r="I279" s="56" t="s">
        <v>36</v>
      </c>
      <c r="J279" s="56" t="s">
        <v>103</v>
      </c>
      <c r="K279" s="57" t="s">
        <v>414</v>
      </c>
      <c r="L279" s="56" t="s">
        <v>36</v>
      </c>
      <c r="M279" s="56"/>
      <c r="N279" s="58" t="s">
        <v>98</v>
      </c>
      <c r="O279" s="58" t="s">
        <v>98</v>
      </c>
      <c r="P279" s="57" t="s">
        <v>98</v>
      </c>
      <c r="Q279" s="58" t="s">
        <v>455</v>
      </c>
      <c r="R279" s="58" t="s">
        <v>41</v>
      </c>
      <c r="S279" s="58" t="s">
        <v>448</v>
      </c>
      <c r="T279" s="58" t="s">
        <v>444</v>
      </c>
      <c r="U279" s="58" t="s">
        <v>445</v>
      </c>
      <c r="V279" s="56" t="s">
        <v>464</v>
      </c>
      <c r="W279" s="3" t="str">
        <f>IFERROR(VLOOKUP($V279,'Agrupamiento Activos'!$A$3:$S$52,2,0),"")</f>
        <v>Pública Clasificada</v>
      </c>
      <c r="X279" s="3" t="str">
        <f>IFERROR(VLOOKUP($V279,'Agrupamiento Activos'!$A$4:$S$52,9,0),"")</f>
        <v>Medio</v>
      </c>
      <c r="Y279" s="3" t="str">
        <f>IFERROR(VLOOKUP($V279,'Agrupamiento Activos'!$A$4:$S$52,16,0),"")</f>
        <v>Medio</v>
      </c>
      <c r="Z279" s="3" t="str">
        <f>IFERROR(VLOOKUP($V279,'Agrupamiento Activos'!$A$4:$S$52,19,0),"")</f>
        <v>Medio</v>
      </c>
      <c r="AA279" s="58" t="s">
        <v>476</v>
      </c>
      <c r="AB279" s="58" t="s">
        <v>471</v>
      </c>
      <c r="AC279" s="58" t="s">
        <v>477</v>
      </c>
      <c r="AD279" s="58" t="s">
        <v>473</v>
      </c>
      <c r="AE279" s="64">
        <v>43237</v>
      </c>
      <c r="AF279" s="58" t="s">
        <v>474</v>
      </c>
      <c r="AG279" s="65" t="s">
        <v>475</v>
      </c>
      <c r="AH279" s="62"/>
      <c r="AI279" s="62"/>
      <c r="AJ279" s="62"/>
      <c r="AK279" s="63"/>
    </row>
    <row r="280" spans="1:37" ht="75.75" thickBot="1">
      <c r="A280" s="56" t="s">
        <v>92</v>
      </c>
      <c r="B280" s="57" t="s">
        <v>404</v>
      </c>
      <c r="C280" s="56" t="s">
        <v>97</v>
      </c>
      <c r="D280" s="57" t="s">
        <v>415</v>
      </c>
      <c r="E280" s="57" t="s">
        <v>416</v>
      </c>
      <c r="F280" s="58" t="s">
        <v>95</v>
      </c>
      <c r="G280" s="56"/>
      <c r="H280" s="56"/>
      <c r="I280" s="56" t="s">
        <v>36</v>
      </c>
      <c r="J280" s="56" t="s">
        <v>103</v>
      </c>
      <c r="K280" s="57" t="s">
        <v>417</v>
      </c>
      <c r="L280" s="56" t="s">
        <v>36</v>
      </c>
      <c r="M280" s="56"/>
      <c r="N280" s="58" t="s">
        <v>98</v>
      </c>
      <c r="O280" s="58" t="s">
        <v>98</v>
      </c>
      <c r="P280" s="57" t="s">
        <v>98</v>
      </c>
      <c r="Q280" s="58" t="s">
        <v>455</v>
      </c>
      <c r="R280" s="58" t="s">
        <v>41</v>
      </c>
      <c r="S280" s="58" t="s">
        <v>448</v>
      </c>
      <c r="T280" s="58" t="s">
        <v>444</v>
      </c>
      <c r="U280" s="58" t="s">
        <v>445</v>
      </c>
      <c r="V280" s="56" t="s">
        <v>466</v>
      </c>
      <c r="W280" s="3" t="str">
        <f>IFERROR(VLOOKUP($V280,'Agrupamiento Activos'!$A$3:$S$52,2,0),"")</f>
        <v>Pública Clasificada</v>
      </c>
      <c r="X280" s="3" t="str">
        <f>IFERROR(VLOOKUP($V280,'Agrupamiento Activos'!$A$4:$S$52,9,0),"")</f>
        <v>Medio</v>
      </c>
      <c r="Y280" s="3" t="str">
        <f>IFERROR(VLOOKUP($V280,'Agrupamiento Activos'!$A$4:$S$52,16,0),"")</f>
        <v>Medio</v>
      </c>
      <c r="Z280" s="3" t="str">
        <f>IFERROR(VLOOKUP($V280,'Agrupamiento Activos'!$A$4:$S$52,19,0),"")</f>
        <v>Medio</v>
      </c>
      <c r="AA280" s="58" t="s">
        <v>476</v>
      </c>
      <c r="AB280" s="58" t="s">
        <v>471</v>
      </c>
      <c r="AC280" s="58" t="s">
        <v>477</v>
      </c>
      <c r="AD280" s="58" t="s">
        <v>473</v>
      </c>
      <c r="AE280" s="64">
        <v>43237</v>
      </c>
      <c r="AF280" s="58" t="s">
        <v>474</v>
      </c>
      <c r="AG280" s="58" t="s">
        <v>479</v>
      </c>
      <c r="AH280" s="62"/>
      <c r="AI280" s="62"/>
      <c r="AJ280" s="62"/>
      <c r="AK280" s="63"/>
    </row>
    <row r="281" spans="1:37" ht="90.75" thickBot="1">
      <c r="A281" s="56" t="s">
        <v>92</v>
      </c>
      <c r="B281" s="57" t="s">
        <v>418</v>
      </c>
      <c r="C281" s="56" t="s">
        <v>94</v>
      </c>
      <c r="D281" s="56" t="s">
        <v>419</v>
      </c>
      <c r="E281" s="56" t="s">
        <v>420</v>
      </c>
      <c r="F281" s="58" t="s">
        <v>95</v>
      </c>
      <c r="G281" s="56" t="s">
        <v>36</v>
      </c>
      <c r="H281" s="56"/>
      <c r="I281" s="58"/>
      <c r="J281" s="56" t="s">
        <v>421</v>
      </c>
      <c r="K281" s="56" t="s">
        <v>414</v>
      </c>
      <c r="L281" s="56" t="s">
        <v>36</v>
      </c>
      <c r="M281" s="56"/>
      <c r="N281" s="58" t="s">
        <v>98</v>
      </c>
      <c r="O281" s="58" t="s">
        <v>98</v>
      </c>
      <c r="P281" s="56" t="s">
        <v>98</v>
      </c>
      <c r="Q281" s="58" t="s">
        <v>455</v>
      </c>
      <c r="R281" s="58" t="s">
        <v>41</v>
      </c>
      <c r="S281" s="58" t="s">
        <v>456</v>
      </c>
      <c r="T281" s="58" t="s">
        <v>444</v>
      </c>
      <c r="U281" s="58" t="s">
        <v>445</v>
      </c>
      <c r="V281" s="56" t="s">
        <v>78</v>
      </c>
      <c r="W281" s="3" t="str">
        <f>IFERROR(VLOOKUP($V281,'Agrupamiento Activos'!$A$3:$S$52,2,0),"")</f>
        <v>Pública</v>
      </c>
      <c r="X281" s="3" t="str">
        <f>IFERROR(VLOOKUP($V281,'Agrupamiento Activos'!$A$4:$S$52,9,0),"")</f>
        <v>Bajo</v>
      </c>
      <c r="Y281" s="3" t="str">
        <f>IFERROR(VLOOKUP($V281,'Agrupamiento Activos'!$A$4:$S$52,16,0),"")</f>
        <v>Medio</v>
      </c>
      <c r="Z281" s="3" t="str">
        <f>IFERROR(VLOOKUP($V281,'Agrupamiento Activos'!$A$4:$S$52,19,0),"")</f>
        <v>Bajo</v>
      </c>
      <c r="AA281" s="58" t="s">
        <v>478</v>
      </c>
      <c r="AB281" s="58" t="s">
        <v>478</v>
      </c>
      <c r="AC281" s="58" t="s">
        <v>478</v>
      </c>
      <c r="AD281" s="58" t="s">
        <v>478</v>
      </c>
      <c r="AE281" s="58" t="s">
        <v>478</v>
      </c>
      <c r="AF281" s="58" t="s">
        <v>478</v>
      </c>
      <c r="AG281" s="58" t="s">
        <v>479</v>
      </c>
      <c r="AH281" s="62"/>
      <c r="AI281" s="62"/>
      <c r="AJ281" s="62"/>
      <c r="AK281" s="63"/>
    </row>
    <row r="282" spans="1:37" ht="165.75" thickBot="1">
      <c r="A282" s="56" t="s">
        <v>92</v>
      </c>
      <c r="B282" s="57" t="s">
        <v>418</v>
      </c>
      <c r="C282" s="56" t="s">
        <v>97</v>
      </c>
      <c r="D282" s="56" t="s">
        <v>422</v>
      </c>
      <c r="E282" s="56" t="s">
        <v>686</v>
      </c>
      <c r="F282" s="58" t="s">
        <v>95</v>
      </c>
      <c r="G282" s="56"/>
      <c r="H282" s="56"/>
      <c r="I282" s="58" t="s">
        <v>36</v>
      </c>
      <c r="J282" s="56" t="s">
        <v>103</v>
      </c>
      <c r="K282" s="56" t="s">
        <v>148</v>
      </c>
      <c r="L282" s="56" t="s">
        <v>36</v>
      </c>
      <c r="M282" s="56"/>
      <c r="N282" s="58" t="s">
        <v>98</v>
      </c>
      <c r="O282" s="58" t="s">
        <v>98</v>
      </c>
      <c r="P282" s="56" t="s">
        <v>98</v>
      </c>
      <c r="Q282" s="58" t="s">
        <v>446</v>
      </c>
      <c r="R282" s="58" t="s">
        <v>41</v>
      </c>
      <c r="S282" s="58" t="s">
        <v>460</v>
      </c>
      <c r="T282" s="58" t="s">
        <v>444</v>
      </c>
      <c r="U282" s="58" t="s">
        <v>445</v>
      </c>
      <c r="V282" s="56" t="s">
        <v>464</v>
      </c>
      <c r="W282" s="3" t="str">
        <f>IFERROR(VLOOKUP($V282,'Agrupamiento Activos'!$A$3:$S$52,2,0),"")</f>
        <v>Pública Clasificada</v>
      </c>
      <c r="X282" s="3" t="str">
        <f>IFERROR(VLOOKUP($V282,'Agrupamiento Activos'!$A$4:$S$52,9,0),"")</f>
        <v>Medio</v>
      </c>
      <c r="Y282" s="3" t="str">
        <f>IFERROR(VLOOKUP($V282,'Agrupamiento Activos'!$A$4:$S$52,16,0),"")</f>
        <v>Medio</v>
      </c>
      <c r="Z282" s="3" t="str">
        <f>IFERROR(VLOOKUP($V282,'Agrupamiento Activos'!$A$4:$S$52,19,0),"")</f>
        <v>Medio</v>
      </c>
      <c r="AA282" s="58" t="s">
        <v>476</v>
      </c>
      <c r="AB282" s="58" t="s">
        <v>471</v>
      </c>
      <c r="AC282" s="58" t="s">
        <v>477</v>
      </c>
      <c r="AD282" s="58" t="s">
        <v>473</v>
      </c>
      <c r="AE282" s="64">
        <v>43237</v>
      </c>
      <c r="AF282" s="58" t="s">
        <v>474</v>
      </c>
      <c r="AG282" s="65" t="s">
        <v>475</v>
      </c>
      <c r="AH282" s="62"/>
      <c r="AI282" s="62"/>
      <c r="AJ282" s="62"/>
      <c r="AK282" s="63"/>
    </row>
    <row r="283" spans="1:37" ht="120.75" thickBot="1">
      <c r="A283" s="56" t="s">
        <v>92</v>
      </c>
      <c r="B283" s="57" t="s">
        <v>418</v>
      </c>
      <c r="C283" s="56" t="s">
        <v>97</v>
      </c>
      <c r="D283" s="56" t="s">
        <v>423</v>
      </c>
      <c r="E283" s="56" t="s">
        <v>671</v>
      </c>
      <c r="F283" s="58" t="s">
        <v>95</v>
      </c>
      <c r="G283" s="56"/>
      <c r="H283" s="56"/>
      <c r="I283" s="58" t="s">
        <v>36</v>
      </c>
      <c r="J283" s="56" t="s">
        <v>103</v>
      </c>
      <c r="K283" s="56" t="s">
        <v>414</v>
      </c>
      <c r="L283" s="56" t="s">
        <v>36</v>
      </c>
      <c r="M283" s="56"/>
      <c r="N283" s="58" t="s">
        <v>98</v>
      </c>
      <c r="O283" s="58" t="s">
        <v>98</v>
      </c>
      <c r="P283" s="56" t="s">
        <v>98</v>
      </c>
      <c r="Q283" s="58" t="s">
        <v>455</v>
      </c>
      <c r="R283" s="58" t="s">
        <v>41</v>
      </c>
      <c r="S283" s="58" t="s">
        <v>448</v>
      </c>
      <c r="T283" s="58" t="s">
        <v>444</v>
      </c>
      <c r="U283" s="58" t="s">
        <v>445</v>
      </c>
      <c r="V283" s="56" t="s">
        <v>464</v>
      </c>
      <c r="W283" s="3" t="str">
        <f>IFERROR(VLOOKUP($V283,'Agrupamiento Activos'!$A$3:$S$52,2,0),"")</f>
        <v>Pública Clasificada</v>
      </c>
      <c r="X283" s="3" t="str">
        <f>IFERROR(VLOOKUP($V283,'Agrupamiento Activos'!$A$4:$S$52,9,0),"")</f>
        <v>Medio</v>
      </c>
      <c r="Y283" s="3" t="str">
        <f>IFERROR(VLOOKUP($V283,'Agrupamiento Activos'!$A$4:$S$52,16,0),"")</f>
        <v>Medio</v>
      </c>
      <c r="Z283" s="3" t="str">
        <f>IFERROR(VLOOKUP($V283,'Agrupamiento Activos'!$A$4:$S$52,19,0),"")</f>
        <v>Medio</v>
      </c>
      <c r="AA283" s="58" t="s">
        <v>476</v>
      </c>
      <c r="AB283" s="58" t="s">
        <v>471</v>
      </c>
      <c r="AC283" s="58" t="s">
        <v>477</v>
      </c>
      <c r="AD283" s="58" t="s">
        <v>473</v>
      </c>
      <c r="AE283" s="64">
        <v>43237</v>
      </c>
      <c r="AF283" s="58" t="s">
        <v>474</v>
      </c>
      <c r="AG283" s="65" t="s">
        <v>475</v>
      </c>
      <c r="AH283" s="62"/>
      <c r="AI283" s="62"/>
      <c r="AJ283" s="62"/>
      <c r="AK283" s="63"/>
    </row>
    <row r="284" spans="1:37" ht="75.75" thickBot="1">
      <c r="A284" s="56" t="s">
        <v>92</v>
      </c>
      <c r="B284" s="57" t="s">
        <v>418</v>
      </c>
      <c r="C284" s="56" t="s">
        <v>97</v>
      </c>
      <c r="D284" s="57" t="s">
        <v>424</v>
      </c>
      <c r="E284" s="56" t="s">
        <v>425</v>
      </c>
      <c r="F284" s="58" t="s">
        <v>95</v>
      </c>
      <c r="G284" s="56"/>
      <c r="H284" s="56"/>
      <c r="I284" s="58" t="s">
        <v>36</v>
      </c>
      <c r="J284" s="56" t="s">
        <v>103</v>
      </c>
      <c r="K284" s="56" t="s">
        <v>414</v>
      </c>
      <c r="L284" s="56" t="s">
        <v>36</v>
      </c>
      <c r="M284" s="56"/>
      <c r="N284" s="58" t="s">
        <v>98</v>
      </c>
      <c r="O284" s="58" t="s">
        <v>98</v>
      </c>
      <c r="P284" s="56" t="s">
        <v>98</v>
      </c>
      <c r="Q284" s="58" t="s">
        <v>455</v>
      </c>
      <c r="R284" s="58" t="s">
        <v>41</v>
      </c>
      <c r="S284" s="58" t="s">
        <v>448</v>
      </c>
      <c r="T284" s="58" t="s">
        <v>444</v>
      </c>
      <c r="U284" s="58" t="s">
        <v>445</v>
      </c>
      <c r="V284" s="56" t="s">
        <v>464</v>
      </c>
      <c r="W284" s="3" t="str">
        <f>IFERROR(VLOOKUP($V284,'Agrupamiento Activos'!$A$3:$S$52,2,0),"")</f>
        <v>Pública Clasificada</v>
      </c>
      <c r="X284" s="3" t="str">
        <f>IFERROR(VLOOKUP($V284,'Agrupamiento Activos'!$A$4:$S$52,9,0),"")</f>
        <v>Medio</v>
      </c>
      <c r="Y284" s="3" t="str">
        <f>IFERROR(VLOOKUP($V284,'Agrupamiento Activos'!$A$4:$S$52,16,0),"")</f>
        <v>Medio</v>
      </c>
      <c r="Z284" s="3" t="str">
        <f>IFERROR(VLOOKUP($V284,'Agrupamiento Activos'!$A$4:$S$52,19,0),"")</f>
        <v>Medio</v>
      </c>
      <c r="AA284" s="58" t="s">
        <v>476</v>
      </c>
      <c r="AB284" s="58" t="s">
        <v>471</v>
      </c>
      <c r="AC284" s="58" t="s">
        <v>477</v>
      </c>
      <c r="AD284" s="58" t="s">
        <v>473</v>
      </c>
      <c r="AE284" s="64">
        <v>43237</v>
      </c>
      <c r="AF284" s="58" t="s">
        <v>474</v>
      </c>
      <c r="AG284" s="65" t="s">
        <v>475</v>
      </c>
      <c r="AH284" s="62"/>
      <c r="AI284" s="62"/>
      <c r="AJ284" s="62"/>
      <c r="AK284" s="63"/>
    </row>
    <row r="285" spans="1:37" ht="135.75" thickBot="1">
      <c r="A285" s="56" t="s">
        <v>92</v>
      </c>
      <c r="B285" s="56" t="s">
        <v>418</v>
      </c>
      <c r="C285" s="56" t="s">
        <v>97</v>
      </c>
      <c r="D285" s="57" t="s">
        <v>426</v>
      </c>
      <c r="E285" s="56" t="s">
        <v>672</v>
      </c>
      <c r="F285" s="58" t="s">
        <v>95</v>
      </c>
      <c r="G285" s="56"/>
      <c r="H285" s="56"/>
      <c r="I285" s="58" t="s">
        <v>36</v>
      </c>
      <c r="J285" s="56" t="s">
        <v>103</v>
      </c>
      <c r="K285" s="56" t="s">
        <v>414</v>
      </c>
      <c r="L285" s="56" t="s">
        <v>36</v>
      </c>
      <c r="M285" s="56"/>
      <c r="N285" s="56" t="s">
        <v>239</v>
      </c>
      <c r="O285" s="58" t="s">
        <v>427</v>
      </c>
      <c r="P285" s="56" t="s">
        <v>428</v>
      </c>
      <c r="Q285" s="58" t="s">
        <v>455</v>
      </c>
      <c r="R285" s="58" t="s">
        <v>41</v>
      </c>
      <c r="S285" s="58" t="s">
        <v>448</v>
      </c>
      <c r="T285" s="58" t="s">
        <v>444</v>
      </c>
      <c r="U285" s="58" t="s">
        <v>445</v>
      </c>
      <c r="V285" s="56" t="s">
        <v>466</v>
      </c>
      <c r="W285" s="3" t="str">
        <f>IFERROR(VLOOKUP($V285,'Agrupamiento Activos'!$A$3:$S$52,2,0),"")</f>
        <v>Pública Clasificada</v>
      </c>
      <c r="X285" s="3" t="str">
        <f>IFERROR(VLOOKUP($V285,'Agrupamiento Activos'!$A$4:$S$52,9,0),"")</f>
        <v>Medio</v>
      </c>
      <c r="Y285" s="3" t="str">
        <f>IFERROR(VLOOKUP($V285,'Agrupamiento Activos'!$A$4:$S$52,16,0),"")</f>
        <v>Medio</v>
      </c>
      <c r="Z285" s="3" t="str">
        <f>IFERROR(VLOOKUP($V285,'Agrupamiento Activos'!$A$4:$S$52,19,0),"")</f>
        <v>Medio</v>
      </c>
      <c r="AA285" s="58" t="s">
        <v>476</v>
      </c>
      <c r="AB285" s="58" t="s">
        <v>471</v>
      </c>
      <c r="AC285" s="58" t="s">
        <v>477</v>
      </c>
      <c r="AD285" s="58" t="s">
        <v>473</v>
      </c>
      <c r="AE285" s="64">
        <v>43237</v>
      </c>
      <c r="AF285" s="58" t="s">
        <v>474</v>
      </c>
      <c r="AG285" s="58" t="s">
        <v>479</v>
      </c>
      <c r="AH285" s="62"/>
      <c r="AI285" s="62"/>
      <c r="AJ285" s="62"/>
      <c r="AK285" s="63"/>
    </row>
    <row r="286" spans="1:37" ht="135.75" thickBot="1">
      <c r="A286" s="56" t="s">
        <v>92</v>
      </c>
      <c r="B286" s="56" t="s">
        <v>418</v>
      </c>
      <c r="C286" s="56" t="s">
        <v>97</v>
      </c>
      <c r="D286" s="57" t="s">
        <v>429</v>
      </c>
      <c r="E286" s="56" t="s">
        <v>430</v>
      </c>
      <c r="F286" s="58" t="s">
        <v>95</v>
      </c>
      <c r="G286" s="56"/>
      <c r="H286" s="56"/>
      <c r="I286" s="58" t="s">
        <v>36</v>
      </c>
      <c r="J286" s="56" t="s">
        <v>103</v>
      </c>
      <c r="K286" s="56" t="s">
        <v>414</v>
      </c>
      <c r="L286" s="56" t="s">
        <v>36</v>
      </c>
      <c r="M286" s="56"/>
      <c r="N286" s="56" t="s">
        <v>239</v>
      </c>
      <c r="O286" s="58" t="s">
        <v>427</v>
      </c>
      <c r="P286" s="56" t="s">
        <v>428</v>
      </c>
      <c r="Q286" s="58" t="s">
        <v>455</v>
      </c>
      <c r="R286" s="58" t="s">
        <v>41</v>
      </c>
      <c r="S286" s="58" t="s">
        <v>448</v>
      </c>
      <c r="T286" s="58" t="s">
        <v>444</v>
      </c>
      <c r="U286" s="58" t="s">
        <v>445</v>
      </c>
      <c r="V286" s="56" t="s">
        <v>469</v>
      </c>
      <c r="W286" s="3" t="str">
        <f>IFERROR(VLOOKUP($V286,'Agrupamiento Activos'!$A$3:$S$52,2,0),"")</f>
        <v>Pública Clasificada</v>
      </c>
      <c r="X286" s="3" t="str">
        <f>IFERROR(VLOOKUP($V286,'Agrupamiento Activos'!$A$4:$S$52,9,0),"")</f>
        <v>Medio</v>
      </c>
      <c r="Y286" s="3" t="str">
        <f>IFERROR(VLOOKUP($V286,'Agrupamiento Activos'!$A$4:$S$52,16,0),"")</f>
        <v>Medio</v>
      </c>
      <c r="Z286" s="3" t="str">
        <f>IFERROR(VLOOKUP($V286,'Agrupamiento Activos'!$A$4:$S$52,19,0),"")</f>
        <v>Medio</v>
      </c>
      <c r="AA286" s="58" t="s">
        <v>476</v>
      </c>
      <c r="AB286" s="58" t="s">
        <v>471</v>
      </c>
      <c r="AC286" s="58" t="s">
        <v>477</v>
      </c>
      <c r="AD286" s="58" t="s">
        <v>473</v>
      </c>
      <c r="AE286" s="64">
        <v>43237</v>
      </c>
      <c r="AF286" s="58" t="s">
        <v>474</v>
      </c>
      <c r="AG286" s="58" t="s">
        <v>479</v>
      </c>
      <c r="AH286" s="62"/>
      <c r="AI286" s="62"/>
      <c r="AJ286" s="62"/>
      <c r="AK286" s="63"/>
    </row>
    <row r="287" spans="1:37" ht="195.75" thickBot="1">
      <c r="A287" s="56" t="s">
        <v>92</v>
      </c>
      <c r="B287" s="56" t="s">
        <v>418</v>
      </c>
      <c r="C287" s="56" t="s">
        <v>97</v>
      </c>
      <c r="D287" s="56" t="s">
        <v>431</v>
      </c>
      <c r="E287" s="56" t="s">
        <v>432</v>
      </c>
      <c r="F287" s="58" t="s">
        <v>95</v>
      </c>
      <c r="G287" s="56"/>
      <c r="H287" s="56"/>
      <c r="I287" s="58" t="s">
        <v>36</v>
      </c>
      <c r="J287" s="56" t="s">
        <v>103</v>
      </c>
      <c r="K287" s="56" t="s">
        <v>148</v>
      </c>
      <c r="L287" s="56" t="s">
        <v>36</v>
      </c>
      <c r="M287" s="56"/>
      <c r="N287" s="56" t="s">
        <v>98</v>
      </c>
      <c r="O287" s="58" t="s">
        <v>98</v>
      </c>
      <c r="P287" s="56" t="s">
        <v>98</v>
      </c>
      <c r="Q287" s="58" t="s">
        <v>446</v>
      </c>
      <c r="R287" s="58" t="s">
        <v>41</v>
      </c>
      <c r="S287" s="58" t="s">
        <v>460</v>
      </c>
      <c r="T287" s="58" t="s">
        <v>444</v>
      </c>
      <c r="U287" s="58" t="s">
        <v>445</v>
      </c>
      <c r="V287" s="56" t="s">
        <v>466</v>
      </c>
      <c r="W287" s="3" t="str">
        <f>IFERROR(VLOOKUP($V287,'Agrupamiento Activos'!$A$3:$S$52,2,0),"")</f>
        <v>Pública Clasificada</v>
      </c>
      <c r="X287" s="3" t="str">
        <f>IFERROR(VLOOKUP($V287,'Agrupamiento Activos'!$A$4:$S$52,9,0),"")</f>
        <v>Medio</v>
      </c>
      <c r="Y287" s="3" t="str">
        <f>IFERROR(VLOOKUP($V287,'Agrupamiento Activos'!$A$4:$S$52,16,0),"")</f>
        <v>Medio</v>
      </c>
      <c r="Z287" s="3" t="str">
        <f>IFERROR(VLOOKUP($V287,'Agrupamiento Activos'!$A$4:$S$52,19,0),"")</f>
        <v>Medio</v>
      </c>
      <c r="AA287" s="58" t="s">
        <v>476</v>
      </c>
      <c r="AB287" s="58" t="s">
        <v>471</v>
      </c>
      <c r="AC287" s="58" t="s">
        <v>477</v>
      </c>
      <c r="AD287" s="58" t="s">
        <v>473</v>
      </c>
      <c r="AE287" s="64">
        <v>43237</v>
      </c>
      <c r="AF287" s="58" t="s">
        <v>474</v>
      </c>
      <c r="AG287" s="58" t="s">
        <v>479</v>
      </c>
      <c r="AH287" s="62"/>
      <c r="AI287" s="62"/>
      <c r="AJ287" s="62"/>
      <c r="AK287" s="63"/>
    </row>
    <row r="288" spans="1:37" ht="105.75" thickBot="1">
      <c r="A288" s="56" t="s">
        <v>92</v>
      </c>
      <c r="B288" s="57" t="s">
        <v>418</v>
      </c>
      <c r="C288" s="57" t="s">
        <v>97</v>
      </c>
      <c r="D288" s="57" t="s">
        <v>99</v>
      </c>
      <c r="E288" s="57" t="s">
        <v>673</v>
      </c>
      <c r="F288" s="58" t="s">
        <v>95</v>
      </c>
      <c r="G288" s="56"/>
      <c r="H288" s="56"/>
      <c r="I288" s="58" t="s">
        <v>36</v>
      </c>
      <c r="J288" s="56" t="s">
        <v>100</v>
      </c>
      <c r="K288" s="57" t="s">
        <v>189</v>
      </c>
      <c r="L288" s="56" t="s">
        <v>36</v>
      </c>
      <c r="M288" s="56"/>
      <c r="N288" s="57" t="s">
        <v>98</v>
      </c>
      <c r="O288" s="58" t="s">
        <v>98</v>
      </c>
      <c r="P288" s="57" t="s">
        <v>98</v>
      </c>
      <c r="Q288" s="58" t="s">
        <v>446</v>
      </c>
      <c r="R288" s="58" t="s">
        <v>41</v>
      </c>
      <c r="S288" s="58" t="s">
        <v>447</v>
      </c>
      <c r="T288" s="58" t="s">
        <v>444</v>
      </c>
      <c r="U288" s="58" t="s">
        <v>445</v>
      </c>
      <c r="V288" s="56" t="s">
        <v>76</v>
      </c>
      <c r="W288" s="3" t="str">
        <f>IFERROR(VLOOKUP($V288,'Agrupamiento Activos'!$A$3:$S$52,2,0),"")</f>
        <v>Pública</v>
      </c>
      <c r="X288" s="3" t="str">
        <f>IFERROR(VLOOKUP($V288,'Agrupamiento Activos'!$A$4:$S$52,9,0),"")</f>
        <v>Bajo</v>
      </c>
      <c r="Y288" s="3" t="str">
        <f>IFERROR(VLOOKUP($V288,'Agrupamiento Activos'!$A$4:$S$52,16,0),"")</f>
        <v>Bajo</v>
      </c>
      <c r="Z288" s="3" t="str">
        <f>IFERROR(VLOOKUP($V288,'Agrupamiento Activos'!$A$4:$S$52,19,0),"")</f>
        <v>Bajo</v>
      </c>
      <c r="AA288" s="58" t="s">
        <v>478</v>
      </c>
      <c r="AB288" s="58" t="s">
        <v>478</v>
      </c>
      <c r="AC288" s="58" t="s">
        <v>478</v>
      </c>
      <c r="AD288" s="58" t="s">
        <v>478</v>
      </c>
      <c r="AE288" s="58" t="s">
        <v>478</v>
      </c>
      <c r="AF288" s="58" t="s">
        <v>478</v>
      </c>
      <c r="AG288" s="58" t="s">
        <v>479</v>
      </c>
      <c r="AH288" s="62"/>
      <c r="AI288" s="62"/>
      <c r="AJ288" s="62"/>
      <c r="AK288" s="63"/>
    </row>
    <row r="289" spans="1:37" ht="105.75" thickBot="1">
      <c r="A289" s="56" t="s">
        <v>92</v>
      </c>
      <c r="B289" s="57" t="s">
        <v>418</v>
      </c>
      <c r="C289" s="57" t="s">
        <v>433</v>
      </c>
      <c r="D289" s="57" t="s">
        <v>434</v>
      </c>
      <c r="E289" s="57" t="s">
        <v>674</v>
      </c>
      <c r="F289" s="58" t="s">
        <v>95</v>
      </c>
      <c r="G289" s="56" t="s">
        <v>36</v>
      </c>
      <c r="H289" s="56"/>
      <c r="I289" s="58"/>
      <c r="J289" s="56" t="s">
        <v>96</v>
      </c>
      <c r="K289" s="57" t="s">
        <v>97</v>
      </c>
      <c r="L289" s="56" t="s">
        <v>36</v>
      </c>
      <c r="M289" s="56"/>
      <c r="N289" s="58" t="s">
        <v>98</v>
      </c>
      <c r="O289" s="58" t="s">
        <v>98</v>
      </c>
      <c r="P289" s="57" t="s">
        <v>98</v>
      </c>
      <c r="Q289" s="58" t="s">
        <v>442</v>
      </c>
      <c r="R289" s="58" t="s">
        <v>41</v>
      </c>
      <c r="S289" s="58" t="s">
        <v>443</v>
      </c>
      <c r="T289" s="58" t="s">
        <v>444</v>
      </c>
      <c r="U289" s="58" t="s">
        <v>445</v>
      </c>
      <c r="V289" s="56" t="s">
        <v>461</v>
      </c>
      <c r="W289" s="3" t="str">
        <f>IFERROR(VLOOKUP($V289,'Agrupamiento Activos'!$A$3:$S$52,2,0),"")</f>
        <v>Pública Clasificada</v>
      </c>
      <c r="X289" s="3" t="str">
        <f>IFERROR(VLOOKUP($V289,'Agrupamiento Activos'!$A$4:$S$52,9,0),"")</f>
        <v>Medio</v>
      </c>
      <c r="Y289" s="3" t="str">
        <f>IFERROR(VLOOKUP($V289,'Agrupamiento Activos'!$A$4:$S$52,16,0),"")</f>
        <v>Bajo</v>
      </c>
      <c r="Z289" s="3" t="str">
        <f>IFERROR(VLOOKUP($V289,'Agrupamiento Activos'!$A$4:$S$52,19,0),"")</f>
        <v>Medio</v>
      </c>
      <c r="AA289" s="58" t="s">
        <v>476</v>
      </c>
      <c r="AB289" s="58" t="s">
        <v>471</v>
      </c>
      <c r="AC289" s="58" t="s">
        <v>477</v>
      </c>
      <c r="AD289" s="58" t="s">
        <v>473</v>
      </c>
      <c r="AE289" s="64">
        <v>43237</v>
      </c>
      <c r="AF289" s="58" t="s">
        <v>474</v>
      </c>
      <c r="AG289" s="65" t="s">
        <v>475</v>
      </c>
      <c r="AH289" s="62"/>
      <c r="AI289" s="62"/>
      <c r="AJ289" s="62"/>
      <c r="AK289" s="63"/>
    </row>
    <row r="290" spans="1:37" ht="105.75" thickBot="1">
      <c r="A290" s="56" t="s">
        <v>92</v>
      </c>
      <c r="B290" s="57" t="s">
        <v>418</v>
      </c>
      <c r="C290" s="56" t="s">
        <v>97</v>
      </c>
      <c r="D290" s="57" t="s">
        <v>99</v>
      </c>
      <c r="E290" s="57" t="s">
        <v>675</v>
      </c>
      <c r="F290" s="58" t="s">
        <v>95</v>
      </c>
      <c r="G290" s="56"/>
      <c r="H290" s="56"/>
      <c r="I290" s="56" t="s">
        <v>36</v>
      </c>
      <c r="J290" s="56" t="s">
        <v>100</v>
      </c>
      <c r="K290" s="57" t="s">
        <v>189</v>
      </c>
      <c r="L290" s="56" t="s">
        <v>36</v>
      </c>
      <c r="M290" s="56"/>
      <c r="N290" s="58" t="s">
        <v>98</v>
      </c>
      <c r="O290" s="58" t="s">
        <v>98</v>
      </c>
      <c r="P290" s="57" t="s">
        <v>98</v>
      </c>
      <c r="Q290" s="58" t="s">
        <v>446</v>
      </c>
      <c r="R290" s="58" t="s">
        <v>41</v>
      </c>
      <c r="S290" s="58" t="s">
        <v>447</v>
      </c>
      <c r="T290" s="58" t="s">
        <v>444</v>
      </c>
      <c r="U290" s="58" t="s">
        <v>445</v>
      </c>
      <c r="V290" s="56" t="s">
        <v>76</v>
      </c>
      <c r="W290" s="3" t="str">
        <f>IFERROR(VLOOKUP($V290,'Agrupamiento Activos'!$A$3:$S$52,2,0),"")</f>
        <v>Pública</v>
      </c>
      <c r="X290" s="3" t="str">
        <f>IFERROR(VLOOKUP($V290,'Agrupamiento Activos'!$A$4:$S$52,9,0),"")</f>
        <v>Bajo</v>
      </c>
      <c r="Y290" s="3" t="str">
        <f>IFERROR(VLOOKUP($V290,'Agrupamiento Activos'!$A$4:$S$52,16,0),"")</f>
        <v>Bajo</v>
      </c>
      <c r="Z290" s="3" t="str">
        <f>IFERROR(VLOOKUP($V290,'Agrupamiento Activos'!$A$4:$S$52,19,0),"")</f>
        <v>Bajo</v>
      </c>
      <c r="AA290" s="58" t="s">
        <v>478</v>
      </c>
      <c r="AB290" s="58" t="s">
        <v>478</v>
      </c>
      <c r="AC290" s="58" t="s">
        <v>478</v>
      </c>
      <c r="AD290" s="58" t="s">
        <v>478</v>
      </c>
      <c r="AE290" s="58" t="s">
        <v>478</v>
      </c>
      <c r="AF290" s="58" t="s">
        <v>478</v>
      </c>
      <c r="AG290" s="58" t="s">
        <v>479</v>
      </c>
      <c r="AH290" s="62"/>
      <c r="AI290" s="62"/>
      <c r="AJ290" s="62"/>
      <c r="AK290" s="63"/>
    </row>
    <row r="291" spans="1:37" ht="135.75" thickBot="1">
      <c r="A291" s="56" t="s">
        <v>92</v>
      </c>
      <c r="B291" s="57" t="s">
        <v>418</v>
      </c>
      <c r="C291" s="56" t="s">
        <v>97</v>
      </c>
      <c r="D291" s="57" t="s">
        <v>435</v>
      </c>
      <c r="E291" s="57" t="s">
        <v>676</v>
      </c>
      <c r="F291" s="58" t="s">
        <v>95</v>
      </c>
      <c r="G291" s="56"/>
      <c r="H291" s="56"/>
      <c r="I291" s="56" t="s">
        <v>36</v>
      </c>
      <c r="J291" s="56" t="s">
        <v>103</v>
      </c>
      <c r="K291" s="57" t="s">
        <v>417</v>
      </c>
      <c r="L291" s="56" t="s">
        <v>36</v>
      </c>
      <c r="M291" s="56"/>
      <c r="N291" s="58" t="s">
        <v>239</v>
      </c>
      <c r="O291" s="58" t="s">
        <v>427</v>
      </c>
      <c r="P291" s="57" t="s">
        <v>428</v>
      </c>
      <c r="Q291" s="58" t="s">
        <v>455</v>
      </c>
      <c r="R291" s="58" t="s">
        <v>41</v>
      </c>
      <c r="S291" s="58" t="s">
        <v>448</v>
      </c>
      <c r="T291" s="58" t="s">
        <v>444</v>
      </c>
      <c r="U291" s="58" t="s">
        <v>445</v>
      </c>
      <c r="V291" s="56" t="s">
        <v>466</v>
      </c>
      <c r="W291" s="3" t="str">
        <f>IFERROR(VLOOKUP($V291,'Agrupamiento Activos'!$A$3:$S$52,2,0),"")</f>
        <v>Pública Clasificada</v>
      </c>
      <c r="X291" s="3" t="str">
        <f>IFERROR(VLOOKUP($V291,'Agrupamiento Activos'!$A$4:$S$52,9,0),"")</f>
        <v>Medio</v>
      </c>
      <c r="Y291" s="3" t="str">
        <f>IFERROR(VLOOKUP($V291,'Agrupamiento Activos'!$A$4:$S$52,16,0),"")</f>
        <v>Medio</v>
      </c>
      <c r="Z291" s="3" t="str">
        <f>IFERROR(VLOOKUP($V291,'Agrupamiento Activos'!$A$4:$S$52,19,0),"")</f>
        <v>Medio</v>
      </c>
      <c r="AA291" s="58" t="s">
        <v>476</v>
      </c>
      <c r="AB291" s="58" t="s">
        <v>471</v>
      </c>
      <c r="AC291" s="58" t="s">
        <v>477</v>
      </c>
      <c r="AD291" s="58" t="s">
        <v>473</v>
      </c>
      <c r="AE291" s="64">
        <v>43237</v>
      </c>
      <c r="AF291" s="58" t="s">
        <v>474</v>
      </c>
      <c r="AG291" s="58" t="s">
        <v>479</v>
      </c>
      <c r="AH291" s="62"/>
      <c r="AI291" s="62"/>
      <c r="AJ291" s="62"/>
      <c r="AK291" s="63"/>
    </row>
    <row r="292" spans="1:37" ht="75.75" thickBot="1">
      <c r="A292" s="56" t="s">
        <v>92</v>
      </c>
      <c r="B292" s="57" t="s">
        <v>418</v>
      </c>
      <c r="C292" s="56" t="s">
        <v>97</v>
      </c>
      <c r="D292" s="56" t="s">
        <v>436</v>
      </c>
      <c r="E292" s="56" t="s">
        <v>437</v>
      </c>
      <c r="F292" s="58" t="s">
        <v>95</v>
      </c>
      <c r="G292" s="56"/>
      <c r="H292" s="56"/>
      <c r="I292" s="58" t="s">
        <v>36</v>
      </c>
      <c r="J292" s="56" t="s">
        <v>103</v>
      </c>
      <c r="K292" s="56" t="s">
        <v>148</v>
      </c>
      <c r="L292" s="56" t="s">
        <v>36</v>
      </c>
      <c r="M292" s="56"/>
      <c r="N292" s="58" t="s">
        <v>98</v>
      </c>
      <c r="O292" s="58" t="s">
        <v>98</v>
      </c>
      <c r="P292" s="56" t="s">
        <v>98</v>
      </c>
      <c r="Q292" s="58" t="s">
        <v>446</v>
      </c>
      <c r="R292" s="58" t="s">
        <v>41</v>
      </c>
      <c r="S292" s="58" t="s">
        <v>450</v>
      </c>
      <c r="T292" s="58" t="s">
        <v>444</v>
      </c>
      <c r="U292" s="58" t="s">
        <v>445</v>
      </c>
      <c r="V292" s="56" t="s">
        <v>465</v>
      </c>
      <c r="W292" s="3" t="str">
        <f>IFERROR(VLOOKUP($V292,'Agrupamiento Activos'!$A$3:$S$52,2,0),"")</f>
        <v>Pública Clasificada</v>
      </c>
      <c r="X292" s="3" t="str">
        <f>IFERROR(VLOOKUP($V292,'Agrupamiento Activos'!$A$4:$S$52,9,0),"")</f>
        <v>Medio</v>
      </c>
      <c r="Y292" s="3" t="str">
        <f>IFERROR(VLOOKUP($V292,'Agrupamiento Activos'!$A$4:$S$52,16,0),"")</f>
        <v>Medio</v>
      </c>
      <c r="Z292" s="3" t="str">
        <f>IFERROR(VLOOKUP($V292,'Agrupamiento Activos'!$A$4:$S$52,19,0),"")</f>
        <v>Medio</v>
      </c>
      <c r="AA292" s="58" t="s">
        <v>476</v>
      </c>
      <c r="AB292" s="58" t="s">
        <v>471</v>
      </c>
      <c r="AC292" s="58" t="s">
        <v>477</v>
      </c>
      <c r="AD292" s="58" t="s">
        <v>473</v>
      </c>
      <c r="AE292" s="64">
        <v>43237</v>
      </c>
      <c r="AF292" s="58" t="s">
        <v>474</v>
      </c>
      <c r="AG292" s="58" t="s">
        <v>479</v>
      </c>
      <c r="AH292" s="62"/>
      <c r="AI292" s="62"/>
      <c r="AJ292" s="62"/>
      <c r="AK292" s="63"/>
    </row>
    <row r="293" spans="1:37" ht="135.75" thickBot="1">
      <c r="A293" s="56" t="s">
        <v>92</v>
      </c>
      <c r="B293" s="57" t="s">
        <v>418</v>
      </c>
      <c r="C293" s="56" t="s">
        <v>97</v>
      </c>
      <c r="D293" s="56" t="s">
        <v>438</v>
      </c>
      <c r="E293" s="56" t="s">
        <v>439</v>
      </c>
      <c r="F293" s="58" t="s">
        <v>95</v>
      </c>
      <c r="G293" s="56"/>
      <c r="H293" s="56"/>
      <c r="I293" s="58" t="s">
        <v>36</v>
      </c>
      <c r="J293" s="56" t="s">
        <v>103</v>
      </c>
      <c r="K293" s="56" t="s">
        <v>148</v>
      </c>
      <c r="L293" s="56" t="s">
        <v>36</v>
      </c>
      <c r="M293" s="56"/>
      <c r="N293" s="58" t="s">
        <v>239</v>
      </c>
      <c r="O293" s="58" t="s">
        <v>427</v>
      </c>
      <c r="P293" s="56" t="s">
        <v>428</v>
      </c>
      <c r="Q293" s="58" t="s">
        <v>446</v>
      </c>
      <c r="R293" s="58" t="s">
        <v>41</v>
      </c>
      <c r="S293" s="58" t="s">
        <v>450</v>
      </c>
      <c r="T293" s="58" t="s">
        <v>444</v>
      </c>
      <c r="U293" s="58" t="s">
        <v>445</v>
      </c>
      <c r="V293" s="56" t="s">
        <v>466</v>
      </c>
      <c r="W293" s="3" t="str">
        <f>IFERROR(VLOOKUP($V293,'Agrupamiento Activos'!$A$3:$S$52,2,0),"")</f>
        <v>Pública Clasificada</v>
      </c>
      <c r="X293" s="3" t="str">
        <f>IFERROR(VLOOKUP($V293,'Agrupamiento Activos'!$A$4:$S$52,9,0),"")</f>
        <v>Medio</v>
      </c>
      <c r="Y293" s="3" t="str">
        <f>IFERROR(VLOOKUP($V293,'Agrupamiento Activos'!$A$4:$S$52,16,0),"")</f>
        <v>Medio</v>
      </c>
      <c r="Z293" s="3" t="str">
        <f>IFERROR(VLOOKUP($V293,'Agrupamiento Activos'!$A$4:$S$52,19,0),"")</f>
        <v>Medio</v>
      </c>
      <c r="AA293" s="58" t="s">
        <v>476</v>
      </c>
      <c r="AB293" s="58" t="s">
        <v>471</v>
      </c>
      <c r="AC293" s="58" t="s">
        <v>477</v>
      </c>
      <c r="AD293" s="58" t="s">
        <v>473</v>
      </c>
      <c r="AE293" s="64">
        <v>43237</v>
      </c>
      <c r="AF293" s="58" t="s">
        <v>474</v>
      </c>
      <c r="AG293" s="58" t="s">
        <v>479</v>
      </c>
      <c r="AH293" s="62"/>
      <c r="AI293" s="62"/>
      <c r="AJ293" s="62"/>
      <c r="AK293" s="63"/>
    </row>
    <row r="294" spans="1:37" ht="75.75" thickBot="1">
      <c r="A294" s="56" t="s">
        <v>92</v>
      </c>
      <c r="B294" s="57" t="s">
        <v>418</v>
      </c>
      <c r="C294" s="56" t="s">
        <v>97</v>
      </c>
      <c r="D294" s="56" t="s">
        <v>440</v>
      </c>
      <c r="E294" s="56" t="s">
        <v>441</v>
      </c>
      <c r="F294" s="58" t="s">
        <v>95</v>
      </c>
      <c r="G294" s="56"/>
      <c r="H294" s="56"/>
      <c r="I294" s="58" t="s">
        <v>36</v>
      </c>
      <c r="J294" s="56" t="s">
        <v>103</v>
      </c>
      <c r="K294" s="56" t="s">
        <v>148</v>
      </c>
      <c r="L294" s="56" t="s">
        <v>36</v>
      </c>
      <c r="M294" s="56"/>
      <c r="N294" s="58" t="s">
        <v>98</v>
      </c>
      <c r="O294" s="58" t="s">
        <v>98</v>
      </c>
      <c r="P294" s="56" t="s">
        <v>98</v>
      </c>
      <c r="Q294" s="58" t="s">
        <v>446</v>
      </c>
      <c r="R294" s="58" t="s">
        <v>41</v>
      </c>
      <c r="S294" s="58" t="s">
        <v>460</v>
      </c>
      <c r="T294" s="58" t="s">
        <v>444</v>
      </c>
      <c r="U294" s="58" t="s">
        <v>445</v>
      </c>
      <c r="V294" s="56" t="s">
        <v>466</v>
      </c>
      <c r="W294" s="3" t="str">
        <f>IFERROR(VLOOKUP($V294,'Agrupamiento Activos'!$A$3:$S$52,2,0),"")</f>
        <v>Pública Clasificada</v>
      </c>
      <c r="X294" s="3" t="str">
        <f>IFERROR(VLOOKUP($V294,'Agrupamiento Activos'!$A$4:$S$52,9,0),"")</f>
        <v>Medio</v>
      </c>
      <c r="Y294" s="3" t="str">
        <f>IFERROR(VLOOKUP($V294,'Agrupamiento Activos'!$A$4:$S$52,16,0),"")</f>
        <v>Medio</v>
      </c>
      <c r="Z294" s="3" t="str">
        <f>IFERROR(VLOOKUP($V294,'Agrupamiento Activos'!$A$4:$S$52,19,0),"")</f>
        <v>Medio</v>
      </c>
      <c r="AA294" s="58" t="s">
        <v>476</v>
      </c>
      <c r="AB294" s="58" t="s">
        <v>471</v>
      </c>
      <c r="AC294" s="58" t="s">
        <v>477</v>
      </c>
      <c r="AD294" s="58" t="s">
        <v>473</v>
      </c>
      <c r="AE294" s="64">
        <v>43237</v>
      </c>
      <c r="AF294" s="58" t="s">
        <v>474</v>
      </c>
      <c r="AG294" s="58" t="s">
        <v>479</v>
      </c>
      <c r="AH294" s="62"/>
      <c r="AI294" s="62"/>
      <c r="AJ294" s="62"/>
      <c r="AK294" s="63"/>
    </row>
  </sheetData>
  <sheetProtection password="AA9E" sheet="1" objects="1" scenarios="1" formatCells="0" formatColumns="0" formatRows="0" insertRows="0" insertHyperlinks="0" deleteRows="0" sort="0" autoFilter="0" pivotTables="0"/>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59">
    <mergeCell ref="Y22:Y24"/>
    <mergeCell ref="X22:X24"/>
    <mergeCell ref="C22:C24"/>
    <mergeCell ref="L23:L24"/>
    <mergeCell ref="M23:M24"/>
    <mergeCell ref="D23:D24"/>
    <mergeCell ref="H23:H24"/>
    <mergeCell ref="I23:I24"/>
    <mergeCell ref="J23:J24"/>
    <mergeCell ref="D22:F22"/>
    <mergeCell ref="G22:K22"/>
    <mergeCell ref="AH25:AK25"/>
    <mergeCell ref="AH21:AK24"/>
    <mergeCell ref="Q23:Q24"/>
    <mergeCell ref="S23:S24"/>
    <mergeCell ref="T23:T24"/>
    <mergeCell ref="U23:U24"/>
    <mergeCell ref="AA22:AA24"/>
    <mergeCell ref="AB22:AB24"/>
    <mergeCell ref="AC22:AC24"/>
    <mergeCell ref="R23:R24"/>
    <mergeCell ref="Q22:U22"/>
    <mergeCell ref="AE22:AE24"/>
    <mergeCell ref="AD22:AD24"/>
    <mergeCell ref="AF22:AF24"/>
    <mergeCell ref="V21:Z21"/>
    <mergeCell ref="Z22:Z24"/>
    <mergeCell ref="AA21:AF21"/>
    <mergeCell ref="AG21:AG24"/>
    <mergeCell ref="O23:O24"/>
    <mergeCell ref="P23:P24"/>
    <mergeCell ref="A21:U21"/>
    <mergeCell ref="A22:A24"/>
    <mergeCell ref="B22:B24"/>
    <mergeCell ref="N23:N24"/>
    <mergeCell ref="K23:K24"/>
    <mergeCell ref="L22:M22"/>
    <mergeCell ref="N22:P22"/>
    <mergeCell ref="E23:E24"/>
    <mergeCell ref="F23:F24"/>
    <mergeCell ref="G23:G24"/>
    <mergeCell ref="W22:W24"/>
    <mergeCell ref="V22:V24"/>
    <mergeCell ref="A17:R17"/>
    <mergeCell ref="A14:R14"/>
    <mergeCell ref="A15:R15"/>
    <mergeCell ref="A10:E10"/>
    <mergeCell ref="A1:A4"/>
    <mergeCell ref="F11:R11"/>
    <mergeCell ref="A13:R13"/>
    <mergeCell ref="A11:E11"/>
    <mergeCell ref="A7:E7"/>
    <mergeCell ref="A9:E9"/>
    <mergeCell ref="F7:R7"/>
    <mergeCell ref="F9:R9"/>
    <mergeCell ref="F10:R10"/>
    <mergeCell ref="B1:AG4"/>
    <mergeCell ref="A8:E8"/>
    <mergeCell ref="F8:R8"/>
  </mergeCells>
  <conditionalFormatting sqref="W25:W115 W118:W119 W121:W123 W125:W131 W135:W138 W140 W143 W148 W151:W152 W179 W181:W192 W194:W195 W197 W199 W201:W203 W205:W224 W226:W229 W231:W294 W154 W157:W177">
    <cfRule type="containsText" dxfId="239" priority="424" operator="containsText" text="Pública Clasificada">
      <formula>NOT(ISERROR(SEARCH("Pública Clasificada",W25)))</formula>
    </cfRule>
    <cfRule type="containsText" dxfId="238" priority="425" operator="containsText" text="Pública Reservada">
      <formula>NOT(ISERROR(SEARCH("Pública Reservada",W25)))</formula>
    </cfRule>
    <cfRule type="containsText" dxfId="237" priority="426" operator="containsText" text="Pública">
      <formula>NOT(ISERROR(SEARCH("Pública",W25)))</formula>
    </cfRule>
  </conditionalFormatting>
  <conditionalFormatting sqref="X25:X115 X118:X119 X121:X123 X125:X131 X135:X138 X140 X143 X148 X151:X152 X179 X181:X192 X194:X195 X197 X199 X201:X203 X205:X224 X226:X229 X173:X177 X231:X294 X154 X157:Z172">
    <cfRule type="containsText" dxfId="236" priority="421" operator="containsText" text="Medio">
      <formula>NOT(ISERROR(SEARCH("Medio",X25)))</formula>
    </cfRule>
    <cfRule type="containsText" dxfId="235" priority="422" operator="containsText" text="Alto">
      <formula>NOT(ISERROR(SEARCH("Alto",X25)))</formula>
    </cfRule>
    <cfRule type="containsText" dxfId="234" priority="423" operator="containsText" text="Bajo">
      <formula>NOT(ISERROR(SEARCH("Bajo",X25)))</formula>
    </cfRule>
  </conditionalFormatting>
  <conditionalFormatting sqref="Y25:Y115 Y118:Y119 Y121:Y123 Y125:Y131 Y135:Y138 Y140 Y143 Y148 Y151:Y152 Y179 Y181:Y192 Y194:Y195 Y197 Y199 Y201:Y203 Y205:Y224 Y226:Y229 Y173:Y177 Y231:Y294 Y154">
    <cfRule type="containsText" dxfId="233" priority="418" operator="containsText" text="Medio">
      <formula>NOT(ISERROR(SEARCH("Medio",Y25)))</formula>
    </cfRule>
    <cfRule type="containsText" dxfId="232" priority="419" operator="containsText" text="Alto">
      <formula>NOT(ISERROR(SEARCH("Alto",Y25)))</formula>
    </cfRule>
    <cfRule type="containsText" dxfId="231" priority="420" operator="containsText" text="Bajo">
      <formula>NOT(ISERROR(SEARCH("Bajo",Y25)))</formula>
    </cfRule>
  </conditionalFormatting>
  <conditionalFormatting sqref="Z25:Z115 Z118:Z119 Z121:Z123 Z125:Z131 Z135:Z138 Z140 Z143 Z148 Z151:Z152 Z179 Z181:Z192 Z194:Z195 Z197 Z199 Z201:Z203 Z205:Z224 Z226:Z229 Z173:Z177 Z231:Z294 Z154">
    <cfRule type="containsText" dxfId="230" priority="415" operator="containsText" text="Medio">
      <formula>NOT(ISERROR(SEARCH("Medio",Z25)))</formula>
    </cfRule>
    <cfRule type="containsText" dxfId="229" priority="416" operator="containsText" text="Alto">
      <formula>NOT(ISERROR(SEARCH("Alto",Z25)))</formula>
    </cfRule>
    <cfRule type="containsText" dxfId="228" priority="417" operator="containsText" text="Bajo">
      <formula>NOT(ISERROR(SEARCH("Bajo",Z25)))</formula>
    </cfRule>
  </conditionalFormatting>
  <conditionalFormatting sqref="W155:W156 W149:W150 W144:W147 W141:W142 W139 W132:W134 W124 W120 W116:W117">
    <cfRule type="containsText" dxfId="227" priority="154" operator="containsText" text="Pública Clasificada">
      <formula>NOT(ISERROR(SEARCH("Pública Clasificada",W116)))</formula>
    </cfRule>
    <cfRule type="containsText" dxfId="226" priority="155" operator="containsText" text="Pública Reservada">
      <formula>NOT(ISERROR(SEARCH("Pública Reservada",W116)))</formula>
    </cfRule>
    <cfRule type="containsText" dxfId="225" priority="156" operator="containsText" text="Pública">
      <formula>NOT(ISERROR(SEARCH("Pública",W116)))</formula>
    </cfRule>
  </conditionalFormatting>
  <conditionalFormatting sqref="X155:X156 X149:X150 X144:X147 X141:X142 X139 X132:X134 X124 X120 X116:X117">
    <cfRule type="containsText" dxfId="224" priority="151" operator="containsText" text="Medio">
      <formula>NOT(ISERROR(SEARCH("Medio",X116)))</formula>
    </cfRule>
    <cfRule type="containsText" dxfId="223" priority="152" operator="containsText" text="Alto">
      <formula>NOT(ISERROR(SEARCH("Alto",X116)))</formula>
    </cfRule>
    <cfRule type="containsText" dxfId="222" priority="153" operator="containsText" text="Bajo">
      <formula>NOT(ISERROR(SEARCH("Bajo",X116)))</formula>
    </cfRule>
  </conditionalFormatting>
  <conditionalFormatting sqref="Y155:Y156 Y149:Y150 Y144:Y147 Y141:Y142 Y139 Y132:Y134 Y124 Y120 Y116:Y117">
    <cfRule type="containsText" dxfId="221" priority="148" operator="containsText" text="Medio">
      <formula>NOT(ISERROR(SEARCH("Medio",Y116)))</formula>
    </cfRule>
    <cfRule type="containsText" dxfId="220" priority="149" operator="containsText" text="Alto">
      <formula>NOT(ISERROR(SEARCH("Alto",Y116)))</formula>
    </cfRule>
    <cfRule type="containsText" dxfId="219" priority="150" operator="containsText" text="Bajo">
      <formula>NOT(ISERROR(SEARCH("Bajo",Y116)))</formula>
    </cfRule>
  </conditionalFormatting>
  <conditionalFormatting sqref="Z155:Z156 Z149:Z150 Z144:Z147 Z141:Z142 Z139 Z132:Z134 Z124 Z120 Z116:Z117">
    <cfRule type="containsText" dxfId="218" priority="145" operator="containsText" text="Medio">
      <formula>NOT(ISERROR(SEARCH("Medio",Z116)))</formula>
    </cfRule>
    <cfRule type="containsText" dxfId="217" priority="146" operator="containsText" text="Alto">
      <formula>NOT(ISERROR(SEARCH("Alto",Z116)))</formula>
    </cfRule>
    <cfRule type="containsText" dxfId="216" priority="147" operator="containsText" text="Bajo">
      <formula>NOT(ISERROR(SEARCH("Bajo",Z116)))</formula>
    </cfRule>
  </conditionalFormatting>
  <conditionalFormatting sqref="W178">
    <cfRule type="containsText" dxfId="215" priority="142" operator="containsText" text="Pública Clasificada">
      <formula>NOT(ISERROR(SEARCH("Pública Clasificada",W178)))</formula>
    </cfRule>
    <cfRule type="containsText" dxfId="214" priority="143" operator="containsText" text="Pública Reservada">
      <formula>NOT(ISERROR(SEARCH("Pública Reservada",W178)))</formula>
    </cfRule>
    <cfRule type="containsText" dxfId="213" priority="144" operator="containsText" text="Pública">
      <formula>NOT(ISERROR(SEARCH("Pública",W178)))</formula>
    </cfRule>
  </conditionalFormatting>
  <conditionalFormatting sqref="X178">
    <cfRule type="containsText" dxfId="212" priority="139" operator="containsText" text="Medio">
      <formula>NOT(ISERROR(SEARCH("Medio",X178)))</formula>
    </cfRule>
    <cfRule type="containsText" dxfId="211" priority="140" operator="containsText" text="Alto">
      <formula>NOT(ISERROR(SEARCH("Alto",X178)))</formula>
    </cfRule>
    <cfRule type="containsText" dxfId="210" priority="141" operator="containsText" text="Bajo">
      <formula>NOT(ISERROR(SEARCH("Bajo",X178)))</formula>
    </cfRule>
  </conditionalFormatting>
  <conditionalFormatting sqref="Y178">
    <cfRule type="containsText" dxfId="209" priority="136" operator="containsText" text="Medio">
      <formula>NOT(ISERROR(SEARCH("Medio",Y178)))</formula>
    </cfRule>
    <cfRule type="containsText" dxfId="208" priority="137" operator="containsText" text="Alto">
      <formula>NOT(ISERROR(SEARCH("Alto",Y178)))</formula>
    </cfRule>
    <cfRule type="containsText" dxfId="207" priority="138" operator="containsText" text="Bajo">
      <formula>NOT(ISERROR(SEARCH("Bajo",Y178)))</formula>
    </cfRule>
  </conditionalFormatting>
  <conditionalFormatting sqref="Z178">
    <cfRule type="containsText" dxfId="206" priority="133" operator="containsText" text="Medio">
      <formula>NOT(ISERROR(SEARCH("Medio",Z178)))</formula>
    </cfRule>
    <cfRule type="containsText" dxfId="205" priority="134" operator="containsText" text="Alto">
      <formula>NOT(ISERROR(SEARCH("Alto",Z178)))</formula>
    </cfRule>
    <cfRule type="containsText" dxfId="204" priority="135" operator="containsText" text="Bajo">
      <formula>NOT(ISERROR(SEARCH("Bajo",Z178)))</formula>
    </cfRule>
  </conditionalFormatting>
  <conditionalFormatting sqref="W180">
    <cfRule type="containsText" dxfId="203" priority="130" operator="containsText" text="Pública Clasificada">
      <formula>NOT(ISERROR(SEARCH("Pública Clasificada",W180)))</formula>
    </cfRule>
    <cfRule type="containsText" dxfId="202" priority="131" operator="containsText" text="Pública Reservada">
      <formula>NOT(ISERROR(SEARCH("Pública Reservada",W180)))</formula>
    </cfRule>
    <cfRule type="containsText" dxfId="201" priority="132" operator="containsText" text="Pública">
      <formula>NOT(ISERROR(SEARCH("Pública",W180)))</formula>
    </cfRule>
  </conditionalFormatting>
  <conditionalFormatting sqref="X180">
    <cfRule type="containsText" dxfId="200" priority="127" operator="containsText" text="Medio">
      <formula>NOT(ISERROR(SEARCH("Medio",X180)))</formula>
    </cfRule>
    <cfRule type="containsText" dxfId="199" priority="128" operator="containsText" text="Alto">
      <formula>NOT(ISERROR(SEARCH("Alto",X180)))</formula>
    </cfRule>
    <cfRule type="containsText" dxfId="198" priority="129" operator="containsText" text="Bajo">
      <formula>NOT(ISERROR(SEARCH("Bajo",X180)))</formula>
    </cfRule>
  </conditionalFormatting>
  <conditionalFormatting sqref="Y180">
    <cfRule type="containsText" dxfId="197" priority="124" operator="containsText" text="Medio">
      <formula>NOT(ISERROR(SEARCH("Medio",Y180)))</formula>
    </cfRule>
    <cfRule type="containsText" dxfId="196" priority="125" operator="containsText" text="Alto">
      <formula>NOT(ISERROR(SEARCH("Alto",Y180)))</formula>
    </cfRule>
    <cfRule type="containsText" dxfId="195" priority="126" operator="containsText" text="Bajo">
      <formula>NOT(ISERROR(SEARCH("Bajo",Y180)))</formula>
    </cfRule>
  </conditionalFormatting>
  <conditionalFormatting sqref="Z180">
    <cfRule type="containsText" dxfId="194" priority="121" operator="containsText" text="Medio">
      <formula>NOT(ISERROR(SEARCH("Medio",Z180)))</formula>
    </cfRule>
    <cfRule type="containsText" dxfId="193" priority="122" operator="containsText" text="Alto">
      <formula>NOT(ISERROR(SEARCH("Alto",Z180)))</formula>
    </cfRule>
    <cfRule type="containsText" dxfId="192" priority="123" operator="containsText" text="Bajo">
      <formula>NOT(ISERROR(SEARCH("Bajo",Z180)))</formula>
    </cfRule>
  </conditionalFormatting>
  <conditionalFormatting sqref="W193">
    <cfRule type="containsText" dxfId="191" priority="118" operator="containsText" text="Pública Clasificada">
      <formula>NOT(ISERROR(SEARCH("Pública Clasificada",W193)))</formula>
    </cfRule>
    <cfRule type="containsText" dxfId="190" priority="119" operator="containsText" text="Pública Reservada">
      <formula>NOT(ISERROR(SEARCH("Pública Reservada",W193)))</formula>
    </cfRule>
    <cfRule type="containsText" dxfId="189" priority="120" operator="containsText" text="Pública">
      <formula>NOT(ISERROR(SEARCH("Pública",W193)))</formula>
    </cfRule>
  </conditionalFormatting>
  <conditionalFormatting sqref="X193">
    <cfRule type="containsText" dxfId="188" priority="115" operator="containsText" text="Medio">
      <formula>NOT(ISERROR(SEARCH("Medio",X193)))</formula>
    </cfRule>
    <cfRule type="containsText" dxfId="187" priority="116" operator="containsText" text="Alto">
      <formula>NOT(ISERROR(SEARCH("Alto",X193)))</formula>
    </cfRule>
    <cfRule type="containsText" dxfId="186" priority="117" operator="containsText" text="Bajo">
      <formula>NOT(ISERROR(SEARCH("Bajo",X193)))</formula>
    </cfRule>
  </conditionalFormatting>
  <conditionalFormatting sqref="Y193">
    <cfRule type="containsText" dxfId="185" priority="112" operator="containsText" text="Medio">
      <formula>NOT(ISERROR(SEARCH("Medio",Y193)))</formula>
    </cfRule>
    <cfRule type="containsText" dxfId="184" priority="113" operator="containsText" text="Alto">
      <formula>NOT(ISERROR(SEARCH("Alto",Y193)))</formula>
    </cfRule>
    <cfRule type="containsText" dxfId="183" priority="114" operator="containsText" text="Bajo">
      <formula>NOT(ISERROR(SEARCH("Bajo",Y193)))</formula>
    </cfRule>
  </conditionalFormatting>
  <conditionalFormatting sqref="Z193">
    <cfRule type="containsText" dxfId="182" priority="109" operator="containsText" text="Medio">
      <formula>NOT(ISERROR(SEARCH("Medio",Z193)))</formula>
    </cfRule>
    <cfRule type="containsText" dxfId="181" priority="110" operator="containsText" text="Alto">
      <formula>NOT(ISERROR(SEARCH("Alto",Z193)))</formula>
    </cfRule>
    <cfRule type="containsText" dxfId="180" priority="111" operator="containsText" text="Bajo">
      <formula>NOT(ISERROR(SEARCH("Bajo",Z193)))</formula>
    </cfRule>
  </conditionalFormatting>
  <conditionalFormatting sqref="W196">
    <cfRule type="containsText" dxfId="179" priority="106" operator="containsText" text="Pública Clasificada">
      <formula>NOT(ISERROR(SEARCH("Pública Clasificada",W196)))</formula>
    </cfRule>
    <cfRule type="containsText" dxfId="178" priority="107" operator="containsText" text="Pública Reservada">
      <formula>NOT(ISERROR(SEARCH("Pública Reservada",W196)))</formula>
    </cfRule>
    <cfRule type="containsText" dxfId="177" priority="108" operator="containsText" text="Pública">
      <formula>NOT(ISERROR(SEARCH("Pública",W196)))</formula>
    </cfRule>
  </conditionalFormatting>
  <conditionalFormatting sqref="X196">
    <cfRule type="containsText" dxfId="176" priority="103" operator="containsText" text="Medio">
      <formula>NOT(ISERROR(SEARCH("Medio",X196)))</formula>
    </cfRule>
    <cfRule type="containsText" dxfId="175" priority="104" operator="containsText" text="Alto">
      <formula>NOT(ISERROR(SEARCH("Alto",X196)))</formula>
    </cfRule>
    <cfRule type="containsText" dxfId="174" priority="105" operator="containsText" text="Bajo">
      <formula>NOT(ISERROR(SEARCH("Bajo",X196)))</formula>
    </cfRule>
  </conditionalFormatting>
  <conditionalFormatting sqref="Y196">
    <cfRule type="containsText" dxfId="173" priority="100" operator="containsText" text="Medio">
      <formula>NOT(ISERROR(SEARCH("Medio",Y196)))</formula>
    </cfRule>
    <cfRule type="containsText" dxfId="172" priority="101" operator="containsText" text="Alto">
      <formula>NOT(ISERROR(SEARCH("Alto",Y196)))</formula>
    </cfRule>
    <cfRule type="containsText" dxfId="171" priority="102" operator="containsText" text="Bajo">
      <formula>NOT(ISERROR(SEARCH("Bajo",Y196)))</formula>
    </cfRule>
  </conditionalFormatting>
  <conditionalFormatting sqref="Z196">
    <cfRule type="containsText" dxfId="170" priority="97" operator="containsText" text="Medio">
      <formula>NOT(ISERROR(SEARCH("Medio",Z196)))</formula>
    </cfRule>
    <cfRule type="containsText" dxfId="169" priority="98" operator="containsText" text="Alto">
      <formula>NOT(ISERROR(SEARCH("Alto",Z196)))</formula>
    </cfRule>
    <cfRule type="containsText" dxfId="168" priority="99" operator="containsText" text="Bajo">
      <formula>NOT(ISERROR(SEARCH("Bajo",Z196)))</formula>
    </cfRule>
  </conditionalFormatting>
  <conditionalFormatting sqref="W198">
    <cfRule type="containsText" dxfId="167" priority="94" operator="containsText" text="Pública Clasificada">
      <formula>NOT(ISERROR(SEARCH("Pública Clasificada",W198)))</formula>
    </cfRule>
    <cfRule type="containsText" dxfId="166" priority="95" operator="containsText" text="Pública Reservada">
      <formula>NOT(ISERROR(SEARCH("Pública Reservada",W198)))</formula>
    </cfRule>
    <cfRule type="containsText" dxfId="165" priority="96" operator="containsText" text="Pública">
      <formula>NOT(ISERROR(SEARCH("Pública",W198)))</formula>
    </cfRule>
  </conditionalFormatting>
  <conditionalFormatting sqref="X198">
    <cfRule type="containsText" dxfId="164" priority="91" operator="containsText" text="Medio">
      <formula>NOT(ISERROR(SEARCH("Medio",X198)))</formula>
    </cfRule>
    <cfRule type="containsText" dxfId="163" priority="92" operator="containsText" text="Alto">
      <formula>NOT(ISERROR(SEARCH("Alto",X198)))</formula>
    </cfRule>
    <cfRule type="containsText" dxfId="162" priority="93" operator="containsText" text="Bajo">
      <formula>NOT(ISERROR(SEARCH("Bajo",X198)))</formula>
    </cfRule>
  </conditionalFormatting>
  <conditionalFormatting sqref="Y198">
    <cfRule type="containsText" dxfId="161" priority="88" operator="containsText" text="Medio">
      <formula>NOT(ISERROR(SEARCH("Medio",Y198)))</formula>
    </cfRule>
    <cfRule type="containsText" dxfId="160" priority="89" operator="containsText" text="Alto">
      <formula>NOT(ISERROR(SEARCH("Alto",Y198)))</formula>
    </cfRule>
    <cfRule type="containsText" dxfId="159" priority="90" operator="containsText" text="Bajo">
      <formula>NOT(ISERROR(SEARCH("Bajo",Y198)))</formula>
    </cfRule>
  </conditionalFormatting>
  <conditionalFormatting sqref="Z198">
    <cfRule type="containsText" dxfId="158" priority="85" operator="containsText" text="Medio">
      <formula>NOT(ISERROR(SEARCH("Medio",Z198)))</formula>
    </cfRule>
    <cfRule type="containsText" dxfId="157" priority="86" operator="containsText" text="Alto">
      <formula>NOT(ISERROR(SEARCH("Alto",Z198)))</formula>
    </cfRule>
    <cfRule type="containsText" dxfId="156" priority="87" operator="containsText" text="Bajo">
      <formula>NOT(ISERROR(SEARCH("Bajo",Z198)))</formula>
    </cfRule>
  </conditionalFormatting>
  <conditionalFormatting sqref="W200">
    <cfRule type="containsText" dxfId="155" priority="82" operator="containsText" text="Pública Clasificada">
      <formula>NOT(ISERROR(SEARCH("Pública Clasificada",W200)))</formula>
    </cfRule>
    <cfRule type="containsText" dxfId="154" priority="83" operator="containsText" text="Pública Reservada">
      <formula>NOT(ISERROR(SEARCH("Pública Reservada",W200)))</formula>
    </cfRule>
    <cfRule type="containsText" dxfId="153" priority="84" operator="containsText" text="Pública">
      <formula>NOT(ISERROR(SEARCH("Pública",W200)))</formula>
    </cfRule>
  </conditionalFormatting>
  <conditionalFormatting sqref="X200">
    <cfRule type="containsText" dxfId="152" priority="79" operator="containsText" text="Medio">
      <formula>NOT(ISERROR(SEARCH("Medio",X200)))</formula>
    </cfRule>
    <cfRule type="containsText" dxfId="151" priority="80" operator="containsText" text="Alto">
      <formula>NOT(ISERROR(SEARCH("Alto",X200)))</formula>
    </cfRule>
    <cfRule type="containsText" dxfId="150" priority="81" operator="containsText" text="Bajo">
      <formula>NOT(ISERROR(SEARCH("Bajo",X200)))</formula>
    </cfRule>
  </conditionalFormatting>
  <conditionalFormatting sqref="Y200">
    <cfRule type="containsText" dxfId="149" priority="76" operator="containsText" text="Medio">
      <formula>NOT(ISERROR(SEARCH("Medio",Y200)))</formula>
    </cfRule>
    <cfRule type="containsText" dxfId="148" priority="77" operator="containsText" text="Alto">
      <formula>NOT(ISERROR(SEARCH("Alto",Y200)))</formula>
    </cfRule>
    <cfRule type="containsText" dxfId="147" priority="78" operator="containsText" text="Bajo">
      <formula>NOT(ISERROR(SEARCH("Bajo",Y200)))</formula>
    </cfRule>
  </conditionalFormatting>
  <conditionalFormatting sqref="Z200">
    <cfRule type="containsText" dxfId="146" priority="73" operator="containsText" text="Medio">
      <formula>NOT(ISERROR(SEARCH("Medio",Z200)))</formula>
    </cfRule>
    <cfRule type="containsText" dxfId="145" priority="74" operator="containsText" text="Alto">
      <formula>NOT(ISERROR(SEARCH("Alto",Z200)))</formula>
    </cfRule>
    <cfRule type="containsText" dxfId="144" priority="75" operator="containsText" text="Bajo">
      <formula>NOT(ISERROR(SEARCH("Bajo",Z200)))</formula>
    </cfRule>
  </conditionalFormatting>
  <conditionalFormatting sqref="W204">
    <cfRule type="containsText" dxfId="143" priority="70" operator="containsText" text="Pública Clasificada">
      <formula>NOT(ISERROR(SEARCH("Pública Clasificada",W204)))</formula>
    </cfRule>
    <cfRule type="containsText" dxfId="142" priority="71" operator="containsText" text="Pública Reservada">
      <formula>NOT(ISERROR(SEARCH("Pública Reservada",W204)))</formula>
    </cfRule>
    <cfRule type="containsText" dxfId="141" priority="72" operator="containsText" text="Pública">
      <formula>NOT(ISERROR(SEARCH("Pública",W204)))</formula>
    </cfRule>
  </conditionalFormatting>
  <conditionalFormatting sqref="X204">
    <cfRule type="containsText" dxfId="140" priority="67" operator="containsText" text="Medio">
      <formula>NOT(ISERROR(SEARCH("Medio",X204)))</formula>
    </cfRule>
    <cfRule type="containsText" dxfId="139" priority="68" operator="containsText" text="Alto">
      <formula>NOT(ISERROR(SEARCH("Alto",X204)))</formula>
    </cfRule>
    <cfRule type="containsText" dxfId="138" priority="69" operator="containsText" text="Bajo">
      <formula>NOT(ISERROR(SEARCH("Bajo",X204)))</formula>
    </cfRule>
  </conditionalFormatting>
  <conditionalFormatting sqref="Y204">
    <cfRule type="containsText" dxfId="137" priority="64" operator="containsText" text="Medio">
      <formula>NOT(ISERROR(SEARCH("Medio",Y204)))</formula>
    </cfRule>
    <cfRule type="containsText" dxfId="136" priority="65" operator="containsText" text="Alto">
      <formula>NOT(ISERROR(SEARCH("Alto",Y204)))</formula>
    </cfRule>
    <cfRule type="containsText" dxfId="135" priority="66" operator="containsText" text="Bajo">
      <formula>NOT(ISERROR(SEARCH("Bajo",Y204)))</formula>
    </cfRule>
  </conditionalFormatting>
  <conditionalFormatting sqref="Z204">
    <cfRule type="containsText" dxfId="134" priority="61" operator="containsText" text="Medio">
      <formula>NOT(ISERROR(SEARCH("Medio",Z204)))</formula>
    </cfRule>
    <cfRule type="containsText" dxfId="133" priority="62" operator="containsText" text="Alto">
      <formula>NOT(ISERROR(SEARCH("Alto",Z204)))</formula>
    </cfRule>
    <cfRule type="containsText" dxfId="132" priority="63" operator="containsText" text="Bajo">
      <formula>NOT(ISERROR(SEARCH("Bajo",Z204)))</formula>
    </cfRule>
  </conditionalFormatting>
  <conditionalFormatting sqref="W225">
    <cfRule type="containsText" dxfId="131" priority="58" operator="containsText" text="Pública Clasificada">
      <formula>NOT(ISERROR(SEARCH("Pública Clasificada",W225)))</formula>
    </cfRule>
    <cfRule type="containsText" dxfId="130" priority="59" operator="containsText" text="Pública Reservada">
      <formula>NOT(ISERROR(SEARCH("Pública Reservada",W225)))</formula>
    </cfRule>
    <cfRule type="containsText" dxfId="129" priority="60" operator="containsText" text="Pública">
      <formula>NOT(ISERROR(SEARCH("Pública",W225)))</formula>
    </cfRule>
  </conditionalFormatting>
  <conditionalFormatting sqref="X225">
    <cfRule type="containsText" dxfId="128" priority="55" operator="containsText" text="Medio">
      <formula>NOT(ISERROR(SEARCH("Medio",X225)))</formula>
    </cfRule>
    <cfRule type="containsText" dxfId="127" priority="56" operator="containsText" text="Alto">
      <formula>NOT(ISERROR(SEARCH("Alto",X225)))</formula>
    </cfRule>
    <cfRule type="containsText" dxfId="126" priority="57" operator="containsText" text="Bajo">
      <formula>NOT(ISERROR(SEARCH("Bajo",X225)))</formula>
    </cfRule>
  </conditionalFormatting>
  <conditionalFormatting sqref="Y225">
    <cfRule type="containsText" dxfId="125" priority="52" operator="containsText" text="Medio">
      <formula>NOT(ISERROR(SEARCH("Medio",Y225)))</formula>
    </cfRule>
    <cfRule type="containsText" dxfId="124" priority="53" operator="containsText" text="Alto">
      <formula>NOT(ISERROR(SEARCH("Alto",Y225)))</formula>
    </cfRule>
    <cfRule type="containsText" dxfId="123" priority="54" operator="containsText" text="Bajo">
      <formula>NOT(ISERROR(SEARCH("Bajo",Y225)))</formula>
    </cfRule>
  </conditionalFormatting>
  <conditionalFormatting sqref="Z225">
    <cfRule type="containsText" dxfId="122" priority="49" operator="containsText" text="Medio">
      <formula>NOT(ISERROR(SEARCH("Medio",Z225)))</formula>
    </cfRule>
    <cfRule type="containsText" dxfId="121" priority="50" operator="containsText" text="Alto">
      <formula>NOT(ISERROR(SEARCH("Alto",Z225)))</formula>
    </cfRule>
    <cfRule type="containsText" dxfId="120" priority="51" operator="containsText" text="Bajo">
      <formula>NOT(ISERROR(SEARCH("Bajo",Z225)))</formula>
    </cfRule>
  </conditionalFormatting>
  <conditionalFormatting sqref="W230">
    <cfRule type="containsText" dxfId="119" priority="46" operator="containsText" text="Pública Clasificada">
      <formula>NOT(ISERROR(SEARCH("Pública Clasificada",W230)))</formula>
    </cfRule>
    <cfRule type="containsText" dxfId="118" priority="47" operator="containsText" text="Pública Reservada">
      <formula>NOT(ISERROR(SEARCH("Pública Reservada",W230)))</formula>
    </cfRule>
    <cfRule type="containsText" dxfId="117" priority="48" operator="containsText" text="Pública">
      <formula>NOT(ISERROR(SEARCH("Pública",W230)))</formula>
    </cfRule>
  </conditionalFormatting>
  <conditionalFormatting sqref="X230">
    <cfRule type="containsText" dxfId="116" priority="43" operator="containsText" text="Medio">
      <formula>NOT(ISERROR(SEARCH("Medio",X230)))</formula>
    </cfRule>
    <cfRule type="containsText" dxfId="115" priority="44" operator="containsText" text="Alto">
      <formula>NOT(ISERROR(SEARCH("Alto",X230)))</formula>
    </cfRule>
    <cfRule type="containsText" dxfId="114" priority="45" operator="containsText" text="Bajo">
      <formula>NOT(ISERROR(SEARCH("Bajo",X230)))</formula>
    </cfRule>
  </conditionalFormatting>
  <conditionalFormatting sqref="Y230">
    <cfRule type="containsText" dxfId="113" priority="40" operator="containsText" text="Medio">
      <formula>NOT(ISERROR(SEARCH("Medio",Y230)))</formula>
    </cfRule>
    <cfRule type="containsText" dxfId="112" priority="41" operator="containsText" text="Alto">
      <formula>NOT(ISERROR(SEARCH("Alto",Y230)))</formula>
    </cfRule>
    <cfRule type="containsText" dxfId="111" priority="42" operator="containsText" text="Bajo">
      <formula>NOT(ISERROR(SEARCH("Bajo",Y230)))</formula>
    </cfRule>
  </conditionalFormatting>
  <conditionalFormatting sqref="Z230">
    <cfRule type="containsText" dxfId="110" priority="37" operator="containsText" text="Medio">
      <formula>NOT(ISERROR(SEARCH("Medio",Z230)))</formula>
    </cfRule>
    <cfRule type="containsText" dxfId="109" priority="38" operator="containsText" text="Alto">
      <formula>NOT(ISERROR(SEARCH("Alto",Z230)))</formula>
    </cfRule>
    <cfRule type="containsText" dxfId="108" priority="39" operator="containsText" text="Bajo">
      <formula>NOT(ISERROR(SEARCH("Bajo",Z230)))</formula>
    </cfRule>
  </conditionalFormatting>
  <conditionalFormatting sqref="W153">
    <cfRule type="containsText" dxfId="107" priority="10" operator="containsText" text="Pública Clasificada">
      <formula>NOT(ISERROR(SEARCH("Pública Clasificada",W153)))</formula>
    </cfRule>
    <cfRule type="containsText" dxfId="106" priority="11" operator="containsText" text="Pública Reservada">
      <formula>NOT(ISERROR(SEARCH("Pública Reservada",W153)))</formula>
    </cfRule>
    <cfRule type="containsText" dxfId="105" priority="12" operator="containsText" text="Pública">
      <formula>NOT(ISERROR(SEARCH("Pública",W153)))</formula>
    </cfRule>
  </conditionalFormatting>
  <conditionalFormatting sqref="X153">
    <cfRule type="containsText" dxfId="104" priority="7" operator="containsText" text="Medio">
      <formula>NOT(ISERROR(SEARCH("Medio",X153)))</formula>
    </cfRule>
    <cfRule type="containsText" dxfId="103" priority="8" operator="containsText" text="Alto">
      <formula>NOT(ISERROR(SEARCH("Alto",X153)))</formula>
    </cfRule>
    <cfRule type="containsText" dxfId="102" priority="9" operator="containsText" text="Bajo">
      <formula>NOT(ISERROR(SEARCH("Bajo",X153)))</formula>
    </cfRule>
  </conditionalFormatting>
  <conditionalFormatting sqref="Y153">
    <cfRule type="containsText" dxfId="101" priority="4" operator="containsText" text="Medio">
      <formula>NOT(ISERROR(SEARCH("Medio",Y153)))</formula>
    </cfRule>
    <cfRule type="containsText" dxfId="100" priority="5" operator="containsText" text="Alto">
      <formula>NOT(ISERROR(SEARCH("Alto",Y153)))</formula>
    </cfRule>
    <cfRule type="containsText" dxfId="99" priority="6" operator="containsText" text="Bajo">
      <formula>NOT(ISERROR(SEARCH("Bajo",Y153)))</formula>
    </cfRule>
  </conditionalFormatting>
  <conditionalFormatting sqref="Z153">
    <cfRule type="containsText" dxfId="98" priority="1" operator="containsText" text="Medio">
      <formula>NOT(ISERROR(SEARCH("Medio",Z153)))</formula>
    </cfRule>
    <cfRule type="containsText" dxfId="97" priority="2" operator="containsText" text="Alto">
      <formula>NOT(ISERROR(SEARCH("Alto",Z153)))</formula>
    </cfRule>
    <cfRule type="containsText" dxfId="96" priority="3" operator="containsText" text="Bajo">
      <formula>NOT(ISERROR(SEARCH("Bajo",Z153)))</formula>
    </cfRule>
  </conditionalFormatting>
  <dataValidations count="7">
    <dataValidation type="list" allowBlank="1" showInputMessage="1" showErrorMessage="1" sqref="H49:I58 H144:I154 G26:G294 H174:I174 H176:I187 H156:I167 H169:I172 H142:I142 H106:I119 H291:I294 H231:I240 H244:I265 H278:I278 H267:I276 H280:I289 H222:I229 H242:I242 H47:I47 H36:I45 H26:I34 H60:I73 H220:I220 H75:I91 H121:I140 H95:I104 H93:I93 H212:I218 H199:I210 H189:I195 H197:I197">
      <formula1>$IK$20432</formula1>
    </dataValidation>
    <dataValidation type="list" allowBlank="1" showInputMessage="1" showErrorMessage="1" errorTitle="Marque o ELija X" error="Elija de la lista o Digite únicamente X" sqref="G25:I25 L25:M294 H175:I175 H173:I173 H168:I168 H141:I141 H143:I143 H211:I211 H120:I120 H221:I221 H230:I230 H241:I241 H243:I243 H266:I266 H277:I277 H279:I279 H59:I59 H35:I35 H46:I46 H48:I48 H290:I290 H74:I74 H219:I219 H105:I105 H92:I92 H94:I94 H155:I155 H188:I188 H198:I198 H196:I196">
      <formula1>$IK$20432</formula1>
    </dataValidation>
    <dataValidation type="list" allowBlank="1" showInputMessage="1" showErrorMessage="1" sqref="U25">
      <formula1>$IO$20432:$IO$20451</formula1>
    </dataValidation>
    <dataValidation type="list" allowBlank="1" showInputMessage="1" showErrorMessage="1" sqref="AG285:AG288 AG45:AG46 AG25:AG26 AG28:AG38 AG40:AG43 AG49:AG51 AG54:AG59 AG61:AG64 AG68 AG75:AG78 AG82:AG87 AG90 AG92:AG93 AG96:AG99 AG101:AG118 AG120 AG290:AG294 AG174:AG176 AG178:AG190 AG192:AG196 AG198:AG200 AG202:AG207 AG209:AG217 AG219:AG230 AG233:AG237 AG239:AG241 AG243 AG245:AG250 AG269:AG271 AG273:AG278 AG280:AG281 AG123:AG156 AG161:AG172 AG252:AG267">
      <formula1>"SI,NO"</formula1>
    </dataValidation>
    <dataValidation type="list" allowBlank="1" showInputMessage="1" showErrorMessage="1" errorTitle="Marque o ELija X" error="Elija de la lista o Digite únicamente X" sqref="V41:V44 V50:V294 V39 V37 V46:V48 V31:V35">
      <formula1>$A$4:$A$52</formula1>
    </dataValidation>
    <dataValidation type="list" allowBlank="1" showErrorMessage="1" promptTitle="Idioma" prompt="Seleccione el idioma del documento" sqref="F25:F294">
      <formula1>$IM$20432:$IM$20439</formula1>
    </dataValidation>
    <dataValidation allowBlank="1" showInputMessage="1" showErrorMessage="1" errorTitle="Marque o ELija X" error="Elija de la lista o Digite únicamente X" sqref="W25:Z294"/>
  </dataValidations>
  <pageMargins left="0.70866141732283472" right="0.70866141732283472" top="0.74803149606299213" bottom="0.74803149606299213" header="0.31496062992125984" footer="0.31496062992125984"/>
  <pageSetup scale="20" fitToHeight="0" orientation="landscape" r:id="rId2"/>
  <headerFooter>
    <oddFooter>&amp;C&amp;G</oddFooter>
  </headerFooter>
  <drawing r:id="rId3"/>
  <legacyDrawing r:id="rId4"/>
  <legacyDrawingHF r:id="rId5"/>
  <extLst>
    <ext xmlns:x14="http://schemas.microsoft.com/office/spreadsheetml/2009/9/main" uri="{CCE6A557-97BC-4b89-ADB6-D9C93CAAB3DF}">
      <x14:dataValidations xmlns:xm="http://schemas.microsoft.com/office/excel/2006/main" count="4">
        <x14:dataValidation type="list" allowBlank="1" showInputMessage="1" showErrorMessage="1">
          <x14:formula1>
            <xm:f>Hoja1!$A$1:$A$15</xm:f>
          </x14:formula1>
          <xm:sqref>F7:R8</xm:sqref>
        </x14:dataValidation>
        <x14:dataValidation type="list" allowBlank="1" showInputMessage="1" showErrorMessage="1" errorTitle="Marque o ELija X" error="Elija de la lista o Digite únicamente X">
          <x14:formula1>
            <xm:f>'Agrupamiento Activos'!$A$4:$A$52</xm:f>
          </x14:formula1>
          <xm:sqref>V26:V29</xm:sqref>
        </x14:dataValidation>
        <x14:dataValidation type="list" allowBlank="1" showInputMessage="1" showErrorMessage="1" errorTitle="Marque o ELija X" error="Elija de la lista o Digite únicamente X">
          <x14:formula1>
            <xm:f>'Agrupamiento Activos'!$A$4:$A$20</xm:f>
          </x14:formula1>
          <xm:sqref>V25 V30 V36 V38 V40 V45 V49</xm:sqref>
        </x14:dataValidation>
        <x14:dataValidation type="list" allowBlank="1" showInputMessage="1" showErrorMessage="1">
          <x14:formula1>
            <xm:f>'Agrupamiento Activos'!$A$4:$A$52</xm:f>
          </x14:formula1>
          <xm:sqref>V25:V294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sqref="A1:A15"/>
    </sheetView>
  </sheetViews>
  <sheetFormatPr baseColWidth="10" defaultRowHeight="15"/>
  <cols>
    <col min="1" max="1" width="36.42578125" style="1" bestFit="1" customWidth="1"/>
  </cols>
  <sheetData>
    <row r="1" spans="1:1" ht="12.75">
      <c r="A1" t="s">
        <v>485</v>
      </c>
    </row>
    <row r="2" spans="1:1" ht="12.75">
      <c r="A2" t="s">
        <v>486</v>
      </c>
    </row>
    <row r="3" spans="1:1" ht="12.75">
      <c r="A3" t="s">
        <v>487</v>
      </c>
    </row>
    <row r="4" spans="1:1" ht="12.75">
      <c r="A4" t="s">
        <v>488</v>
      </c>
    </row>
    <row r="5" spans="1:1" ht="12.75">
      <c r="A5" t="s">
        <v>489</v>
      </c>
    </row>
    <row r="6" spans="1:1" ht="12.75">
      <c r="A6" t="s">
        <v>490</v>
      </c>
    </row>
    <row r="7" spans="1:1" ht="12.75">
      <c r="A7" s="2" t="s">
        <v>491</v>
      </c>
    </row>
    <row r="8" spans="1:1" ht="12.75">
      <c r="A8" t="s">
        <v>492</v>
      </c>
    </row>
    <row r="9" spans="1:1" ht="12.75">
      <c r="A9" t="s">
        <v>493</v>
      </c>
    </row>
    <row r="10" spans="1:1" ht="12.75">
      <c r="A10" t="s">
        <v>494</v>
      </c>
    </row>
    <row r="11" spans="1:1" ht="12.75">
      <c r="A11" t="s">
        <v>495</v>
      </c>
    </row>
    <row r="12" spans="1:1" ht="12.75">
      <c r="A12" t="s">
        <v>496</v>
      </c>
    </row>
    <row r="13" spans="1:1" ht="12.75">
      <c r="A13" t="s">
        <v>497</v>
      </c>
    </row>
    <row r="14" spans="1:1" ht="12.75">
      <c r="A14" t="s">
        <v>498</v>
      </c>
    </row>
    <row r="15" spans="1:1" ht="12.75">
      <c r="A15" t="s">
        <v>499</v>
      </c>
    </row>
    <row r="16" spans="1:1" ht="12.75">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52"/>
  <sheetViews>
    <sheetView zoomScale="200" zoomScaleNormal="130" workbookViewId="0">
      <selection activeCell="A9" sqref="A9"/>
    </sheetView>
  </sheetViews>
  <sheetFormatPr baseColWidth="10" defaultColWidth="10.85546875" defaultRowHeight="12.75"/>
  <cols>
    <col min="1" max="1" width="27" style="79" bestFit="1" customWidth="1"/>
    <col min="2" max="2" width="19" style="79" customWidth="1"/>
    <col min="3" max="3" width="2.140625" style="79" hidden="1" customWidth="1"/>
    <col min="4" max="4" width="7" style="79" bestFit="1" customWidth="1"/>
    <col min="5" max="5" width="10.140625" style="79" bestFit="1" customWidth="1"/>
    <col min="6" max="6" width="5.42578125" style="79" bestFit="1" customWidth="1"/>
    <col min="7" max="7" width="10.140625" style="79" customWidth="1"/>
    <col min="8" max="8" width="8.7109375" style="79" hidden="1" customWidth="1"/>
    <col min="9" max="9" width="9.140625" style="79" customWidth="1"/>
    <col min="10" max="10" width="2.140625" style="79" hidden="1" customWidth="1"/>
    <col min="11" max="11" width="9.42578125" style="79" bestFit="1" customWidth="1"/>
    <col min="12" max="12" width="10.140625" style="79" bestFit="1" customWidth="1"/>
    <col min="13" max="13" width="5.42578125" style="79" bestFit="1" customWidth="1"/>
    <col min="14" max="14" width="10" style="79" customWidth="1"/>
    <col min="15" max="15" width="8.7109375" style="79" hidden="1" customWidth="1"/>
    <col min="16" max="16" width="11.85546875" style="79" bestFit="1" customWidth="1"/>
    <col min="17" max="17" width="2.140625" style="79" hidden="1" customWidth="1"/>
    <col min="18" max="18" width="11.28515625" style="79" hidden="1" customWidth="1"/>
    <col min="19" max="19" width="10.85546875" style="79" customWidth="1"/>
    <col min="20" max="20" width="29.42578125" style="79" customWidth="1"/>
    <col min="21" max="16384" width="10.85546875" style="79"/>
  </cols>
  <sheetData>
    <row r="2" spans="1:19" ht="12.95" customHeight="1">
      <c r="A2" s="71" t="s">
        <v>63</v>
      </c>
      <c r="B2" s="71" t="s">
        <v>58</v>
      </c>
      <c r="C2" s="72"/>
      <c r="D2" s="73" t="s">
        <v>59</v>
      </c>
      <c r="E2" s="74"/>
      <c r="F2" s="74"/>
      <c r="G2" s="74"/>
      <c r="H2" s="74"/>
      <c r="I2" s="75"/>
      <c r="J2" s="72"/>
      <c r="K2" s="76" t="s">
        <v>60</v>
      </c>
      <c r="L2" s="76"/>
      <c r="M2" s="76"/>
      <c r="N2" s="76"/>
      <c r="O2" s="76"/>
      <c r="P2" s="76"/>
      <c r="Q2" s="72"/>
      <c r="R2" s="77"/>
      <c r="S2" s="78" t="s">
        <v>68</v>
      </c>
    </row>
    <row r="3" spans="1:19" s="84" customFormat="1" ht="38.25">
      <c r="A3" s="80"/>
      <c r="B3" s="80"/>
      <c r="C3" s="81"/>
      <c r="D3" s="82" t="s">
        <v>64</v>
      </c>
      <c r="E3" s="82" t="s">
        <v>65</v>
      </c>
      <c r="F3" s="82" t="s">
        <v>66</v>
      </c>
      <c r="G3" s="82" t="s">
        <v>67</v>
      </c>
      <c r="H3" s="82" t="s">
        <v>69</v>
      </c>
      <c r="I3" s="82" t="s">
        <v>71</v>
      </c>
      <c r="J3" s="81"/>
      <c r="K3" s="82" t="s">
        <v>64</v>
      </c>
      <c r="L3" s="82" t="s">
        <v>65</v>
      </c>
      <c r="M3" s="82" t="s">
        <v>66</v>
      </c>
      <c r="N3" s="82" t="s">
        <v>67</v>
      </c>
      <c r="O3" s="82" t="s">
        <v>69</v>
      </c>
      <c r="P3" s="82" t="s">
        <v>72</v>
      </c>
      <c r="Q3" s="81"/>
      <c r="R3" s="82"/>
      <c r="S3" s="83"/>
    </row>
    <row r="4" spans="1:19">
      <c r="A4" s="3" t="s">
        <v>76</v>
      </c>
      <c r="B4" s="3" t="s">
        <v>73</v>
      </c>
      <c r="C4" s="3">
        <f>IF(B4="Pública",1,IF(B4="Pública Clasificada",2,IF(B4="Pública Reservada",3,"")))</f>
        <v>1</v>
      </c>
      <c r="D4" s="85">
        <v>2</v>
      </c>
      <c r="E4" s="3">
        <v>1</v>
      </c>
      <c r="F4" s="3">
        <v>1</v>
      </c>
      <c r="G4" s="3">
        <v>1</v>
      </c>
      <c r="H4" s="3">
        <f>IF(D4="","",IF(E4="","",IF(F4="","",IF(G4="","",ROUND(D4*0.35+E4*0.45+F4*0.15+G4*0.05,0)))))</f>
        <v>1</v>
      </c>
      <c r="I4" s="3" t="str">
        <f>IF(H4=5,"Alto",IF(H4=4,"Alto",IF(H4=3,"Medio",IF(H4=2,"Medio",IF(H4=1,"Bajo","")))))</f>
        <v>Bajo</v>
      </c>
      <c r="J4" s="3">
        <f>IF(I4="Bajo",1,IF(I4="Medio",2,IF(I4="Alto",3,"")))</f>
        <v>1</v>
      </c>
      <c r="K4" s="85">
        <v>1</v>
      </c>
      <c r="L4" s="3">
        <v>1</v>
      </c>
      <c r="M4" s="3">
        <v>2</v>
      </c>
      <c r="N4" s="3">
        <v>1</v>
      </c>
      <c r="O4" s="3">
        <f>IF(K4="","",IF(L4="","",IF(M4="","",IF(N4="","",ROUND(K4*0.35+L4*0.45+M4*0.15+N4*0.05,0)))))</f>
        <v>1</v>
      </c>
      <c r="P4" s="3" t="str">
        <f>IF(O4=5,"Alto",IF(O4=4,"Alto",IF(O4=3,"Medio",IF(O4=2,"Medio",IF(O4=1,"Bajo","")))))</f>
        <v>Bajo</v>
      </c>
      <c r="Q4" s="3">
        <f>IF(P4="Bajo",1,IF(P4="Medio",2,IF(P4="Alto",3,"")))</f>
        <v>1</v>
      </c>
      <c r="R4" s="3">
        <f>ROUND(AVERAGE(Q4,J4,C4),0)</f>
        <v>1</v>
      </c>
      <c r="S4" s="3" t="str">
        <f t="shared" ref="S4:S19" si="0">IF(R4=3,"Alto",IF(R4=2,"Medio",IF(R4=1,"Bajo","")))</f>
        <v>Bajo</v>
      </c>
    </row>
    <row r="5" spans="1:19">
      <c r="A5" s="3" t="s">
        <v>77</v>
      </c>
      <c r="B5" s="3" t="s">
        <v>73</v>
      </c>
      <c r="C5" s="3">
        <f t="shared" ref="C5:C19" si="1">IF(B5="Pública",1,IF(B5="Pública Clasificada",2,IF(B5="Pública Reservada",3,"")))</f>
        <v>1</v>
      </c>
      <c r="D5" s="85">
        <v>2</v>
      </c>
      <c r="E5" s="3">
        <v>1</v>
      </c>
      <c r="F5" s="3">
        <v>1</v>
      </c>
      <c r="G5" s="3">
        <v>1</v>
      </c>
      <c r="H5" s="3">
        <f t="shared" ref="H5:H19" si="2">IF(D5="","",IF(E5="","",IF(F5="","",IF(G5="","",ROUND(D5*0.35+E5*0.45+F5*0.15+G5*0.05,0)))))</f>
        <v>1</v>
      </c>
      <c r="I5" s="3" t="str">
        <f t="shared" ref="I5:I19" si="3">IF(H5=5,"Alto",IF(H5=4,"Alto",IF(H5=3,"Medio",IF(H5=2,"Medio",IF(H5=1,"Bajo","")))))</f>
        <v>Bajo</v>
      </c>
      <c r="J5" s="3">
        <f t="shared" ref="J5:J18" si="4">IF(I5="Bajo",1,IF(I5="Medio",2,IF(I5="Alto",3,"")))</f>
        <v>1</v>
      </c>
      <c r="K5" s="85">
        <v>2</v>
      </c>
      <c r="L5" s="3">
        <v>2</v>
      </c>
      <c r="M5" s="3">
        <v>2</v>
      </c>
      <c r="N5" s="3">
        <v>1</v>
      </c>
      <c r="O5" s="3">
        <f t="shared" ref="O5:O19" si="5">IF(K5="","",IF(L5="","",IF(M5="","",IF(N5="","",ROUND(K5*0.35+L5*0.45+M5*0.15+N5*0.05,0)))))</f>
        <v>2</v>
      </c>
      <c r="P5" s="3" t="str">
        <f t="shared" ref="P5:P19" si="6">IF(O5=5,"Alto",IF(O5=4,"Alto",IF(O5=3,"Medio",IF(O5=2,"Medio",IF(O5=1,"Bajo","")))))</f>
        <v>Medio</v>
      </c>
      <c r="Q5" s="3">
        <f t="shared" ref="Q5:Q19" si="7">IF(P5="Bajo",1,IF(P5="Medio",2,IF(P5="Alto",3,"")))</f>
        <v>2</v>
      </c>
      <c r="R5" s="3">
        <f>ROUND(AVERAGE(Q5,J5,C5),0)</f>
        <v>1</v>
      </c>
      <c r="S5" s="3" t="str">
        <f t="shared" si="0"/>
        <v>Bajo</v>
      </c>
    </row>
    <row r="6" spans="1:19">
      <c r="A6" s="3" t="s">
        <v>78</v>
      </c>
      <c r="B6" s="3" t="s">
        <v>73</v>
      </c>
      <c r="C6" s="3">
        <f t="shared" si="1"/>
        <v>1</v>
      </c>
      <c r="D6" s="85">
        <v>1</v>
      </c>
      <c r="E6" s="3">
        <v>2</v>
      </c>
      <c r="F6" s="3">
        <v>1</v>
      </c>
      <c r="G6" s="3">
        <v>1</v>
      </c>
      <c r="H6" s="3">
        <f t="shared" si="2"/>
        <v>1</v>
      </c>
      <c r="I6" s="3" t="str">
        <f t="shared" si="3"/>
        <v>Bajo</v>
      </c>
      <c r="J6" s="3">
        <f t="shared" si="4"/>
        <v>1</v>
      </c>
      <c r="K6" s="85">
        <v>1</v>
      </c>
      <c r="L6" s="3">
        <v>2</v>
      </c>
      <c r="M6" s="3">
        <v>3</v>
      </c>
      <c r="N6" s="3">
        <v>4</v>
      </c>
      <c r="O6" s="3">
        <f t="shared" si="5"/>
        <v>2</v>
      </c>
      <c r="P6" s="3" t="str">
        <f t="shared" si="6"/>
        <v>Medio</v>
      </c>
      <c r="Q6" s="3">
        <f t="shared" si="7"/>
        <v>2</v>
      </c>
      <c r="R6" s="3">
        <f>ROUND(AVERAGE(Q6,J6,C6),0)</f>
        <v>1</v>
      </c>
      <c r="S6" s="3" t="str">
        <f t="shared" si="0"/>
        <v>Bajo</v>
      </c>
    </row>
    <row r="7" spans="1:19">
      <c r="A7" s="3" t="s">
        <v>79</v>
      </c>
      <c r="B7" s="4" t="s">
        <v>73</v>
      </c>
      <c r="C7" s="4">
        <f t="shared" si="1"/>
        <v>1</v>
      </c>
      <c r="D7" s="85">
        <v>4</v>
      </c>
      <c r="E7" s="3">
        <v>2</v>
      </c>
      <c r="F7" s="3">
        <v>4</v>
      </c>
      <c r="G7" s="3">
        <v>4</v>
      </c>
      <c r="H7" s="4">
        <f t="shared" si="2"/>
        <v>3</v>
      </c>
      <c r="I7" s="4" t="str">
        <f t="shared" si="3"/>
        <v>Medio</v>
      </c>
      <c r="J7" s="4">
        <f t="shared" si="4"/>
        <v>2</v>
      </c>
      <c r="K7" s="85">
        <v>2</v>
      </c>
      <c r="L7" s="3">
        <v>2</v>
      </c>
      <c r="M7" s="3">
        <v>2</v>
      </c>
      <c r="N7" s="3">
        <v>2</v>
      </c>
      <c r="O7" s="4">
        <f t="shared" si="5"/>
        <v>2</v>
      </c>
      <c r="P7" s="4" t="str">
        <f t="shared" si="6"/>
        <v>Medio</v>
      </c>
      <c r="Q7" s="4">
        <f t="shared" si="7"/>
        <v>2</v>
      </c>
      <c r="R7" s="4">
        <f>IFERROR(ROUND(AVERAGE(Q7,J7,C7),0),0)</f>
        <v>2</v>
      </c>
      <c r="S7" s="4" t="str">
        <f t="shared" si="0"/>
        <v>Medio</v>
      </c>
    </row>
    <row r="8" spans="1:19">
      <c r="A8" s="3" t="s">
        <v>461</v>
      </c>
      <c r="B8" s="3" t="s">
        <v>70</v>
      </c>
      <c r="C8" s="3">
        <f t="shared" si="1"/>
        <v>2</v>
      </c>
      <c r="D8" s="85">
        <v>1</v>
      </c>
      <c r="E8" s="3">
        <v>3</v>
      </c>
      <c r="F8" s="3">
        <v>3</v>
      </c>
      <c r="G8" s="3">
        <v>1</v>
      </c>
      <c r="H8" s="3">
        <f t="shared" si="2"/>
        <v>2</v>
      </c>
      <c r="I8" s="3" t="str">
        <f t="shared" si="3"/>
        <v>Medio</v>
      </c>
      <c r="J8" s="3">
        <f t="shared" si="4"/>
        <v>2</v>
      </c>
      <c r="K8" s="85">
        <v>1</v>
      </c>
      <c r="L8" s="3">
        <v>1</v>
      </c>
      <c r="M8" s="3">
        <v>2</v>
      </c>
      <c r="N8" s="3">
        <v>1</v>
      </c>
      <c r="O8" s="3">
        <f t="shared" si="5"/>
        <v>1</v>
      </c>
      <c r="P8" s="3" t="str">
        <f t="shared" si="6"/>
        <v>Bajo</v>
      </c>
      <c r="Q8" s="3">
        <f t="shared" si="7"/>
        <v>1</v>
      </c>
      <c r="R8" s="3">
        <f t="shared" ref="R8:R19" si="8">IFERROR(ROUND(AVERAGE(Q8,J8,C8),0),0)</f>
        <v>2</v>
      </c>
      <c r="S8" s="3" t="str">
        <f t="shared" si="0"/>
        <v>Medio</v>
      </c>
    </row>
    <row r="9" spans="1:19">
      <c r="A9" s="3" t="s">
        <v>81</v>
      </c>
      <c r="B9" s="3" t="s">
        <v>73</v>
      </c>
      <c r="C9" s="3">
        <f t="shared" si="1"/>
        <v>1</v>
      </c>
      <c r="D9" s="85">
        <v>4</v>
      </c>
      <c r="E9" s="3">
        <v>1</v>
      </c>
      <c r="F9" s="3">
        <v>1</v>
      </c>
      <c r="G9" s="3">
        <v>1</v>
      </c>
      <c r="H9" s="3">
        <f t="shared" si="2"/>
        <v>2</v>
      </c>
      <c r="I9" s="3" t="str">
        <f t="shared" si="3"/>
        <v>Medio</v>
      </c>
      <c r="J9" s="3">
        <f t="shared" si="4"/>
        <v>2</v>
      </c>
      <c r="K9" s="85">
        <v>1</v>
      </c>
      <c r="L9" s="3">
        <v>2</v>
      </c>
      <c r="M9" s="3">
        <v>1</v>
      </c>
      <c r="N9" s="3">
        <v>1</v>
      </c>
      <c r="O9" s="3">
        <f t="shared" si="5"/>
        <v>1</v>
      </c>
      <c r="P9" s="3" t="str">
        <f t="shared" si="6"/>
        <v>Bajo</v>
      </c>
      <c r="Q9" s="3">
        <f t="shared" si="7"/>
        <v>1</v>
      </c>
      <c r="R9" s="3">
        <f t="shared" si="8"/>
        <v>1</v>
      </c>
      <c r="S9" s="3" t="str">
        <f t="shared" si="0"/>
        <v>Bajo</v>
      </c>
    </row>
    <row r="10" spans="1:19">
      <c r="A10" s="3" t="s">
        <v>82</v>
      </c>
      <c r="B10" s="4" t="s">
        <v>73</v>
      </c>
      <c r="C10" s="4">
        <f t="shared" si="1"/>
        <v>1</v>
      </c>
      <c r="D10" s="85">
        <v>1</v>
      </c>
      <c r="E10" s="3">
        <v>1</v>
      </c>
      <c r="F10" s="3">
        <v>1</v>
      </c>
      <c r="G10" s="3">
        <v>3</v>
      </c>
      <c r="H10" s="4">
        <f t="shared" si="2"/>
        <v>1</v>
      </c>
      <c r="I10" s="4" t="str">
        <f t="shared" si="3"/>
        <v>Bajo</v>
      </c>
      <c r="J10" s="4">
        <f t="shared" si="4"/>
        <v>1</v>
      </c>
      <c r="K10" s="85">
        <v>1</v>
      </c>
      <c r="L10" s="3">
        <v>1</v>
      </c>
      <c r="M10" s="3">
        <v>1</v>
      </c>
      <c r="N10" s="3">
        <v>1</v>
      </c>
      <c r="O10" s="3">
        <f t="shared" si="5"/>
        <v>1</v>
      </c>
      <c r="P10" s="3" t="str">
        <f t="shared" si="6"/>
        <v>Bajo</v>
      </c>
      <c r="Q10" s="3">
        <f t="shared" si="7"/>
        <v>1</v>
      </c>
      <c r="R10" s="3">
        <f t="shared" si="8"/>
        <v>1</v>
      </c>
      <c r="S10" s="3" t="str">
        <f t="shared" si="0"/>
        <v>Bajo</v>
      </c>
    </row>
    <row r="11" spans="1:19">
      <c r="A11" s="3" t="s">
        <v>462</v>
      </c>
      <c r="B11" s="3" t="s">
        <v>70</v>
      </c>
      <c r="C11" s="3">
        <f t="shared" si="1"/>
        <v>2</v>
      </c>
      <c r="D11" s="85">
        <v>1</v>
      </c>
      <c r="E11" s="3">
        <v>2</v>
      </c>
      <c r="F11" s="3">
        <v>2</v>
      </c>
      <c r="G11" s="3">
        <v>1</v>
      </c>
      <c r="H11" s="3">
        <f t="shared" si="2"/>
        <v>2</v>
      </c>
      <c r="I11" s="3" t="str">
        <f t="shared" si="3"/>
        <v>Medio</v>
      </c>
      <c r="J11" s="3">
        <f t="shared" si="4"/>
        <v>2</v>
      </c>
      <c r="K11" s="85">
        <v>1</v>
      </c>
      <c r="L11" s="3">
        <v>1</v>
      </c>
      <c r="M11" s="3">
        <v>1</v>
      </c>
      <c r="N11" s="3">
        <v>1</v>
      </c>
      <c r="O11" s="3">
        <f t="shared" si="5"/>
        <v>1</v>
      </c>
      <c r="P11" s="3" t="str">
        <f t="shared" si="6"/>
        <v>Bajo</v>
      </c>
      <c r="Q11" s="3">
        <f t="shared" si="7"/>
        <v>1</v>
      </c>
      <c r="R11" s="3">
        <f t="shared" si="8"/>
        <v>2</v>
      </c>
      <c r="S11" s="3" t="str">
        <f t="shared" si="0"/>
        <v>Medio</v>
      </c>
    </row>
    <row r="12" spans="1:19">
      <c r="A12" s="3" t="s">
        <v>83</v>
      </c>
      <c r="B12" s="3" t="s">
        <v>73</v>
      </c>
      <c r="C12" s="3">
        <f t="shared" si="1"/>
        <v>1</v>
      </c>
      <c r="D12" s="85">
        <v>1</v>
      </c>
      <c r="E12" s="3">
        <v>2</v>
      </c>
      <c r="F12" s="3">
        <v>1</v>
      </c>
      <c r="G12" s="3">
        <v>1</v>
      </c>
      <c r="H12" s="3">
        <f t="shared" si="2"/>
        <v>1</v>
      </c>
      <c r="I12" s="3" t="str">
        <f t="shared" si="3"/>
        <v>Bajo</v>
      </c>
      <c r="J12" s="3">
        <f t="shared" si="4"/>
        <v>1</v>
      </c>
      <c r="K12" s="85">
        <v>1</v>
      </c>
      <c r="L12" s="3">
        <v>1</v>
      </c>
      <c r="M12" s="3">
        <v>1</v>
      </c>
      <c r="N12" s="3">
        <v>1</v>
      </c>
      <c r="O12" s="3">
        <f t="shared" si="5"/>
        <v>1</v>
      </c>
      <c r="P12" s="3" t="str">
        <f t="shared" si="6"/>
        <v>Bajo</v>
      </c>
      <c r="Q12" s="3">
        <f t="shared" si="7"/>
        <v>1</v>
      </c>
      <c r="R12" s="3">
        <f t="shared" si="8"/>
        <v>1</v>
      </c>
      <c r="S12" s="3" t="str">
        <f t="shared" si="0"/>
        <v>Bajo</v>
      </c>
    </row>
    <row r="13" spans="1:19">
      <c r="A13" s="3" t="s">
        <v>84</v>
      </c>
      <c r="B13" s="3" t="s">
        <v>73</v>
      </c>
      <c r="C13" s="3">
        <f t="shared" si="1"/>
        <v>1</v>
      </c>
      <c r="D13" s="85">
        <v>2</v>
      </c>
      <c r="E13" s="3">
        <v>1</v>
      </c>
      <c r="F13" s="3">
        <v>1</v>
      </c>
      <c r="G13" s="3">
        <v>1</v>
      </c>
      <c r="H13" s="3">
        <f t="shared" si="2"/>
        <v>1</v>
      </c>
      <c r="I13" s="3" t="str">
        <f t="shared" si="3"/>
        <v>Bajo</v>
      </c>
      <c r="J13" s="3">
        <f t="shared" si="4"/>
        <v>1</v>
      </c>
      <c r="K13" s="85">
        <v>1</v>
      </c>
      <c r="L13" s="3">
        <v>1</v>
      </c>
      <c r="M13" s="3">
        <v>1</v>
      </c>
      <c r="N13" s="3">
        <v>1</v>
      </c>
      <c r="O13" s="3">
        <f t="shared" si="5"/>
        <v>1</v>
      </c>
      <c r="P13" s="3" t="str">
        <f t="shared" si="6"/>
        <v>Bajo</v>
      </c>
      <c r="Q13" s="3">
        <f t="shared" si="7"/>
        <v>1</v>
      </c>
      <c r="R13" s="3">
        <f t="shared" si="8"/>
        <v>1</v>
      </c>
      <c r="S13" s="3" t="str">
        <f t="shared" si="0"/>
        <v>Bajo</v>
      </c>
    </row>
    <row r="14" spans="1:19">
      <c r="A14" s="3" t="s">
        <v>85</v>
      </c>
      <c r="B14" s="4" t="s">
        <v>73</v>
      </c>
      <c r="C14" s="4">
        <f t="shared" si="1"/>
        <v>1</v>
      </c>
      <c r="D14" s="85">
        <v>1</v>
      </c>
      <c r="E14" s="3">
        <v>1</v>
      </c>
      <c r="F14" s="3">
        <v>1</v>
      </c>
      <c r="G14" s="3">
        <v>1</v>
      </c>
      <c r="H14" s="4">
        <f t="shared" si="2"/>
        <v>1</v>
      </c>
      <c r="I14" s="4" t="str">
        <f t="shared" si="3"/>
        <v>Bajo</v>
      </c>
      <c r="J14" s="4">
        <f t="shared" si="4"/>
        <v>1</v>
      </c>
      <c r="K14" s="85">
        <v>1</v>
      </c>
      <c r="L14" s="3">
        <v>1</v>
      </c>
      <c r="M14" s="3">
        <v>1</v>
      </c>
      <c r="N14" s="3">
        <v>1</v>
      </c>
      <c r="O14" s="3">
        <f t="shared" si="5"/>
        <v>1</v>
      </c>
      <c r="P14" s="3" t="str">
        <f t="shared" si="6"/>
        <v>Bajo</v>
      </c>
      <c r="Q14" s="3">
        <f t="shared" si="7"/>
        <v>1</v>
      </c>
      <c r="R14" s="3">
        <f t="shared" si="8"/>
        <v>1</v>
      </c>
      <c r="S14" s="3" t="str">
        <f t="shared" si="0"/>
        <v>Bajo</v>
      </c>
    </row>
    <row r="15" spans="1:19">
      <c r="A15" s="3" t="s">
        <v>86</v>
      </c>
      <c r="B15" s="3" t="s">
        <v>73</v>
      </c>
      <c r="C15" s="3">
        <f t="shared" si="1"/>
        <v>1</v>
      </c>
      <c r="D15" s="85">
        <v>4</v>
      </c>
      <c r="E15" s="3">
        <v>1</v>
      </c>
      <c r="F15" s="3">
        <v>1</v>
      </c>
      <c r="G15" s="3">
        <v>1</v>
      </c>
      <c r="H15" s="3">
        <f t="shared" si="2"/>
        <v>2</v>
      </c>
      <c r="I15" s="3" t="str">
        <f t="shared" si="3"/>
        <v>Medio</v>
      </c>
      <c r="J15" s="3">
        <f t="shared" si="4"/>
        <v>2</v>
      </c>
      <c r="K15" s="85">
        <v>1</v>
      </c>
      <c r="L15" s="3">
        <v>2</v>
      </c>
      <c r="M15" s="3">
        <v>1</v>
      </c>
      <c r="N15" s="3">
        <v>1</v>
      </c>
      <c r="O15" s="3">
        <f t="shared" si="5"/>
        <v>1</v>
      </c>
      <c r="P15" s="3" t="str">
        <f t="shared" si="6"/>
        <v>Bajo</v>
      </c>
      <c r="Q15" s="3">
        <f t="shared" si="7"/>
        <v>1</v>
      </c>
      <c r="R15" s="3">
        <f t="shared" si="8"/>
        <v>1</v>
      </c>
      <c r="S15" s="3" t="str">
        <f t="shared" si="0"/>
        <v>Bajo</v>
      </c>
    </row>
    <row r="16" spans="1:19">
      <c r="A16" s="3" t="s">
        <v>87</v>
      </c>
      <c r="B16" s="3" t="s">
        <v>70</v>
      </c>
      <c r="C16" s="3">
        <f t="shared" si="1"/>
        <v>2</v>
      </c>
      <c r="D16" s="85">
        <v>1</v>
      </c>
      <c r="E16" s="3">
        <v>1</v>
      </c>
      <c r="F16" s="3">
        <v>1</v>
      </c>
      <c r="G16" s="3">
        <v>1</v>
      </c>
      <c r="H16" s="4">
        <f t="shared" si="2"/>
        <v>1</v>
      </c>
      <c r="I16" s="4" t="str">
        <f t="shared" si="3"/>
        <v>Bajo</v>
      </c>
      <c r="J16" s="4">
        <f t="shared" si="4"/>
        <v>1</v>
      </c>
      <c r="K16" s="85">
        <v>1</v>
      </c>
      <c r="L16" s="3">
        <v>1</v>
      </c>
      <c r="M16" s="3">
        <v>1</v>
      </c>
      <c r="N16" s="3">
        <v>1</v>
      </c>
      <c r="O16" s="3">
        <f t="shared" si="5"/>
        <v>1</v>
      </c>
      <c r="P16" s="3" t="str">
        <f t="shared" si="6"/>
        <v>Bajo</v>
      </c>
      <c r="Q16" s="3">
        <f t="shared" si="7"/>
        <v>1</v>
      </c>
      <c r="R16" s="3">
        <f t="shared" si="8"/>
        <v>1</v>
      </c>
      <c r="S16" s="3" t="str">
        <f t="shared" si="0"/>
        <v>Bajo</v>
      </c>
    </row>
    <row r="17" spans="1:19">
      <c r="A17" s="3" t="s">
        <v>88</v>
      </c>
      <c r="B17" s="3" t="s">
        <v>73</v>
      </c>
      <c r="C17" s="3">
        <f t="shared" si="1"/>
        <v>1</v>
      </c>
      <c r="D17" s="85">
        <v>3</v>
      </c>
      <c r="E17" s="3">
        <v>2</v>
      </c>
      <c r="F17" s="3">
        <v>2</v>
      </c>
      <c r="G17" s="3">
        <v>3</v>
      </c>
      <c r="H17" s="4">
        <f t="shared" si="2"/>
        <v>2</v>
      </c>
      <c r="I17" s="4" t="str">
        <f t="shared" si="3"/>
        <v>Medio</v>
      </c>
      <c r="J17" s="4">
        <f t="shared" si="4"/>
        <v>2</v>
      </c>
      <c r="K17" s="85">
        <v>1</v>
      </c>
      <c r="L17" s="3">
        <v>1</v>
      </c>
      <c r="M17" s="3">
        <v>1</v>
      </c>
      <c r="N17" s="3">
        <v>1</v>
      </c>
      <c r="O17" s="3">
        <f t="shared" si="5"/>
        <v>1</v>
      </c>
      <c r="P17" s="3" t="str">
        <f t="shared" si="6"/>
        <v>Bajo</v>
      </c>
      <c r="Q17" s="3">
        <f t="shared" si="7"/>
        <v>1</v>
      </c>
      <c r="R17" s="3">
        <f t="shared" si="8"/>
        <v>1</v>
      </c>
      <c r="S17" s="3" t="str">
        <f t="shared" si="0"/>
        <v>Bajo</v>
      </c>
    </row>
    <row r="18" spans="1:19">
      <c r="A18" s="3" t="s">
        <v>89</v>
      </c>
      <c r="B18" s="3" t="s">
        <v>73</v>
      </c>
      <c r="C18" s="3">
        <f t="shared" si="1"/>
        <v>1</v>
      </c>
      <c r="D18" s="85">
        <v>2</v>
      </c>
      <c r="E18" s="3">
        <v>1</v>
      </c>
      <c r="F18" s="3">
        <v>1</v>
      </c>
      <c r="G18" s="3">
        <v>1</v>
      </c>
      <c r="H18" s="4">
        <f t="shared" si="2"/>
        <v>1</v>
      </c>
      <c r="I18" s="4" t="str">
        <f t="shared" si="3"/>
        <v>Bajo</v>
      </c>
      <c r="J18" s="4">
        <f t="shared" si="4"/>
        <v>1</v>
      </c>
      <c r="K18" s="85">
        <v>1</v>
      </c>
      <c r="L18" s="3">
        <v>1</v>
      </c>
      <c r="M18" s="3">
        <v>1</v>
      </c>
      <c r="N18" s="3">
        <v>1</v>
      </c>
      <c r="O18" s="3">
        <f t="shared" si="5"/>
        <v>1</v>
      </c>
      <c r="P18" s="3" t="str">
        <f t="shared" si="6"/>
        <v>Bajo</v>
      </c>
      <c r="Q18" s="3">
        <f t="shared" si="7"/>
        <v>1</v>
      </c>
      <c r="R18" s="3">
        <f t="shared" si="8"/>
        <v>1</v>
      </c>
      <c r="S18" s="3" t="str">
        <f t="shared" si="0"/>
        <v>Bajo</v>
      </c>
    </row>
    <row r="19" spans="1:19">
      <c r="A19" s="3" t="s">
        <v>90</v>
      </c>
      <c r="B19" s="3" t="s">
        <v>73</v>
      </c>
      <c r="C19" s="3">
        <f t="shared" si="1"/>
        <v>1</v>
      </c>
      <c r="D19" s="85">
        <v>1</v>
      </c>
      <c r="E19" s="3">
        <v>1</v>
      </c>
      <c r="F19" s="3">
        <v>1</v>
      </c>
      <c r="G19" s="3">
        <v>1</v>
      </c>
      <c r="H19" s="3">
        <f t="shared" si="2"/>
        <v>1</v>
      </c>
      <c r="I19" s="3" t="str">
        <f t="shared" si="3"/>
        <v>Bajo</v>
      </c>
      <c r="J19" s="3">
        <f>IF(I19="Pública",1,IF(I19="Pública Clasificada",2,IF(I19="Pública Reservada",3,0)))</f>
        <v>0</v>
      </c>
      <c r="K19" s="85">
        <v>1</v>
      </c>
      <c r="L19" s="3">
        <v>1</v>
      </c>
      <c r="M19" s="3">
        <v>1</v>
      </c>
      <c r="N19" s="3">
        <v>1</v>
      </c>
      <c r="O19" s="3">
        <f t="shared" si="5"/>
        <v>1</v>
      </c>
      <c r="P19" s="3" t="str">
        <f t="shared" si="6"/>
        <v>Bajo</v>
      </c>
      <c r="Q19" s="3">
        <f t="shared" si="7"/>
        <v>1</v>
      </c>
      <c r="R19" s="3">
        <f t="shared" si="8"/>
        <v>1</v>
      </c>
      <c r="S19" s="3" t="str">
        <f t="shared" si="0"/>
        <v>Bajo</v>
      </c>
    </row>
    <row r="20" spans="1:19">
      <c r="A20" s="3" t="s">
        <v>91</v>
      </c>
      <c r="B20" s="3" t="s">
        <v>73</v>
      </c>
      <c r="C20" s="3">
        <f t="shared" ref="C20:C25" si="9">IF(B20="Pública",1,IF(B20="Pública Clasificada",2,IF(B20="Pública Reservada",3,"")))</f>
        <v>1</v>
      </c>
      <c r="D20" s="85">
        <v>1</v>
      </c>
      <c r="E20" s="3">
        <v>1</v>
      </c>
      <c r="F20" s="3">
        <v>1</v>
      </c>
      <c r="G20" s="3">
        <v>1</v>
      </c>
      <c r="H20" s="3">
        <f t="shared" ref="H20:H25" si="10">IF(D20="","",IF(E20="","",IF(F20="","",IF(G20="","",ROUND(D20*0.35+E20*0.45+F20*0.15+G20*0.05,0)))))</f>
        <v>1</v>
      </c>
      <c r="I20" s="3" t="str">
        <f t="shared" ref="I20:I25" si="11">IF(H20=5,"Alto",IF(H20=4,"Alto",IF(H20=3,"Medio",IF(H20=2,"Medio",IF(H20=1,"Bajo","")))))</f>
        <v>Bajo</v>
      </c>
      <c r="J20" s="3">
        <f t="shared" ref="J20:J25" si="12">IF(I20="Bajo",1,IF(I20="Medio",2,IF(I20="Alto",3,"")))</f>
        <v>1</v>
      </c>
      <c r="K20" s="85">
        <v>1</v>
      </c>
      <c r="L20" s="3">
        <v>1</v>
      </c>
      <c r="M20" s="3">
        <v>1</v>
      </c>
      <c r="N20" s="3">
        <v>1</v>
      </c>
      <c r="O20" s="3">
        <f t="shared" ref="O20:O25" si="13">IF(K20="","",IF(L20="","",IF(M20="","",IF(N20="","",ROUND(K20*0.35+L20*0.45+M20*0.15+N20*0.05,0)))))</f>
        <v>1</v>
      </c>
      <c r="P20" s="3" t="str">
        <f t="shared" ref="P20:P25" si="14">IF(O20=5,"Alto",IF(O20=4,"Alto",IF(O20=3,"Medio",IF(O20=2,"Medio",IF(O20=1,"Bajo","")))))</f>
        <v>Bajo</v>
      </c>
      <c r="Q20" s="3">
        <f t="shared" ref="Q20:Q25" si="15">IF(P20="Bajo",1,IF(P20="Medio",2,IF(P20="Alto",3,"")))</f>
        <v>1</v>
      </c>
      <c r="R20" s="3">
        <f t="shared" ref="R20:R25" si="16">IFERROR(ROUND(AVERAGE(Q20,J20,C20),0),0)</f>
        <v>1</v>
      </c>
      <c r="S20" s="3" t="str">
        <f t="shared" ref="S20:S25" si="17">IF(R20=3,"Alto",IF(R20=2,"Medio",IF(R20=1,"Bajo","")))</f>
        <v>Bajo</v>
      </c>
    </row>
    <row r="21" spans="1:19">
      <c r="A21" s="3" t="s">
        <v>463</v>
      </c>
      <c r="B21" s="3" t="s">
        <v>70</v>
      </c>
      <c r="C21" s="3">
        <f t="shared" ref="C21" si="18">IF(B21="Pública",1,IF(B21="Pública Clasificada",2,IF(B21="Pública Reservada",3,"")))</f>
        <v>2</v>
      </c>
      <c r="D21" s="85">
        <v>2</v>
      </c>
      <c r="E21" s="3">
        <v>3</v>
      </c>
      <c r="F21" s="3">
        <v>1</v>
      </c>
      <c r="G21" s="3">
        <v>1</v>
      </c>
      <c r="H21" s="3">
        <f t="shared" ref="H21" si="19">IF(D21="","",IF(E21="","",IF(F21="","",IF(G21="","",ROUND(D21*0.35+E21*0.45+F21*0.15+G21*0.05,0)))))</f>
        <v>2</v>
      </c>
      <c r="I21" s="3" t="str">
        <f t="shared" ref="I21" si="20">IF(H21=5,"Alto",IF(H21=4,"Alto",IF(H21=3,"Medio",IF(H21=2,"Medio",IF(H21=1,"Bajo","")))))</f>
        <v>Medio</v>
      </c>
      <c r="J21" s="3">
        <f t="shared" ref="J21" si="21">IF(I21="Bajo",1,IF(I21="Medio",2,IF(I21="Alto",3,"")))</f>
        <v>2</v>
      </c>
      <c r="K21" s="85">
        <v>2</v>
      </c>
      <c r="L21" s="3">
        <v>3</v>
      </c>
      <c r="M21" s="3">
        <v>1</v>
      </c>
      <c r="N21" s="3">
        <v>1</v>
      </c>
      <c r="O21" s="3">
        <f t="shared" ref="O21" si="22">IF(K21="","",IF(L21="","",IF(M21="","",IF(N21="","",ROUND(K21*0.35+L21*0.45+M21*0.15+N21*0.05,0)))))</f>
        <v>2</v>
      </c>
      <c r="P21" s="3" t="str">
        <f t="shared" ref="P21" si="23">IF(O21=5,"Alto",IF(O21=4,"Alto",IF(O21=3,"Medio",IF(O21=2,"Medio",IF(O21=1,"Bajo","")))))</f>
        <v>Medio</v>
      </c>
      <c r="Q21" s="3">
        <f t="shared" ref="Q21" si="24">IF(P21="Bajo",1,IF(P21="Medio",2,IF(P21="Alto",3,"")))</f>
        <v>2</v>
      </c>
      <c r="R21" s="3">
        <f t="shared" ref="R21" si="25">IFERROR(ROUND(AVERAGE(Q21,J21,C21),0),0)</f>
        <v>2</v>
      </c>
      <c r="S21" s="3" t="str">
        <f t="shared" ref="S21" si="26">IF(R21=3,"Alto",IF(R21=2,"Medio",IF(R21=1,"Bajo","")))</f>
        <v>Medio</v>
      </c>
    </row>
    <row r="22" spans="1:19">
      <c r="A22" s="3" t="s">
        <v>464</v>
      </c>
      <c r="B22" s="3" t="s">
        <v>70</v>
      </c>
      <c r="C22" s="3">
        <f t="shared" ref="C22" si="27">IF(B22="Pública",1,IF(B22="Pública Clasificada",2,IF(B22="Pública Reservada",3,"")))</f>
        <v>2</v>
      </c>
      <c r="D22" s="85">
        <v>1</v>
      </c>
      <c r="E22" s="3">
        <v>3</v>
      </c>
      <c r="F22" s="3">
        <v>2</v>
      </c>
      <c r="G22" s="3">
        <v>1</v>
      </c>
      <c r="H22" s="3">
        <f t="shared" ref="H22" si="28">IF(D22="","",IF(E22="","",IF(F22="","",IF(G22="","",ROUND(D22*0.35+E22*0.45+F22*0.15+G22*0.05,0)))))</f>
        <v>2</v>
      </c>
      <c r="I22" s="3" t="str">
        <f t="shared" ref="I22" si="29">IF(H22=5,"Alto",IF(H22=4,"Alto",IF(H22=3,"Medio",IF(H22=2,"Medio",IF(H22=1,"Bajo","")))))</f>
        <v>Medio</v>
      </c>
      <c r="J22" s="3">
        <f t="shared" ref="J22" si="30">IF(I22="Bajo",1,IF(I22="Medio",2,IF(I22="Alto",3,"")))</f>
        <v>2</v>
      </c>
      <c r="K22" s="85">
        <v>1</v>
      </c>
      <c r="L22" s="3">
        <v>3</v>
      </c>
      <c r="M22" s="3">
        <v>2</v>
      </c>
      <c r="N22" s="3">
        <v>1</v>
      </c>
      <c r="O22" s="3">
        <f t="shared" ref="O22" si="31">IF(K22="","",IF(L22="","",IF(M22="","",IF(N22="","",ROUND(K22*0.35+L22*0.45+M22*0.15+N22*0.05,0)))))</f>
        <v>2</v>
      </c>
      <c r="P22" s="3" t="str">
        <f t="shared" ref="P22" si="32">IF(O22=5,"Alto",IF(O22=4,"Alto",IF(O22=3,"Medio",IF(O22=2,"Medio",IF(O22=1,"Bajo","")))))</f>
        <v>Medio</v>
      </c>
      <c r="Q22" s="3">
        <f t="shared" ref="Q22" si="33">IF(P22="Bajo",1,IF(P22="Medio",2,IF(P22="Alto",3,"")))</f>
        <v>2</v>
      </c>
      <c r="R22" s="3">
        <f t="shared" ref="R22" si="34">IFERROR(ROUND(AVERAGE(Q22,J22,C22),0),0)</f>
        <v>2</v>
      </c>
      <c r="S22" s="3" t="str">
        <f t="shared" ref="S22" si="35">IF(R22=3,"Alto",IF(R22=2,"Medio",IF(R22=1,"Bajo","")))</f>
        <v>Medio</v>
      </c>
    </row>
    <row r="23" spans="1:19">
      <c r="A23" s="3" t="s">
        <v>465</v>
      </c>
      <c r="B23" s="3" t="s">
        <v>70</v>
      </c>
      <c r="C23" s="3">
        <f t="shared" ref="C23" si="36">IF(B23="Pública",1,IF(B23="Pública Clasificada",2,IF(B23="Pública Reservada",3,"")))</f>
        <v>2</v>
      </c>
      <c r="D23" s="85">
        <v>4</v>
      </c>
      <c r="E23" s="3">
        <v>3</v>
      </c>
      <c r="F23" s="3">
        <v>2</v>
      </c>
      <c r="G23" s="3">
        <v>1</v>
      </c>
      <c r="H23" s="3">
        <f t="shared" ref="H23" si="37">IF(D23="","",IF(E23="","",IF(F23="","",IF(G23="","",ROUND(D23*0.35+E23*0.45+F23*0.15+G23*0.05,0)))))</f>
        <v>3</v>
      </c>
      <c r="I23" s="3" t="str">
        <f t="shared" ref="I23" si="38">IF(H23=5,"Alto",IF(H23=4,"Alto",IF(H23=3,"Medio",IF(H23=2,"Medio",IF(H23=1,"Bajo","")))))</f>
        <v>Medio</v>
      </c>
      <c r="J23" s="3">
        <f t="shared" ref="J23" si="39">IF(I23="Bajo",1,IF(I23="Medio",2,IF(I23="Alto",3,"")))</f>
        <v>2</v>
      </c>
      <c r="K23" s="85">
        <v>4</v>
      </c>
      <c r="L23" s="3">
        <v>3</v>
      </c>
      <c r="M23" s="3">
        <v>2</v>
      </c>
      <c r="N23" s="3">
        <v>2</v>
      </c>
      <c r="O23" s="3">
        <f t="shared" ref="O23" si="40">IF(K23="","",IF(L23="","",IF(M23="","",IF(N23="","",ROUND(K23*0.35+L23*0.45+M23*0.15+N23*0.05,0)))))</f>
        <v>3</v>
      </c>
      <c r="P23" s="3" t="str">
        <f t="shared" ref="P23" si="41">IF(O23=5,"Alto",IF(O23=4,"Alto",IF(O23=3,"Medio",IF(O23=2,"Medio",IF(O23=1,"Bajo","")))))</f>
        <v>Medio</v>
      </c>
      <c r="Q23" s="3">
        <f t="shared" ref="Q23" si="42">IF(P23="Bajo",1,IF(P23="Medio",2,IF(P23="Alto",3,"")))</f>
        <v>2</v>
      </c>
      <c r="R23" s="3">
        <f t="shared" ref="R23" si="43">IFERROR(ROUND(AVERAGE(Q23,J23,C23),0),0)</f>
        <v>2</v>
      </c>
      <c r="S23" s="3" t="str">
        <f t="shared" ref="S23" si="44">IF(R23=3,"Alto",IF(R23=2,"Medio",IF(R23=1,"Bajo","")))</f>
        <v>Medio</v>
      </c>
    </row>
    <row r="24" spans="1:19">
      <c r="A24" s="3" t="s">
        <v>466</v>
      </c>
      <c r="B24" s="3" t="s">
        <v>70</v>
      </c>
      <c r="C24" s="3">
        <f t="shared" si="9"/>
        <v>2</v>
      </c>
      <c r="D24" s="85">
        <v>1</v>
      </c>
      <c r="E24" s="3">
        <v>3</v>
      </c>
      <c r="F24" s="3">
        <v>2</v>
      </c>
      <c r="G24" s="3">
        <v>1</v>
      </c>
      <c r="H24" s="3">
        <f t="shared" si="10"/>
        <v>2</v>
      </c>
      <c r="I24" s="3" t="str">
        <f t="shared" si="11"/>
        <v>Medio</v>
      </c>
      <c r="J24" s="3">
        <f t="shared" si="12"/>
        <v>2</v>
      </c>
      <c r="K24" s="85">
        <v>1</v>
      </c>
      <c r="L24" s="3">
        <v>3</v>
      </c>
      <c r="M24" s="3">
        <v>2</v>
      </c>
      <c r="N24" s="3">
        <v>1</v>
      </c>
      <c r="O24" s="3">
        <f t="shared" si="13"/>
        <v>2</v>
      </c>
      <c r="P24" s="3" t="str">
        <f t="shared" si="14"/>
        <v>Medio</v>
      </c>
      <c r="Q24" s="3">
        <f t="shared" si="15"/>
        <v>2</v>
      </c>
      <c r="R24" s="3">
        <f t="shared" si="16"/>
        <v>2</v>
      </c>
      <c r="S24" s="3" t="str">
        <f t="shared" si="17"/>
        <v>Medio</v>
      </c>
    </row>
    <row r="25" spans="1:19">
      <c r="A25" s="3" t="s">
        <v>467</v>
      </c>
      <c r="B25" s="3" t="s">
        <v>70</v>
      </c>
      <c r="C25" s="3">
        <f t="shared" si="9"/>
        <v>2</v>
      </c>
      <c r="D25" s="85">
        <v>3</v>
      </c>
      <c r="E25" s="3">
        <v>4</v>
      </c>
      <c r="F25" s="3">
        <v>3</v>
      </c>
      <c r="G25" s="3">
        <v>1</v>
      </c>
      <c r="H25" s="3">
        <f t="shared" si="10"/>
        <v>3</v>
      </c>
      <c r="I25" s="3" t="str">
        <f t="shared" si="11"/>
        <v>Medio</v>
      </c>
      <c r="J25" s="3">
        <f t="shared" si="12"/>
        <v>2</v>
      </c>
      <c r="K25" s="85">
        <v>3</v>
      </c>
      <c r="L25" s="3">
        <v>4</v>
      </c>
      <c r="M25" s="3">
        <v>3</v>
      </c>
      <c r="N25" s="3">
        <v>3</v>
      </c>
      <c r="O25" s="3">
        <f t="shared" si="13"/>
        <v>3</v>
      </c>
      <c r="P25" s="3" t="str">
        <f t="shared" si="14"/>
        <v>Medio</v>
      </c>
      <c r="Q25" s="3">
        <f t="shared" si="15"/>
        <v>2</v>
      </c>
      <c r="R25" s="3">
        <f t="shared" si="16"/>
        <v>2</v>
      </c>
      <c r="S25" s="3" t="str">
        <f t="shared" si="17"/>
        <v>Medio</v>
      </c>
    </row>
    <row r="26" spans="1:19">
      <c r="A26" s="3" t="s">
        <v>481</v>
      </c>
      <c r="B26" s="3" t="s">
        <v>70</v>
      </c>
      <c r="C26" s="3">
        <f t="shared" ref="C26:C52" si="45">IF(B26="Pública",1,IF(B26="Pública Clasificada",2,IF(B26="Pública Reservada",3,"")))</f>
        <v>2</v>
      </c>
      <c r="D26" s="85">
        <v>4</v>
      </c>
      <c r="E26" s="3">
        <v>3</v>
      </c>
      <c r="F26" s="3">
        <v>3</v>
      </c>
      <c r="G26" s="3">
        <v>2</v>
      </c>
      <c r="H26" s="3">
        <f t="shared" ref="H26:H52" si="46">IF(D26="","",IF(E26="","",IF(F26="","",IF(G26="","",ROUND(D26*0.35+E26*0.45+F26*0.15+G26*0.05,0)))))</f>
        <v>3</v>
      </c>
      <c r="I26" s="3" t="str">
        <f t="shared" ref="I26:I52" si="47">IF(H26=5,"Alto",IF(H26=4,"Alto",IF(H26=3,"Medio",IF(H26=2,"Medio",IF(H26=1,"Bajo","")))))</f>
        <v>Medio</v>
      </c>
      <c r="J26" s="3">
        <f t="shared" ref="J26:J52" si="48">IF(I26="Bajo",1,IF(I26="Medio",2,IF(I26="Alto",3,"")))</f>
        <v>2</v>
      </c>
      <c r="K26" s="85">
        <v>1</v>
      </c>
      <c r="L26" s="3">
        <v>3</v>
      </c>
      <c r="M26" s="3">
        <v>2</v>
      </c>
      <c r="N26" s="3">
        <v>1</v>
      </c>
      <c r="O26" s="3">
        <f t="shared" ref="O26:O52" si="49">IF(K26="","",IF(L26="","",IF(M26="","",IF(N26="","",ROUND(K26*0.35+L26*0.45+M26*0.15+N26*0.05,0)))))</f>
        <v>2</v>
      </c>
      <c r="P26" s="3" t="str">
        <f t="shared" ref="P26:P52" si="50">IF(O26=5,"Alto",IF(O26=4,"Alto",IF(O26=3,"Medio",IF(O26=2,"Medio",IF(O26=1,"Bajo","")))))</f>
        <v>Medio</v>
      </c>
      <c r="Q26" s="3">
        <f t="shared" ref="Q26:Q52" si="51">IF(P26="Bajo",1,IF(P26="Medio",2,IF(P26="Alto",3,"")))</f>
        <v>2</v>
      </c>
      <c r="R26" s="3">
        <f t="shared" ref="R26:R52" si="52">IFERROR(ROUND(AVERAGE(Q26,J26,C26),0),0)</f>
        <v>2</v>
      </c>
      <c r="S26" s="3" t="str">
        <f t="shared" ref="S26:S52" si="53">IF(R26=3,"Alto",IF(R26=2,"Medio",IF(R26=1,"Bajo","")))</f>
        <v>Medio</v>
      </c>
    </row>
    <row r="27" spans="1:19">
      <c r="A27" s="3" t="s">
        <v>468</v>
      </c>
      <c r="B27" s="3" t="s">
        <v>70</v>
      </c>
      <c r="C27" s="3">
        <f t="shared" si="45"/>
        <v>2</v>
      </c>
      <c r="D27" s="85">
        <v>1</v>
      </c>
      <c r="E27" s="3">
        <v>3</v>
      </c>
      <c r="F27" s="3">
        <v>2</v>
      </c>
      <c r="G27" s="3">
        <v>1</v>
      </c>
      <c r="H27" s="3">
        <f t="shared" si="46"/>
        <v>2</v>
      </c>
      <c r="I27" s="3" t="str">
        <f t="shared" si="47"/>
        <v>Medio</v>
      </c>
      <c r="J27" s="3">
        <f t="shared" si="48"/>
        <v>2</v>
      </c>
      <c r="K27" s="85">
        <v>1</v>
      </c>
      <c r="L27" s="3">
        <v>3</v>
      </c>
      <c r="M27" s="3">
        <v>2</v>
      </c>
      <c r="N27" s="3">
        <v>1</v>
      </c>
      <c r="O27" s="3">
        <f t="shared" si="49"/>
        <v>2</v>
      </c>
      <c r="P27" s="3" t="str">
        <f t="shared" si="50"/>
        <v>Medio</v>
      </c>
      <c r="Q27" s="3">
        <f t="shared" si="51"/>
        <v>2</v>
      </c>
      <c r="R27" s="3">
        <f t="shared" si="52"/>
        <v>2</v>
      </c>
      <c r="S27" s="3" t="str">
        <f t="shared" si="53"/>
        <v>Medio</v>
      </c>
    </row>
    <row r="28" spans="1:19">
      <c r="A28" s="3" t="s">
        <v>469</v>
      </c>
      <c r="B28" s="3" t="s">
        <v>70</v>
      </c>
      <c r="C28" s="3">
        <f t="shared" si="45"/>
        <v>2</v>
      </c>
      <c r="D28" s="85">
        <v>1</v>
      </c>
      <c r="E28" s="3">
        <v>3</v>
      </c>
      <c r="F28" s="3">
        <v>2</v>
      </c>
      <c r="G28" s="3">
        <v>1</v>
      </c>
      <c r="H28" s="3">
        <f t="shared" si="46"/>
        <v>2</v>
      </c>
      <c r="I28" s="3" t="str">
        <f t="shared" si="47"/>
        <v>Medio</v>
      </c>
      <c r="J28" s="3">
        <f t="shared" si="48"/>
        <v>2</v>
      </c>
      <c r="K28" s="85">
        <v>1</v>
      </c>
      <c r="L28" s="3">
        <v>3</v>
      </c>
      <c r="M28" s="3">
        <v>2</v>
      </c>
      <c r="N28" s="3">
        <v>1</v>
      </c>
      <c r="O28" s="3">
        <f t="shared" si="49"/>
        <v>2</v>
      </c>
      <c r="P28" s="3" t="str">
        <f t="shared" si="50"/>
        <v>Medio</v>
      </c>
      <c r="Q28" s="3">
        <f t="shared" si="51"/>
        <v>2</v>
      </c>
      <c r="R28" s="3">
        <f t="shared" si="52"/>
        <v>2</v>
      </c>
      <c r="S28" s="3" t="str">
        <f t="shared" si="53"/>
        <v>Medio</v>
      </c>
    </row>
    <row r="29" spans="1:19">
      <c r="A29" s="86" t="s">
        <v>480</v>
      </c>
      <c r="B29" s="3" t="s">
        <v>70</v>
      </c>
      <c r="C29" s="3">
        <f t="shared" si="45"/>
        <v>2</v>
      </c>
      <c r="D29" s="85">
        <v>4</v>
      </c>
      <c r="E29" s="3">
        <v>3</v>
      </c>
      <c r="F29" s="3">
        <v>2</v>
      </c>
      <c r="G29" s="3">
        <v>1</v>
      </c>
      <c r="H29" s="3">
        <f t="shared" si="46"/>
        <v>3</v>
      </c>
      <c r="I29" s="3" t="str">
        <f t="shared" si="47"/>
        <v>Medio</v>
      </c>
      <c r="J29" s="3">
        <f t="shared" si="48"/>
        <v>2</v>
      </c>
      <c r="K29" s="85">
        <v>4</v>
      </c>
      <c r="L29" s="3">
        <v>3</v>
      </c>
      <c r="M29" s="3">
        <v>2</v>
      </c>
      <c r="N29" s="3">
        <v>2</v>
      </c>
      <c r="O29" s="3">
        <f t="shared" si="49"/>
        <v>3</v>
      </c>
      <c r="P29" s="3" t="str">
        <f t="shared" si="50"/>
        <v>Medio</v>
      </c>
      <c r="Q29" s="3">
        <f t="shared" si="51"/>
        <v>2</v>
      </c>
      <c r="R29" s="3">
        <f t="shared" si="52"/>
        <v>2</v>
      </c>
      <c r="S29" s="3" t="str">
        <f t="shared" si="53"/>
        <v>Medio</v>
      </c>
    </row>
    <row r="30" spans="1:19">
      <c r="A30" s="86" t="s">
        <v>482</v>
      </c>
      <c r="B30" s="3" t="s">
        <v>70</v>
      </c>
      <c r="C30" s="3">
        <f t="shared" ref="C30" si="54">IF(B30="Pública",1,IF(B30="Pública Clasificada",2,IF(B30="Pública Reservada",3,"")))</f>
        <v>2</v>
      </c>
      <c r="D30" s="85">
        <v>4</v>
      </c>
      <c r="E30" s="3">
        <v>3</v>
      </c>
      <c r="F30" s="3">
        <v>3</v>
      </c>
      <c r="G30" s="3">
        <v>2</v>
      </c>
      <c r="H30" s="3">
        <f t="shared" ref="H30" si="55">IF(D30="","",IF(E30="","",IF(F30="","",IF(G30="","",ROUND(D30*0.35+E30*0.45+F30*0.15+G30*0.05,0)))))</f>
        <v>3</v>
      </c>
      <c r="I30" s="3" t="str">
        <f t="shared" ref="I30" si="56">IF(H30=5,"Alto",IF(H30=4,"Alto",IF(H30=3,"Medio",IF(H30=2,"Medio",IF(H30=1,"Bajo","")))))</f>
        <v>Medio</v>
      </c>
      <c r="J30" s="3">
        <f t="shared" ref="J30" si="57">IF(I30="Bajo",1,IF(I30="Medio",2,IF(I30="Alto",3,"")))</f>
        <v>2</v>
      </c>
      <c r="K30" s="85">
        <v>1</v>
      </c>
      <c r="L30" s="3">
        <v>3</v>
      </c>
      <c r="M30" s="3">
        <v>2</v>
      </c>
      <c r="N30" s="3">
        <v>1</v>
      </c>
      <c r="O30" s="3">
        <f t="shared" ref="O30" si="58">IF(K30="","",IF(L30="","",IF(M30="","",IF(N30="","",ROUND(K30*0.35+L30*0.45+M30*0.15+N30*0.05,0)))))</f>
        <v>2</v>
      </c>
      <c r="P30" s="3" t="str">
        <f t="shared" ref="P30" si="59">IF(O30=5,"Alto",IF(O30=4,"Alto",IF(O30=3,"Medio",IF(O30=2,"Medio",IF(O30=1,"Bajo","")))))</f>
        <v>Medio</v>
      </c>
      <c r="Q30" s="3">
        <f t="shared" ref="Q30" si="60">IF(P30="Bajo",1,IF(P30="Medio",2,IF(P30="Alto",3,"")))</f>
        <v>2</v>
      </c>
      <c r="R30" s="3">
        <f t="shared" ref="R30" si="61">IFERROR(ROUND(AVERAGE(Q30,J30,C30),0),0)</f>
        <v>2</v>
      </c>
      <c r="S30" s="3" t="str">
        <f t="shared" ref="S30" si="62">IF(R30=3,"Alto",IF(R30=2,"Medio",IF(R30=1,"Bajo","")))</f>
        <v>Medio</v>
      </c>
    </row>
    <row r="31" spans="1:19">
      <c r="A31" s="86"/>
      <c r="B31" s="3"/>
      <c r="C31" s="3" t="str">
        <f t="shared" si="45"/>
        <v/>
      </c>
      <c r="D31" s="85"/>
      <c r="E31" s="3"/>
      <c r="F31" s="3"/>
      <c r="G31" s="3"/>
      <c r="H31" s="3" t="str">
        <f t="shared" si="46"/>
        <v/>
      </c>
      <c r="I31" s="3" t="str">
        <f t="shared" si="47"/>
        <v/>
      </c>
      <c r="J31" s="3" t="str">
        <f t="shared" si="48"/>
        <v/>
      </c>
      <c r="K31" s="85"/>
      <c r="L31" s="3"/>
      <c r="M31" s="3"/>
      <c r="N31" s="3"/>
      <c r="O31" s="3" t="str">
        <f t="shared" si="49"/>
        <v/>
      </c>
      <c r="P31" s="3" t="str">
        <f t="shared" si="50"/>
        <v/>
      </c>
      <c r="Q31" s="3" t="str">
        <f t="shared" si="51"/>
        <v/>
      </c>
      <c r="R31" s="3">
        <f t="shared" si="52"/>
        <v>0</v>
      </c>
      <c r="S31" s="3" t="str">
        <f t="shared" si="53"/>
        <v/>
      </c>
    </row>
    <row r="32" spans="1:19">
      <c r="A32" s="86"/>
      <c r="B32" s="3"/>
      <c r="C32" s="3" t="str">
        <f t="shared" si="45"/>
        <v/>
      </c>
      <c r="D32" s="85"/>
      <c r="E32" s="3"/>
      <c r="F32" s="3"/>
      <c r="G32" s="3"/>
      <c r="H32" s="3" t="str">
        <f t="shared" si="46"/>
        <v/>
      </c>
      <c r="I32" s="3" t="str">
        <f t="shared" si="47"/>
        <v/>
      </c>
      <c r="J32" s="3" t="str">
        <f t="shared" si="48"/>
        <v/>
      </c>
      <c r="K32" s="85"/>
      <c r="L32" s="3"/>
      <c r="M32" s="3"/>
      <c r="N32" s="3"/>
      <c r="O32" s="3" t="str">
        <f t="shared" si="49"/>
        <v/>
      </c>
      <c r="P32" s="3" t="str">
        <f t="shared" si="50"/>
        <v/>
      </c>
      <c r="Q32" s="3" t="str">
        <f t="shared" si="51"/>
        <v/>
      </c>
      <c r="R32" s="3">
        <f t="shared" si="52"/>
        <v>0</v>
      </c>
      <c r="S32" s="3" t="str">
        <f t="shared" si="53"/>
        <v/>
      </c>
    </row>
    <row r="33" spans="1:19">
      <c r="A33" s="86"/>
      <c r="B33" s="3"/>
      <c r="C33" s="3" t="str">
        <f t="shared" si="45"/>
        <v/>
      </c>
      <c r="D33" s="85"/>
      <c r="E33" s="3"/>
      <c r="F33" s="3"/>
      <c r="G33" s="3"/>
      <c r="H33" s="3" t="str">
        <f t="shared" si="46"/>
        <v/>
      </c>
      <c r="I33" s="3" t="str">
        <f t="shared" si="47"/>
        <v/>
      </c>
      <c r="J33" s="3" t="str">
        <f t="shared" si="48"/>
        <v/>
      </c>
      <c r="K33" s="85"/>
      <c r="L33" s="3"/>
      <c r="M33" s="3"/>
      <c r="N33" s="3"/>
      <c r="O33" s="3" t="str">
        <f t="shared" si="49"/>
        <v/>
      </c>
      <c r="P33" s="3" t="str">
        <f t="shared" si="50"/>
        <v/>
      </c>
      <c r="Q33" s="3" t="str">
        <f t="shared" si="51"/>
        <v/>
      </c>
      <c r="R33" s="3">
        <f t="shared" si="52"/>
        <v>0</v>
      </c>
      <c r="S33" s="3" t="str">
        <f t="shared" si="53"/>
        <v/>
      </c>
    </row>
    <row r="34" spans="1:19">
      <c r="A34" s="86"/>
      <c r="B34" s="3"/>
      <c r="C34" s="3" t="str">
        <f t="shared" si="45"/>
        <v/>
      </c>
      <c r="D34" s="85"/>
      <c r="E34" s="3"/>
      <c r="F34" s="3"/>
      <c r="G34" s="3"/>
      <c r="H34" s="3" t="str">
        <f t="shared" si="46"/>
        <v/>
      </c>
      <c r="I34" s="3" t="str">
        <f t="shared" si="47"/>
        <v/>
      </c>
      <c r="J34" s="3" t="str">
        <f t="shared" si="48"/>
        <v/>
      </c>
      <c r="K34" s="85"/>
      <c r="L34" s="3"/>
      <c r="M34" s="3"/>
      <c r="N34" s="3"/>
      <c r="O34" s="3" t="str">
        <f t="shared" si="49"/>
        <v/>
      </c>
      <c r="P34" s="3" t="str">
        <f t="shared" si="50"/>
        <v/>
      </c>
      <c r="Q34" s="3" t="str">
        <f t="shared" si="51"/>
        <v/>
      </c>
      <c r="R34" s="3">
        <f t="shared" si="52"/>
        <v>0</v>
      </c>
      <c r="S34" s="3" t="str">
        <f t="shared" si="53"/>
        <v/>
      </c>
    </row>
    <row r="35" spans="1:19">
      <c r="A35" s="86"/>
      <c r="B35" s="3"/>
      <c r="C35" s="3" t="str">
        <f t="shared" si="45"/>
        <v/>
      </c>
      <c r="D35" s="85"/>
      <c r="E35" s="3"/>
      <c r="F35" s="3"/>
      <c r="G35" s="3"/>
      <c r="H35" s="3" t="str">
        <f t="shared" si="46"/>
        <v/>
      </c>
      <c r="I35" s="3" t="str">
        <f t="shared" si="47"/>
        <v/>
      </c>
      <c r="J35" s="3" t="str">
        <f t="shared" si="48"/>
        <v/>
      </c>
      <c r="K35" s="85"/>
      <c r="L35" s="3"/>
      <c r="M35" s="3"/>
      <c r="N35" s="3"/>
      <c r="O35" s="3" t="str">
        <f t="shared" si="49"/>
        <v/>
      </c>
      <c r="P35" s="3" t="str">
        <f t="shared" si="50"/>
        <v/>
      </c>
      <c r="Q35" s="3" t="str">
        <f t="shared" si="51"/>
        <v/>
      </c>
      <c r="R35" s="3">
        <f t="shared" si="52"/>
        <v>0</v>
      </c>
      <c r="S35" s="3" t="str">
        <f t="shared" si="53"/>
        <v/>
      </c>
    </row>
    <row r="36" spans="1:19">
      <c r="A36" s="86"/>
      <c r="B36" s="3"/>
      <c r="C36" s="3" t="str">
        <f t="shared" si="45"/>
        <v/>
      </c>
      <c r="D36" s="85"/>
      <c r="E36" s="3"/>
      <c r="F36" s="3"/>
      <c r="G36" s="3"/>
      <c r="H36" s="3" t="str">
        <f t="shared" si="46"/>
        <v/>
      </c>
      <c r="I36" s="3" t="str">
        <f t="shared" si="47"/>
        <v/>
      </c>
      <c r="J36" s="3" t="str">
        <f t="shared" si="48"/>
        <v/>
      </c>
      <c r="K36" s="85"/>
      <c r="L36" s="3"/>
      <c r="M36" s="3"/>
      <c r="N36" s="3"/>
      <c r="O36" s="3" t="str">
        <f t="shared" si="49"/>
        <v/>
      </c>
      <c r="P36" s="3" t="str">
        <f t="shared" si="50"/>
        <v/>
      </c>
      <c r="Q36" s="3" t="str">
        <f t="shared" si="51"/>
        <v/>
      </c>
      <c r="R36" s="3">
        <f t="shared" si="52"/>
        <v>0</v>
      </c>
      <c r="S36" s="3" t="str">
        <f t="shared" si="53"/>
        <v/>
      </c>
    </row>
    <row r="37" spans="1:19">
      <c r="A37" s="86"/>
      <c r="B37" s="3"/>
      <c r="C37" s="3" t="str">
        <f t="shared" si="45"/>
        <v/>
      </c>
      <c r="D37" s="85"/>
      <c r="E37" s="3"/>
      <c r="F37" s="3"/>
      <c r="G37" s="3"/>
      <c r="H37" s="3" t="str">
        <f t="shared" si="46"/>
        <v/>
      </c>
      <c r="I37" s="3" t="str">
        <f t="shared" si="47"/>
        <v/>
      </c>
      <c r="J37" s="3" t="str">
        <f t="shared" si="48"/>
        <v/>
      </c>
      <c r="K37" s="85"/>
      <c r="L37" s="3"/>
      <c r="M37" s="3"/>
      <c r="N37" s="3"/>
      <c r="O37" s="3" t="str">
        <f t="shared" si="49"/>
        <v/>
      </c>
      <c r="P37" s="3" t="str">
        <f t="shared" si="50"/>
        <v/>
      </c>
      <c r="Q37" s="3" t="str">
        <f t="shared" si="51"/>
        <v/>
      </c>
      <c r="R37" s="3">
        <f t="shared" si="52"/>
        <v>0</v>
      </c>
      <c r="S37" s="3" t="str">
        <f t="shared" si="53"/>
        <v/>
      </c>
    </row>
    <row r="38" spans="1:19">
      <c r="A38" s="86"/>
      <c r="B38" s="3"/>
      <c r="C38" s="3" t="str">
        <f t="shared" si="45"/>
        <v/>
      </c>
      <c r="D38" s="85"/>
      <c r="E38" s="3"/>
      <c r="F38" s="3"/>
      <c r="G38" s="3"/>
      <c r="H38" s="3" t="str">
        <f t="shared" si="46"/>
        <v/>
      </c>
      <c r="I38" s="3" t="str">
        <f t="shared" si="47"/>
        <v/>
      </c>
      <c r="J38" s="3" t="str">
        <f t="shared" si="48"/>
        <v/>
      </c>
      <c r="K38" s="85"/>
      <c r="L38" s="3"/>
      <c r="M38" s="3"/>
      <c r="N38" s="3"/>
      <c r="O38" s="3" t="str">
        <f t="shared" si="49"/>
        <v/>
      </c>
      <c r="P38" s="3" t="str">
        <f t="shared" si="50"/>
        <v/>
      </c>
      <c r="Q38" s="3" t="str">
        <f t="shared" si="51"/>
        <v/>
      </c>
      <c r="R38" s="3">
        <f t="shared" si="52"/>
        <v>0</v>
      </c>
      <c r="S38" s="3" t="str">
        <f t="shared" si="53"/>
        <v/>
      </c>
    </row>
    <row r="39" spans="1:19">
      <c r="A39" s="86"/>
      <c r="B39" s="3"/>
      <c r="C39" s="3" t="str">
        <f t="shared" si="45"/>
        <v/>
      </c>
      <c r="D39" s="85"/>
      <c r="E39" s="3"/>
      <c r="F39" s="3"/>
      <c r="G39" s="3"/>
      <c r="H39" s="3" t="str">
        <f t="shared" si="46"/>
        <v/>
      </c>
      <c r="I39" s="3" t="str">
        <f t="shared" si="47"/>
        <v/>
      </c>
      <c r="J39" s="3" t="str">
        <f t="shared" si="48"/>
        <v/>
      </c>
      <c r="K39" s="85"/>
      <c r="L39" s="3"/>
      <c r="M39" s="3"/>
      <c r="N39" s="3"/>
      <c r="O39" s="3" t="str">
        <f t="shared" si="49"/>
        <v/>
      </c>
      <c r="P39" s="3" t="str">
        <f t="shared" si="50"/>
        <v/>
      </c>
      <c r="Q39" s="3" t="str">
        <f t="shared" si="51"/>
        <v/>
      </c>
      <c r="R39" s="3">
        <f t="shared" si="52"/>
        <v>0</v>
      </c>
      <c r="S39" s="3" t="str">
        <f t="shared" si="53"/>
        <v/>
      </c>
    </row>
    <row r="40" spans="1:19">
      <c r="A40" s="86"/>
      <c r="B40" s="3"/>
      <c r="C40" s="3" t="str">
        <f t="shared" si="45"/>
        <v/>
      </c>
      <c r="D40" s="85"/>
      <c r="E40" s="3"/>
      <c r="F40" s="3"/>
      <c r="G40" s="3"/>
      <c r="H40" s="3" t="str">
        <f t="shared" si="46"/>
        <v/>
      </c>
      <c r="I40" s="3" t="str">
        <f t="shared" si="47"/>
        <v/>
      </c>
      <c r="J40" s="3" t="str">
        <f t="shared" si="48"/>
        <v/>
      </c>
      <c r="K40" s="85"/>
      <c r="L40" s="3"/>
      <c r="M40" s="3"/>
      <c r="N40" s="3"/>
      <c r="O40" s="3" t="str">
        <f t="shared" si="49"/>
        <v/>
      </c>
      <c r="P40" s="3" t="str">
        <f t="shared" si="50"/>
        <v/>
      </c>
      <c r="Q40" s="3" t="str">
        <f t="shared" si="51"/>
        <v/>
      </c>
      <c r="R40" s="3">
        <f t="shared" si="52"/>
        <v>0</v>
      </c>
      <c r="S40" s="3" t="str">
        <f t="shared" si="53"/>
        <v/>
      </c>
    </row>
    <row r="41" spans="1:19">
      <c r="A41" s="86"/>
      <c r="B41" s="3"/>
      <c r="C41" s="3" t="str">
        <f t="shared" si="45"/>
        <v/>
      </c>
      <c r="D41" s="85"/>
      <c r="E41" s="3"/>
      <c r="F41" s="3"/>
      <c r="G41" s="3"/>
      <c r="H41" s="3" t="str">
        <f t="shared" si="46"/>
        <v/>
      </c>
      <c r="I41" s="3" t="str">
        <f t="shared" si="47"/>
        <v/>
      </c>
      <c r="J41" s="3" t="str">
        <f t="shared" si="48"/>
        <v/>
      </c>
      <c r="K41" s="85"/>
      <c r="L41" s="3"/>
      <c r="M41" s="3"/>
      <c r="N41" s="3"/>
      <c r="O41" s="3" t="str">
        <f t="shared" si="49"/>
        <v/>
      </c>
      <c r="P41" s="3" t="str">
        <f t="shared" si="50"/>
        <v/>
      </c>
      <c r="Q41" s="3" t="str">
        <f t="shared" si="51"/>
        <v/>
      </c>
      <c r="R41" s="3">
        <f t="shared" si="52"/>
        <v>0</v>
      </c>
      <c r="S41" s="3" t="str">
        <f t="shared" si="53"/>
        <v/>
      </c>
    </row>
    <row r="42" spans="1:19">
      <c r="A42" s="86"/>
      <c r="B42" s="3"/>
      <c r="C42" s="3" t="str">
        <f t="shared" si="45"/>
        <v/>
      </c>
      <c r="D42" s="85"/>
      <c r="E42" s="3"/>
      <c r="F42" s="3"/>
      <c r="G42" s="3"/>
      <c r="H42" s="3" t="str">
        <f t="shared" si="46"/>
        <v/>
      </c>
      <c r="I42" s="3" t="str">
        <f t="shared" si="47"/>
        <v/>
      </c>
      <c r="J42" s="3" t="str">
        <f t="shared" si="48"/>
        <v/>
      </c>
      <c r="K42" s="85"/>
      <c r="L42" s="3"/>
      <c r="M42" s="3"/>
      <c r="N42" s="3"/>
      <c r="O42" s="3" t="str">
        <f t="shared" si="49"/>
        <v/>
      </c>
      <c r="P42" s="3" t="str">
        <f t="shared" si="50"/>
        <v/>
      </c>
      <c r="Q42" s="3" t="str">
        <f t="shared" si="51"/>
        <v/>
      </c>
      <c r="R42" s="3">
        <f t="shared" si="52"/>
        <v>0</v>
      </c>
      <c r="S42" s="3" t="str">
        <f t="shared" si="53"/>
        <v/>
      </c>
    </row>
    <row r="43" spans="1:19">
      <c r="A43" s="86"/>
      <c r="B43" s="3"/>
      <c r="C43" s="3" t="str">
        <f t="shared" si="45"/>
        <v/>
      </c>
      <c r="D43" s="85"/>
      <c r="E43" s="3"/>
      <c r="F43" s="3"/>
      <c r="G43" s="3"/>
      <c r="H43" s="3" t="str">
        <f t="shared" si="46"/>
        <v/>
      </c>
      <c r="I43" s="3" t="str">
        <f t="shared" si="47"/>
        <v/>
      </c>
      <c r="J43" s="3" t="str">
        <f t="shared" si="48"/>
        <v/>
      </c>
      <c r="K43" s="85"/>
      <c r="L43" s="3"/>
      <c r="M43" s="3"/>
      <c r="N43" s="3"/>
      <c r="O43" s="3" t="str">
        <f t="shared" si="49"/>
        <v/>
      </c>
      <c r="P43" s="3" t="str">
        <f t="shared" si="50"/>
        <v/>
      </c>
      <c r="Q43" s="3" t="str">
        <f t="shared" si="51"/>
        <v/>
      </c>
      <c r="R43" s="3">
        <f t="shared" si="52"/>
        <v>0</v>
      </c>
      <c r="S43" s="3" t="str">
        <f t="shared" si="53"/>
        <v/>
      </c>
    </row>
    <row r="44" spans="1:19">
      <c r="A44" s="86"/>
      <c r="B44" s="3"/>
      <c r="C44" s="3" t="str">
        <f t="shared" si="45"/>
        <v/>
      </c>
      <c r="D44" s="85"/>
      <c r="E44" s="3"/>
      <c r="F44" s="3"/>
      <c r="G44" s="3"/>
      <c r="H44" s="3" t="str">
        <f t="shared" si="46"/>
        <v/>
      </c>
      <c r="I44" s="3" t="str">
        <f t="shared" si="47"/>
        <v/>
      </c>
      <c r="J44" s="3" t="str">
        <f t="shared" si="48"/>
        <v/>
      </c>
      <c r="K44" s="85"/>
      <c r="L44" s="3"/>
      <c r="M44" s="3"/>
      <c r="N44" s="3"/>
      <c r="O44" s="3" t="str">
        <f t="shared" si="49"/>
        <v/>
      </c>
      <c r="P44" s="3" t="str">
        <f t="shared" si="50"/>
        <v/>
      </c>
      <c r="Q44" s="3" t="str">
        <f t="shared" si="51"/>
        <v/>
      </c>
      <c r="R44" s="3">
        <f t="shared" si="52"/>
        <v>0</v>
      </c>
      <c r="S44" s="3" t="str">
        <f t="shared" si="53"/>
        <v/>
      </c>
    </row>
    <row r="45" spans="1:19">
      <c r="A45" s="86"/>
      <c r="B45" s="3"/>
      <c r="C45" s="3" t="str">
        <f t="shared" si="45"/>
        <v/>
      </c>
      <c r="D45" s="85"/>
      <c r="E45" s="3"/>
      <c r="F45" s="3"/>
      <c r="G45" s="3"/>
      <c r="H45" s="3" t="str">
        <f t="shared" si="46"/>
        <v/>
      </c>
      <c r="I45" s="3" t="str">
        <f t="shared" si="47"/>
        <v/>
      </c>
      <c r="J45" s="3" t="str">
        <f t="shared" si="48"/>
        <v/>
      </c>
      <c r="K45" s="85"/>
      <c r="L45" s="3"/>
      <c r="M45" s="3"/>
      <c r="N45" s="3"/>
      <c r="O45" s="3" t="str">
        <f t="shared" si="49"/>
        <v/>
      </c>
      <c r="P45" s="3" t="str">
        <f t="shared" si="50"/>
        <v/>
      </c>
      <c r="Q45" s="3" t="str">
        <f t="shared" si="51"/>
        <v/>
      </c>
      <c r="R45" s="3">
        <f t="shared" si="52"/>
        <v>0</v>
      </c>
      <c r="S45" s="3" t="str">
        <f t="shared" si="53"/>
        <v/>
      </c>
    </row>
    <row r="46" spans="1:19">
      <c r="A46" s="86"/>
      <c r="B46" s="3"/>
      <c r="C46" s="3" t="str">
        <f t="shared" si="45"/>
        <v/>
      </c>
      <c r="D46" s="85"/>
      <c r="E46" s="3"/>
      <c r="F46" s="3"/>
      <c r="G46" s="3"/>
      <c r="H46" s="3" t="str">
        <f t="shared" si="46"/>
        <v/>
      </c>
      <c r="I46" s="3" t="str">
        <f t="shared" si="47"/>
        <v/>
      </c>
      <c r="J46" s="3" t="str">
        <f t="shared" si="48"/>
        <v/>
      </c>
      <c r="K46" s="85"/>
      <c r="L46" s="3"/>
      <c r="M46" s="3"/>
      <c r="N46" s="3"/>
      <c r="O46" s="3" t="str">
        <f t="shared" si="49"/>
        <v/>
      </c>
      <c r="P46" s="3" t="str">
        <f t="shared" si="50"/>
        <v/>
      </c>
      <c r="Q46" s="3" t="str">
        <f t="shared" si="51"/>
        <v/>
      </c>
      <c r="R46" s="3">
        <f t="shared" si="52"/>
        <v>0</v>
      </c>
      <c r="S46" s="3" t="str">
        <f t="shared" si="53"/>
        <v/>
      </c>
    </row>
    <row r="47" spans="1:19">
      <c r="A47" s="86"/>
      <c r="B47" s="3"/>
      <c r="C47" s="3" t="str">
        <f t="shared" si="45"/>
        <v/>
      </c>
      <c r="D47" s="85"/>
      <c r="E47" s="3"/>
      <c r="F47" s="3"/>
      <c r="G47" s="3"/>
      <c r="H47" s="3" t="str">
        <f t="shared" si="46"/>
        <v/>
      </c>
      <c r="I47" s="3" t="str">
        <f t="shared" si="47"/>
        <v/>
      </c>
      <c r="J47" s="3" t="str">
        <f t="shared" si="48"/>
        <v/>
      </c>
      <c r="K47" s="85"/>
      <c r="L47" s="3"/>
      <c r="M47" s="3"/>
      <c r="N47" s="3"/>
      <c r="O47" s="3" t="str">
        <f t="shared" si="49"/>
        <v/>
      </c>
      <c r="P47" s="3" t="str">
        <f t="shared" si="50"/>
        <v/>
      </c>
      <c r="Q47" s="3" t="str">
        <f t="shared" si="51"/>
        <v/>
      </c>
      <c r="R47" s="3">
        <f t="shared" si="52"/>
        <v>0</v>
      </c>
      <c r="S47" s="3" t="str">
        <f t="shared" si="53"/>
        <v/>
      </c>
    </row>
    <row r="48" spans="1:19">
      <c r="A48" s="86"/>
      <c r="B48" s="3"/>
      <c r="C48" s="3" t="str">
        <f t="shared" si="45"/>
        <v/>
      </c>
      <c r="D48" s="85"/>
      <c r="E48" s="3"/>
      <c r="F48" s="3"/>
      <c r="G48" s="3"/>
      <c r="H48" s="3" t="str">
        <f t="shared" si="46"/>
        <v/>
      </c>
      <c r="I48" s="3" t="str">
        <f t="shared" si="47"/>
        <v/>
      </c>
      <c r="J48" s="3" t="str">
        <f t="shared" si="48"/>
        <v/>
      </c>
      <c r="K48" s="85"/>
      <c r="L48" s="3"/>
      <c r="M48" s="3"/>
      <c r="N48" s="3"/>
      <c r="O48" s="3" t="str">
        <f t="shared" si="49"/>
        <v/>
      </c>
      <c r="P48" s="3" t="str">
        <f t="shared" si="50"/>
        <v/>
      </c>
      <c r="Q48" s="3" t="str">
        <f t="shared" si="51"/>
        <v/>
      </c>
      <c r="R48" s="3">
        <f t="shared" si="52"/>
        <v>0</v>
      </c>
      <c r="S48" s="3" t="str">
        <f t="shared" si="53"/>
        <v/>
      </c>
    </row>
    <row r="49" spans="1:19">
      <c r="A49" s="86"/>
      <c r="B49" s="3"/>
      <c r="C49" s="3" t="str">
        <f t="shared" si="45"/>
        <v/>
      </c>
      <c r="D49" s="85"/>
      <c r="E49" s="3"/>
      <c r="F49" s="3"/>
      <c r="G49" s="3"/>
      <c r="H49" s="3" t="str">
        <f t="shared" si="46"/>
        <v/>
      </c>
      <c r="I49" s="3" t="str">
        <f t="shared" si="47"/>
        <v/>
      </c>
      <c r="J49" s="3" t="str">
        <f t="shared" si="48"/>
        <v/>
      </c>
      <c r="K49" s="85"/>
      <c r="L49" s="3"/>
      <c r="M49" s="3"/>
      <c r="N49" s="3"/>
      <c r="O49" s="3" t="str">
        <f t="shared" si="49"/>
        <v/>
      </c>
      <c r="P49" s="3" t="str">
        <f t="shared" si="50"/>
        <v/>
      </c>
      <c r="Q49" s="3" t="str">
        <f t="shared" si="51"/>
        <v/>
      </c>
      <c r="R49" s="3">
        <f t="shared" si="52"/>
        <v>0</v>
      </c>
      <c r="S49" s="3" t="str">
        <f t="shared" si="53"/>
        <v/>
      </c>
    </row>
    <row r="50" spans="1:19">
      <c r="A50" s="86"/>
      <c r="B50" s="3"/>
      <c r="C50" s="3" t="str">
        <f t="shared" si="45"/>
        <v/>
      </c>
      <c r="D50" s="85"/>
      <c r="E50" s="3"/>
      <c r="F50" s="3"/>
      <c r="G50" s="3"/>
      <c r="H50" s="3" t="str">
        <f t="shared" si="46"/>
        <v/>
      </c>
      <c r="I50" s="3" t="str">
        <f t="shared" si="47"/>
        <v/>
      </c>
      <c r="J50" s="3" t="str">
        <f t="shared" si="48"/>
        <v/>
      </c>
      <c r="K50" s="85"/>
      <c r="L50" s="3"/>
      <c r="M50" s="3"/>
      <c r="N50" s="3"/>
      <c r="O50" s="3" t="str">
        <f t="shared" si="49"/>
        <v/>
      </c>
      <c r="P50" s="3" t="str">
        <f t="shared" si="50"/>
        <v/>
      </c>
      <c r="Q50" s="3" t="str">
        <f t="shared" si="51"/>
        <v/>
      </c>
      <c r="R50" s="3">
        <f t="shared" si="52"/>
        <v>0</v>
      </c>
      <c r="S50" s="3" t="str">
        <f t="shared" si="53"/>
        <v/>
      </c>
    </row>
    <row r="51" spans="1:19">
      <c r="A51" s="86"/>
      <c r="B51" s="3"/>
      <c r="C51" s="3" t="str">
        <f t="shared" si="45"/>
        <v/>
      </c>
      <c r="D51" s="85"/>
      <c r="E51" s="3"/>
      <c r="F51" s="3"/>
      <c r="G51" s="3"/>
      <c r="H51" s="3" t="str">
        <f t="shared" si="46"/>
        <v/>
      </c>
      <c r="I51" s="3" t="str">
        <f t="shared" si="47"/>
        <v/>
      </c>
      <c r="J51" s="3" t="str">
        <f t="shared" si="48"/>
        <v/>
      </c>
      <c r="K51" s="85"/>
      <c r="L51" s="3"/>
      <c r="M51" s="3"/>
      <c r="N51" s="3"/>
      <c r="O51" s="3" t="str">
        <f t="shared" si="49"/>
        <v/>
      </c>
      <c r="P51" s="3" t="str">
        <f t="shared" si="50"/>
        <v/>
      </c>
      <c r="Q51" s="3" t="str">
        <f t="shared" si="51"/>
        <v/>
      </c>
      <c r="R51" s="3">
        <f t="shared" si="52"/>
        <v>0</v>
      </c>
      <c r="S51" s="3" t="str">
        <f t="shared" si="53"/>
        <v/>
      </c>
    </row>
    <row r="52" spans="1:19">
      <c r="A52" s="86"/>
      <c r="B52" s="3"/>
      <c r="C52" s="3" t="str">
        <f t="shared" si="45"/>
        <v/>
      </c>
      <c r="D52" s="85"/>
      <c r="E52" s="3"/>
      <c r="F52" s="3"/>
      <c r="G52" s="3"/>
      <c r="H52" s="3" t="str">
        <f t="shared" si="46"/>
        <v/>
      </c>
      <c r="I52" s="3" t="str">
        <f t="shared" si="47"/>
        <v/>
      </c>
      <c r="J52" s="3" t="str">
        <f t="shared" si="48"/>
        <v/>
      </c>
      <c r="K52" s="85"/>
      <c r="L52" s="3"/>
      <c r="M52" s="3"/>
      <c r="N52" s="3"/>
      <c r="O52" s="3" t="str">
        <f t="shared" si="49"/>
        <v/>
      </c>
      <c r="P52" s="3" t="str">
        <f t="shared" si="50"/>
        <v/>
      </c>
      <c r="Q52" s="3" t="str">
        <f t="shared" si="51"/>
        <v/>
      </c>
      <c r="R52" s="3">
        <f t="shared" si="52"/>
        <v>0</v>
      </c>
      <c r="S52" s="3" t="str">
        <f t="shared" si="53"/>
        <v/>
      </c>
    </row>
  </sheetData>
  <sheetProtection password="AA9E" sheet="1" objects="1" scenarios="1" formatColumns="0" formatRows="0" insertRows="0" insertHyperlinks="0" deleteRows="0" sort="0" autoFilter="0" pivotTables="0"/>
  <mergeCells count="5">
    <mergeCell ref="S2:S3"/>
    <mergeCell ref="A2:A3"/>
    <mergeCell ref="D2:I2"/>
    <mergeCell ref="K2:P2"/>
    <mergeCell ref="B2:B3"/>
  </mergeCells>
  <conditionalFormatting sqref="B4:B19">
    <cfRule type="containsText" dxfId="95" priority="118" operator="containsText" text="Pública Clasificada">
      <formula>NOT(ISERROR(SEARCH("Pública Clasificada",B4)))</formula>
    </cfRule>
    <cfRule type="containsText" dxfId="94" priority="119" operator="containsText" text="Pública Reservada">
      <formula>NOT(ISERROR(SEARCH("Pública Reservada",B4)))</formula>
    </cfRule>
    <cfRule type="containsText" dxfId="93" priority="120" operator="containsText" text="Pública">
      <formula>NOT(ISERROR(SEARCH("Pública",B4)))</formula>
    </cfRule>
  </conditionalFormatting>
  <conditionalFormatting sqref="I4:I19">
    <cfRule type="containsText" dxfId="92" priority="112" operator="containsText" text="Medio">
      <formula>NOT(ISERROR(SEARCH("Medio",I4)))</formula>
    </cfRule>
    <cfRule type="containsText" dxfId="91" priority="113" operator="containsText" text="Alto">
      <formula>NOT(ISERROR(SEARCH("Alto",I4)))</formula>
    </cfRule>
    <cfRule type="containsText" dxfId="90" priority="114" operator="containsText" text="Bajo">
      <formula>NOT(ISERROR(SEARCH("Bajo",I4)))</formula>
    </cfRule>
  </conditionalFormatting>
  <conditionalFormatting sqref="P4:P19">
    <cfRule type="containsText" dxfId="89" priority="106" operator="containsText" text="Medio">
      <formula>NOT(ISERROR(SEARCH("Medio",P4)))</formula>
    </cfRule>
    <cfRule type="containsText" dxfId="88" priority="107" operator="containsText" text="Alto">
      <formula>NOT(ISERROR(SEARCH("Alto",P4)))</formula>
    </cfRule>
    <cfRule type="containsText" dxfId="87" priority="108" operator="containsText" text="Bajo">
      <formula>NOT(ISERROR(SEARCH("Bajo",P4)))</formula>
    </cfRule>
  </conditionalFormatting>
  <conditionalFormatting sqref="S4:S19">
    <cfRule type="containsText" dxfId="86" priority="100" operator="containsText" text="Medio">
      <formula>NOT(ISERROR(SEARCH("Medio",S4)))</formula>
    </cfRule>
    <cfRule type="containsText" dxfId="85" priority="101" operator="containsText" text="Alto">
      <formula>NOT(ISERROR(SEARCH("Alto",S4)))</formula>
    </cfRule>
    <cfRule type="containsText" dxfId="84" priority="102" operator="containsText" text="Bajo">
      <formula>NOT(ISERROR(SEARCH("Bajo",S4)))</formula>
    </cfRule>
  </conditionalFormatting>
  <conditionalFormatting sqref="B20 B24:B25">
    <cfRule type="containsText" dxfId="83" priority="94" operator="containsText" text="Pública Clasificada">
      <formula>NOT(ISERROR(SEARCH("Pública Clasificada",B20)))</formula>
    </cfRule>
    <cfRule type="containsText" dxfId="82" priority="95" operator="containsText" text="Pública Reservada">
      <formula>NOT(ISERROR(SEARCH("Pública Reservada",B20)))</formula>
    </cfRule>
    <cfRule type="containsText" dxfId="81" priority="96" operator="containsText" text="Pública">
      <formula>NOT(ISERROR(SEARCH("Pública",B20)))</formula>
    </cfRule>
  </conditionalFormatting>
  <conditionalFormatting sqref="I20 I24:I25">
    <cfRule type="containsText" dxfId="80" priority="91" operator="containsText" text="Medio">
      <formula>NOT(ISERROR(SEARCH("Medio",I20)))</formula>
    </cfRule>
    <cfRule type="containsText" dxfId="79" priority="92" operator="containsText" text="Alto">
      <formula>NOT(ISERROR(SEARCH("Alto",I20)))</formula>
    </cfRule>
    <cfRule type="containsText" dxfId="78" priority="93" operator="containsText" text="Bajo">
      <formula>NOT(ISERROR(SEARCH("Bajo",I20)))</formula>
    </cfRule>
  </conditionalFormatting>
  <conditionalFormatting sqref="P20 P24:P25">
    <cfRule type="containsText" dxfId="77" priority="88" operator="containsText" text="Medio">
      <formula>NOT(ISERROR(SEARCH("Medio",P20)))</formula>
    </cfRule>
    <cfRule type="containsText" dxfId="76" priority="89" operator="containsText" text="Alto">
      <formula>NOT(ISERROR(SEARCH("Alto",P20)))</formula>
    </cfRule>
    <cfRule type="containsText" dxfId="75" priority="90" operator="containsText" text="Bajo">
      <formula>NOT(ISERROR(SEARCH("Bajo",P20)))</formula>
    </cfRule>
  </conditionalFormatting>
  <conditionalFormatting sqref="S20 S24:S25">
    <cfRule type="containsText" dxfId="74" priority="85" operator="containsText" text="Medio">
      <formula>NOT(ISERROR(SEARCH("Medio",S20)))</formula>
    </cfRule>
    <cfRule type="containsText" dxfId="73" priority="86" operator="containsText" text="Alto">
      <formula>NOT(ISERROR(SEARCH("Alto",S20)))</formula>
    </cfRule>
    <cfRule type="containsText" dxfId="72" priority="87" operator="containsText" text="Bajo">
      <formula>NOT(ISERROR(SEARCH("Bajo",S20)))</formula>
    </cfRule>
  </conditionalFormatting>
  <conditionalFormatting sqref="B23">
    <cfRule type="containsText" dxfId="71" priority="82" operator="containsText" text="Pública Clasificada">
      <formula>NOT(ISERROR(SEARCH("Pública Clasificada",B23)))</formula>
    </cfRule>
    <cfRule type="containsText" dxfId="70" priority="83" operator="containsText" text="Pública Reservada">
      <formula>NOT(ISERROR(SEARCH("Pública Reservada",B23)))</formula>
    </cfRule>
    <cfRule type="containsText" dxfId="69" priority="84" operator="containsText" text="Pública">
      <formula>NOT(ISERROR(SEARCH("Pública",B23)))</formula>
    </cfRule>
  </conditionalFormatting>
  <conditionalFormatting sqref="I23">
    <cfRule type="containsText" dxfId="68" priority="79" operator="containsText" text="Medio">
      <formula>NOT(ISERROR(SEARCH("Medio",I23)))</formula>
    </cfRule>
    <cfRule type="containsText" dxfId="67" priority="80" operator="containsText" text="Alto">
      <formula>NOT(ISERROR(SEARCH("Alto",I23)))</formula>
    </cfRule>
    <cfRule type="containsText" dxfId="66" priority="81" operator="containsText" text="Bajo">
      <formula>NOT(ISERROR(SEARCH("Bajo",I23)))</formula>
    </cfRule>
  </conditionalFormatting>
  <conditionalFormatting sqref="P23">
    <cfRule type="containsText" dxfId="65" priority="76" operator="containsText" text="Medio">
      <formula>NOT(ISERROR(SEARCH("Medio",P23)))</formula>
    </cfRule>
    <cfRule type="containsText" dxfId="64" priority="77" operator="containsText" text="Alto">
      <formula>NOT(ISERROR(SEARCH("Alto",P23)))</formula>
    </cfRule>
    <cfRule type="containsText" dxfId="63" priority="78" operator="containsText" text="Bajo">
      <formula>NOT(ISERROR(SEARCH("Bajo",P23)))</formula>
    </cfRule>
  </conditionalFormatting>
  <conditionalFormatting sqref="S23">
    <cfRule type="containsText" dxfId="62" priority="73" operator="containsText" text="Medio">
      <formula>NOT(ISERROR(SEARCH("Medio",S23)))</formula>
    </cfRule>
    <cfRule type="containsText" dxfId="61" priority="74" operator="containsText" text="Alto">
      <formula>NOT(ISERROR(SEARCH("Alto",S23)))</formula>
    </cfRule>
    <cfRule type="containsText" dxfId="60" priority="75" operator="containsText" text="Bajo">
      <formula>NOT(ISERROR(SEARCH("Bajo",S23)))</formula>
    </cfRule>
  </conditionalFormatting>
  <conditionalFormatting sqref="B22">
    <cfRule type="containsText" dxfId="59" priority="70" operator="containsText" text="Pública Clasificada">
      <formula>NOT(ISERROR(SEARCH("Pública Clasificada",B22)))</formula>
    </cfRule>
    <cfRule type="containsText" dxfId="58" priority="71" operator="containsText" text="Pública Reservada">
      <formula>NOT(ISERROR(SEARCH("Pública Reservada",B22)))</formula>
    </cfRule>
    <cfRule type="containsText" dxfId="57" priority="72" operator="containsText" text="Pública">
      <formula>NOT(ISERROR(SEARCH("Pública",B22)))</formula>
    </cfRule>
  </conditionalFormatting>
  <conditionalFormatting sqref="I22">
    <cfRule type="containsText" dxfId="56" priority="67" operator="containsText" text="Medio">
      <formula>NOT(ISERROR(SEARCH("Medio",I22)))</formula>
    </cfRule>
    <cfRule type="containsText" dxfId="55" priority="68" operator="containsText" text="Alto">
      <formula>NOT(ISERROR(SEARCH("Alto",I22)))</formula>
    </cfRule>
    <cfRule type="containsText" dxfId="54" priority="69" operator="containsText" text="Bajo">
      <formula>NOT(ISERROR(SEARCH("Bajo",I22)))</formula>
    </cfRule>
  </conditionalFormatting>
  <conditionalFormatting sqref="P22">
    <cfRule type="containsText" dxfId="53" priority="64" operator="containsText" text="Medio">
      <formula>NOT(ISERROR(SEARCH("Medio",P22)))</formula>
    </cfRule>
    <cfRule type="containsText" dxfId="52" priority="65" operator="containsText" text="Alto">
      <formula>NOT(ISERROR(SEARCH("Alto",P22)))</formula>
    </cfRule>
    <cfRule type="containsText" dxfId="51" priority="66" operator="containsText" text="Bajo">
      <formula>NOT(ISERROR(SEARCH("Bajo",P22)))</formula>
    </cfRule>
  </conditionalFormatting>
  <conditionalFormatting sqref="S22">
    <cfRule type="containsText" dxfId="50" priority="61" operator="containsText" text="Medio">
      <formula>NOT(ISERROR(SEARCH("Medio",S22)))</formula>
    </cfRule>
    <cfRule type="containsText" dxfId="49" priority="62" operator="containsText" text="Alto">
      <formula>NOT(ISERROR(SEARCH("Alto",S22)))</formula>
    </cfRule>
    <cfRule type="containsText" dxfId="48" priority="63" operator="containsText" text="Bajo">
      <formula>NOT(ISERROR(SEARCH("Bajo",S22)))</formula>
    </cfRule>
  </conditionalFormatting>
  <conditionalFormatting sqref="B26:B28 B31:B52">
    <cfRule type="containsText" dxfId="47" priority="46" operator="containsText" text="Pública Clasificada">
      <formula>NOT(ISERROR(SEARCH("Pública Clasificada",B26)))</formula>
    </cfRule>
    <cfRule type="containsText" dxfId="46" priority="47" operator="containsText" text="Pública Reservada">
      <formula>NOT(ISERROR(SEARCH("Pública Reservada",B26)))</formula>
    </cfRule>
    <cfRule type="containsText" dxfId="45" priority="48" operator="containsText" text="Pública">
      <formula>NOT(ISERROR(SEARCH("Pública",B26)))</formula>
    </cfRule>
  </conditionalFormatting>
  <conditionalFormatting sqref="I26:I28 I31:I52">
    <cfRule type="containsText" dxfId="44" priority="43" operator="containsText" text="Medio">
      <formula>NOT(ISERROR(SEARCH("Medio",I26)))</formula>
    </cfRule>
    <cfRule type="containsText" dxfId="43" priority="44" operator="containsText" text="Alto">
      <formula>NOT(ISERROR(SEARCH("Alto",I26)))</formula>
    </cfRule>
    <cfRule type="containsText" dxfId="42" priority="45" operator="containsText" text="Bajo">
      <formula>NOT(ISERROR(SEARCH("Bajo",I26)))</formula>
    </cfRule>
  </conditionalFormatting>
  <conditionalFormatting sqref="P26:P28 P31:P52">
    <cfRule type="containsText" dxfId="41" priority="40" operator="containsText" text="Medio">
      <formula>NOT(ISERROR(SEARCH("Medio",P26)))</formula>
    </cfRule>
    <cfRule type="containsText" dxfId="40" priority="41" operator="containsText" text="Alto">
      <formula>NOT(ISERROR(SEARCH("Alto",P26)))</formula>
    </cfRule>
    <cfRule type="containsText" dxfId="39" priority="42" operator="containsText" text="Bajo">
      <formula>NOT(ISERROR(SEARCH("Bajo",P26)))</formula>
    </cfRule>
  </conditionalFormatting>
  <conditionalFormatting sqref="S26:S28 S31:S52">
    <cfRule type="containsText" dxfId="38" priority="37" operator="containsText" text="Medio">
      <formula>NOT(ISERROR(SEARCH("Medio",S26)))</formula>
    </cfRule>
    <cfRule type="containsText" dxfId="37" priority="38" operator="containsText" text="Alto">
      <formula>NOT(ISERROR(SEARCH("Alto",S26)))</formula>
    </cfRule>
    <cfRule type="containsText" dxfId="36" priority="39" operator="containsText" text="Bajo">
      <formula>NOT(ISERROR(SEARCH("Bajo",S26)))</formula>
    </cfRule>
  </conditionalFormatting>
  <conditionalFormatting sqref="B21">
    <cfRule type="containsText" dxfId="35" priority="34" operator="containsText" text="Pública Clasificada">
      <formula>NOT(ISERROR(SEARCH("Pública Clasificada",B21)))</formula>
    </cfRule>
    <cfRule type="containsText" dxfId="34" priority="35" operator="containsText" text="Pública Reservada">
      <formula>NOT(ISERROR(SEARCH("Pública Reservada",B21)))</formula>
    </cfRule>
    <cfRule type="containsText" dxfId="33" priority="36" operator="containsText" text="Pública">
      <formula>NOT(ISERROR(SEARCH("Pública",B21)))</formula>
    </cfRule>
  </conditionalFormatting>
  <conditionalFormatting sqref="I21">
    <cfRule type="containsText" dxfId="32" priority="31" operator="containsText" text="Medio">
      <formula>NOT(ISERROR(SEARCH("Medio",I21)))</formula>
    </cfRule>
    <cfRule type="containsText" dxfId="31" priority="32" operator="containsText" text="Alto">
      <formula>NOT(ISERROR(SEARCH("Alto",I21)))</formula>
    </cfRule>
    <cfRule type="containsText" dxfId="30" priority="33" operator="containsText" text="Bajo">
      <formula>NOT(ISERROR(SEARCH("Bajo",I21)))</formula>
    </cfRule>
  </conditionalFormatting>
  <conditionalFormatting sqref="P21">
    <cfRule type="containsText" dxfId="29" priority="28" operator="containsText" text="Medio">
      <formula>NOT(ISERROR(SEARCH("Medio",P21)))</formula>
    </cfRule>
    <cfRule type="containsText" dxfId="28" priority="29" operator="containsText" text="Alto">
      <formula>NOT(ISERROR(SEARCH("Alto",P21)))</formula>
    </cfRule>
    <cfRule type="containsText" dxfId="27" priority="30" operator="containsText" text="Bajo">
      <formula>NOT(ISERROR(SEARCH("Bajo",P21)))</formula>
    </cfRule>
  </conditionalFormatting>
  <conditionalFormatting sqref="S21">
    <cfRule type="containsText" dxfId="26" priority="25" operator="containsText" text="Medio">
      <formula>NOT(ISERROR(SEARCH("Medio",S21)))</formula>
    </cfRule>
    <cfRule type="containsText" dxfId="25" priority="26" operator="containsText" text="Alto">
      <formula>NOT(ISERROR(SEARCH("Alto",S21)))</formula>
    </cfRule>
    <cfRule type="containsText" dxfId="24" priority="27" operator="containsText" text="Bajo">
      <formula>NOT(ISERROR(SEARCH("Bajo",S21)))</formula>
    </cfRule>
  </conditionalFormatting>
  <conditionalFormatting sqref="B29">
    <cfRule type="containsText" dxfId="23" priority="22" operator="containsText" text="Pública Clasificada">
      <formula>NOT(ISERROR(SEARCH("Pública Clasificada",B29)))</formula>
    </cfRule>
    <cfRule type="containsText" dxfId="22" priority="23" operator="containsText" text="Pública Reservada">
      <formula>NOT(ISERROR(SEARCH("Pública Reservada",B29)))</formula>
    </cfRule>
    <cfRule type="containsText" dxfId="21" priority="24" operator="containsText" text="Pública">
      <formula>NOT(ISERROR(SEARCH("Pública",B29)))</formula>
    </cfRule>
  </conditionalFormatting>
  <conditionalFormatting sqref="I29">
    <cfRule type="containsText" dxfId="20" priority="19" operator="containsText" text="Medio">
      <formula>NOT(ISERROR(SEARCH("Medio",I29)))</formula>
    </cfRule>
    <cfRule type="containsText" dxfId="19" priority="20" operator="containsText" text="Alto">
      <formula>NOT(ISERROR(SEARCH("Alto",I29)))</formula>
    </cfRule>
    <cfRule type="containsText" dxfId="18" priority="21" operator="containsText" text="Bajo">
      <formula>NOT(ISERROR(SEARCH("Bajo",I29)))</formula>
    </cfRule>
  </conditionalFormatting>
  <conditionalFormatting sqref="P29">
    <cfRule type="containsText" dxfId="17" priority="16" operator="containsText" text="Medio">
      <formula>NOT(ISERROR(SEARCH("Medio",P29)))</formula>
    </cfRule>
    <cfRule type="containsText" dxfId="16" priority="17" operator="containsText" text="Alto">
      <formula>NOT(ISERROR(SEARCH("Alto",P29)))</formula>
    </cfRule>
    <cfRule type="containsText" dxfId="15" priority="18" operator="containsText" text="Bajo">
      <formula>NOT(ISERROR(SEARCH("Bajo",P29)))</formula>
    </cfRule>
  </conditionalFormatting>
  <conditionalFormatting sqref="S29">
    <cfRule type="containsText" dxfId="14" priority="13" operator="containsText" text="Medio">
      <formula>NOT(ISERROR(SEARCH("Medio",S29)))</formula>
    </cfRule>
    <cfRule type="containsText" dxfId="13" priority="14" operator="containsText" text="Alto">
      <formula>NOT(ISERROR(SEARCH("Alto",S29)))</formula>
    </cfRule>
    <cfRule type="containsText" dxfId="12" priority="15" operator="containsText" text="Bajo">
      <formula>NOT(ISERROR(SEARCH("Bajo",S29)))</formula>
    </cfRule>
  </conditionalFormatting>
  <conditionalFormatting sqref="B30">
    <cfRule type="containsText" dxfId="11" priority="10" operator="containsText" text="Pública Clasificada">
      <formula>NOT(ISERROR(SEARCH("Pública Clasificada",B30)))</formula>
    </cfRule>
    <cfRule type="containsText" dxfId="10" priority="11" operator="containsText" text="Pública Reservada">
      <formula>NOT(ISERROR(SEARCH("Pública Reservada",B30)))</formula>
    </cfRule>
    <cfRule type="containsText" dxfId="9" priority="12" operator="containsText" text="Pública">
      <formula>NOT(ISERROR(SEARCH("Pública",B30)))</formula>
    </cfRule>
  </conditionalFormatting>
  <conditionalFormatting sqref="I30">
    <cfRule type="containsText" dxfId="8" priority="7" operator="containsText" text="Medio">
      <formula>NOT(ISERROR(SEARCH("Medio",I30)))</formula>
    </cfRule>
    <cfRule type="containsText" dxfId="7" priority="8" operator="containsText" text="Alto">
      <formula>NOT(ISERROR(SEARCH("Alto",I30)))</formula>
    </cfRule>
    <cfRule type="containsText" dxfId="6" priority="9" operator="containsText" text="Bajo">
      <formula>NOT(ISERROR(SEARCH("Bajo",I30)))</formula>
    </cfRule>
  </conditionalFormatting>
  <conditionalFormatting sqref="P30">
    <cfRule type="containsText" dxfId="5" priority="4" operator="containsText" text="Medio">
      <formula>NOT(ISERROR(SEARCH("Medio",P30)))</formula>
    </cfRule>
    <cfRule type="containsText" dxfId="4" priority="5" operator="containsText" text="Alto">
      <formula>NOT(ISERROR(SEARCH("Alto",P30)))</formula>
    </cfRule>
    <cfRule type="containsText" dxfId="3" priority="6" operator="containsText" text="Bajo">
      <formula>NOT(ISERROR(SEARCH("Bajo",P30)))</formula>
    </cfRule>
  </conditionalFormatting>
  <conditionalFormatting sqref="S30">
    <cfRule type="containsText" dxfId="2" priority="1" operator="containsText" text="Medio">
      <formula>NOT(ISERROR(SEARCH("Medio",S30)))</formula>
    </cfRule>
    <cfRule type="containsText" dxfId="1" priority="2" operator="containsText" text="Alto">
      <formula>NOT(ISERROR(SEARCH("Alto",S30)))</formula>
    </cfRule>
    <cfRule type="containsText" dxfId="0" priority="3" operator="containsText" text="Bajo">
      <formula>NOT(ISERROR(SEARCH("Bajo",S30)))</formula>
    </cfRule>
  </conditionalFormatting>
  <dataValidations count="2">
    <dataValidation type="list" allowBlank="1" showInputMessage="1" showErrorMessage="1" sqref="D4:G52 K4:N52">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Inventario de Activos</vt:lpstr>
      <vt:lpstr>Hoja1</vt:lpstr>
      <vt:lpstr>Agrupamiento Activos</vt:lpstr>
      <vt:lpstr>'Inventario de Activos'!Títulos_a_imprimir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2018-06-15T20:59:00Z</cp:lastPrinted>
  <dcterms:created xsi:type="dcterms:W3CDTF">2015-07-22T20:34:34Z</dcterms:created>
  <dcterms:modified xsi:type="dcterms:W3CDTF">2018-09-05T20:33:49Z</dcterms:modified>
</cp:coreProperties>
</file>