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workbookProtection workbookPassword="AA9E" lockStructure="1"/>
  <bookViews>
    <workbookView xWindow="315" yWindow="1800" windowWidth="28800" windowHeight="16095" tabRatio="403"/>
  </bookViews>
  <sheets>
    <sheet name="Inventario de Activos" sheetId="1" r:id="rId1"/>
    <sheet name="Hoja1" sheetId="3" state="hidden" r:id="rId2"/>
    <sheet name="Agrupamiento Activos" sheetId="2" r:id="rId3"/>
  </sheets>
  <definedNames>
    <definedName name="_xlnm._FilterDatabase" localSheetId="0" hidden="1">'Inventario de Activos'!$V$19:$Z$21</definedName>
    <definedName name="Idioma">#REF!</definedName>
    <definedName name="Z_5A47BE45_6FF8_E742_A61A_489459C72465_.wvu.Cols" localSheetId="0" hidden="1">'Inventario de Activos'!$AH:$AK</definedName>
    <definedName name="Z_5A47BE45_6FF8_E742_A61A_489459C72465_.wvu.FilterData" localSheetId="0" hidden="1">'Inventario de Activos'!$A$6:$AK$35</definedName>
  </definedNames>
  <calcPr calcId="144525"/>
  <customWorkbookViews>
    <customWorkbookView name="Renan Quevedo Gomez - Vista personalizada" guid="{5A47BE45-6FF8-E742-A61A-489459C72465}" mergeInterval="0" personalView="1" windowWidth="1440" windowHeight="900" tabRatio="403" activeSheetId="1"/>
  </customWorkbookViews>
</workbook>
</file>

<file path=xl/calcChain.xml><?xml version="1.0" encoding="utf-8"?>
<calcChain xmlns="http://schemas.openxmlformats.org/spreadsheetml/2006/main">
  <c r="W56" i="1" l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O12" i="2" l="1"/>
  <c r="P12" i="2" s="1"/>
  <c r="Q12" i="2" s="1"/>
  <c r="H12" i="2"/>
  <c r="I12" i="2" s="1"/>
  <c r="J12" i="2" s="1"/>
  <c r="O11" i="2"/>
  <c r="P11" i="2" s="1"/>
  <c r="H11" i="2"/>
  <c r="I11" i="2" s="1"/>
  <c r="C11" i="2"/>
  <c r="O10" i="2"/>
  <c r="P10" i="2" s="1"/>
  <c r="H10" i="2"/>
  <c r="I10" i="2" s="1"/>
  <c r="C10" i="2"/>
  <c r="O9" i="2"/>
  <c r="P9" i="2" s="1"/>
  <c r="H9" i="2"/>
  <c r="I9" i="2" s="1"/>
  <c r="C9" i="2"/>
  <c r="O8" i="2"/>
  <c r="P8" i="2" s="1"/>
  <c r="H8" i="2"/>
  <c r="I8" i="2" s="1"/>
  <c r="C8" i="2"/>
  <c r="O7" i="2"/>
  <c r="P7" i="2" s="1"/>
  <c r="H7" i="2"/>
  <c r="I7" i="2" s="1"/>
  <c r="C7" i="2"/>
  <c r="O6" i="2"/>
  <c r="P6" i="2" s="1"/>
  <c r="H6" i="2"/>
  <c r="I6" i="2" s="1"/>
  <c r="C6" i="2"/>
  <c r="O5" i="2"/>
  <c r="P5" i="2" s="1"/>
  <c r="H5" i="2"/>
  <c r="I5" i="2" s="1"/>
  <c r="C5" i="2"/>
  <c r="Q9" i="2" l="1"/>
  <c r="Y29" i="1"/>
  <c r="Y27" i="1"/>
  <c r="Y25" i="1"/>
  <c r="Y23" i="1"/>
  <c r="Y56" i="1"/>
  <c r="Y52" i="1"/>
  <c r="Y50" i="1"/>
  <c r="Y49" i="1"/>
  <c r="Y35" i="1"/>
  <c r="Y26" i="1"/>
  <c r="Y24" i="1"/>
  <c r="J8" i="2"/>
  <c r="X55" i="1"/>
  <c r="J6" i="2"/>
  <c r="X34" i="1"/>
  <c r="X32" i="1"/>
  <c r="X31" i="1"/>
  <c r="J11" i="2"/>
  <c r="X51" i="1"/>
  <c r="X47" i="1"/>
  <c r="Q5" i="2"/>
  <c r="Y48" i="1"/>
  <c r="Y44" i="1"/>
  <c r="Y42" i="1"/>
  <c r="Y40" i="1"/>
  <c r="Y38" i="1"/>
  <c r="Q7" i="2"/>
  <c r="R7" i="2" s="1"/>
  <c r="S7" i="2" s="1"/>
  <c r="J5" i="2"/>
  <c r="R5" i="2" s="1"/>
  <c r="S5" i="2" s="1"/>
  <c r="X48" i="1"/>
  <c r="X44" i="1"/>
  <c r="X42" i="1"/>
  <c r="X40" i="1"/>
  <c r="X38" i="1"/>
  <c r="Q6" i="2"/>
  <c r="Y34" i="1"/>
  <c r="Y31" i="1"/>
  <c r="Y32" i="1"/>
  <c r="J9" i="2"/>
  <c r="X56" i="1"/>
  <c r="X52" i="1"/>
  <c r="X50" i="1"/>
  <c r="X49" i="1"/>
  <c r="X35" i="1"/>
  <c r="X29" i="1"/>
  <c r="X27" i="1"/>
  <c r="X26" i="1"/>
  <c r="X25" i="1"/>
  <c r="X24" i="1"/>
  <c r="X23" i="1"/>
  <c r="J10" i="2"/>
  <c r="X43" i="1"/>
  <c r="X41" i="1"/>
  <c r="X39" i="1"/>
  <c r="Q11" i="2"/>
  <c r="Y51" i="1"/>
  <c r="Y47" i="1"/>
  <c r="Q10" i="2"/>
  <c r="Y43" i="1"/>
  <c r="Y41" i="1"/>
  <c r="Y39" i="1"/>
  <c r="J7" i="2"/>
  <c r="Q8" i="2"/>
  <c r="Y55" i="1"/>
  <c r="R12" i="2"/>
  <c r="S12" i="2" s="1"/>
  <c r="R6" i="2"/>
  <c r="S6" i="2" s="1"/>
  <c r="R11" i="2"/>
  <c r="S11" i="2" s="1"/>
  <c r="R9" i="2"/>
  <c r="S9" i="2" s="1"/>
  <c r="R8" i="2"/>
  <c r="S8" i="2" s="1"/>
  <c r="Z55" i="1" s="1"/>
  <c r="R10" i="2"/>
  <c r="S10" i="2" s="1"/>
  <c r="Z48" i="1" l="1"/>
  <c r="Z44" i="1"/>
  <c r="Z42" i="1"/>
  <c r="Z40" i="1"/>
  <c r="Z38" i="1"/>
  <c r="Z56" i="1"/>
  <c r="Z52" i="1"/>
  <c r="Z50" i="1"/>
  <c r="Z49" i="1"/>
  <c r="Z35" i="1"/>
  <c r="Z29" i="1"/>
  <c r="Z27" i="1"/>
  <c r="Z26" i="1"/>
  <c r="Z25" i="1"/>
  <c r="Z24" i="1"/>
  <c r="Z23" i="1"/>
  <c r="Z51" i="1"/>
  <c r="Z47" i="1"/>
  <c r="Z43" i="1"/>
  <c r="Z41" i="1"/>
  <c r="Z39" i="1"/>
  <c r="Z34" i="1"/>
  <c r="Z32" i="1"/>
  <c r="Z31" i="1"/>
  <c r="C4" i="2"/>
  <c r="H4" i="2" l="1"/>
  <c r="I4" i="2" s="1"/>
  <c r="O4" i="2"/>
  <c r="P4" i="2" s="1"/>
  <c r="Q4" i="2" l="1"/>
  <c r="Y36" i="1"/>
  <c r="Y54" i="1"/>
  <c r="Y53" i="1"/>
  <c r="Y46" i="1"/>
  <c r="Y45" i="1"/>
  <c r="Y37" i="1"/>
  <c r="Y33" i="1"/>
  <c r="Y30" i="1"/>
  <c r="Y28" i="1"/>
  <c r="Y22" i="1"/>
  <c r="J4" i="2"/>
  <c r="R4" i="2" s="1"/>
  <c r="S4" i="2" s="1"/>
  <c r="X54" i="1"/>
  <c r="X53" i="1"/>
  <c r="X46" i="1"/>
  <c r="X45" i="1"/>
  <c r="X37" i="1"/>
  <c r="X36" i="1"/>
  <c r="X33" i="1"/>
  <c r="X30" i="1"/>
  <c r="X28" i="1"/>
  <c r="X22" i="1"/>
  <c r="Z54" i="1" l="1"/>
  <c r="Z53" i="1"/>
  <c r="Z46" i="1"/>
  <c r="Z45" i="1"/>
  <c r="Z37" i="1"/>
  <c r="Z36" i="1"/>
  <c r="Z33" i="1"/>
  <c r="Z30" i="1"/>
  <c r="Z28" i="1"/>
  <c r="Z22" i="1"/>
</calcChain>
</file>

<file path=xl/comments1.xml><?xml version="1.0" encoding="utf-8"?>
<comments xmlns="http://schemas.openxmlformats.org/spreadsheetml/2006/main">
  <authors>
    <author>Geovanna Milena González García</author>
    <author>Gerencia de Tecnología</author>
    <author>Diana Lorena Toro Betancur</author>
    <author>jzarate</author>
    <author>Usuario de Microsoft Office</author>
    <author>Tania Barrera Rodriguez</author>
    <author/>
  </authors>
  <commentList>
    <comment ref="F5" authorId="0">
      <text>
        <r>
          <rPr>
            <b/>
            <sz val="9"/>
            <color indexed="81"/>
            <rFont val="Tahoma"/>
            <family val="2"/>
          </rPr>
          <t>Seleccione el proceso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6" authorId="0">
      <text>
        <r>
          <rPr>
            <b/>
            <sz val="9"/>
            <color rgb="FF000000"/>
            <rFont val="Tahoma"/>
            <family val="2"/>
          </rPr>
          <t>Ingrese cargo y nombre del responsable del proceso</t>
        </r>
      </text>
    </comment>
    <comment ref="F7" authorId="0">
      <text>
        <r>
          <rPr>
            <b/>
            <sz val="9"/>
            <color rgb="FF000000"/>
            <rFont val="Tahoma"/>
            <family val="2"/>
          </rPr>
          <t>Indique dependencia a la que pertenecen los activos de información</t>
        </r>
      </text>
    </comment>
    <comment ref="F8" authorId="0">
      <text>
        <r>
          <rPr>
            <b/>
            <sz val="9"/>
            <color rgb="FF000000"/>
            <rFont val="Tahoma"/>
            <family val="2"/>
          </rPr>
          <t>Ingrese la fecha de elaboración de los activos de información</t>
        </r>
      </text>
    </comment>
    <comment ref="AA18" authorId="1">
      <text>
        <r>
          <rPr>
            <b/>
            <sz val="9"/>
            <color rgb="FF000000"/>
            <rFont val="Tahoma"/>
            <family val="2"/>
          </rPr>
          <t>Índice de información clasificada y reservada: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Diligenciar esta sección para la información que previamente fue categorizada como "Clasificada  o Reservada, columnas  "R" y "S" respectivamente.
</t>
        </r>
        <r>
          <rPr>
            <sz val="9"/>
            <color rgb="FF000000"/>
            <rFont val="Tahoma"/>
            <family val="2"/>
          </rPr>
          <t xml:space="preserve">Para el diligenciamiento de esta información, podrá apoyarse en la Oficina Asesora Jurídica.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G18" authorId="2">
      <text>
        <r>
          <rPr>
            <sz val="10"/>
            <color rgb="FF000000"/>
            <rFont val="Tahoma"/>
            <family val="2"/>
          </rPr>
          <t>Esta casilla permite determinar, si el activo de información identificado contiene datos personales. Ejemplo: Nombre, cédula, dirección, correo electrónico personal, datos biométricos, datos médicos, entre otros.</t>
        </r>
      </text>
    </comment>
    <comment ref="A19" authorId="3">
      <text>
        <r>
          <rPr>
            <b/>
            <sz val="9"/>
            <color rgb="FF000000"/>
            <rFont val="Tahoma"/>
            <family val="2"/>
          </rPr>
          <t>Nombre, función o proceso:</t>
        </r>
        <r>
          <rPr>
            <sz val="9"/>
            <color rgb="FF000000"/>
            <rFont val="Tahoma"/>
            <family val="2"/>
          </rPr>
          <t xml:space="preserve"> 
</t>
        </r>
        <r>
          <rPr>
            <sz val="9"/>
            <color rgb="FF000000"/>
            <rFont val="Tahoma"/>
            <family val="2"/>
          </rPr>
          <t xml:space="preserve">Registrar el nombre del proceso definido en el SGI al cual pertenece el documento
</t>
        </r>
        <r>
          <rPr>
            <sz val="9"/>
            <color rgb="FF000000"/>
            <rFont val="Tahoma"/>
            <family val="2"/>
          </rPr>
          <t>de archivo (registro); en caso de no existir un proceso definido, relacione la norma y el (los) artículo(s) o función que permite la producción del documento de archivo (registro).</t>
        </r>
      </text>
    </comment>
    <comment ref="B19" authorId="3">
      <text>
        <r>
          <rPr>
            <b/>
            <sz val="9"/>
            <color rgb="FF000000"/>
            <rFont val="Tahoma"/>
            <family val="2"/>
          </rPr>
          <t xml:space="preserve">Código del procedimiento: 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Registrar el código del procedimiento en el que se encuentra referenciado el documento de archivo o registro y su versión. Si se identifica una norma o función, en este campo se incluye “No Aplica”.</t>
        </r>
      </text>
    </comment>
    <comment ref="C19" authorId="3">
      <text>
        <r>
          <rPr>
            <b/>
            <sz val="9"/>
            <color rgb="FF000000"/>
            <rFont val="Tahoma"/>
            <family val="2"/>
          </rPr>
          <t xml:space="preserve">Código del formato: 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el código asignado al formato dentro del Sistema  de Gestión Integral, del cual se genera el documento de archivo o registro. En caso que el formato se encuentre en proceso de adopción o sea un documento externo, registre el nombre de éste. Sí no se cuenta con un formato preestablecido para la
</t>
        </r>
        <r>
          <rPr>
            <sz val="9"/>
            <color rgb="FF000000"/>
            <rFont val="Tahoma"/>
            <family val="2"/>
          </rPr>
          <t>generación del documento de archivo (registro), en este campo se diligencia “No Aplica ”.</t>
        </r>
      </text>
    </comment>
    <comment ref="V19" authorId="4">
      <text>
        <r>
          <rPr>
            <sz val="10"/>
            <color rgb="FF000000"/>
            <rFont val="Tahoma"/>
            <family val="34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34"/>
          </rPr>
          <t xml:space="preserve">En esta pestaña las casillas se encuentran bloqueadas.
</t>
        </r>
      </text>
    </comment>
    <comment ref="W19" authorId="4">
      <text>
        <r>
          <rPr>
            <sz val="10"/>
            <color rgb="FF000000"/>
            <rFont val="Tahoma"/>
            <family val="2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En esta pestaña las casillas se encuentran bloqueadas.</t>
        </r>
      </text>
    </comment>
    <comment ref="X19" authorId="4">
      <text>
        <r>
          <rPr>
            <sz val="10"/>
            <color rgb="FF000000"/>
            <rFont val="Tahoma"/>
            <family val="34"/>
          </rPr>
          <t>Los valores de esta sección se obtienen de lo diligenciado en la pestaña "Agrupamiento de Activos".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En esta pestaña las casillas se encuentran bloqueadas.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Y19" authorId="4">
      <text>
        <r>
          <rPr>
            <sz val="10"/>
            <color rgb="FF000000"/>
            <rFont val="Tahoma"/>
            <family val="34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34"/>
          </rPr>
          <t xml:space="preserve">En esta pestaña las casillas se encuentran bloqueadas.
</t>
        </r>
      </text>
    </comment>
    <comment ref="Z19" authorId="4">
      <text>
        <r>
          <rPr>
            <sz val="10"/>
            <color rgb="FF000000"/>
            <rFont val="Tahoma"/>
            <family val="34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34"/>
          </rPr>
          <t xml:space="preserve">En esta pestaña las casillas se encuentran bloqueadas.
</t>
        </r>
      </text>
    </comment>
    <comment ref="AA19" authorId="5">
      <text>
        <r>
          <rPr>
            <b/>
            <sz val="9"/>
            <color indexed="8"/>
            <rFont val="Tahoma"/>
            <family val="2"/>
          </rPr>
          <t>Objeto legítimo de la excepción:</t>
        </r>
        <r>
          <rPr>
            <sz val="9"/>
            <color indexed="8"/>
            <rFont val="Tahoma"/>
            <family val="2"/>
          </rPr>
          <t xml:space="preserve">
La identificación de la excepción que, dentro de las previstas en los artículos 18 y 19 de la Ley 1712 de 2014, cobija la calificación de información reservada o clasificada.
</t>
        </r>
      </text>
    </comment>
    <comment ref="AB19" authorId="5">
      <text>
        <r>
          <rPr>
            <b/>
            <sz val="9"/>
            <color indexed="8"/>
            <rFont val="Tahoma"/>
            <family val="2"/>
          </rPr>
          <t>Fundamento constitucional o legal:</t>
        </r>
        <r>
          <rPr>
            <sz val="9"/>
            <color indexed="8"/>
            <rFont val="Tahoma"/>
            <family val="2"/>
          </rPr>
          <t xml:space="preserve">
Indicar el fundamento constitucional o legal que justifican la clasificación o la reserva, señalando expresamente la norma, artículo, inciso o párrafo que la ampara.</t>
        </r>
      </text>
    </comment>
    <comment ref="AC19" authorId="5">
      <text>
        <r>
          <rPr>
            <b/>
            <sz val="9"/>
            <color indexed="8"/>
            <rFont val="Tahoma"/>
            <family val="2"/>
          </rPr>
          <t>Fundamento jurídico de la excepción:</t>
        </r>
        <r>
          <rPr>
            <sz val="9"/>
            <color indexed="8"/>
            <rFont val="Tahoma"/>
            <family val="2"/>
          </rPr>
          <t xml:space="preserve">
Mención de la norma jurídica que sirve como fundamento jurídico para la clasificación o reserva de la información.
</t>
        </r>
      </text>
    </comment>
    <comment ref="AD19" authorId="5">
      <text>
        <r>
          <rPr>
            <b/>
            <sz val="9"/>
            <color indexed="8"/>
            <rFont val="Tahoma"/>
            <family val="2"/>
          </rPr>
          <t>Excepción total o parcial:</t>
        </r>
        <r>
          <rPr>
            <sz val="9"/>
            <color indexed="8"/>
            <rFont val="Tahoma"/>
            <family val="2"/>
          </rPr>
          <t xml:space="preserve">
Según sea integral o parcial la calificación, las partes o secciones clasificadas o reservadas.
</t>
        </r>
      </text>
    </comment>
    <comment ref="AE19" authorId="5">
      <text>
        <r>
          <rPr>
            <b/>
            <sz val="9"/>
            <color rgb="FF000000"/>
            <rFont val="Tahoma"/>
            <family val="2"/>
          </rPr>
          <t>Fecha de la calificación: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Es la fecha de la calificación de la información como reservada o clasificada.</t>
        </r>
      </text>
    </comment>
    <comment ref="AF19" authorId="5">
      <text>
        <r>
          <rPr>
            <b/>
            <sz val="9"/>
            <color rgb="FF000000"/>
            <rFont val="Tahoma"/>
            <family val="2"/>
          </rPr>
          <t>Plazo de la clasificación o reserva.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El tiempo que cobija la clasificación o reserva.
</t>
        </r>
      </text>
    </comment>
    <comment ref="D20" authorId="6">
      <text>
        <r>
          <rPr>
            <b/>
            <sz val="9"/>
            <color rgb="FF000000"/>
            <rFont val="Tahoma"/>
            <family val="2"/>
          </rPr>
          <t>Nombre del registro o documento de archivo: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la denominación asignada al documento de archivo o registro. 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 Es necesario resaltar que este nombre es diferente al nombre asignado al formato. 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E20" authorId="6">
      <text>
        <r>
          <rPr>
            <b/>
            <sz val="9"/>
            <color rgb="FF000000"/>
            <rFont val="Tahoma"/>
            <family val="2"/>
          </rPr>
          <t>Definición del registro o documento de archivo</t>
        </r>
        <r>
          <rPr>
            <sz val="9"/>
            <color rgb="FF000000"/>
            <rFont val="Tahoma"/>
            <family val="2"/>
          </rPr>
          <t xml:space="preserve">:
</t>
        </r>
        <r>
          <rPr>
            <sz val="9"/>
            <color rgb="FF000000"/>
            <rFont val="Tahoma"/>
            <family val="2"/>
          </rPr>
          <t>Realizar la descripción general del documento, especificando la información que contiene.</t>
        </r>
      </text>
    </comment>
    <comment ref="F20" authorId="6">
      <text>
        <r>
          <rPr>
            <b/>
            <sz val="9"/>
            <color rgb="FF000000"/>
            <rFont val="Tahoma"/>
            <family val="2"/>
          </rPr>
          <t>Idioma: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Establecer el idioma, lengua o dialecto en que se encuentra la información consignada en el documento de archivo (registro).</t>
        </r>
      </text>
    </comment>
    <comment ref="G20" authorId="6">
      <text>
        <r>
          <rPr>
            <b/>
            <sz val="9"/>
            <color rgb="FF000000"/>
            <rFont val="Tahoma"/>
            <family val="2"/>
          </rPr>
          <t>Análogo: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si el documento se encuentra elaborado en soporte papel y cinta (video, casete, película, microfilm, entre otros).</t>
        </r>
      </text>
    </comment>
    <comment ref="H20" authorId="6">
      <text>
        <r>
          <rPr>
            <b/>
            <sz val="9"/>
            <color rgb="FF000000"/>
            <rFont val="Tahoma"/>
            <family val="2"/>
          </rPr>
          <t>Digital: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Marcar con una “X” en caso que el documento (registro) haya sido digitalizado  o haya sufrido un proceso de conversión de una señal o soporte analógico a una representación digital (Acuerdo 027 de 2006 de Archivo General de la Nación).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Si el documento se digitaliza y el documento en papel se conserva, se deben marcar con X las dos opciones: Análogo y Digital.</t>
        </r>
      </text>
    </comment>
    <comment ref="I20" authorId="6">
      <text>
        <r>
          <rPr>
            <b/>
            <sz val="9"/>
            <color rgb="FF000000"/>
            <rFont val="Tahoma"/>
            <family val="2"/>
          </rPr>
          <t>Electrónico: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Marcar con una “X” si el registro de la información generada, recibida, almacenada, y comunicada se encuentra en medios electrónicos, y permanece en estos medios durante su ciclo vital. (Acuerdo 027 de 2006 de Archivo General de la Nación). </t>
        </r>
      </text>
    </comment>
    <comment ref="J20" authorId="6">
      <text>
        <r>
          <rPr>
            <b/>
            <sz val="9"/>
            <color rgb="FF000000"/>
            <rFont val="Tahoma"/>
            <family val="2"/>
          </rPr>
          <t>Descripción del soporte: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En este se debe Indicar el soporte específico de la información: papel; cintas, películas y casetes (cine, video, audio, microfilm, etc.); discos duros; discos ópticos (CD, DVD, Blu Ray, etc.), entre otros.</t>
        </r>
      </text>
    </comment>
    <comment ref="K20" authorId="6">
      <text>
        <r>
          <rPr>
            <b/>
            <sz val="9"/>
            <color rgb="FF000000"/>
            <rFont val="Tahoma"/>
            <family val="2"/>
          </rPr>
          <t>Presentación de la información (formato):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Se debe identificar la forma, tamaño o modo en la que se presenta la información o se permite su visualización o consulta, tales como: hoja de cálculo, imagen, video, documento de texto, etc. Asimismo, si es necesario, especificar la extensión del archivo en el que se encuentra dicho documento, por ejemplo .jpg, .odt, .xls. 
</t>
        </r>
        <r>
          <rPr>
            <sz val="9"/>
            <color rgb="FF000000"/>
            <rFont val="Tahoma"/>
            <family val="2"/>
          </rPr>
          <t xml:space="preserve">Nota: Si el documento es análogo se debe diligenciar "No aplica"
</t>
        </r>
      </text>
    </comment>
    <comment ref="L20" authorId="6">
      <text>
        <r>
          <rPr>
            <b/>
            <sz val="9"/>
            <color rgb="FF000000"/>
            <rFont val="Tahoma"/>
            <family val="2"/>
          </rPr>
          <t>Interno: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cuando la información es generada por la entidad u organismo distrital.</t>
        </r>
      </text>
    </comment>
    <comment ref="M20" authorId="6">
      <text>
        <r>
          <rPr>
            <b/>
            <sz val="9"/>
            <color rgb="FF000000"/>
            <rFont val="Tahoma"/>
            <family val="2"/>
          </rPr>
          <t>Externo: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cuando la información es generada por una persona natural o jurídica diferente a la entidad u organismo distrital y hace parte de las actividades de ésta.</t>
        </r>
      </text>
    </comment>
    <comment ref="N20" authorId="6">
      <text>
        <r>
          <rPr>
            <b/>
            <sz val="9"/>
            <color rgb="FF000000"/>
            <rFont val="Tahoma"/>
            <family val="2"/>
          </rPr>
          <t>Serie: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Registrar el nombre asignado en la tabla de retención documental para la serie y subserie. En caso de no contar con una clasificación documental, en este campo se registra la expresión “sin establecer”.</t>
        </r>
      </text>
    </comment>
    <comment ref="O20" authorId="6">
      <text>
        <r>
          <rPr>
            <b/>
            <sz val="9"/>
            <color rgb="FF000000"/>
            <rFont val="Tahoma"/>
            <family val="2"/>
          </rPr>
          <t>Subserie: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el nombre asignado en la tabla de retención documental para la serie y subserie.
</t>
        </r>
      </text>
    </comment>
    <comment ref="P20" authorId="6">
      <text>
        <r>
          <rPr>
            <b/>
            <sz val="9"/>
            <color rgb="FF000000"/>
            <rFont val="Tahoma"/>
            <family val="2"/>
          </rPr>
          <t>Descripción de la categoría de información:</t>
        </r>
        <r>
          <rPr>
            <sz val="9"/>
            <color rgb="FF000000"/>
            <rFont val="Tahoma"/>
            <family val="2"/>
          </rPr>
          <t xml:space="preserve"> 
</t>
        </r>
        <r>
          <rPr>
            <sz val="9"/>
            <color rgb="FF000000"/>
            <rFont val="Tahoma"/>
            <family val="2"/>
          </rPr>
          <t xml:space="preserve">Categoría de información es toda información de contenido o estructura homogénea, sea física o electrónica, emanada de un mismo sujeto obligado como resultado del ejercicio de sus funciones y que pueda agruparse a partir de categorías, tipos o clases según sus características internas (contenido) o externas (formato o estructura).
</t>
        </r>
        <r>
          <rPr>
            <sz val="9"/>
            <color rgb="FF000000"/>
            <rFont val="Tahoma"/>
            <family val="2"/>
          </rPr>
          <t xml:space="preserve">Diligenciar este campo con una breve descripción del contenido de la serie y subserie documental, la cual puede ser tomada de las Fichas de Valoración Documental, si ya se encuentran elaboradas. 
</t>
        </r>
        <r>
          <rPr>
            <sz val="9"/>
            <color rgb="FF000000"/>
            <rFont val="Tahoma"/>
            <family val="2"/>
          </rPr>
          <t>En caso de no contar con una clasificación documental, en este campo se registra la expresión “sin establecer”.</t>
        </r>
      </text>
    </comment>
    <comment ref="Q20" authorId="3">
      <text>
        <r>
          <rPr>
            <b/>
            <sz val="9"/>
            <color rgb="FF000000"/>
            <rFont val="Tahoma"/>
            <family val="2"/>
          </rPr>
          <t>Custodio de la información: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la dependencia y el cargo del custodio de la información. En caso de que el custodio sea un tercero, indicar la empresa y cargo del mismo. La  responsabilidad del custodio es
</t>
        </r>
        <r>
          <rPr>
            <sz val="9"/>
            <color rgb="FF000000"/>
            <rFont val="Tahoma"/>
            <family val="2"/>
          </rPr>
          <t>aplicar las políticas, procedimientos y protocolos asociados al acceso a la información que se establezcan por parte de la entidad y del propietario de la información (propietario de los activos), así como los relacionados con su trámite y conservación. Para definir esta persona es necesario tener en cuenta la localización del documento de archivo (registro).</t>
        </r>
      </text>
    </comment>
    <comment ref="R20" authorId="3">
      <text>
        <r>
          <rPr>
            <b/>
            <sz val="9"/>
            <color rgb="FF000000"/>
            <rFont val="Tahoma"/>
            <family val="2"/>
          </rPr>
          <t>Estado de la información: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si el documento de archivo (registro) se encuentra disponible (los usuarios pueden acceder
</t>
        </r>
        <r>
          <rPr>
            <sz val="9"/>
            <color rgb="FF000000"/>
            <rFont val="Tahoma"/>
            <family val="2"/>
          </rPr>
          <t>a él en el lugar donde se ubica el documento original), publicado (los usuarios pueden acceder en línea al documento, es decir, a través de la página web u otro medio habilitado para tal fin), o disponible y publicado (puede presentarse que el original del documento de archivo (registro) se encuentre disponible, pero que exista publicada una copia del mismo).</t>
        </r>
      </text>
    </comment>
    <comment ref="S20" authorId="3">
      <text>
        <r>
          <rPr>
            <b/>
            <sz val="9"/>
            <color rgb="FF000000"/>
            <rFont val="Tahoma"/>
            <family val="2"/>
          </rPr>
          <t>Localización del documento/activo de información o lugar de consulta: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el archivo de gestión o el lugar donde reposa el original
</t>
        </r>
        <r>
          <rPr>
            <sz val="9"/>
            <color rgb="FF000000"/>
            <rFont val="Tahoma"/>
            <family val="2"/>
          </rPr>
          <t>del documento.</t>
        </r>
      </text>
    </comment>
    <comment ref="T20" authorId="3">
      <text>
        <r>
          <rPr>
            <b/>
            <sz val="9"/>
            <color rgb="FF000000"/>
            <rFont val="Tahoma"/>
            <family val="2"/>
          </rPr>
          <t>Publicada en (link página web):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Incluir el link de consulta del documento de archivo (registro) en el caso en que se encuentre en línea, es decir, a través de la página web u otro medio habilitado para tal fin. De lo contrario escriba “No aplica”.</t>
        </r>
      </text>
    </comment>
    <comment ref="U20" authorId="3">
      <text>
        <r>
          <rPr>
            <b/>
            <sz val="9"/>
            <color rgb="FF000000"/>
            <rFont val="Tahoma"/>
            <family val="2"/>
          </rPr>
          <t>Área/dependencia: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Es el nombre de la dependencia responsable de
</t>
        </r>
        <r>
          <rPr>
            <sz val="9"/>
            <color rgb="FF000000"/>
            <rFont val="Tahoma"/>
            <family val="2"/>
          </rPr>
          <t>la producción del documento de archivo (registro) en virtud al cumplimiento de sus funciones, procesos y procedimientos.</t>
        </r>
      </text>
    </comment>
  </commentList>
</comments>
</file>

<file path=xl/comments2.xml><?xml version="1.0" encoding="utf-8"?>
<comments xmlns="http://schemas.openxmlformats.org/spreadsheetml/2006/main">
  <authors>
    <author>Usuario de Microsoft Office</author>
  </authors>
  <commentList>
    <comment ref="A2" authorId="0">
      <text>
        <r>
          <rPr>
            <sz val="10"/>
            <color rgb="FF000000"/>
            <rFont val="Tahoma"/>
            <family val="2"/>
          </rPr>
          <t>Escriba el nombre del activo de información a analizar.</t>
        </r>
      </text>
    </comment>
    <comment ref="B2" authorId="0">
      <text>
        <r>
          <rPr>
            <sz val="10"/>
            <color rgb="FF000000"/>
            <rFont val="Tahoma"/>
            <family val="2"/>
          </rPr>
          <t xml:space="preserve">En esta Casilla se debe escoger el nivel de clasificación de la información de acuerdo a los siguientes niveles: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>Información Pública Reservada:</t>
        </r>
        <r>
          <rPr>
            <sz val="10"/>
            <color rgb="FF000000"/>
            <rFont val="Tahoma"/>
            <family val="2"/>
          </rPr>
          <t xml:space="preserve"> 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En esta categoría se encuentra aquella información que esté en poder o custodia de la Unidad y a la cual deba restringirse su acceso por parte de la ciudadanía para evitar daños a intereses públicos por tener el potencial de afectar lo siguiente:
</t>
        </r>
        <r>
          <rPr>
            <i/>
            <sz val="10"/>
            <color rgb="FF000000"/>
            <rFont val="Tahoma"/>
            <family val="34"/>
          </rPr>
          <t>“La defensa y seguridad nacional;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seguridad pública;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Las relaciones internacionales;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prevención, investigación y persecución de los delitos y las faltas disciplinarias, mientras que no se haga efectiva la medida de aseguramiento o se formule pliego de cargos, según el caso;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El debido proceso y la igualdad de las partes en los procesos judiciales;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administración efectiva de la justicia;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Los derechos de la infancia y la adolescencia;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estabilidad macroeconómica y financiera del país;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salud pública.”</t>
        </r>
        <r>
          <rPr>
            <sz val="10"/>
            <color rgb="FF000000"/>
            <rFont val="Tahoma"/>
            <family val="34"/>
          </rPr>
          <t xml:space="preserve"> 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Información Pública Clasificada: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Arial"/>
            <family val="2"/>
          </rPr>
          <t>“Esta información es propia de la entidad o de terceros y puede ser utilizada por todos los funcionarios de la entidad para realizar labores propias de los procesos, pero no puede ser conocida por terceros sin autorización del propietario.”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 
</t>
        </r>
        <r>
          <rPr>
            <sz val="10"/>
            <color rgb="FF000000"/>
            <rFont val="Arial"/>
            <family val="2"/>
          </rPr>
          <t xml:space="preserve">En esta categoría se encuentra:
</t>
        </r>
        <r>
          <rPr>
            <sz val="10"/>
            <color rgb="FF000000"/>
            <rFont val="Arial"/>
            <family val="2"/>
          </rPr>
          <t xml:space="preserve"> 
</t>
        </r>
        <r>
          <rPr>
            <sz val="10"/>
            <color rgb="FF000000"/>
            <rFont val="Arial"/>
            <family val="2"/>
          </rPr>
          <t xml:space="preserve">Aquella información a la cual debe restringirse su acceso por parte de la ciudadanía para evitar que se vulneren los siguientes derechos:
</t>
        </r>
        <r>
          <rPr>
            <sz val="10"/>
            <color rgb="FF000000"/>
            <rFont val="Arial"/>
            <family val="2"/>
          </rPr>
          <t xml:space="preserve"> 
</t>
        </r>
        <r>
          <rPr>
            <sz val="10"/>
            <color rgb="FF000000"/>
            <rFont val="Arial"/>
            <family val="2"/>
          </rPr>
          <t>“</t>
        </r>
        <r>
          <rPr>
            <i/>
            <sz val="10"/>
            <color rgb="FF000000"/>
            <rFont val="Arial"/>
            <family val="2"/>
          </rPr>
          <t>El derecho de toda persona a la intimidad, bajo las limitaciones propias que impone la condición de servidor público, en concordancia con lo estipulado;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i/>
            <sz val="10"/>
            <color rgb="FF000000"/>
            <rFont val="Arial"/>
            <family val="2"/>
          </rPr>
          <t>El derecho de toda persona a la vida, la salud o la seguridad;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i/>
            <sz val="10"/>
            <color rgb="FF000000"/>
            <rFont val="Arial"/>
            <family val="2"/>
          </rPr>
          <t>Los secretos comerciales, industriales y profesionales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Datos Personales Sensibles de acuerdo a lo establecido en la ley 1581 de 2012 definidos como “</t>
        </r>
        <r>
          <rPr>
            <i/>
            <sz val="10"/>
            <color rgb="FF000000"/>
            <rFont val="Arial"/>
            <family val="2"/>
          </rPr>
          <t>aquellos que afectan la intimidad del Titular o cuyo uso indebido puede generar su discriminación, tales como aquellos que revelen el origen racial o étnico, la orientación política, las convicciones religiosas o filosóficas, la pertenencia a sindicatos, organizaciones sociales, de derechos humanos o que promueva intereses de cualquier partido político o que garanticen los derechos y garantías de partidos políticos de oposición así como los datos relativos a la salud, a la vida sexual y los datos biométricos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 privado. “</t>
        </r>
        <r>
          <rPr>
            <i/>
            <sz val="10"/>
            <color rgb="FF000000"/>
            <rFont val="Arial"/>
            <family val="2"/>
          </rPr>
          <t>Es el dato que por su naturaleza íntima o reservada sólo es relevante para el titular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Datos Personales Semiprivado de acuerdo a lo establecido en la ley 1581 de 2012 (Referenciada en el numeral anterior) definidos como aquellos datos que no tienen naturaleza íntima, reservada, ni pública y cuyo conocimiento o divulgación puede interesar no sólo a su titular, si no a cierto sector o grupo de personas o a la sociedad en general. Su tratamiento no se encuentra prohibido, pero sí requiere de autorización previa y expresa del titular del dato.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Información Pública:
</t>
        </r>
        <r>
          <rPr>
            <b/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 xml:space="preserve">“Información que puede ser entregada o publicada sin restricciones a cualquier persona dentro y fuera de la entidad, sin que esto implique daños a terceros ni a las actividades y procesos de la entidad.”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 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Por la naturaleza de la Unidad, acá se encuentra toda la información que esta posea o custodie y no cumpla con alguna de las características mencionadas en la definición de los niveles “Pública Clasificada” o “Pública Reservada” de esta misma tabla. </t>
        </r>
      </text>
    </comment>
    <comment ref="D2" authorId="0">
      <text>
        <r>
          <rPr>
            <sz val="10"/>
            <color rgb="FF000000"/>
            <rFont val="Tahoma"/>
            <family val="2"/>
          </rPr>
          <t xml:space="preserve">La integridad se evalúa de acuerdo al impacto que puede tener para la organización la modificación no autorizada del activo de información, teniendo en cuenta los siguientes tipos de impacto:
</t>
        </r>
        <r>
          <rPr>
            <sz val="10"/>
            <color rgb="FF000000"/>
            <rFont val="Tahoma"/>
            <family val="2"/>
          </rPr>
          <t xml:space="preserve">Impacto a la imágen.
</t>
        </r>
        <r>
          <rPr>
            <sz val="10"/>
            <color rgb="FF000000"/>
            <rFont val="Tahoma"/>
            <family val="2"/>
          </rPr>
          <t xml:space="preserve">Impacto a la información.
</t>
        </r>
        <r>
          <rPr>
            <sz val="10"/>
            <color rgb="FF000000"/>
            <rFont val="Tahoma"/>
            <family val="2"/>
          </rPr>
          <t xml:space="preserve">Impacto Legal.
</t>
        </r>
        <r>
          <rPr>
            <sz val="10"/>
            <color rgb="FF000000"/>
            <rFont val="Tahoma"/>
            <family val="2"/>
          </rPr>
          <t>Impacto Financiero.</t>
        </r>
      </text>
    </comment>
    <comment ref="K2" authorId="0">
      <text>
        <r>
          <rPr>
            <sz val="10"/>
            <color rgb="FF000000"/>
            <rFont val="Times New Roman"/>
            <family val="18"/>
          </rPr>
          <t>La integridad se evalúa de acuerdo al impacto que puede tener para la organización la modificación no autorizada del activo de información, teniendo en cuenta los siguientes tipos de impacto: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a la imágen.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a la información.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Legal.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Financiero.</t>
        </r>
        <r>
          <rPr>
            <sz val="10"/>
            <color rgb="FF000000"/>
            <rFont val="Times New Roman"/>
            <family val="18"/>
          </rPr>
          <t xml:space="preserve">
</t>
        </r>
      </text>
    </comment>
    <comment ref="S2" authorId="0">
      <text>
        <r>
          <rPr>
            <sz val="10"/>
            <color rgb="FF000000"/>
            <rFont val="Tahoma"/>
            <family val="2"/>
          </rPr>
          <t xml:space="preserve">La criticidad del activo quedará evaluada de acuerdo al promedio entre los tres valores de Confidencialidad, Integridad y Disponibilidad.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Este promedio se calcula asignando un valor numérico a cada nivel así: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Confidencialidad:
</t>
        </r>
        <r>
          <rPr>
            <sz val="10"/>
            <color rgb="FF000000"/>
            <rFont val="Tahoma"/>
            <family val="2"/>
          </rPr>
          <t xml:space="preserve">1 -- Pública
</t>
        </r>
        <r>
          <rPr>
            <sz val="10"/>
            <color rgb="FF000000"/>
            <rFont val="Tahoma"/>
            <family val="2"/>
          </rPr>
          <t xml:space="preserve">2 -- Pública Clasificada
</t>
        </r>
        <r>
          <rPr>
            <sz val="10"/>
            <color rgb="FF000000"/>
            <rFont val="Tahoma"/>
            <family val="2"/>
          </rPr>
          <t xml:space="preserve">3 -- Pública Reservada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Integridad y Disponibilidad:
</t>
        </r>
        <r>
          <rPr>
            <sz val="10"/>
            <color rgb="FF000000"/>
            <rFont val="Tahoma"/>
            <family val="2"/>
          </rPr>
          <t xml:space="preserve">1 -- Bajo
</t>
        </r>
        <r>
          <rPr>
            <sz val="10"/>
            <color rgb="FF000000"/>
            <rFont val="Tahoma"/>
            <family val="2"/>
          </rPr>
          <t xml:space="preserve">2 -- Medio
</t>
        </r>
        <r>
          <rPr>
            <sz val="10"/>
            <color rgb="FF000000"/>
            <rFont val="Tahoma"/>
            <family val="2"/>
          </rPr>
          <t xml:space="preserve">3 -- ALto
</t>
        </r>
      </text>
    </comment>
    <comment ref="D3" authorId="0">
      <text>
        <r>
          <rPr>
            <sz val="10"/>
            <color rgb="FF000000"/>
            <rFont val="Tahoma"/>
            <family val="2"/>
          </rPr>
          <t xml:space="preserve">El impacto a la imágen se evalua de acuerdo a 5 posibles niveles: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5 Catastrófico
</t>
        </r>
        <r>
          <rPr>
            <sz val="10"/>
            <color rgb="FF000000"/>
            <rFont val="Tahoma"/>
            <family val="34"/>
          </rPr>
          <t xml:space="preserve">Se afecta la imagen ante toda la ciudadanía distrital y nacional.
</t>
        </r>
        <r>
          <rPr>
            <b/>
            <sz val="10"/>
            <color rgb="FF000000"/>
            <rFont val="Tahoma"/>
            <family val="34"/>
          </rPr>
          <t xml:space="preserve">4 Mayor
</t>
        </r>
        <r>
          <rPr>
            <sz val="10"/>
            <color rgb="FF000000"/>
            <rFont val="Tahoma"/>
            <family val="34"/>
          </rPr>
          <t xml:space="preserve">Se afecta la imagen ante uno o varios grupos de interés, instituciones públicas, privadas, de control, medios de comunicación y organizaciones internacionales.
</t>
        </r>
        <r>
          <rPr>
            <b/>
            <sz val="10"/>
            <color rgb="FF000000"/>
            <rFont val="Tahoma"/>
            <family val="34"/>
          </rPr>
          <t xml:space="preserve">3 Moderado
</t>
        </r>
        <r>
          <rPr>
            <sz val="10"/>
            <color rgb="FF000000"/>
            <rFont val="Tahoma"/>
            <family val="34"/>
          </rPr>
          <t xml:space="preserve">Se afecta la imagen a nivel de sector Hacienda
</t>
        </r>
        <r>
          <rPr>
            <b/>
            <sz val="10"/>
            <color rgb="FF000000"/>
            <rFont val="Tahoma"/>
            <family val="34"/>
          </rPr>
          <t xml:space="preserve">2 Menor
</t>
        </r>
        <r>
          <rPr>
            <sz val="10"/>
            <color rgb="FF000000"/>
            <rFont val="Tahoma"/>
            <family val="34"/>
          </rPr>
          <t xml:space="preserve">Se afecta la imagen a más de una área de la entidad
</t>
        </r>
        <r>
          <rPr>
            <b/>
            <sz val="10"/>
            <color rgb="FF000000"/>
            <rFont val="Tahoma"/>
            <family val="34"/>
          </rPr>
          <t xml:space="preserve">1 Insignificante
</t>
        </r>
        <r>
          <rPr>
            <sz val="10"/>
            <color rgb="FF000000"/>
            <rFont val="Tahoma"/>
            <family val="34"/>
          </rPr>
          <t xml:space="preserve">Se afecta la imagen a nivel de un área de la entidad 
</t>
        </r>
      </text>
    </comment>
    <comment ref="E3" authorId="0">
      <text>
        <r>
          <rPr>
            <sz val="10"/>
            <color rgb="FF000000"/>
            <rFont val="Tahoma"/>
            <family val="2"/>
          </rPr>
          <t xml:space="preserve">El impacto a la información se evalúa de acuerdo a los siguientes niveles: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5 Catastrófico
</t>
        </r>
        <r>
          <rPr>
            <sz val="10"/>
            <color rgb="FF000000"/>
            <rFont val="Tahoma"/>
            <family val="34"/>
          </rPr>
          <t xml:space="preserve">Personal interno o externo no autorizado tenga acceso a información altamente restringida o la información y su calidad no se puede recuperar o ser reconstruida. 
</t>
        </r>
        <r>
          <rPr>
            <b/>
            <sz val="10"/>
            <color rgb="FF000000"/>
            <rFont val="Tahoma"/>
            <family val="34"/>
          </rPr>
          <t xml:space="preserve">4 Mayor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restringida o la información y su calidad no puede ser recuperada y reconstruida totalmente en forma oportuna.
</t>
        </r>
        <r>
          <rPr>
            <b/>
            <sz val="10"/>
            <color rgb="FF000000"/>
            <rFont val="Tahoma"/>
            <family val="34"/>
          </rPr>
          <t xml:space="preserve">3 Moderado
</t>
        </r>
        <r>
          <rPr>
            <sz val="10"/>
            <color rgb="FF000000"/>
            <rFont val="Tahoma"/>
            <family val="34"/>
          </rPr>
          <t xml:space="preserve">Personal interno no autorizado tenga acceso a información restringida o la información y su calidad no puede ser recuperada y reconstruida en forma oportuna
</t>
        </r>
        <r>
          <rPr>
            <b/>
            <sz val="10"/>
            <color rgb="FF000000"/>
            <rFont val="Tahoma"/>
            <family val="34"/>
          </rPr>
          <t xml:space="preserve">2 Menor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de uso interno generalizado o la información se puede recuperar y reconstruir en su totalidad  y con calidad oportunamente
</t>
        </r>
        <r>
          <rPr>
            <b/>
            <sz val="10"/>
            <color rgb="FF000000"/>
            <rFont val="Tahoma"/>
            <family val="34"/>
          </rPr>
          <t xml:space="preserve">1 Insignificante
</t>
        </r>
        <r>
          <rPr>
            <sz val="10"/>
            <color rgb="FF000000"/>
            <rFont val="Tahoma"/>
            <family val="34"/>
          </rPr>
          <t xml:space="preserve">No se afecta la confidencialidad, disponibilidad e integridad de la información 
</t>
        </r>
      </text>
    </comment>
    <comment ref="F3" authorId="0">
      <text>
        <r>
          <rPr>
            <b/>
            <sz val="10"/>
            <color rgb="FF000000"/>
            <rFont val="Tahoma"/>
            <family val="34"/>
          </rPr>
          <t xml:space="preserve">5 Catastrófico
</t>
        </r>
        <r>
          <rPr>
            <sz val="10"/>
            <color rgb="FF000000"/>
            <rFont val="Tahoma"/>
            <family val="34"/>
          </rPr>
          <t xml:space="preserve">Posibilidad supresión o fusión de la Entidad por decisión de la Administración Distrital 
</t>
        </r>
        <r>
          <rPr>
            <b/>
            <sz val="10"/>
            <color rgb="FF000000"/>
            <rFont val="Tahoma"/>
            <family val="34"/>
          </rPr>
          <t xml:space="preserve">4 Mayor
</t>
        </r>
        <r>
          <rPr>
            <sz val="10"/>
            <color rgb="FF000000"/>
            <rFont val="Tahoma"/>
            <family val="34"/>
          </rPr>
          <t xml:space="preserve">Fallos judiciales en contra de la Entidad 
</t>
        </r>
        <r>
          <rPr>
            <b/>
            <sz val="10"/>
            <color rgb="FF000000"/>
            <rFont val="Tahoma"/>
            <family val="34"/>
          </rPr>
          <t xml:space="preserve">3 Moderado
</t>
        </r>
        <r>
          <rPr>
            <sz val="10"/>
            <color rgb="FF000000"/>
            <rFont val="Tahoma"/>
            <family val="34"/>
          </rPr>
          <t xml:space="preserve">Acciones legales o investigaciones interpuestas en contra de la Entidad 
</t>
        </r>
        <r>
          <rPr>
            <b/>
            <sz val="10"/>
            <color rgb="FF000000"/>
            <rFont val="Tahoma"/>
            <family val="34"/>
          </rPr>
          <t xml:space="preserve">2 Menor
</t>
        </r>
        <r>
          <rPr>
            <sz val="10"/>
            <color rgb="FF000000"/>
            <rFont val="Tahoma"/>
            <family val="34"/>
          </rPr>
          <t xml:space="preserve">Reclamaciones por parte de usuarios
</t>
        </r>
        <r>
          <rPr>
            <b/>
            <sz val="10"/>
            <color rgb="FF000000"/>
            <rFont val="Tahoma"/>
            <family val="34"/>
          </rPr>
          <t xml:space="preserve">1 Insignificante
</t>
        </r>
        <r>
          <rPr>
            <sz val="10"/>
            <color rgb="FF000000"/>
            <rFont val="Tahoma"/>
            <family val="34"/>
          </rPr>
          <t xml:space="preserve">Observaciones administrativas
</t>
        </r>
      </text>
    </comment>
    <comment ref="G3" authorId="0">
      <text>
        <r>
          <rPr>
            <b/>
            <sz val="10"/>
            <color rgb="FF000000"/>
            <rFont val="Tahoma"/>
            <family val="34"/>
          </rPr>
          <t xml:space="preserve">5 Catastrófico
</t>
        </r>
        <r>
          <rPr>
            <sz val="10"/>
            <color rgb="FF000000"/>
            <rFont val="Tahoma"/>
            <family val="34"/>
          </rPr>
          <t xml:space="preserve">Afectación presupuestal igual o superior al 12%
</t>
        </r>
        <r>
          <rPr>
            <b/>
            <sz val="10"/>
            <color rgb="FF000000"/>
            <rFont val="Tahoma"/>
            <family val="34"/>
          </rPr>
          <t xml:space="preserve">4 Mayor
</t>
        </r>
        <r>
          <rPr>
            <sz val="10"/>
            <color rgb="FF000000"/>
            <rFont val="Tahoma"/>
            <family val="34"/>
          </rPr>
          <t xml:space="preserve">Afectación presupuestal entre el 6% y el 11%
</t>
        </r>
        <r>
          <rPr>
            <b/>
            <sz val="10"/>
            <color rgb="FF000000"/>
            <rFont val="Tahoma"/>
            <family val="34"/>
          </rPr>
          <t xml:space="preserve">3 Moderado
</t>
        </r>
        <r>
          <rPr>
            <sz val="10"/>
            <color rgb="FF000000"/>
            <rFont val="Tahoma"/>
            <family val="34"/>
          </rPr>
          <t xml:space="preserve">Afectación presupuestal entre el 3% y el 5%
</t>
        </r>
        <r>
          <rPr>
            <b/>
            <sz val="10"/>
            <color rgb="FF000000"/>
            <rFont val="Tahoma"/>
            <family val="34"/>
          </rPr>
          <t xml:space="preserve">2 Menor
</t>
        </r>
        <r>
          <rPr>
            <sz val="10"/>
            <color rgb="FF000000"/>
            <rFont val="Tahoma"/>
            <family val="34"/>
          </rPr>
          <t xml:space="preserve">Afectación presupuestal entre el 1% y el 2%
</t>
        </r>
        <r>
          <rPr>
            <b/>
            <sz val="10"/>
            <color rgb="FF000000"/>
            <rFont val="Tahoma"/>
            <family val="34"/>
          </rPr>
          <t xml:space="preserve">1 Insignificante
</t>
        </r>
        <r>
          <rPr>
            <sz val="10"/>
            <color rgb="FF000000"/>
            <rFont val="Tahoma"/>
            <family val="34"/>
          </rPr>
          <t xml:space="preserve">Afectación presupuestal entre el 0.1% y el 0.9%
</t>
        </r>
      </text>
    </comment>
    <comment ref="I3" authorId="0">
      <text>
        <r>
          <rPr>
            <sz val="10"/>
            <color rgb="FF000000"/>
            <rFont val="Arial"/>
            <family val="2"/>
          </rPr>
          <t>El</t>
        </r>
        <r>
          <rPr>
            <sz val="10"/>
            <color rgb="FF000000"/>
            <rFont val="Arial"/>
            <family val="2"/>
          </rPr>
          <t xml:space="preserve"> valor final es calculado automáticamente de acuerdo a la siguiente fórmula</t>
        </r>
        <r>
          <rPr>
            <b/>
            <sz val="10"/>
            <color rgb="FF000000"/>
            <rFont val="Arial"/>
            <family val="2"/>
          </rPr>
          <t xml:space="preserve">: 
</t>
        </r>
        <r>
          <rPr>
            <b/>
            <sz val="10"/>
            <color rgb="FF000000"/>
            <rFont val="Arial"/>
            <family val="2"/>
          </rPr>
          <t xml:space="preserve">
</t>
        </r>
        <r>
          <rPr>
            <b/>
            <sz val="10"/>
            <color rgb="FF000000"/>
            <rFont val="Arial"/>
            <family val="2"/>
          </rPr>
          <t>Nivel de Criticidad</t>
        </r>
        <r>
          <rPr>
            <b/>
            <sz val="10"/>
            <color rgb="FF000000"/>
            <rFont val="Arial"/>
            <family val="2"/>
          </rPr>
          <t xml:space="preserve"> en cuanto a la Integridad:=</t>
        </r>
        <r>
          <rPr>
            <sz val="10"/>
            <color rgb="FF000000"/>
            <rFont val="Arial"/>
            <family val="2"/>
          </rPr>
          <t xml:space="preserve">(Nivel de Impacto Credibilidad e Imagen * % Peso) + (Nivel de Impacto de Información* % Peso) + (Nivel de Impacto Legal * % Peso)+ (Nivel de Impacto Financiero * % Peso).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En donde el porcentaje de peso estará dado por los siguiente valores: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Credibilidad e Imagen:35%
</t>
        </r>
        <r>
          <rPr>
            <sz val="10"/>
            <color rgb="FF000000"/>
            <rFont val="Tahoma"/>
            <family val="34"/>
          </rPr>
          <t xml:space="preserve">Información:45%
</t>
        </r>
        <r>
          <rPr>
            <sz val="10"/>
            <color rgb="FF000000"/>
            <rFont val="Tahoma"/>
            <family val="34"/>
          </rPr>
          <t xml:space="preserve">Legal:15%
</t>
        </r>
        <r>
          <rPr>
            <sz val="10"/>
            <color rgb="FF000000"/>
            <rFont val="Tahoma"/>
            <family val="34"/>
          </rPr>
          <t xml:space="preserve">Financiero:5%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Este resultado arroja</t>
        </r>
        <r>
          <rPr>
            <sz val="10"/>
            <color rgb="FF000000"/>
            <rFont val="Arial"/>
            <family val="2"/>
          </rPr>
          <t xml:space="preserve"> una calificación numérica en números entreros entre 1 y 5 y se asigna un valor a los siguientes niveles: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Bajo =  1
</t>
        </r>
        <r>
          <rPr>
            <sz val="10"/>
            <color rgb="FF000000"/>
            <rFont val="Arial"/>
            <family val="2"/>
          </rPr>
          <t xml:space="preserve">Medio = 2 y 3
</t>
        </r>
        <r>
          <rPr>
            <sz val="10"/>
            <color rgb="FF000000"/>
            <rFont val="Arial"/>
            <family val="2"/>
          </rPr>
          <t>Alto = 4 y 5</t>
        </r>
        <r>
          <rPr>
            <sz val="10"/>
            <color rgb="FF000000"/>
            <rFont val="Arial"/>
            <family val="2"/>
          </rPr>
          <t xml:space="preserve">
</t>
        </r>
      </text>
    </comment>
    <comment ref="K3" authorId="0">
      <text>
        <r>
          <rPr>
            <sz val="10"/>
            <color rgb="FF000000"/>
            <rFont val="Tahoma"/>
            <family val="34"/>
          </rPr>
          <t xml:space="preserve">El impacto a la imágen se evalua de acuerdo a 5 posibles niveles:
</t>
        </r>
        <r>
          <rPr>
            <b/>
            <sz val="10"/>
            <color rgb="FF000000"/>
            <rFont val="Tahoma"/>
            <family val="34"/>
          </rPr>
          <t>5 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ante toda la ciudadanía distrital y nacional.
</t>
        </r>
        <r>
          <rPr>
            <b/>
            <sz val="10"/>
            <color rgb="FF000000"/>
            <rFont val="Tahoma"/>
            <family val="34"/>
          </rPr>
          <t>4 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ante uno o varios grupos de interés, instituciones públicas, privadas, de control, medios de comunicación y organizaciones internacionales.
</t>
        </r>
        <r>
          <rPr>
            <b/>
            <sz val="10"/>
            <color rgb="FF000000"/>
            <rFont val="Tahoma"/>
            <family val="34"/>
          </rPr>
          <t>3 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nivel de sector Hacienda
</t>
        </r>
        <r>
          <rPr>
            <b/>
            <sz val="10"/>
            <color rgb="FF000000"/>
            <rFont val="Tahoma"/>
            <family val="34"/>
          </rPr>
          <t>2 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más de una área de la entidad
</t>
        </r>
        <r>
          <rPr>
            <b/>
            <sz val="10"/>
            <color rgb="FF000000"/>
            <rFont val="Tahoma"/>
            <family val="34"/>
          </rPr>
          <t>1 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nivel de un área de la entidad 
</t>
        </r>
      </text>
    </comment>
    <comment ref="L3" authorId="0">
      <text>
        <r>
          <rPr>
            <sz val="10"/>
            <color rgb="FF000000"/>
            <rFont val="Tahoma"/>
            <family val="34"/>
          </rPr>
          <t>El impacto a la información se evalúa de acuerdo a los siguientes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interno o externo no autorizado tenga acceso a información altamente restringida o la información y su calidad no se puede recuperar o ser reconstruida.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restringida o la información y su calidad no puede ser recuperada y reconstruida totalmente en forma oportuna.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interno no autorizado tenga acceso a información restringida o la información y su calidad no puede ser recuperada y reconstruida en forma oportuna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de uso interno generalizado o la información se puede recuperar y reconstruir en su totalidad  y con calidad oportunamente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No se afecta la confidencialidad, disponibilidad e integridad de la información 
</t>
        </r>
      </text>
    </comment>
    <comment ref="M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Posibilidad supresión o fusión de la Entidad por decisión de la Administración Distrital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Fallos judiciales en contra de la Entidad 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Acciones legales o investigaciones interpuestas en contra de la Entidad 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Reclamaciones por parte de usuarios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Observaciones administrativas
</t>
        </r>
      </text>
    </comment>
    <comment ref="N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igual o superior al 12%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6% y el 11%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3% y el 5%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1% y el 2%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0.1% y el 0.9%
</t>
        </r>
      </text>
    </comment>
    <comment ref="P3" authorId="0">
      <text>
        <r>
          <rPr>
            <sz val="10"/>
            <color rgb="FF000000"/>
            <rFont val="Tahoma"/>
            <family val="34"/>
          </rPr>
          <t>El valor final es calculado automáticamente de acuerdo a la siguiente fórmula</t>
        </r>
        <r>
          <rPr>
            <b/>
            <sz val="10"/>
            <color rgb="FF000000"/>
            <rFont val="Tahoma"/>
            <family val="34"/>
          </rPr>
          <t xml:space="preserve">: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Nivel de Criticidad en cuanto a la Disponibilidad:=</t>
        </r>
        <r>
          <rPr>
            <sz val="10"/>
            <color rgb="FF000000"/>
            <rFont val="Tahoma"/>
            <family val="34"/>
          </rPr>
          <t xml:space="preserve">(Nivel de Impacto Credibilidad e Imagen * % Peso) + (Nivel de Impacto de Información* % Peso) + (Nivel de Impacto Legal * % Peso)+ (Nivel de Impacto Financiero * % Peso).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Donde el porcentaje de peso se calcula de acuerdo a los siguiente niveles: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Credibilidad e Imagen:35%
</t>
        </r>
        <r>
          <rPr>
            <sz val="10"/>
            <color rgb="FF000000"/>
            <rFont val="Tahoma"/>
            <family val="34"/>
          </rPr>
          <t xml:space="preserve">Información:45%
</t>
        </r>
        <r>
          <rPr>
            <sz val="10"/>
            <color rgb="FF000000"/>
            <rFont val="Tahoma"/>
            <family val="34"/>
          </rPr>
          <t xml:space="preserve">Legal:15%
</t>
        </r>
        <r>
          <rPr>
            <sz val="10"/>
            <color rgb="FF000000"/>
            <rFont val="Tahoma"/>
            <family val="34"/>
          </rPr>
          <t xml:space="preserve">Financiero:5%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Este resultado arroja una calificación numérica en números entreros entre 1 y 5 y se asigna un valor a los siguientes niveles:
</t>
        </r>
        <r>
          <rPr>
            <sz val="10"/>
            <color rgb="FF000000"/>
            <rFont val="Tahoma"/>
            <family val="34"/>
          </rPr>
          <t xml:space="preserve">Bajo =  1
</t>
        </r>
        <r>
          <rPr>
            <sz val="10"/>
            <color rgb="FF000000"/>
            <rFont val="Tahoma"/>
            <family val="34"/>
          </rPr>
          <t xml:space="preserve">Medio = 2 y 3
</t>
        </r>
        <r>
          <rPr>
            <sz val="10"/>
            <color rgb="FF000000"/>
            <rFont val="Tahoma"/>
            <family val="34"/>
          </rPr>
          <t xml:space="preserve">Alto = 4 y 5
</t>
        </r>
      </text>
    </comment>
  </commentList>
</comments>
</file>

<file path=xl/sharedStrings.xml><?xml version="1.0" encoding="utf-8"?>
<sst xmlns="http://schemas.openxmlformats.org/spreadsheetml/2006/main" count="1028" uniqueCount="180">
  <si>
    <t>Norma, función o proceso</t>
  </si>
  <si>
    <t xml:space="preserve"> Código del Procedimiento</t>
  </si>
  <si>
    <t xml:space="preserve"> Código del formato</t>
  </si>
  <si>
    <t>Tipo documental</t>
  </si>
  <si>
    <t>Tipo de Origen</t>
  </si>
  <si>
    <t>Nombre del registro o documento de archivo</t>
  </si>
  <si>
    <t>Definición</t>
  </si>
  <si>
    <t>Idioma</t>
  </si>
  <si>
    <t>Digital</t>
  </si>
  <si>
    <t>Electrónico</t>
  </si>
  <si>
    <t>Descripción del Soporte</t>
  </si>
  <si>
    <t>Presentación de la información (formato)</t>
  </si>
  <si>
    <t>Interno</t>
  </si>
  <si>
    <t>Externo</t>
  </si>
  <si>
    <t>Serie</t>
  </si>
  <si>
    <t xml:space="preserve"> Subserie</t>
  </si>
  <si>
    <t>Observaciones</t>
  </si>
  <si>
    <t xml:space="preserve">PROCESO (Código y nombre del proceso): </t>
  </si>
  <si>
    <t>DEPENDENCIA RESPONSABLE:</t>
  </si>
  <si>
    <t>FECHA DE ELABORACIÓN/VALIDACIÓN:</t>
  </si>
  <si>
    <t>PROPIETARIO DE LOS ACTIVOS  (Nombre y cargo del responsable del proceso):</t>
  </si>
  <si>
    <t>Custodio de la información</t>
  </si>
  <si>
    <t>Objeto legítimo de la excepción</t>
  </si>
  <si>
    <t>Fundamento constitucional o legal</t>
  </si>
  <si>
    <t>Fundamento jurídico de la excepción</t>
  </si>
  <si>
    <t>Excepción total o parcial</t>
  </si>
  <si>
    <t>Fecha de la calificación</t>
  </si>
  <si>
    <t>Plazo de la clasificación o reserva</t>
  </si>
  <si>
    <t>Descripción de la categoría de información</t>
  </si>
  <si>
    <t xml:space="preserve">Análogo </t>
  </si>
  <si>
    <t xml:space="preserve">Estado de la información </t>
  </si>
  <si>
    <t>Área / Dependencia</t>
  </si>
  <si>
    <t>Localización del documento/activo de información o Lugar de consulta</t>
  </si>
  <si>
    <t>INSTRUMENTO DE GESTIÓN DE LA INFORMACIÓN PÚBLICA - UNIDAD ADMINISTRATIVA ESPECIAL DE CATASTRO DISTRITAL</t>
  </si>
  <si>
    <t>Lista de valores</t>
  </si>
  <si>
    <t>X</t>
  </si>
  <si>
    <t>Publicada en (link página web)</t>
  </si>
  <si>
    <t>Tipo de Soporte 
(medio de conservación y/o soporte)</t>
  </si>
  <si>
    <t>ÍNDICE DE INFORMACIÓN CLASIFICADA Y RESERVADA</t>
  </si>
  <si>
    <t>Estado de la información</t>
  </si>
  <si>
    <t>Disponible</t>
  </si>
  <si>
    <t>Publicado</t>
  </si>
  <si>
    <t>Disponible y publicado</t>
  </si>
  <si>
    <t>Frecuencia</t>
  </si>
  <si>
    <t>demanda</t>
  </si>
  <si>
    <t>anual</t>
  </si>
  <si>
    <t>semestral</t>
  </si>
  <si>
    <t>trimestral</t>
  </si>
  <si>
    <t>otro</t>
  </si>
  <si>
    <t>bimestral</t>
  </si>
  <si>
    <t>mensual</t>
  </si>
  <si>
    <t>semanal</t>
  </si>
  <si>
    <r>
      <t>&lt;En este instrumento se deben registrar todas las categorías de información</t>
    </r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>, todo registro publicado en el sitio Web de la Unidad, todo registro disponible para ser solicitado por el público de la UAECD y debe ser diligenciado de acuerdo con los procedimientos y lineamientos definidos en su Programa de Gestión Documental</t>
    </r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>.</t>
    </r>
  </si>
  <si>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 xml:space="preserve"> Programa de Gestión Documental: programa en el cual se establecen los procedimientos y lineamientos necesarios para la producción, distribución, organización, consulta y conservación de los documentos públicos. Este Programa debe integrarse con las funciones administrativas de la Unidad. Deben observarse los lineamientos y recomendaciones que el Archivo General de la Nación y demás entidades competentes expidan en la materia.</t>
    </r>
  </si>
  <si>
    <t>diaria</t>
  </si>
  <si>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 xml:space="preserve"> A nivel archivístico distrital, dicha categoría se reconoce como serie y subserie documental.</t>
    </r>
  </si>
  <si>
    <t>Este instrumento es generado para dar cumplimiento a la Ley de Transparencia 1712 de 2014 y al décimo primer lineamiento "Inventario de Activos de información" de la Alcaldía Mayor de Bogotá, de mayo de 2015.</t>
  </si>
  <si>
    <t>Confidencialidad</t>
  </si>
  <si>
    <t>Integridad</t>
  </si>
  <si>
    <t>Disponibilidad</t>
  </si>
  <si>
    <t>Contiene Datos Personales?</t>
  </si>
  <si>
    <t>NO</t>
  </si>
  <si>
    <t>Clasificación del Activo</t>
  </si>
  <si>
    <t>Activo de Informacion</t>
  </si>
  <si>
    <t>Imagen</t>
  </si>
  <si>
    <t>Informacion</t>
  </si>
  <si>
    <t>Legal</t>
  </si>
  <si>
    <t>Financiero</t>
  </si>
  <si>
    <t>Criticidad 
Activo</t>
  </si>
  <si>
    <t>Sub-Total</t>
  </si>
  <si>
    <t>Total Integridad</t>
  </si>
  <si>
    <t>Total Disponibilidad</t>
  </si>
  <si>
    <t>Pública</t>
  </si>
  <si>
    <t>CLASIFICACIÓN DEL ACTIVO EN EL MARCO DE LA SEGURIDAD DE LA INFORMACIÓN</t>
  </si>
  <si>
    <t>DIRECCIONAMIENTO ESTRATÉGICO</t>
  </si>
  <si>
    <t>01-02-PR-01–v1</t>
  </si>
  <si>
    <t>01-01-FR-01</t>
  </si>
  <si>
    <t>Acta de reunión</t>
  </si>
  <si>
    <t>Proponer y/o plantear un terma de investigación con base en la información de la base predial catastral, teniendo en cuenta  la aprobación por parte de la señora Directora de la Unidad</t>
  </si>
  <si>
    <t>Español</t>
  </si>
  <si>
    <t xml:space="preserve">Papel </t>
  </si>
  <si>
    <t>No Aplica</t>
  </si>
  <si>
    <t>Investigaciones Catastrales y de Ciudad</t>
  </si>
  <si>
    <t xml:space="preserve">Sin establecer </t>
  </si>
  <si>
    <t>Documentos de investigación que permiten generar conocimiento, apoyar la gestión catastral y generar estudios e investigaciones de la ciudad con la información catastral.</t>
  </si>
  <si>
    <t xml:space="preserve">Archivo de gestión OTC </t>
  </si>
  <si>
    <t>No aplica</t>
  </si>
  <si>
    <t>Observatorio Técnico Catastral</t>
  </si>
  <si>
    <t>01-02-FR-01</t>
  </si>
  <si>
    <t>Formato de Formulación de Propuesta de Investigación</t>
  </si>
  <si>
    <t>Se genera una pregunta investigativa, con objetivos y justificación del problema planteado.</t>
  </si>
  <si>
    <t>Construcción del marco teórico de la investigación.</t>
  </si>
  <si>
    <t>Definición del alcance e hipótesis del proyecto.</t>
  </si>
  <si>
    <t>Evaluación de la propuesta de investigación  - Viabilidad y alcance</t>
  </si>
  <si>
    <t>01-02-FR-02</t>
  </si>
  <si>
    <t>Formato Plan de trabajo</t>
  </si>
  <si>
    <t>Aprobación y viabilidad del plan de trabajo.</t>
  </si>
  <si>
    <t>Documento de la investigación.</t>
  </si>
  <si>
    <t>Disco Duro</t>
  </si>
  <si>
    <t>Documento de texto.doc, hoja de calculo, imagen, mapa.</t>
  </si>
  <si>
    <t>File Server  OTC(\\prowinfs02)(T):</t>
  </si>
  <si>
    <t>Avance Documento de la investigación.</t>
  </si>
  <si>
    <t>Validación del desarrollo de la investigación - Presentación avance</t>
  </si>
  <si>
    <t>Documento final de investigación.</t>
  </si>
  <si>
    <t>12-02-FR-01</t>
  </si>
  <si>
    <t>Solicitud mesa de servicios - Formato comunicaciones</t>
  </si>
  <si>
    <t>Documento de texto.doc; pdf</t>
  </si>
  <si>
    <t xml:space="preserve">Publicado </t>
  </si>
  <si>
    <t>http://mesadeservicio.catastrobogota.gov.co/CAisd/pdmweb.exe</t>
  </si>
  <si>
    <t>01-02-PR-02–v1</t>
  </si>
  <si>
    <t>Identificar la actividad, tema de interés, producto y/o servicio de la Unidad para el estudio de una mejor práctica.</t>
  </si>
  <si>
    <t>Realizar el contacto con la fuente  para obtener información de la mejor práctica y solicitar aprobación para la realización del estudio.</t>
  </si>
  <si>
    <t>Investigaciones catastrales y de ciudad</t>
  </si>
  <si>
    <t>Correo electrónico</t>
  </si>
  <si>
    <t>Correo institucional</t>
  </si>
  <si>
    <t>08-01-FR-05</t>
  </si>
  <si>
    <t xml:space="preserve">Memorando </t>
  </si>
  <si>
    <t>Se identifican  las necesidades los recursos necesarios para permitir la realización del estudio.</t>
  </si>
  <si>
    <t xml:space="preserve">Correo electrónico </t>
  </si>
  <si>
    <t>Se presentan las necesidades de los recursos  a la Dirección para llevar a cabo el estudio de la mejor practica.</t>
  </si>
  <si>
    <t>Se gestionan los recursos para el inicio de la mejor practica.</t>
  </si>
  <si>
    <t xml:space="preserve">Documento de propuesta de mejor práctica </t>
  </si>
  <si>
    <t>Se realiza la evaluación de la propuesta de la mejor práctica y la Dirección tomará la decisión de adoptarla.</t>
  </si>
  <si>
    <t>01-02-PR-03–v1</t>
  </si>
  <si>
    <t>08-01-FR-01</t>
  </si>
  <si>
    <t>Oficio</t>
  </si>
  <si>
    <t>Identificación de fuentes de información que apoye los procesos catastrales de captura, integración y disposición de la información.</t>
  </si>
  <si>
    <t>01-02-FR-03</t>
  </si>
  <si>
    <t>Formato de Caracterización de fuentes de información</t>
  </si>
  <si>
    <t xml:space="preserve">Se define el mecanismo de transferencia de información </t>
  </si>
  <si>
    <t>01-02-PR-04–v1</t>
  </si>
  <si>
    <t>Formato de Registro de Estudios OTC</t>
  </si>
  <si>
    <t>Una vez recibida la solicitud, se diligencia el formato de registro para llevar el control de los requerimientos.</t>
  </si>
  <si>
    <t xml:space="preserve"> Disco Duro</t>
  </si>
  <si>
    <t>Hoja de calculo. Xls</t>
  </si>
  <si>
    <t>Sin establecer</t>
  </si>
  <si>
    <t>File Server OTC(\\prowinfs02)(T):</t>
  </si>
  <si>
    <t xml:space="preserve">Se plantea como abordar el tema para recopilar datos, variables y técnicas de recolección y análisis de datos. </t>
  </si>
  <si>
    <t>Registro de la Identificación del tema en estudio.</t>
  </si>
  <si>
    <t>Documento Técnico</t>
  </si>
  <si>
    <t>Se consolida y oficializa el documento técnico</t>
  </si>
  <si>
    <t>Documento texto, hoja de calculo, xml, csv.Arc Gis</t>
  </si>
  <si>
    <t>Documento de investigación.</t>
  </si>
  <si>
    <t>Formatos</t>
  </si>
  <si>
    <t>NO APLICA</t>
  </si>
  <si>
    <t>01-GP-01- Direccionamiento Estratégico</t>
  </si>
  <si>
    <t>02-GP-01- Gestión Integral del Riesgo</t>
  </si>
  <si>
    <t>03-GP-01- Captura de Información</t>
  </si>
  <si>
    <t>04-GP-01- Integración de Información</t>
  </si>
  <si>
    <t>05-GP-01- Disposición de información</t>
  </si>
  <si>
    <t>06-GP-01- Gestión Talento Humano</t>
  </si>
  <si>
    <t xml:space="preserve">07-GP-01- Gestión Servicios Administrativos </t>
  </si>
  <si>
    <t>08-GP-01- Gestión Documental</t>
  </si>
  <si>
    <t>09-GP-01- Gestión Financiera</t>
  </si>
  <si>
    <t>10-GP-01- Gestión Juridica</t>
  </si>
  <si>
    <t>11-GP-01- Gestión Contractual</t>
  </si>
  <si>
    <t>12-GP-01- Gestión de Comunicaciones</t>
  </si>
  <si>
    <t>13-GP-01- Provisión y Soporte de Servicios TI</t>
  </si>
  <si>
    <t>14-GP-01- Medición, Análisis y Mejora</t>
  </si>
  <si>
    <t>15-GP-01- Control Disciplinario Interno</t>
  </si>
  <si>
    <t>Carlos Gómez</t>
  </si>
  <si>
    <t>CUADRO DE CARACTERIZACIÓN DOCUMENTAL</t>
  </si>
  <si>
    <t>Activo de
Información
Asociado</t>
  </si>
  <si>
    <t>Oficina Observatorio Técnico Catastral.  Jefe de Oficina</t>
  </si>
  <si>
    <t>Identificar tema de investigación. Se genera una pregunta investigativa, objetivos y justificación del problema planteado.</t>
  </si>
  <si>
    <t>Elaboración del plan de trabajo según las actividades a desarrollar.</t>
  </si>
  <si>
    <t>Desarrollo del tema de investigación  con base en el documento técnico de metodología.</t>
  </si>
  <si>
    <t>Gerencia de Tecnología - Gerente</t>
  </si>
  <si>
    <t xml:space="preserve">Presentación del documento de investigación </t>
  </si>
  <si>
    <t>Se realiza la solicitud al área de comunicaciones a través de la mesa de servicios para la publicación del estudio.</t>
  </si>
  <si>
    <t>https://www.catastrobogota.gov.co/es/observatorio-técnico-catastral-otc/documentos-investigaciones</t>
  </si>
  <si>
    <t xml:space="preserve">Plataforma Institucional  - Correo electrónico Funcionario que realiza el proceso </t>
  </si>
  <si>
    <t>Oficina Asesoría Jurídica - Jefe</t>
  </si>
  <si>
    <t xml:space="preserve">Presentación y evaluación de la propuesta por la  Dirección. </t>
  </si>
  <si>
    <t xml:space="preserve">Después de seleccionar la variable y la empresa que genera dicha información se procede a realizar el primer acercamiento con la entidad para identificar las características de los datos sobre la variable de interés. </t>
  </si>
  <si>
    <t>Análisis y revisión de la pertinencia de la información obtenida de la fuente de información, para la obtención de la variable que conlleve al cruce de información con la base catastral.</t>
  </si>
  <si>
    <t>Realización de prueba piloto y socialización de la misma en caso de aceptarse.</t>
  </si>
  <si>
    <t>Presentación de los resultados del estudio y/o requerimiento para su respectiva validación.</t>
  </si>
  <si>
    <t>.Plataforma Correo electrónico</t>
  </si>
  <si>
    <t>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</si>
</sst>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dd&quot;, &quot;mmmm\ dd&quot;, &quot;yyyy"/>
    <numFmt numFmtId="165" formatCode="yyyy\-mm\-dd;@"/>
  </numFmts>
  <fonts count="33" x14ac:knownFonts="1">
    <font>
      <sz val="10"/>
      <name val="Arial"/>
      <family val="2"/>
    </font>
    <font>
      <sz val="11"/>
      <color indexed="8"/>
      <name val="Calibri"/>
      <family val="2"/>
    </font>
    <font>
      <sz val="9"/>
      <color indexed="8"/>
      <name val="Tahoma"/>
      <family val="2"/>
    </font>
    <font>
      <sz val="10"/>
      <name val="Arial"/>
      <family val="2"/>
    </font>
    <font>
      <b/>
      <sz val="9"/>
      <color indexed="8"/>
      <name val="Tahoma"/>
      <family val="2"/>
    </font>
    <font>
      <sz val="11"/>
      <name val="Calibri"/>
      <family val="2"/>
    </font>
    <font>
      <vertAlign val="superscript"/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Tahoma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sz val="10"/>
      <color rgb="FF000000"/>
      <name val="Arial"/>
      <family val="2"/>
    </font>
    <font>
      <sz val="10"/>
      <color rgb="FF000000"/>
      <name val="Tahoma"/>
      <family val="34"/>
    </font>
    <font>
      <i/>
      <sz val="10"/>
      <color rgb="FF000000"/>
      <name val="Tahoma"/>
      <family val="34"/>
    </font>
    <font>
      <b/>
      <sz val="10"/>
      <color rgb="FF000000"/>
      <name val="Tahoma"/>
      <family val="34"/>
    </font>
    <font>
      <i/>
      <sz val="10"/>
      <color rgb="FF000000"/>
      <name val="Arial"/>
      <family val="2"/>
    </font>
    <font>
      <sz val="10"/>
      <color rgb="FF000000"/>
      <name val="Times New Roman"/>
      <family val="18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36"/>
      <color rgb="FF000000"/>
      <name val="Calibri"/>
      <family val="2"/>
      <scheme val="minor"/>
    </font>
    <font>
      <b/>
      <sz val="1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/>
        <bgColor indexed="23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3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23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indexed="23"/>
      </patternFill>
    </fill>
    <fill>
      <patternFill patternType="solid">
        <fgColor theme="8" tint="0.39997558519241921"/>
        <bgColor indexed="31"/>
      </patternFill>
    </fill>
    <fill>
      <patternFill patternType="solid">
        <fgColor rgb="FFFF00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/>
      <top/>
      <bottom/>
      <diagonal/>
    </border>
  </borders>
  <cellStyleXfs count="5">
    <xf numFmtId="0" fontId="0" fillId="0" borderId="0"/>
    <xf numFmtId="0" fontId="1" fillId="0" borderId="0"/>
    <xf numFmtId="164" fontId="3" fillId="0" borderId="0"/>
    <xf numFmtId="0" fontId="7" fillId="0" borderId="0"/>
    <xf numFmtId="0" fontId="3" fillId="0" borderId="0"/>
  </cellStyleXfs>
  <cellXfs count="100">
    <xf numFmtId="0" fontId="0" fillId="0" borderId="0" xfId="0"/>
    <xf numFmtId="0" fontId="1" fillId="0" borderId="0" xfId="1" applyAlignment="1">
      <alignment vertical="center"/>
    </xf>
    <xf numFmtId="0" fontId="0" fillId="0" borderId="0" xfId="0" applyAlignment="1">
      <alignment horizontal="left"/>
    </xf>
    <xf numFmtId="0" fontId="0" fillId="0" borderId="1" xfId="0" applyFill="1" applyBorder="1" applyAlignment="1" applyProtection="1">
      <alignment horizontal="center" vertical="center"/>
    </xf>
    <xf numFmtId="0" fontId="14" fillId="0" borderId="1" xfId="0" applyFont="1" applyFill="1" applyBorder="1" applyAlignment="1" applyProtection="1">
      <alignment horizontal="center" vertical="center"/>
    </xf>
    <xf numFmtId="0" fontId="0" fillId="15" borderId="1" xfId="0" applyFill="1" applyBorder="1" applyAlignment="1" applyProtection="1">
      <alignment horizontal="center" vertical="center"/>
    </xf>
    <xf numFmtId="0" fontId="11" fillId="0" borderId="10" xfId="0" applyFont="1" applyBorder="1" applyAlignment="1" applyProtection="1">
      <alignment horizontal="center"/>
    </xf>
    <xf numFmtId="0" fontId="31" fillId="0" borderId="13" xfId="0" applyFont="1" applyBorder="1" applyAlignment="1" applyProtection="1">
      <alignment horizontal="center" vertical="center"/>
    </xf>
    <xf numFmtId="0" fontId="31" fillId="0" borderId="14" xfId="0" applyFont="1" applyBorder="1" applyAlignment="1" applyProtection="1">
      <alignment horizontal="center" vertical="center"/>
    </xf>
    <xf numFmtId="0" fontId="31" fillId="0" borderId="15" xfId="0" applyFont="1" applyBorder="1" applyAlignment="1" applyProtection="1">
      <alignment horizontal="center" vertical="center"/>
    </xf>
    <xf numFmtId="0" fontId="11" fillId="3" borderId="0" xfId="0" applyFont="1" applyFill="1" applyBorder="1" applyAlignment="1" applyProtection="1"/>
    <xf numFmtId="0" fontId="12" fillId="3" borderId="0" xfId="0" applyFont="1" applyFill="1" applyBorder="1" applyAlignment="1" applyProtection="1"/>
    <xf numFmtId="0" fontId="11" fillId="3" borderId="0" xfId="0" applyFont="1" applyFill="1" applyAlignment="1" applyProtection="1"/>
    <xf numFmtId="0" fontId="14" fillId="0" borderId="11" xfId="0" applyFont="1" applyBorder="1" applyProtection="1"/>
    <xf numFmtId="0" fontId="31" fillId="0" borderId="26" xfId="0" applyFont="1" applyBorder="1" applyAlignment="1" applyProtection="1">
      <alignment horizontal="center" vertical="center"/>
    </xf>
    <xf numFmtId="0" fontId="31" fillId="0" borderId="0" xfId="0" applyFont="1" applyBorder="1" applyAlignment="1" applyProtection="1">
      <alignment horizontal="center" vertical="center"/>
    </xf>
    <xf numFmtId="0" fontId="31" fillId="0" borderId="18" xfId="0" applyFont="1" applyBorder="1" applyAlignment="1" applyProtection="1">
      <alignment horizontal="center" vertical="center"/>
    </xf>
    <xf numFmtId="0" fontId="14" fillId="0" borderId="12" xfId="0" applyFont="1" applyBorder="1" applyProtection="1"/>
    <xf numFmtId="0" fontId="31" fillId="0" borderId="16" xfId="0" applyFont="1" applyBorder="1" applyAlignment="1" applyProtection="1">
      <alignment horizontal="center" vertical="center"/>
    </xf>
    <xf numFmtId="0" fontId="31" fillId="0" borderId="3" xfId="0" applyFont="1" applyBorder="1" applyAlignment="1" applyProtection="1">
      <alignment horizontal="center" vertical="center"/>
    </xf>
    <xf numFmtId="0" fontId="31" fillId="0" borderId="17" xfId="0" applyFont="1" applyBorder="1" applyAlignment="1" applyProtection="1">
      <alignment horizontal="center" vertical="center"/>
    </xf>
    <xf numFmtId="164" fontId="13" fillId="0" borderId="1" xfId="2" applyFont="1" applyFill="1" applyBorder="1" applyAlignment="1" applyProtection="1">
      <alignment horizontal="left" vertical="center" wrapText="1"/>
    </xf>
    <xf numFmtId="164" fontId="14" fillId="0" borderId="20" xfId="2" applyFont="1" applyFill="1" applyBorder="1" applyAlignment="1" applyProtection="1">
      <alignment horizontal="center" vertical="center" wrapText="1"/>
    </xf>
    <xf numFmtId="0" fontId="14" fillId="0" borderId="0" xfId="0" applyFont="1" applyProtection="1"/>
    <xf numFmtId="164" fontId="14" fillId="0" borderId="1" xfId="2" applyFont="1" applyFill="1" applyBorder="1" applyAlignment="1" applyProtection="1">
      <alignment horizontal="center" vertical="center" wrapText="1"/>
    </xf>
    <xf numFmtId="164" fontId="13" fillId="0" borderId="0" xfId="2" applyFont="1" applyFill="1" applyBorder="1" applyAlignment="1" applyProtection="1">
      <alignment vertical="center" wrapText="1"/>
    </xf>
    <xf numFmtId="164" fontId="15" fillId="0" borderId="0" xfId="2" applyFont="1" applyFill="1" applyBorder="1" applyAlignment="1" applyProtection="1">
      <alignment vertical="top" wrapText="1"/>
    </xf>
    <xf numFmtId="164" fontId="15" fillId="0" borderId="0" xfId="2" applyFont="1" applyFill="1" applyBorder="1" applyAlignment="1" applyProtection="1">
      <alignment horizontal="left" vertical="top" wrapText="1"/>
    </xf>
    <xf numFmtId="165" fontId="14" fillId="0" borderId="1" xfId="2" applyNumberFormat="1" applyFont="1" applyFill="1" applyBorder="1" applyAlignment="1" applyProtection="1">
      <alignment horizontal="center" vertical="center" wrapText="1"/>
    </xf>
    <xf numFmtId="164" fontId="10" fillId="0" borderId="0" xfId="2" applyFont="1" applyFill="1" applyBorder="1" applyAlignment="1" applyProtection="1">
      <alignment vertical="center" wrapText="1"/>
    </xf>
    <xf numFmtId="164" fontId="9" fillId="0" borderId="0" xfId="2" applyFont="1" applyFill="1" applyBorder="1" applyAlignment="1" applyProtection="1">
      <alignment vertical="center" wrapText="1"/>
    </xf>
    <xf numFmtId="164" fontId="13" fillId="0" borderId="0" xfId="2" applyFont="1" applyFill="1" applyBorder="1" applyAlignment="1" applyProtection="1">
      <alignment horizontal="left" vertical="center" wrapText="1"/>
    </xf>
    <xf numFmtId="14" fontId="13" fillId="0" borderId="0" xfId="2" applyNumberFormat="1" applyFont="1" applyFill="1" applyBorder="1" applyAlignment="1" applyProtection="1">
      <alignment horizontal="left" vertical="center" wrapText="1"/>
    </xf>
    <xf numFmtId="0" fontId="13" fillId="0" borderId="0" xfId="2" applyNumberFormat="1" applyFont="1" applyFill="1" applyBorder="1" applyAlignment="1" applyProtection="1">
      <alignment horizontal="left" vertical="center" wrapText="1"/>
    </xf>
    <xf numFmtId="164" fontId="13" fillId="0" borderId="0" xfId="2" applyFont="1" applyFill="1" applyBorder="1" applyAlignment="1" applyProtection="1">
      <alignment horizontal="center" vertical="center" wrapText="1"/>
    </xf>
    <xf numFmtId="164" fontId="10" fillId="0" borderId="0" xfId="2" applyFont="1" applyFill="1" applyBorder="1" applyAlignment="1" applyProtection="1">
      <alignment horizontal="center" vertical="center" wrapText="1"/>
    </xf>
    <xf numFmtId="164" fontId="15" fillId="0" borderId="0" xfId="2" applyFont="1" applyFill="1" applyBorder="1" applyAlignment="1" applyProtection="1">
      <alignment horizontal="center" vertical="top" wrapText="1"/>
    </xf>
    <xf numFmtId="0" fontId="16" fillId="0" borderId="0" xfId="0" applyFont="1" applyProtection="1"/>
    <xf numFmtId="164" fontId="14" fillId="0" borderId="0" xfId="2" applyFont="1" applyFill="1" applyBorder="1" applyAlignment="1" applyProtection="1">
      <alignment horizontal="left" vertical="center" wrapText="1"/>
    </xf>
    <xf numFmtId="164" fontId="14" fillId="0" borderId="0" xfId="2" applyFont="1" applyFill="1" applyBorder="1" applyAlignment="1" applyProtection="1">
      <alignment vertical="center" wrapText="1"/>
    </xf>
    <xf numFmtId="164" fontId="7" fillId="0" borderId="0" xfId="2" applyFont="1" applyFill="1" applyBorder="1" applyAlignment="1" applyProtection="1">
      <alignment vertical="center" wrapText="1"/>
    </xf>
    <xf numFmtId="164" fontId="8" fillId="0" borderId="0" xfId="2" applyFont="1" applyFill="1" applyBorder="1" applyAlignment="1" applyProtection="1">
      <alignment vertical="center" wrapText="1"/>
    </xf>
    <xf numFmtId="164" fontId="14" fillId="0" borderId="2" xfId="2" applyFont="1" applyFill="1" applyBorder="1" applyAlignment="1" applyProtection="1">
      <alignment vertical="center" wrapText="1"/>
    </xf>
    <xf numFmtId="164" fontId="5" fillId="0" borderId="0" xfId="2" applyFont="1" applyFill="1" applyBorder="1" applyAlignment="1" applyProtection="1">
      <alignment horizontal="left" vertical="center" wrapText="1"/>
    </xf>
    <xf numFmtId="164" fontId="14" fillId="0" borderId="0" xfId="2" applyFont="1" applyFill="1" applyBorder="1" applyAlignment="1" applyProtection="1">
      <alignment horizontal="left" vertical="center" wrapText="1"/>
    </xf>
    <xf numFmtId="164" fontId="14" fillId="0" borderId="2" xfId="2" applyFont="1" applyFill="1" applyBorder="1" applyAlignment="1" applyProtection="1">
      <alignment horizontal="left" vertical="center" wrapText="1"/>
    </xf>
    <xf numFmtId="164" fontId="7" fillId="0" borderId="2" xfId="2" applyFont="1" applyFill="1" applyBorder="1" applyAlignment="1" applyProtection="1">
      <alignment vertical="center" wrapText="1"/>
    </xf>
    <xf numFmtId="164" fontId="13" fillId="9" borderId="1" xfId="2" applyFont="1" applyFill="1" applyBorder="1" applyAlignment="1" applyProtection="1">
      <alignment horizontal="center" vertical="center" wrapText="1"/>
    </xf>
    <xf numFmtId="164" fontId="13" fillId="12" borderId="5" xfId="2" applyFont="1" applyFill="1" applyBorder="1" applyAlignment="1" applyProtection="1">
      <alignment horizontal="center" vertical="center" wrapText="1"/>
    </xf>
    <xf numFmtId="164" fontId="13" fillId="12" borderId="21" xfId="2" applyFont="1" applyFill="1" applyBorder="1" applyAlignment="1" applyProtection="1">
      <alignment horizontal="center" vertical="center" wrapText="1"/>
    </xf>
    <xf numFmtId="164" fontId="13" fillId="12" borderId="9" xfId="2" applyFont="1" applyFill="1" applyBorder="1" applyAlignment="1" applyProtection="1">
      <alignment horizontal="center" vertical="center" wrapText="1"/>
    </xf>
    <xf numFmtId="164" fontId="13" fillId="7" borderId="5" xfId="2" applyFont="1" applyFill="1" applyBorder="1" applyAlignment="1" applyProtection="1">
      <alignment horizontal="center" vertical="center" wrapText="1"/>
    </xf>
    <xf numFmtId="164" fontId="13" fillId="7" borderId="21" xfId="2" applyFont="1" applyFill="1" applyBorder="1" applyAlignment="1" applyProtection="1">
      <alignment horizontal="center" vertical="center" wrapText="1"/>
    </xf>
    <xf numFmtId="0" fontId="10" fillId="10" borderId="1" xfId="0" applyFont="1" applyFill="1" applyBorder="1" applyAlignment="1" applyProtection="1">
      <alignment horizontal="center" vertical="center" wrapText="1"/>
    </xf>
    <xf numFmtId="0" fontId="13" fillId="8" borderId="1" xfId="0" applyFont="1" applyFill="1" applyBorder="1" applyAlignment="1" applyProtection="1">
      <alignment horizontal="center" vertical="center" wrapText="1"/>
    </xf>
    <xf numFmtId="0" fontId="13" fillId="6" borderId="1" xfId="0" applyFont="1" applyFill="1" applyBorder="1" applyAlignment="1" applyProtection="1">
      <alignment horizontal="center" vertical="center" wrapText="1"/>
    </xf>
    <xf numFmtId="0" fontId="13" fillId="6" borderId="6" xfId="0" applyFont="1" applyFill="1" applyBorder="1" applyAlignment="1" applyProtection="1">
      <alignment horizontal="center" vertical="center" wrapText="1"/>
    </xf>
    <xf numFmtId="0" fontId="13" fillId="6" borderId="7" xfId="0" applyFont="1" applyFill="1" applyBorder="1" applyAlignment="1" applyProtection="1">
      <alignment horizontal="center" vertical="center" wrapText="1"/>
    </xf>
    <xf numFmtId="0" fontId="13" fillId="6" borderId="8" xfId="0" applyFont="1" applyFill="1" applyBorder="1" applyAlignment="1" applyProtection="1">
      <alignment horizontal="center" vertical="center" wrapText="1"/>
    </xf>
    <xf numFmtId="0" fontId="13" fillId="4" borderId="21" xfId="0" applyFont="1" applyFill="1" applyBorder="1" applyAlignment="1" applyProtection="1">
      <alignment horizontal="center" vertical="center" wrapText="1"/>
    </xf>
    <xf numFmtId="0" fontId="13" fillId="4" borderId="9" xfId="0" applyFont="1" applyFill="1" applyBorder="1" applyAlignment="1" applyProtection="1">
      <alignment horizontal="center" vertical="center" wrapText="1"/>
    </xf>
    <xf numFmtId="0" fontId="13" fillId="14" borderId="19" xfId="0" applyFont="1" applyFill="1" applyBorder="1" applyAlignment="1" applyProtection="1">
      <alignment horizontal="center" vertical="center" wrapText="1"/>
    </xf>
    <xf numFmtId="0" fontId="13" fillId="13" borderId="19" xfId="0" applyFont="1" applyFill="1" applyBorder="1" applyAlignment="1" applyProtection="1">
      <alignment horizontal="center" vertical="center" wrapText="1"/>
    </xf>
    <xf numFmtId="0" fontId="13" fillId="8" borderId="5" xfId="0" applyFont="1" applyFill="1" applyBorder="1" applyAlignment="1" applyProtection="1">
      <alignment horizontal="center" vertical="center" wrapText="1"/>
    </xf>
    <xf numFmtId="0" fontId="13" fillId="8" borderId="9" xfId="0" applyFont="1" applyFill="1" applyBorder="1" applyAlignment="1" applyProtection="1">
      <alignment horizontal="center" vertical="center" wrapText="1"/>
    </xf>
    <xf numFmtId="0" fontId="13" fillId="6" borderId="19" xfId="0" applyFont="1" applyFill="1" applyBorder="1" applyAlignment="1" applyProtection="1">
      <alignment horizontal="center" vertical="center" wrapText="1"/>
    </xf>
    <xf numFmtId="0" fontId="13" fillId="6" borderId="1" xfId="0" applyFont="1" applyFill="1" applyBorder="1" applyAlignment="1" applyProtection="1">
      <alignment horizontal="center" vertical="center" textRotation="90" wrapText="1"/>
    </xf>
    <xf numFmtId="0" fontId="13" fillId="4" borderId="1" xfId="0" applyFont="1" applyFill="1" applyBorder="1" applyAlignment="1" applyProtection="1">
      <alignment horizontal="center" vertical="center" wrapText="1"/>
    </xf>
    <xf numFmtId="0" fontId="13" fillId="14" borderId="24" xfId="0" applyFont="1" applyFill="1" applyBorder="1" applyAlignment="1" applyProtection="1">
      <alignment horizontal="center" vertical="center" wrapText="1"/>
    </xf>
    <xf numFmtId="0" fontId="13" fillId="13" borderId="24" xfId="0" applyFont="1" applyFill="1" applyBorder="1" applyAlignment="1" applyProtection="1">
      <alignment horizontal="center" vertical="center" wrapText="1"/>
    </xf>
    <xf numFmtId="0" fontId="13" fillId="6" borderId="20" xfId="0" applyFont="1" applyFill="1" applyBorder="1" applyAlignment="1" applyProtection="1">
      <alignment horizontal="center" vertical="center" wrapText="1"/>
    </xf>
    <xf numFmtId="0" fontId="13" fillId="14" borderId="20" xfId="0" applyFont="1" applyFill="1" applyBorder="1" applyAlignment="1" applyProtection="1">
      <alignment horizontal="center" vertical="center" wrapText="1"/>
    </xf>
    <xf numFmtId="0" fontId="13" fillId="13" borderId="20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left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14" fillId="2" borderId="1" xfId="0" applyFont="1" applyFill="1" applyBorder="1" applyAlignment="1" applyProtection="1">
      <alignment horizontal="center" vertical="center" wrapText="1"/>
    </xf>
    <xf numFmtId="0" fontId="14" fillId="0" borderId="1" xfId="0" applyFont="1" applyBorder="1" applyAlignment="1" applyProtection="1">
      <alignment horizontal="center" vertical="center" wrapText="1"/>
    </xf>
    <xf numFmtId="0" fontId="13" fillId="5" borderId="3" xfId="0" applyFont="1" applyFill="1" applyBorder="1" applyAlignment="1" applyProtection="1">
      <alignment horizontal="center" vertical="center" wrapText="1"/>
    </xf>
    <xf numFmtId="0" fontId="13" fillId="5" borderId="4" xfId="0" applyFont="1" applyFill="1" applyBorder="1" applyAlignment="1" applyProtection="1">
      <alignment horizontal="center" vertical="center" wrapText="1"/>
    </xf>
    <xf numFmtId="0" fontId="13" fillId="5" borderId="3" xfId="0" applyFont="1" applyFill="1" applyBorder="1" applyAlignment="1" applyProtection="1">
      <alignment horizontal="center" vertical="center" wrapText="1"/>
    </xf>
    <xf numFmtId="0" fontId="13" fillId="5" borderId="4" xfId="0" applyFont="1" applyFill="1" applyBorder="1" applyAlignment="1" applyProtection="1">
      <alignment horizontal="center" vertical="center" wrapText="1"/>
    </xf>
    <xf numFmtId="0" fontId="0" fillId="11" borderId="19" xfId="0" applyFill="1" applyBorder="1" applyAlignment="1" applyProtection="1">
      <alignment horizontal="center" vertical="center"/>
    </xf>
    <xf numFmtId="0" fontId="0" fillId="11" borderId="6" xfId="0" applyFill="1" applyBorder="1" applyAlignment="1" applyProtection="1">
      <alignment horizontal="center" vertical="center"/>
    </xf>
    <xf numFmtId="0" fontId="0" fillId="11" borderId="5" xfId="0" applyFill="1" applyBorder="1" applyAlignment="1" applyProtection="1">
      <alignment horizontal="center" vertical="center"/>
    </xf>
    <xf numFmtId="0" fontId="0" fillId="11" borderId="21" xfId="0" applyFill="1" applyBorder="1" applyAlignment="1" applyProtection="1">
      <alignment horizontal="center" vertical="center"/>
    </xf>
    <xf numFmtId="0" fontId="0" fillId="11" borderId="9" xfId="0" applyFill="1" applyBorder="1" applyAlignment="1" applyProtection="1">
      <alignment horizontal="center" vertical="center"/>
    </xf>
    <xf numFmtId="0" fontId="0" fillId="11" borderId="1" xfId="0" applyFill="1" applyBorder="1" applyAlignment="1" applyProtection="1">
      <alignment horizontal="center" vertical="center"/>
    </xf>
    <xf numFmtId="0" fontId="0" fillId="11" borderId="1" xfId="0" applyFill="1" applyBorder="1" applyAlignment="1" applyProtection="1">
      <alignment horizontal="center" vertical="center"/>
    </xf>
    <xf numFmtId="0" fontId="0" fillId="11" borderId="22" xfId="0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0" fillId="11" borderId="20" xfId="0" applyFill="1" applyBorder="1" applyAlignment="1" applyProtection="1">
      <alignment horizontal="center" vertical="center"/>
    </xf>
    <xf numFmtId="0" fontId="0" fillId="11" borderId="20" xfId="0" applyFill="1" applyBorder="1" applyAlignment="1" applyProtection="1">
      <alignment horizontal="center" vertical="center" wrapText="1"/>
    </xf>
    <xf numFmtId="0" fontId="0" fillId="11" borderId="1" xfId="0" applyFill="1" applyBorder="1" applyAlignment="1" applyProtection="1">
      <alignment horizontal="center" vertical="center" wrapText="1"/>
    </xf>
    <xf numFmtId="0" fontId="0" fillId="11" borderId="23" xfId="0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28" fillId="0" borderId="25" xfId="0" applyFont="1" applyBorder="1" applyAlignment="1" applyProtection="1">
      <alignment horizontal="left"/>
    </xf>
    <xf numFmtId="1" fontId="0" fillId="0" borderId="1" xfId="0" applyNumberFormat="1" applyFill="1" applyBorder="1" applyAlignment="1" applyProtection="1">
      <alignment horizontal="center" vertical="center"/>
    </xf>
    <xf numFmtId="0" fontId="32" fillId="15" borderId="25" xfId="0" applyFont="1" applyFill="1" applyBorder="1" applyAlignment="1" applyProtection="1">
      <alignment horizontal="left"/>
    </xf>
    <xf numFmtId="1" fontId="0" fillId="15" borderId="1" xfId="0" applyNumberFormat="1" applyFill="1" applyBorder="1" applyAlignment="1" applyProtection="1">
      <alignment horizontal="center" vertical="center"/>
    </xf>
    <xf numFmtId="0" fontId="0" fillId="15" borderId="0" xfId="0" applyFill="1" applyAlignment="1" applyProtection="1">
      <alignment horizontal="center" vertical="center"/>
    </xf>
  </cellXfs>
  <cellStyles count="5">
    <cellStyle name="Normal" xfId="0" builtinId="0"/>
    <cellStyle name="Normal 2" xfId="1"/>
    <cellStyle name="Normal 3" xfId="2"/>
    <cellStyle name="Normal 4" xfId="3"/>
    <cellStyle name="Normal 4 2" xfId="4"/>
  </cellStyles>
  <dxfs count="21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330200</xdr:colOff>
      <xdr:row>0</xdr:row>
      <xdr:rowOff>165100</xdr:rowOff>
    </xdr:from>
    <xdr:to>
      <xdr:col>0</xdr:col>
      <xdr:colOff>1638300</xdr:colOff>
      <xdr:row>3</xdr:row>
      <xdr:rowOff>0</xdr:rowOff>
    </xdr:to>
    <xdr:pic>
      <xdr:nvPicPr>
        <xdr:cNvPr id="8494" name="image00.png">
          <a:extLst>
            <a:ext uri="{FF2B5EF4-FFF2-40B4-BE49-F238E27FC236}">
              <a16:creationId xmlns="" xmlns:a16="http://schemas.microsoft.com/office/drawing/2014/main" id="{0B012A08-87A5-D443-912D-3B50717CF1E9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" y="165100"/>
          <a:ext cx="1308100" cy="1130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https://www.catastrobogota.gov.co/es/observatorio-tecnico-catastral-otc/documentos-investigaciones" TargetMode="External"/><Relationship Id="rId7" Type="http://schemas.openxmlformats.org/officeDocument/2006/relationships/vmlDrawing" Target="../drawings/vmlDrawing2.vml"/><Relationship Id="rId2" Type="http://schemas.openxmlformats.org/officeDocument/2006/relationships/hyperlink" Target="https://www.catastrobogota.gov.co/es/observatorio-tecnico-catastral-otc/documentos-investigaciones" TargetMode="External"/><Relationship Id="rId1" Type="http://schemas.openxmlformats.org/officeDocument/2006/relationships/printerSettings" Target="../printerSettings/printerSettings1.bin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>
    <pageSetUpPr fitToPage="1"/>
  </sheetPr>
  <dimension ref="A1:AK56"/>
  <sheetViews>
    <sheetView showGridLines="0" tabSelected="1" topLeftCell="A2" zoomScale="75" zoomScaleNormal="55" zoomScaleSheetLayoutView="85" workbookViewId="0">
      <selection activeCell="K20" sqref="K20:K21"/>
    </sheetView>
  </sheetViews>
  <sheetFormatPr baseColWidth="10" defaultColWidth="11.42578125" defaultRowHeight="15" x14ac:dyDescent="0.25"/>
  <cols>
    <col min="1" max="1" width="27.42578125" style="23" bestFit="1" customWidth="1"/>
    <col min="2" max="2" width="14.28515625" style="23" customWidth="1"/>
    <col min="3" max="3" width="13.42578125" style="23" customWidth="1"/>
    <col min="4" max="4" width="15.42578125" style="23" bestFit="1" customWidth="1"/>
    <col min="5" max="5" width="19.28515625" style="23" customWidth="1"/>
    <col min="6" max="6" width="9.140625" style="23" customWidth="1"/>
    <col min="7" max="9" width="3.7109375" style="23" customWidth="1"/>
    <col min="10" max="10" width="13.140625" style="23" customWidth="1"/>
    <col min="11" max="11" width="14.42578125" style="23" customWidth="1"/>
    <col min="12" max="13" width="6.7109375" style="23" customWidth="1"/>
    <col min="14" max="14" width="17.42578125" style="23" customWidth="1"/>
    <col min="15" max="15" width="20.28515625" style="23" customWidth="1"/>
    <col min="16" max="16" width="19.7109375" style="23" customWidth="1"/>
    <col min="17" max="17" width="26.42578125" style="23" customWidth="1"/>
    <col min="18" max="18" width="26.28515625" style="23" customWidth="1"/>
    <col min="19" max="19" width="28.140625" style="23" customWidth="1"/>
    <col min="20" max="20" width="25.7109375" style="23" customWidth="1"/>
    <col min="21" max="26" width="26.42578125" style="23" customWidth="1"/>
    <col min="27" max="33" width="19.7109375" style="23" customWidth="1"/>
    <col min="34" max="37" width="0" style="23" hidden="1" customWidth="1"/>
    <col min="38" max="16384" width="11.42578125" style="23"/>
  </cols>
  <sheetData>
    <row r="1" spans="1:37" s="12" customFormat="1" ht="41.25" customHeight="1" x14ac:dyDescent="0.25">
      <c r="A1" s="6"/>
      <c r="B1" s="7" t="s">
        <v>33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9"/>
      <c r="AH1" s="10"/>
      <c r="AI1" s="11"/>
      <c r="AJ1" s="10"/>
      <c r="AK1" s="10"/>
    </row>
    <row r="2" spans="1:37" s="12" customFormat="1" ht="42.75" customHeight="1" x14ac:dyDescent="0.25">
      <c r="A2" s="13"/>
      <c r="B2" s="14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6"/>
      <c r="AH2" s="10"/>
      <c r="AI2" s="10"/>
      <c r="AJ2" s="10"/>
      <c r="AK2" s="10"/>
    </row>
    <row r="3" spans="1:37" s="12" customFormat="1" ht="27" customHeight="1" x14ac:dyDescent="0.25">
      <c r="A3" s="13"/>
      <c r="B3" s="14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6"/>
      <c r="AH3" s="10"/>
      <c r="AI3" s="10"/>
      <c r="AJ3" s="10"/>
      <c r="AK3" s="10"/>
    </row>
    <row r="4" spans="1:37" s="12" customFormat="1" ht="15.75" thickBot="1" x14ac:dyDescent="0.3">
      <c r="A4" s="17"/>
      <c r="B4" s="18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20"/>
      <c r="AH4" s="10"/>
      <c r="AI4" s="10"/>
      <c r="AJ4" s="10"/>
      <c r="AK4" s="10"/>
    </row>
    <row r="5" spans="1:37" ht="18.95" customHeight="1" x14ac:dyDescent="0.25">
      <c r="A5" s="21" t="s">
        <v>17</v>
      </c>
      <c r="B5" s="21"/>
      <c r="C5" s="21"/>
      <c r="D5" s="21"/>
      <c r="E5" s="21"/>
      <c r="F5" s="22" t="s">
        <v>145</v>
      </c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</row>
    <row r="6" spans="1:37" ht="48" customHeight="1" x14ac:dyDescent="0.25">
      <c r="A6" s="21" t="s">
        <v>20</v>
      </c>
      <c r="B6" s="21"/>
      <c r="C6" s="21"/>
      <c r="D6" s="21"/>
      <c r="E6" s="21"/>
      <c r="F6" s="24" t="s">
        <v>160</v>
      </c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</row>
    <row r="7" spans="1:37" ht="18.95" customHeight="1" x14ac:dyDescent="0.25">
      <c r="A7" s="21" t="s">
        <v>18</v>
      </c>
      <c r="B7" s="21"/>
      <c r="C7" s="21"/>
      <c r="D7" s="21"/>
      <c r="E7" s="21"/>
      <c r="F7" s="24" t="s">
        <v>87</v>
      </c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5"/>
      <c r="T7" s="25"/>
      <c r="U7" s="25"/>
      <c r="V7" s="25"/>
      <c r="W7" s="25"/>
      <c r="X7" s="25"/>
      <c r="Y7" s="25"/>
      <c r="Z7" s="25"/>
      <c r="AA7" s="25"/>
      <c r="AB7" s="25"/>
      <c r="AC7" s="26" t="s">
        <v>34</v>
      </c>
      <c r="AD7" s="27" t="s">
        <v>39</v>
      </c>
      <c r="AE7" s="25"/>
      <c r="AF7" s="25"/>
      <c r="AG7" s="25"/>
      <c r="AH7" s="25"/>
      <c r="AI7" s="25"/>
      <c r="AJ7" s="25"/>
      <c r="AK7" s="25"/>
    </row>
    <row r="8" spans="1:37" ht="18.95" customHeight="1" x14ac:dyDescent="0.25">
      <c r="A8" s="21" t="s">
        <v>19</v>
      </c>
      <c r="B8" s="21"/>
      <c r="C8" s="21"/>
      <c r="D8" s="21"/>
      <c r="E8" s="21"/>
      <c r="F8" s="28">
        <v>43262</v>
      </c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5"/>
      <c r="T8" s="25"/>
      <c r="U8" s="29"/>
      <c r="V8" s="29"/>
      <c r="W8" s="29"/>
      <c r="X8" s="29"/>
      <c r="Y8" s="29"/>
      <c r="Z8" s="29"/>
      <c r="AA8" s="29"/>
      <c r="AB8" s="29"/>
      <c r="AC8" s="26" t="s">
        <v>35</v>
      </c>
      <c r="AD8" s="27" t="s">
        <v>40</v>
      </c>
      <c r="AE8" s="30" t="s">
        <v>43</v>
      </c>
      <c r="AF8" s="30"/>
      <c r="AG8" s="29"/>
      <c r="AH8" s="25"/>
      <c r="AI8" s="25"/>
      <c r="AJ8" s="25"/>
      <c r="AK8" s="25"/>
    </row>
    <row r="9" spans="1:37" x14ac:dyDescent="0.25">
      <c r="A9" s="31"/>
      <c r="B9" s="31"/>
      <c r="C9" s="31"/>
      <c r="D9" s="31"/>
      <c r="E9" s="31"/>
      <c r="F9" s="32"/>
      <c r="G9" s="33"/>
      <c r="H9" s="33"/>
      <c r="I9" s="33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5"/>
      <c r="V9" s="35"/>
      <c r="W9" s="35"/>
      <c r="X9" s="35"/>
      <c r="Y9" s="35"/>
      <c r="Z9" s="35"/>
      <c r="AA9" s="35"/>
      <c r="AB9" s="35"/>
      <c r="AC9" s="36"/>
      <c r="AD9" s="27" t="s">
        <v>41</v>
      </c>
      <c r="AE9" s="37" t="s">
        <v>44</v>
      </c>
      <c r="AF9" s="37"/>
      <c r="AG9" s="35"/>
      <c r="AH9" s="34"/>
      <c r="AI9" s="34"/>
      <c r="AJ9" s="34"/>
      <c r="AK9" s="34"/>
    </row>
    <row r="10" spans="1:37" ht="35.25" customHeight="1" x14ac:dyDescent="0.25">
      <c r="A10" s="38" t="s">
        <v>52</v>
      </c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9"/>
      <c r="T10" s="39"/>
      <c r="U10" s="40"/>
      <c r="V10" s="40"/>
      <c r="W10" s="40"/>
      <c r="X10" s="40"/>
      <c r="Y10" s="40"/>
      <c r="Z10" s="40"/>
      <c r="AA10" s="40"/>
      <c r="AB10" s="40"/>
      <c r="AC10" s="26"/>
      <c r="AD10" s="27" t="s">
        <v>42</v>
      </c>
      <c r="AE10" s="41" t="s">
        <v>54</v>
      </c>
      <c r="AF10" s="41"/>
      <c r="AG10" s="40"/>
      <c r="AH10" s="42"/>
      <c r="AI10" s="42"/>
      <c r="AJ10" s="42"/>
      <c r="AK10" s="42"/>
    </row>
    <row r="11" spans="1:37" ht="15.75" customHeight="1" x14ac:dyDescent="0.25">
      <c r="A11" s="38" t="s">
        <v>55</v>
      </c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9"/>
      <c r="T11" s="39"/>
      <c r="U11" s="40"/>
      <c r="V11" s="40"/>
      <c r="W11" s="40"/>
      <c r="X11" s="40"/>
      <c r="Y11" s="40"/>
      <c r="Z11" s="40"/>
      <c r="AA11" s="40"/>
      <c r="AB11" s="40"/>
      <c r="AC11" s="26"/>
      <c r="AD11" s="27"/>
      <c r="AE11" s="41" t="s">
        <v>51</v>
      </c>
      <c r="AF11" s="41"/>
      <c r="AG11" s="40"/>
      <c r="AH11" s="42"/>
      <c r="AI11" s="42"/>
      <c r="AJ11" s="42"/>
      <c r="AK11" s="42"/>
    </row>
    <row r="12" spans="1:37" ht="32.25" customHeight="1" x14ac:dyDescent="0.25">
      <c r="A12" s="43" t="s">
        <v>53</v>
      </c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9"/>
      <c r="T12" s="39"/>
      <c r="U12" s="40"/>
      <c r="V12" s="40"/>
      <c r="W12" s="40"/>
      <c r="X12" s="40"/>
      <c r="Y12" s="40"/>
      <c r="Z12" s="40"/>
      <c r="AA12" s="40"/>
      <c r="AB12" s="40"/>
      <c r="AC12" s="26"/>
      <c r="AD12" s="27"/>
      <c r="AE12" s="41" t="s">
        <v>50</v>
      </c>
      <c r="AF12" s="41"/>
      <c r="AG12" s="40"/>
      <c r="AH12" s="42"/>
      <c r="AI12" s="42"/>
      <c r="AJ12" s="42"/>
      <c r="AK12" s="42"/>
    </row>
    <row r="13" spans="1:37" ht="12" customHeight="1" x14ac:dyDescent="0.25">
      <c r="A13" s="44"/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39"/>
      <c r="T13" s="39"/>
      <c r="U13" s="40"/>
      <c r="V13" s="40"/>
      <c r="W13" s="40"/>
      <c r="X13" s="40"/>
      <c r="Y13" s="40"/>
      <c r="Z13" s="40"/>
      <c r="AA13" s="40"/>
      <c r="AB13" s="40"/>
      <c r="AC13" s="26"/>
      <c r="AD13" s="27"/>
      <c r="AE13" s="41" t="s">
        <v>49</v>
      </c>
      <c r="AF13" s="41"/>
      <c r="AG13" s="40"/>
      <c r="AH13" s="42"/>
      <c r="AI13" s="42"/>
      <c r="AJ13" s="42"/>
      <c r="AK13" s="42"/>
    </row>
    <row r="14" spans="1:37" ht="15.75" customHeight="1" x14ac:dyDescent="0.25">
      <c r="A14" s="38" t="s">
        <v>56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9"/>
      <c r="T14" s="39"/>
      <c r="U14" s="40"/>
      <c r="V14" s="40"/>
      <c r="W14" s="40"/>
      <c r="X14" s="40"/>
      <c r="Y14" s="40"/>
      <c r="Z14" s="40"/>
      <c r="AA14" s="40"/>
      <c r="AB14" s="40"/>
      <c r="AC14" s="26"/>
      <c r="AD14" s="27"/>
      <c r="AE14" s="41" t="s">
        <v>47</v>
      </c>
      <c r="AF14" s="41"/>
      <c r="AG14" s="40"/>
      <c r="AH14" s="42"/>
      <c r="AI14" s="42"/>
      <c r="AJ14" s="42"/>
      <c r="AK14" s="42"/>
    </row>
    <row r="15" spans="1:37" ht="9" customHeight="1" x14ac:dyDescent="0.25">
      <c r="A15" s="44"/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39"/>
      <c r="T15" s="39"/>
      <c r="U15" s="40"/>
      <c r="V15" s="40"/>
      <c r="W15" s="40"/>
      <c r="X15" s="40"/>
      <c r="Y15" s="40"/>
      <c r="Z15" s="40"/>
      <c r="AA15" s="40"/>
      <c r="AB15" s="40"/>
      <c r="AC15" s="26"/>
      <c r="AD15" s="27"/>
      <c r="AE15" s="41" t="s">
        <v>46</v>
      </c>
      <c r="AF15" s="41"/>
      <c r="AG15" s="40"/>
      <c r="AH15" s="42"/>
      <c r="AI15" s="42"/>
      <c r="AJ15" s="42"/>
      <c r="AK15" s="42"/>
    </row>
    <row r="16" spans="1:37" ht="10.5" customHeight="1" x14ac:dyDescent="0.25">
      <c r="S16" s="39"/>
      <c r="T16" s="39"/>
      <c r="U16" s="40"/>
      <c r="V16" s="40"/>
      <c r="W16" s="40"/>
      <c r="X16" s="40"/>
      <c r="Y16" s="40"/>
      <c r="Z16" s="40"/>
      <c r="AA16" s="40"/>
      <c r="AB16" s="40"/>
      <c r="AC16" s="26"/>
      <c r="AD16" s="27"/>
      <c r="AE16" s="41" t="s">
        <v>45</v>
      </c>
      <c r="AF16" s="41"/>
      <c r="AG16" s="40"/>
      <c r="AH16" s="42"/>
      <c r="AI16" s="42"/>
      <c r="AJ16" s="42"/>
      <c r="AK16" s="42"/>
    </row>
    <row r="17" spans="1:37" ht="11.25" customHeight="1" x14ac:dyDescent="0.25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2"/>
      <c r="T17" s="42"/>
      <c r="U17" s="46"/>
      <c r="V17" s="46"/>
      <c r="W17" s="46"/>
      <c r="X17" s="46"/>
      <c r="Y17" s="46"/>
      <c r="Z17" s="46"/>
      <c r="AA17" s="40"/>
      <c r="AB17" s="40"/>
      <c r="AC17" s="26"/>
      <c r="AD17" s="27"/>
      <c r="AE17" s="41" t="s">
        <v>48</v>
      </c>
      <c r="AF17" s="41"/>
      <c r="AG17" s="40"/>
      <c r="AH17" s="42"/>
      <c r="AI17" s="42"/>
      <c r="AJ17" s="42"/>
      <c r="AK17" s="42"/>
    </row>
    <row r="18" spans="1:37" ht="69" customHeight="1" x14ac:dyDescent="0.25">
      <c r="A18" s="47" t="s">
        <v>161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8" t="s">
        <v>73</v>
      </c>
      <c r="W18" s="49"/>
      <c r="X18" s="49"/>
      <c r="Y18" s="49"/>
      <c r="Z18" s="50"/>
      <c r="AA18" s="51" t="s">
        <v>38</v>
      </c>
      <c r="AB18" s="52"/>
      <c r="AC18" s="52"/>
      <c r="AD18" s="52"/>
      <c r="AE18" s="52"/>
      <c r="AF18" s="52"/>
      <c r="AG18" s="53" t="s">
        <v>60</v>
      </c>
      <c r="AH18" s="54" t="s">
        <v>16</v>
      </c>
      <c r="AI18" s="54"/>
      <c r="AJ18" s="54"/>
      <c r="AK18" s="54"/>
    </row>
    <row r="19" spans="1:37" ht="38.25" customHeight="1" x14ac:dyDescent="0.25">
      <c r="A19" s="55" t="s">
        <v>0</v>
      </c>
      <c r="B19" s="55" t="s">
        <v>1</v>
      </c>
      <c r="C19" s="55" t="s">
        <v>2</v>
      </c>
      <c r="D19" s="56" t="s">
        <v>3</v>
      </c>
      <c r="E19" s="57"/>
      <c r="F19" s="58"/>
      <c r="G19" s="56" t="s">
        <v>37</v>
      </c>
      <c r="H19" s="57"/>
      <c r="I19" s="57"/>
      <c r="J19" s="57"/>
      <c r="K19" s="58"/>
      <c r="L19" s="56" t="s">
        <v>4</v>
      </c>
      <c r="M19" s="58"/>
      <c r="N19" s="59"/>
      <c r="O19" s="59"/>
      <c r="P19" s="60"/>
      <c r="Q19" s="47"/>
      <c r="R19" s="47"/>
      <c r="S19" s="47"/>
      <c r="T19" s="47"/>
      <c r="U19" s="47"/>
      <c r="V19" s="61" t="s">
        <v>162</v>
      </c>
      <c r="W19" s="62" t="s">
        <v>57</v>
      </c>
      <c r="X19" s="62" t="s">
        <v>58</v>
      </c>
      <c r="Y19" s="62" t="s">
        <v>59</v>
      </c>
      <c r="Z19" s="62" t="s">
        <v>62</v>
      </c>
      <c r="AA19" s="54" t="s">
        <v>22</v>
      </c>
      <c r="AB19" s="54" t="s">
        <v>23</v>
      </c>
      <c r="AC19" s="54" t="s">
        <v>24</v>
      </c>
      <c r="AD19" s="54" t="s">
        <v>25</v>
      </c>
      <c r="AE19" s="63" t="s">
        <v>26</v>
      </c>
      <c r="AF19" s="63" t="s">
        <v>27</v>
      </c>
      <c r="AG19" s="53"/>
      <c r="AH19" s="64"/>
      <c r="AI19" s="54"/>
      <c r="AJ19" s="54"/>
      <c r="AK19" s="54"/>
    </row>
    <row r="20" spans="1:37" ht="41.25" customHeight="1" x14ac:dyDescent="0.25">
      <c r="A20" s="55"/>
      <c r="B20" s="55"/>
      <c r="C20" s="55"/>
      <c r="D20" s="65" t="s">
        <v>5</v>
      </c>
      <c r="E20" s="55" t="s">
        <v>6</v>
      </c>
      <c r="F20" s="55" t="s">
        <v>7</v>
      </c>
      <c r="G20" s="66" t="s">
        <v>29</v>
      </c>
      <c r="H20" s="66" t="s">
        <v>8</v>
      </c>
      <c r="I20" s="66" t="s">
        <v>9</v>
      </c>
      <c r="J20" s="55" t="s">
        <v>10</v>
      </c>
      <c r="K20" s="55" t="s">
        <v>11</v>
      </c>
      <c r="L20" s="66" t="s">
        <v>12</v>
      </c>
      <c r="M20" s="66" t="s">
        <v>13</v>
      </c>
      <c r="N20" s="67" t="s">
        <v>14</v>
      </c>
      <c r="O20" s="67" t="s">
        <v>15</v>
      </c>
      <c r="P20" s="67" t="s">
        <v>28</v>
      </c>
      <c r="Q20" s="67" t="s">
        <v>21</v>
      </c>
      <c r="R20" s="67" t="s">
        <v>30</v>
      </c>
      <c r="S20" s="67" t="s">
        <v>32</v>
      </c>
      <c r="T20" s="67" t="s">
        <v>36</v>
      </c>
      <c r="U20" s="67" t="s">
        <v>31</v>
      </c>
      <c r="V20" s="68"/>
      <c r="W20" s="69"/>
      <c r="X20" s="69"/>
      <c r="Y20" s="69"/>
      <c r="Z20" s="69"/>
      <c r="AA20" s="54"/>
      <c r="AB20" s="54"/>
      <c r="AC20" s="54"/>
      <c r="AD20" s="54"/>
      <c r="AE20" s="63"/>
      <c r="AF20" s="63"/>
      <c r="AG20" s="53"/>
      <c r="AH20" s="64"/>
      <c r="AI20" s="54"/>
      <c r="AJ20" s="54"/>
      <c r="AK20" s="54"/>
    </row>
    <row r="21" spans="1:37" ht="41.25" customHeight="1" x14ac:dyDescent="0.25">
      <c r="A21" s="55"/>
      <c r="B21" s="55"/>
      <c r="C21" s="55"/>
      <c r="D21" s="70"/>
      <c r="E21" s="55"/>
      <c r="F21" s="55"/>
      <c r="G21" s="66"/>
      <c r="H21" s="66"/>
      <c r="I21" s="66"/>
      <c r="J21" s="55"/>
      <c r="K21" s="55"/>
      <c r="L21" s="66"/>
      <c r="M21" s="66"/>
      <c r="N21" s="67"/>
      <c r="O21" s="67"/>
      <c r="P21" s="67"/>
      <c r="Q21" s="67"/>
      <c r="R21" s="67"/>
      <c r="S21" s="67"/>
      <c r="T21" s="67"/>
      <c r="U21" s="67"/>
      <c r="V21" s="71"/>
      <c r="W21" s="72"/>
      <c r="X21" s="72"/>
      <c r="Y21" s="72"/>
      <c r="Z21" s="72"/>
      <c r="AA21" s="54"/>
      <c r="AB21" s="54"/>
      <c r="AC21" s="54"/>
      <c r="AD21" s="54"/>
      <c r="AE21" s="63"/>
      <c r="AF21" s="63"/>
      <c r="AG21" s="53"/>
      <c r="AH21" s="64"/>
      <c r="AI21" s="54"/>
      <c r="AJ21" s="54"/>
      <c r="AK21" s="54"/>
    </row>
    <row r="22" spans="1:37" ht="180.75" thickBot="1" x14ac:dyDescent="0.3">
      <c r="A22" s="73" t="s">
        <v>74</v>
      </c>
      <c r="B22" s="74" t="s">
        <v>75</v>
      </c>
      <c r="C22" s="74" t="s">
        <v>76</v>
      </c>
      <c r="D22" s="73" t="s">
        <v>77</v>
      </c>
      <c r="E22" s="73" t="s">
        <v>78</v>
      </c>
      <c r="F22" s="74" t="s">
        <v>79</v>
      </c>
      <c r="G22" s="74" t="s">
        <v>35</v>
      </c>
      <c r="H22" s="74"/>
      <c r="I22" s="74"/>
      <c r="J22" s="73" t="s">
        <v>80</v>
      </c>
      <c r="K22" s="73" t="s">
        <v>81</v>
      </c>
      <c r="L22" s="74" t="s">
        <v>35</v>
      </c>
      <c r="M22" s="74"/>
      <c r="N22" s="73" t="s">
        <v>82</v>
      </c>
      <c r="O22" s="73" t="s">
        <v>83</v>
      </c>
      <c r="P22" s="73" t="s">
        <v>84</v>
      </c>
      <c r="Q22" s="73" t="s">
        <v>163</v>
      </c>
      <c r="R22" s="73" t="s">
        <v>40</v>
      </c>
      <c r="S22" s="73" t="s">
        <v>85</v>
      </c>
      <c r="T22" s="73" t="s">
        <v>86</v>
      </c>
      <c r="U22" s="74" t="s">
        <v>87</v>
      </c>
      <c r="V22" s="75" t="s">
        <v>77</v>
      </c>
      <c r="W22" s="4" t="str">
        <f>IFERROR(VLOOKUP($V22,'Agrupamiento Activos'!$A$3:$S$12,2,0),"")</f>
        <v>Pública</v>
      </c>
      <c r="X22" s="4" t="str">
        <f>IFERROR(VLOOKUP($V22,'Agrupamiento Activos'!$A$4:$S$12,9,0),"")</f>
        <v>Bajo</v>
      </c>
      <c r="Y22" s="4" t="str">
        <f>IFERROR(VLOOKUP($V22,'Agrupamiento Activos'!$A$4:$S$12,16,0),"")</f>
        <v>Bajo</v>
      </c>
      <c r="Z22" s="4" t="str">
        <f>IFERROR(VLOOKUP($V22,'Agrupamiento Activos'!$A$4:$S$12,19,0),"")</f>
        <v>Bajo</v>
      </c>
      <c r="AA22" s="76" t="s">
        <v>144</v>
      </c>
      <c r="AB22" s="76" t="s">
        <v>144</v>
      </c>
      <c r="AC22" s="76" t="s">
        <v>144</v>
      </c>
      <c r="AD22" s="76" t="s">
        <v>144</v>
      </c>
      <c r="AE22" s="76" t="s">
        <v>144</v>
      </c>
      <c r="AF22" s="76" t="s">
        <v>144</v>
      </c>
      <c r="AG22" s="76" t="s">
        <v>179</v>
      </c>
      <c r="AH22" s="77"/>
      <c r="AI22" s="77"/>
      <c r="AJ22" s="77"/>
      <c r="AK22" s="78"/>
    </row>
    <row r="23" spans="1:37" ht="165.75" thickBot="1" x14ac:dyDescent="0.3">
      <c r="A23" s="73" t="s">
        <v>74</v>
      </c>
      <c r="B23" s="74" t="s">
        <v>75</v>
      </c>
      <c r="C23" s="74" t="s">
        <v>88</v>
      </c>
      <c r="D23" s="73" t="s">
        <v>89</v>
      </c>
      <c r="E23" s="73" t="s">
        <v>164</v>
      </c>
      <c r="F23" s="74" t="s">
        <v>79</v>
      </c>
      <c r="G23" s="74" t="s">
        <v>35</v>
      </c>
      <c r="H23" s="74"/>
      <c r="I23" s="74"/>
      <c r="J23" s="73" t="s">
        <v>80</v>
      </c>
      <c r="K23" s="73" t="s">
        <v>81</v>
      </c>
      <c r="L23" s="74" t="s">
        <v>35</v>
      </c>
      <c r="M23" s="74"/>
      <c r="N23" s="73" t="s">
        <v>82</v>
      </c>
      <c r="O23" s="73" t="s">
        <v>83</v>
      </c>
      <c r="P23" s="73" t="s">
        <v>84</v>
      </c>
      <c r="Q23" s="73" t="s">
        <v>163</v>
      </c>
      <c r="R23" s="73" t="s">
        <v>40</v>
      </c>
      <c r="S23" s="73" t="s">
        <v>85</v>
      </c>
      <c r="T23" s="73" t="s">
        <v>86</v>
      </c>
      <c r="U23" s="74" t="s">
        <v>87</v>
      </c>
      <c r="V23" s="75" t="s">
        <v>143</v>
      </c>
      <c r="W23" s="4" t="str">
        <f>IFERROR(VLOOKUP($V23,'Agrupamiento Activos'!$A$3:$S$12,2,0),"")</f>
        <v>Pública</v>
      </c>
      <c r="X23" s="4" t="str">
        <f>IFERROR(VLOOKUP($V23,'Agrupamiento Activos'!$A$4:$S$12,9,0),"")</f>
        <v>Bajo</v>
      </c>
      <c r="Y23" s="4" t="str">
        <f>IFERROR(VLOOKUP($V23,'Agrupamiento Activos'!$A$4:$S$12,16,0),"")</f>
        <v>Bajo</v>
      </c>
      <c r="Z23" s="4" t="str">
        <f>IFERROR(VLOOKUP($V23,'Agrupamiento Activos'!$A$4:$S$12,19,0),"")</f>
        <v>Bajo</v>
      </c>
      <c r="AA23" s="76" t="s">
        <v>144</v>
      </c>
      <c r="AB23" s="76" t="s">
        <v>144</v>
      </c>
      <c r="AC23" s="76" t="s">
        <v>144</v>
      </c>
      <c r="AD23" s="76" t="s">
        <v>144</v>
      </c>
      <c r="AE23" s="76" t="s">
        <v>144</v>
      </c>
      <c r="AF23" s="76" t="s">
        <v>144</v>
      </c>
      <c r="AG23" s="76" t="s">
        <v>61</v>
      </c>
      <c r="AH23" s="79"/>
      <c r="AI23" s="79"/>
      <c r="AJ23" s="79"/>
      <c r="AK23" s="80"/>
    </row>
    <row r="24" spans="1:37" ht="165.75" thickBot="1" x14ac:dyDescent="0.3">
      <c r="A24" s="73" t="s">
        <v>74</v>
      </c>
      <c r="B24" s="74" t="s">
        <v>75</v>
      </c>
      <c r="C24" s="74" t="s">
        <v>88</v>
      </c>
      <c r="D24" s="73" t="s">
        <v>89</v>
      </c>
      <c r="E24" s="73" t="s">
        <v>90</v>
      </c>
      <c r="F24" s="74" t="s">
        <v>79</v>
      </c>
      <c r="G24" s="74" t="s">
        <v>35</v>
      </c>
      <c r="H24" s="74"/>
      <c r="I24" s="74"/>
      <c r="J24" s="73" t="s">
        <v>80</v>
      </c>
      <c r="K24" s="73" t="s">
        <v>81</v>
      </c>
      <c r="L24" s="74" t="s">
        <v>35</v>
      </c>
      <c r="M24" s="74"/>
      <c r="N24" s="73" t="s">
        <v>82</v>
      </c>
      <c r="O24" s="73" t="s">
        <v>83</v>
      </c>
      <c r="P24" s="73" t="s">
        <v>84</v>
      </c>
      <c r="Q24" s="73" t="s">
        <v>163</v>
      </c>
      <c r="R24" s="73" t="s">
        <v>40</v>
      </c>
      <c r="S24" s="73" t="s">
        <v>85</v>
      </c>
      <c r="T24" s="73" t="s">
        <v>86</v>
      </c>
      <c r="U24" s="74" t="s">
        <v>87</v>
      </c>
      <c r="V24" s="75" t="s">
        <v>143</v>
      </c>
      <c r="W24" s="4" t="str">
        <f>IFERROR(VLOOKUP($V24,'Agrupamiento Activos'!$A$3:$S$12,2,0),"")</f>
        <v>Pública</v>
      </c>
      <c r="X24" s="4" t="str">
        <f>IFERROR(VLOOKUP($V24,'Agrupamiento Activos'!$A$4:$S$12,9,0),"")</f>
        <v>Bajo</v>
      </c>
      <c r="Y24" s="4" t="str">
        <f>IFERROR(VLOOKUP($V24,'Agrupamiento Activos'!$A$4:$S$12,16,0),"")</f>
        <v>Bajo</v>
      </c>
      <c r="Z24" s="4" t="str">
        <f>IFERROR(VLOOKUP($V24,'Agrupamiento Activos'!$A$4:$S$12,19,0),"")</f>
        <v>Bajo</v>
      </c>
      <c r="AA24" s="76" t="s">
        <v>144</v>
      </c>
      <c r="AB24" s="76" t="s">
        <v>144</v>
      </c>
      <c r="AC24" s="76" t="s">
        <v>144</v>
      </c>
      <c r="AD24" s="76" t="s">
        <v>144</v>
      </c>
      <c r="AE24" s="76" t="s">
        <v>144</v>
      </c>
      <c r="AF24" s="76" t="s">
        <v>144</v>
      </c>
      <c r="AG24" s="76" t="s">
        <v>61</v>
      </c>
      <c r="AH24" s="79"/>
      <c r="AI24" s="79"/>
      <c r="AJ24" s="79"/>
      <c r="AK24" s="80"/>
    </row>
    <row r="25" spans="1:37" ht="165.75" thickBot="1" x14ac:dyDescent="0.3">
      <c r="A25" s="73" t="s">
        <v>74</v>
      </c>
      <c r="B25" s="74" t="s">
        <v>75</v>
      </c>
      <c r="C25" s="74" t="s">
        <v>88</v>
      </c>
      <c r="D25" s="73" t="s">
        <v>89</v>
      </c>
      <c r="E25" s="73" t="s">
        <v>91</v>
      </c>
      <c r="F25" s="74" t="s">
        <v>79</v>
      </c>
      <c r="G25" s="74" t="s">
        <v>35</v>
      </c>
      <c r="H25" s="74"/>
      <c r="I25" s="74"/>
      <c r="J25" s="73" t="s">
        <v>80</v>
      </c>
      <c r="K25" s="73" t="s">
        <v>81</v>
      </c>
      <c r="L25" s="74" t="s">
        <v>35</v>
      </c>
      <c r="M25" s="74"/>
      <c r="N25" s="73" t="s">
        <v>82</v>
      </c>
      <c r="O25" s="73" t="s">
        <v>83</v>
      </c>
      <c r="P25" s="73" t="s">
        <v>84</v>
      </c>
      <c r="Q25" s="73" t="s">
        <v>163</v>
      </c>
      <c r="R25" s="73" t="s">
        <v>40</v>
      </c>
      <c r="S25" s="73" t="s">
        <v>85</v>
      </c>
      <c r="T25" s="73" t="s">
        <v>86</v>
      </c>
      <c r="U25" s="74" t="s">
        <v>87</v>
      </c>
      <c r="V25" s="75" t="s">
        <v>143</v>
      </c>
      <c r="W25" s="4" t="str">
        <f>IFERROR(VLOOKUP($V25,'Agrupamiento Activos'!$A$3:$S$12,2,0),"")</f>
        <v>Pública</v>
      </c>
      <c r="X25" s="4" t="str">
        <f>IFERROR(VLOOKUP($V25,'Agrupamiento Activos'!$A$4:$S$12,9,0),"")</f>
        <v>Bajo</v>
      </c>
      <c r="Y25" s="4" t="str">
        <f>IFERROR(VLOOKUP($V25,'Agrupamiento Activos'!$A$4:$S$12,16,0),"")</f>
        <v>Bajo</v>
      </c>
      <c r="Z25" s="4" t="str">
        <f>IFERROR(VLOOKUP($V25,'Agrupamiento Activos'!$A$4:$S$12,19,0),"")</f>
        <v>Bajo</v>
      </c>
      <c r="AA25" s="76" t="s">
        <v>144</v>
      </c>
      <c r="AB25" s="76" t="s">
        <v>144</v>
      </c>
      <c r="AC25" s="76" t="s">
        <v>144</v>
      </c>
      <c r="AD25" s="76" t="s">
        <v>144</v>
      </c>
      <c r="AE25" s="76" t="s">
        <v>144</v>
      </c>
      <c r="AF25" s="76" t="s">
        <v>144</v>
      </c>
      <c r="AG25" s="76" t="s">
        <v>61</v>
      </c>
      <c r="AH25" s="79"/>
      <c r="AI25" s="79"/>
      <c r="AJ25" s="79"/>
      <c r="AK25" s="80"/>
    </row>
    <row r="26" spans="1:37" ht="165.75" thickBot="1" x14ac:dyDescent="0.3">
      <c r="A26" s="73" t="s">
        <v>74</v>
      </c>
      <c r="B26" s="74" t="s">
        <v>75</v>
      </c>
      <c r="C26" s="74" t="s">
        <v>88</v>
      </c>
      <c r="D26" s="73" t="s">
        <v>89</v>
      </c>
      <c r="E26" s="73" t="s">
        <v>92</v>
      </c>
      <c r="F26" s="74" t="s">
        <v>79</v>
      </c>
      <c r="G26" s="74" t="s">
        <v>35</v>
      </c>
      <c r="H26" s="74"/>
      <c r="I26" s="74"/>
      <c r="J26" s="73" t="s">
        <v>80</v>
      </c>
      <c r="K26" s="73" t="s">
        <v>81</v>
      </c>
      <c r="L26" s="74" t="s">
        <v>35</v>
      </c>
      <c r="M26" s="74"/>
      <c r="N26" s="73" t="s">
        <v>82</v>
      </c>
      <c r="O26" s="73" t="s">
        <v>83</v>
      </c>
      <c r="P26" s="73" t="s">
        <v>84</v>
      </c>
      <c r="Q26" s="73" t="s">
        <v>163</v>
      </c>
      <c r="R26" s="73" t="s">
        <v>40</v>
      </c>
      <c r="S26" s="73" t="s">
        <v>85</v>
      </c>
      <c r="T26" s="73" t="s">
        <v>86</v>
      </c>
      <c r="U26" s="74" t="s">
        <v>87</v>
      </c>
      <c r="V26" s="75" t="s">
        <v>143</v>
      </c>
      <c r="W26" s="4" t="str">
        <f>IFERROR(VLOOKUP($V26,'Agrupamiento Activos'!$A$3:$S$12,2,0),"")</f>
        <v>Pública</v>
      </c>
      <c r="X26" s="4" t="str">
        <f>IFERROR(VLOOKUP($V26,'Agrupamiento Activos'!$A$4:$S$12,9,0),"")</f>
        <v>Bajo</v>
      </c>
      <c r="Y26" s="4" t="str">
        <f>IFERROR(VLOOKUP($V26,'Agrupamiento Activos'!$A$4:$S$12,16,0),"")</f>
        <v>Bajo</v>
      </c>
      <c r="Z26" s="4" t="str">
        <f>IFERROR(VLOOKUP($V26,'Agrupamiento Activos'!$A$4:$S$12,19,0),"")</f>
        <v>Bajo</v>
      </c>
      <c r="AA26" s="76" t="s">
        <v>144</v>
      </c>
      <c r="AB26" s="76" t="s">
        <v>144</v>
      </c>
      <c r="AC26" s="76" t="s">
        <v>144</v>
      </c>
      <c r="AD26" s="76" t="s">
        <v>144</v>
      </c>
      <c r="AE26" s="76" t="s">
        <v>144</v>
      </c>
      <c r="AF26" s="76" t="s">
        <v>144</v>
      </c>
      <c r="AG26" s="76" t="s">
        <v>61</v>
      </c>
      <c r="AH26" s="79"/>
      <c r="AI26" s="79"/>
      <c r="AJ26" s="79"/>
      <c r="AK26" s="80"/>
    </row>
    <row r="27" spans="1:37" ht="165.75" thickBot="1" x14ac:dyDescent="0.3">
      <c r="A27" s="73" t="s">
        <v>74</v>
      </c>
      <c r="B27" s="74" t="s">
        <v>75</v>
      </c>
      <c r="C27" s="74" t="s">
        <v>88</v>
      </c>
      <c r="D27" s="73" t="s">
        <v>89</v>
      </c>
      <c r="E27" s="73" t="s">
        <v>93</v>
      </c>
      <c r="F27" s="74" t="s">
        <v>79</v>
      </c>
      <c r="G27" s="74" t="s">
        <v>35</v>
      </c>
      <c r="H27" s="74"/>
      <c r="I27" s="74"/>
      <c r="J27" s="73" t="s">
        <v>80</v>
      </c>
      <c r="K27" s="73" t="s">
        <v>81</v>
      </c>
      <c r="L27" s="74" t="s">
        <v>35</v>
      </c>
      <c r="M27" s="74"/>
      <c r="N27" s="73" t="s">
        <v>82</v>
      </c>
      <c r="O27" s="73" t="s">
        <v>83</v>
      </c>
      <c r="P27" s="73" t="s">
        <v>84</v>
      </c>
      <c r="Q27" s="73" t="s">
        <v>163</v>
      </c>
      <c r="R27" s="73" t="s">
        <v>40</v>
      </c>
      <c r="S27" s="73" t="s">
        <v>85</v>
      </c>
      <c r="T27" s="73" t="s">
        <v>86</v>
      </c>
      <c r="U27" s="74" t="s">
        <v>87</v>
      </c>
      <c r="V27" s="75" t="s">
        <v>143</v>
      </c>
      <c r="W27" s="4" t="str">
        <f>IFERROR(VLOOKUP($V27,'Agrupamiento Activos'!$A$3:$S$12,2,0),"")</f>
        <v>Pública</v>
      </c>
      <c r="X27" s="4" t="str">
        <f>IFERROR(VLOOKUP($V27,'Agrupamiento Activos'!$A$4:$S$12,9,0),"")</f>
        <v>Bajo</v>
      </c>
      <c r="Y27" s="4" t="str">
        <f>IFERROR(VLOOKUP($V27,'Agrupamiento Activos'!$A$4:$S$12,16,0),"")</f>
        <v>Bajo</v>
      </c>
      <c r="Z27" s="4" t="str">
        <f>IFERROR(VLOOKUP($V27,'Agrupamiento Activos'!$A$4:$S$12,19,0),"")</f>
        <v>Bajo</v>
      </c>
      <c r="AA27" s="76" t="s">
        <v>144</v>
      </c>
      <c r="AB27" s="76" t="s">
        <v>144</v>
      </c>
      <c r="AC27" s="76" t="s">
        <v>144</v>
      </c>
      <c r="AD27" s="76" t="s">
        <v>144</v>
      </c>
      <c r="AE27" s="76" t="s">
        <v>144</v>
      </c>
      <c r="AF27" s="76" t="s">
        <v>144</v>
      </c>
      <c r="AG27" s="76" t="s">
        <v>61</v>
      </c>
      <c r="AH27" s="79"/>
      <c r="AI27" s="79"/>
      <c r="AJ27" s="79"/>
      <c r="AK27" s="80"/>
    </row>
    <row r="28" spans="1:37" ht="165.75" thickBot="1" x14ac:dyDescent="0.3">
      <c r="A28" s="73" t="s">
        <v>74</v>
      </c>
      <c r="B28" s="74" t="s">
        <v>75</v>
      </c>
      <c r="C28" s="74" t="s">
        <v>76</v>
      </c>
      <c r="D28" s="73" t="s">
        <v>77</v>
      </c>
      <c r="E28" s="73" t="s">
        <v>93</v>
      </c>
      <c r="F28" s="74" t="s">
        <v>79</v>
      </c>
      <c r="G28" s="74" t="s">
        <v>35</v>
      </c>
      <c r="H28" s="74"/>
      <c r="I28" s="74"/>
      <c r="J28" s="73" t="s">
        <v>80</v>
      </c>
      <c r="K28" s="73" t="s">
        <v>81</v>
      </c>
      <c r="L28" s="74" t="s">
        <v>35</v>
      </c>
      <c r="M28" s="74"/>
      <c r="N28" s="73" t="s">
        <v>82</v>
      </c>
      <c r="O28" s="73" t="s">
        <v>83</v>
      </c>
      <c r="P28" s="73" t="s">
        <v>84</v>
      </c>
      <c r="Q28" s="73" t="s">
        <v>163</v>
      </c>
      <c r="R28" s="73" t="s">
        <v>40</v>
      </c>
      <c r="S28" s="73" t="s">
        <v>85</v>
      </c>
      <c r="T28" s="73" t="s">
        <v>86</v>
      </c>
      <c r="U28" s="74" t="s">
        <v>87</v>
      </c>
      <c r="V28" s="75" t="s">
        <v>77</v>
      </c>
      <c r="W28" s="4" t="str">
        <f>IFERROR(VLOOKUP($V28,'Agrupamiento Activos'!$A$3:$S$12,2,0),"")</f>
        <v>Pública</v>
      </c>
      <c r="X28" s="4" t="str">
        <f>IFERROR(VLOOKUP($V28,'Agrupamiento Activos'!$A$4:$S$12,9,0),"")</f>
        <v>Bajo</v>
      </c>
      <c r="Y28" s="4" t="str">
        <f>IFERROR(VLOOKUP($V28,'Agrupamiento Activos'!$A$4:$S$12,16,0),"")</f>
        <v>Bajo</v>
      </c>
      <c r="Z28" s="4" t="str">
        <f>IFERROR(VLOOKUP($V28,'Agrupamiento Activos'!$A$4:$S$12,19,0),"")</f>
        <v>Bajo</v>
      </c>
      <c r="AA28" s="76" t="s">
        <v>144</v>
      </c>
      <c r="AB28" s="76" t="s">
        <v>144</v>
      </c>
      <c r="AC28" s="76" t="s">
        <v>144</v>
      </c>
      <c r="AD28" s="76" t="s">
        <v>144</v>
      </c>
      <c r="AE28" s="76" t="s">
        <v>144</v>
      </c>
      <c r="AF28" s="76" t="s">
        <v>144</v>
      </c>
      <c r="AG28" s="76" t="s">
        <v>179</v>
      </c>
      <c r="AH28" s="79"/>
      <c r="AI28" s="79"/>
      <c r="AJ28" s="79"/>
      <c r="AK28" s="80"/>
    </row>
    <row r="29" spans="1:37" ht="165.75" thickBot="1" x14ac:dyDescent="0.3">
      <c r="A29" s="73" t="s">
        <v>74</v>
      </c>
      <c r="B29" s="74" t="s">
        <v>75</v>
      </c>
      <c r="C29" s="74" t="s">
        <v>94</v>
      </c>
      <c r="D29" s="73" t="s">
        <v>95</v>
      </c>
      <c r="E29" s="73" t="s">
        <v>165</v>
      </c>
      <c r="F29" s="74" t="s">
        <v>79</v>
      </c>
      <c r="G29" s="74" t="s">
        <v>35</v>
      </c>
      <c r="H29" s="74"/>
      <c r="I29" s="74"/>
      <c r="J29" s="73" t="s">
        <v>80</v>
      </c>
      <c r="K29" s="73" t="s">
        <v>81</v>
      </c>
      <c r="L29" s="74" t="s">
        <v>35</v>
      </c>
      <c r="M29" s="74"/>
      <c r="N29" s="73" t="s">
        <v>82</v>
      </c>
      <c r="O29" s="73" t="s">
        <v>83</v>
      </c>
      <c r="P29" s="73" t="s">
        <v>84</v>
      </c>
      <c r="Q29" s="73" t="s">
        <v>163</v>
      </c>
      <c r="R29" s="73" t="s">
        <v>40</v>
      </c>
      <c r="S29" s="73" t="s">
        <v>85</v>
      </c>
      <c r="T29" s="73" t="s">
        <v>86</v>
      </c>
      <c r="U29" s="74" t="s">
        <v>87</v>
      </c>
      <c r="V29" s="75" t="s">
        <v>143</v>
      </c>
      <c r="W29" s="4" t="str">
        <f>IFERROR(VLOOKUP($V29,'Agrupamiento Activos'!$A$3:$S$12,2,0),"")</f>
        <v>Pública</v>
      </c>
      <c r="X29" s="4" t="str">
        <f>IFERROR(VLOOKUP($V29,'Agrupamiento Activos'!$A$4:$S$12,9,0),"")</f>
        <v>Bajo</v>
      </c>
      <c r="Y29" s="4" t="str">
        <f>IFERROR(VLOOKUP($V29,'Agrupamiento Activos'!$A$4:$S$12,16,0),"")</f>
        <v>Bajo</v>
      </c>
      <c r="Z29" s="4" t="str">
        <f>IFERROR(VLOOKUP($V29,'Agrupamiento Activos'!$A$4:$S$12,19,0),"")</f>
        <v>Bajo</v>
      </c>
      <c r="AA29" s="76" t="s">
        <v>144</v>
      </c>
      <c r="AB29" s="76" t="s">
        <v>144</v>
      </c>
      <c r="AC29" s="76" t="s">
        <v>144</v>
      </c>
      <c r="AD29" s="76" t="s">
        <v>144</v>
      </c>
      <c r="AE29" s="76" t="s">
        <v>144</v>
      </c>
      <c r="AF29" s="76" t="s">
        <v>144</v>
      </c>
      <c r="AG29" s="76" t="s">
        <v>61</v>
      </c>
      <c r="AH29" s="79"/>
      <c r="AI29" s="79"/>
      <c r="AJ29" s="79"/>
      <c r="AK29" s="80"/>
    </row>
    <row r="30" spans="1:37" ht="165.75" thickBot="1" x14ac:dyDescent="0.3">
      <c r="A30" s="73" t="s">
        <v>74</v>
      </c>
      <c r="B30" s="74" t="s">
        <v>75</v>
      </c>
      <c r="C30" s="74" t="s">
        <v>76</v>
      </c>
      <c r="D30" s="73" t="s">
        <v>77</v>
      </c>
      <c r="E30" s="73" t="s">
        <v>96</v>
      </c>
      <c r="F30" s="74" t="s">
        <v>79</v>
      </c>
      <c r="G30" s="74" t="s">
        <v>35</v>
      </c>
      <c r="H30" s="74"/>
      <c r="I30" s="74"/>
      <c r="J30" s="73" t="s">
        <v>80</v>
      </c>
      <c r="K30" s="73" t="s">
        <v>81</v>
      </c>
      <c r="L30" s="74" t="s">
        <v>35</v>
      </c>
      <c r="M30" s="74"/>
      <c r="N30" s="73" t="s">
        <v>82</v>
      </c>
      <c r="O30" s="73" t="s">
        <v>83</v>
      </c>
      <c r="P30" s="73" t="s">
        <v>84</v>
      </c>
      <c r="Q30" s="73" t="s">
        <v>163</v>
      </c>
      <c r="R30" s="73" t="s">
        <v>40</v>
      </c>
      <c r="S30" s="73" t="s">
        <v>85</v>
      </c>
      <c r="T30" s="73" t="s">
        <v>86</v>
      </c>
      <c r="U30" s="74" t="s">
        <v>87</v>
      </c>
      <c r="V30" s="75" t="s">
        <v>77</v>
      </c>
      <c r="W30" s="4" t="str">
        <f>IFERROR(VLOOKUP($V30,'Agrupamiento Activos'!$A$3:$S$12,2,0),"")</f>
        <v>Pública</v>
      </c>
      <c r="X30" s="4" t="str">
        <f>IFERROR(VLOOKUP($V30,'Agrupamiento Activos'!$A$4:$S$12,9,0),"")</f>
        <v>Bajo</v>
      </c>
      <c r="Y30" s="4" t="str">
        <f>IFERROR(VLOOKUP($V30,'Agrupamiento Activos'!$A$4:$S$12,16,0),"")</f>
        <v>Bajo</v>
      </c>
      <c r="Z30" s="4" t="str">
        <f>IFERROR(VLOOKUP($V30,'Agrupamiento Activos'!$A$4:$S$12,19,0),"")</f>
        <v>Bajo</v>
      </c>
      <c r="AA30" s="76" t="s">
        <v>144</v>
      </c>
      <c r="AB30" s="76" t="s">
        <v>144</v>
      </c>
      <c r="AC30" s="76" t="s">
        <v>144</v>
      </c>
      <c r="AD30" s="76" t="s">
        <v>144</v>
      </c>
      <c r="AE30" s="76" t="s">
        <v>144</v>
      </c>
      <c r="AF30" s="76" t="s">
        <v>144</v>
      </c>
      <c r="AG30" s="76" t="s">
        <v>179</v>
      </c>
      <c r="AH30" s="79"/>
      <c r="AI30" s="79"/>
      <c r="AJ30" s="79"/>
      <c r="AK30" s="80"/>
    </row>
    <row r="31" spans="1:37" ht="165.75" thickBot="1" x14ac:dyDescent="0.3">
      <c r="A31" s="73" t="s">
        <v>74</v>
      </c>
      <c r="B31" s="74" t="s">
        <v>75</v>
      </c>
      <c r="C31" s="74" t="s">
        <v>86</v>
      </c>
      <c r="D31" s="73" t="s">
        <v>97</v>
      </c>
      <c r="E31" s="73" t="s">
        <v>166</v>
      </c>
      <c r="F31" s="74" t="s">
        <v>79</v>
      </c>
      <c r="G31" s="74"/>
      <c r="H31" s="74"/>
      <c r="I31" s="74" t="s">
        <v>35</v>
      </c>
      <c r="J31" s="73" t="s">
        <v>98</v>
      </c>
      <c r="K31" s="73" t="s">
        <v>99</v>
      </c>
      <c r="L31" s="74" t="s">
        <v>35</v>
      </c>
      <c r="M31" s="74"/>
      <c r="N31" s="73" t="s">
        <v>82</v>
      </c>
      <c r="O31" s="73" t="s">
        <v>83</v>
      </c>
      <c r="P31" s="73" t="s">
        <v>84</v>
      </c>
      <c r="Q31" s="73" t="s">
        <v>167</v>
      </c>
      <c r="R31" s="73" t="s">
        <v>40</v>
      </c>
      <c r="S31" s="73" t="s">
        <v>100</v>
      </c>
      <c r="T31" s="73" t="s">
        <v>86</v>
      </c>
      <c r="U31" s="74" t="s">
        <v>87</v>
      </c>
      <c r="V31" s="75" t="s">
        <v>142</v>
      </c>
      <c r="W31" s="4" t="str">
        <f>IFERROR(VLOOKUP($V31,'Agrupamiento Activos'!$A$3:$S$12,2,0),"")</f>
        <v>Pública</v>
      </c>
      <c r="X31" s="4" t="str">
        <f>IFERROR(VLOOKUP($V31,'Agrupamiento Activos'!$A$4:$S$12,9,0),"")</f>
        <v>Medio</v>
      </c>
      <c r="Y31" s="4" t="str">
        <f>IFERROR(VLOOKUP($V31,'Agrupamiento Activos'!$A$4:$S$12,16,0),"")</f>
        <v>Medio</v>
      </c>
      <c r="Z31" s="4" t="str">
        <f>IFERROR(VLOOKUP($V31,'Agrupamiento Activos'!$A$4:$S$12,19,0),"")</f>
        <v>Medio</v>
      </c>
      <c r="AA31" s="76" t="s">
        <v>144</v>
      </c>
      <c r="AB31" s="76" t="s">
        <v>144</v>
      </c>
      <c r="AC31" s="76" t="s">
        <v>144</v>
      </c>
      <c r="AD31" s="76" t="s">
        <v>144</v>
      </c>
      <c r="AE31" s="76" t="s">
        <v>144</v>
      </c>
      <c r="AF31" s="76" t="s">
        <v>144</v>
      </c>
      <c r="AG31" s="76" t="s">
        <v>61</v>
      </c>
      <c r="AH31" s="79"/>
      <c r="AI31" s="79"/>
      <c r="AJ31" s="79"/>
      <c r="AK31" s="80"/>
    </row>
    <row r="32" spans="1:37" ht="165.75" thickBot="1" x14ac:dyDescent="0.3">
      <c r="A32" s="73" t="s">
        <v>74</v>
      </c>
      <c r="B32" s="74" t="s">
        <v>75</v>
      </c>
      <c r="C32" s="74" t="s">
        <v>86</v>
      </c>
      <c r="D32" s="73" t="s">
        <v>101</v>
      </c>
      <c r="E32" s="73" t="s">
        <v>102</v>
      </c>
      <c r="F32" s="74" t="s">
        <v>79</v>
      </c>
      <c r="G32" s="74"/>
      <c r="H32" s="74"/>
      <c r="I32" s="74" t="s">
        <v>35</v>
      </c>
      <c r="J32" s="73" t="s">
        <v>98</v>
      </c>
      <c r="K32" s="73" t="s">
        <v>99</v>
      </c>
      <c r="L32" s="74" t="s">
        <v>35</v>
      </c>
      <c r="M32" s="74"/>
      <c r="N32" s="73" t="s">
        <v>82</v>
      </c>
      <c r="O32" s="73" t="s">
        <v>83</v>
      </c>
      <c r="P32" s="73" t="s">
        <v>84</v>
      </c>
      <c r="Q32" s="73" t="s">
        <v>167</v>
      </c>
      <c r="R32" s="73" t="s">
        <v>40</v>
      </c>
      <c r="S32" s="73" t="s">
        <v>100</v>
      </c>
      <c r="T32" s="73" t="s">
        <v>86</v>
      </c>
      <c r="U32" s="74" t="s">
        <v>87</v>
      </c>
      <c r="V32" s="75" t="s">
        <v>142</v>
      </c>
      <c r="W32" s="4" t="str">
        <f>IFERROR(VLOOKUP($V32,'Agrupamiento Activos'!$A$3:$S$12,2,0),"")</f>
        <v>Pública</v>
      </c>
      <c r="X32" s="4" t="str">
        <f>IFERROR(VLOOKUP($V32,'Agrupamiento Activos'!$A$4:$S$12,9,0),"")</f>
        <v>Medio</v>
      </c>
      <c r="Y32" s="4" t="str">
        <f>IFERROR(VLOOKUP($V32,'Agrupamiento Activos'!$A$4:$S$12,16,0),"")</f>
        <v>Medio</v>
      </c>
      <c r="Z32" s="4" t="str">
        <f>IFERROR(VLOOKUP($V32,'Agrupamiento Activos'!$A$4:$S$12,19,0),"")</f>
        <v>Medio</v>
      </c>
      <c r="AA32" s="76" t="s">
        <v>144</v>
      </c>
      <c r="AB32" s="76" t="s">
        <v>144</v>
      </c>
      <c r="AC32" s="76" t="s">
        <v>144</v>
      </c>
      <c r="AD32" s="76" t="s">
        <v>144</v>
      </c>
      <c r="AE32" s="76" t="s">
        <v>144</v>
      </c>
      <c r="AF32" s="76" t="s">
        <v>144</v>
      </c>
      <c r="AG32" s="76" t="s">
        <v>61</v>
      </c>
      <c r="AH32" s="79"/>
      <c r="AI32" s="79"/>
      <c r="AJ32" s="79"/>
      <c r="AK32" s="80"/>
    </row>
    <row r="33" spans="1:37" ht="165.75" thickBot="1" x14ac:dyDescent="0.3">
      <c r="A33" s="73" t="s">
        <v>74</v>
      </c>
      <c r="B33" s="74" t="s">
        <v>75</v>
      </c>
      <c r="C33" s="74" t="s">
        <v>76</v>
      </c>
      <c r="D33" s="73" t="s">
        <v>77</v>
      </c>
      <c r="E33" s="73" t="s">
        <v>102</v>
      </c>
      <c r="F33" s="74" t="s">
        <v>79</v>
      </c>
      <c r="G33" s="74" t="s">
        <v>35</v>
      </c>
      <c r="H33" s="74"/>
      <c r="I33" s="74"/>
      <c r="J33" s="73" t="s">
        <v>80</v>
      </c>
      <c r="K33" s="73" t="s">
        <v>81</v>
      </c>
      <c r="L33" s="74" t="s">
        <v>35</v>
      </c>
      <c r="M33" s="74"/>
      <c r="N33" s="73" t="s">
        <v>82</v>
      </c>
      <c r="O33" s="73" t="s">
        <v>83</v>
      </c>
      <c r="P33" s="73" t="s">
        <v>84</v>
      </c>
      <c r="Q33" s="73" t="s">
        <v>163</v>
      </c>
      <c r="R33" s="73" t="s">
        <v>40</v>
      </c>
      <c r="S33" s="73" t="s">
        <v>85</v>
      </c>
      <c r="T33" s="73" t="s">
        <v>86</v>
      </c>
      <c r="U33" s="74" t="s">
        <v>87</v>
      </c>
      <c r="V33" s="75" t="s">
        <v>77</v>
      </c>
      <c r="W33" s="4" t="str">
        <f>IFERROR(VLOOKUP($V33,'Agrupamiento Activos'!$A$3:$S$12,2,0),"")</f>
        <v>Pública</v>
      </c>
      <c r="X33" s="4" t="str">
        <f>IFERROR(VLOOKUP($V33,'Agrupamiento Activos'!$A$4:$S$12,9,0),"")</f>
        <v>Bajo</v>
      </c>
      <c r="Y33" s="4" t="str">
        <f>IFERROR(VLOOKUP($V33,'Agrupamiento Activos'!$A$4:$S$12,16,0),"")</f>
        <v>Bajo</v>
      </c>
      <c r="Z33" s="4" t="str">
        <f>IFERROR(VLOOKUP($V33,'Agrupamiento Activos'!$A$4:$S$12,19,0),"")</f>
        <v>Bajo</v>
      </c>
      <c r="AA33" s="76" t="s">
        <v>144</v>
      </c>
      <c r="AB33" s="76" t="s">
        <v>144</v>
      </c>
      <c r="AC33" s="76" t="s">
        <v>144</v>
      </c>
      <c r="AD33" s="76" t="s">
        <v>144</v>
      </c>
      <c r="AE33" s="76" t="s">
        <v>144</v>
      </c>
      <c r="AF33" s="76" t="s">
        <v>144</v>
      </c>
      <c r="AG33" s="76" t="s">
        <v>179</v>
      </c>
      <c r="AH33" s="79"/>
      <c r="AI33" s="79"/>
      <c r="AJ33" s="79"/>
      <c r="AK33" s="80"/>
    </row>
    <row r="34" spans="1:37" ht="165.75" thickBot="1" x14ac:dyDescent="0.3">
      <c r="A34" s="73" t="s">
        <v>74</v>
      </c>
      <c r="B34" s="74" t="s">
        <v>75</v>
      </c>
      <c r="C34" s="74" t="s">
        <v>86</v>
      </c>
      <c r="D34" s="73" t="s">
        <v>103</v>
      </c>
      <c r="E34" s="73" t="s">
        <v>168</v>
      </c>
      <c r="F34" s="74" t="s">
        <v>79</v>
      </c>
      <c r="G34" s="74"/>
      <c r="H34" s="74"/>
      <c r="I34" s="74" t="s">
        <v>35</v>
      </c>
      <c r="J34" s="73" t="s">
        <v>98</v>
      </c>
      <c r="K34" s="73" t="s">
        <v>99</v>
      </c>
      <c r="L34" s="74" t="s">
        <v>35</v>
      </c>
      <c r="M34" s="74"/>
      <c r="N34" s="73" t="s">
        <v>82</v>
      </c>
      <c r="O34" s="73" t="s">
        <v>83</v>
      </c>
      <c r="P34" s="73" t="s">
        <v>84</v>
      </c>
      <c r="Q34" s="73" t="s">
        <v>167</v>
      </c>
      <c r="R34" s="73" t="s">
        <v>40</v>
      </c>
      <c r="S34" s="73" t="s">
        <v>100</v>
      </c>
      <c r="T34" s="73" t="s">
        <v>86</v>
      </c>
      <c r="U34" s="74" t="s">
        <v>87</v>
      </c>
      <c r="V34" s="75" t="s">
        <v>142</v>
      </c>
      <c r="W34" s="4" t="str">
        <f>IFERROR(VLOOKUP($V34,'Agrupamiento Activos'!$A$3:$S$12,2,0),"")</f>
        <v>Pública</v>
      </c>
      <c r="X34" s="4" t="str">
        <f>IFERROR(VLOOKUP($V34,'Agrupamiento Activos'!$A$4:$S$12,9,0),"")</f>
        <v>Medio</v>
      </c>
      <c r="Y34" s="4" t="str">
        <f>IFERROR(VLOOKUP($V34,'Agrupamiento Activos'!$A$4:$S$12,16,0),"")</f>
        <v>Medio</v>
      </c>
      <c r="Z34" s="4" t="str">
        <f>IFERROR(VLOOKUP($V34,'Agrupamiento Activos'!$A$4:$S$12,19,0),"")</f>
        <v>Medio</v>
      </c>
      <c r="AA34" s="76" t="s">
        <v>144</v>
      </c>
      <c r="AB34" s="76" t="s">
        <v>144</v>
      </c>
      <c r="AC34" s="76" t="s">
        <v>144</v>
      </c>
      <c r="AD34" s="76" t="s">
        <v>144</v>
      </c>
      <c r="AE34" s="76" t="s">
        <v>144</v>
      </c>
      <c r="AF34" s="76" t="s">
        <v>144</v>
      </c>
      <c r="AG34" s="76" t="s">
        <v>61</v>
      </c>
      <c r="AH34" s="79"/>
      <c r="AI34" s="79"/>
      <c r="AJ34" s="79"/>
      <c r="AK34" s="80"/>
    </row>
    <row r="35" spans="1:37" ht="165.75" thickBot="1" x14ac:dyDescent="0.3">
      <c r="A35" s="73" t="s">
        <v>74</v>
      </c>
      <c r="B35" s="74" t="s">
        <v>75</v>
      </c>
      <c r="C35" s="74" t="s">
        <v>104</v>
      </c>
      <c r="D35" s="73" t="s">
        <v>105</v>
      </c>
      <c r="E35" s="73" t="s">
        <v>169</v>
      </c>
      <c r="F35" s="74" t="s">
        <v>79</v>
      </c>
      <c r="G35" s="74"/>
      <c r="H35" s="74"/>
      <c r="I35" s="74" t="s">
        <v>35</v>
      </c>
      <c r="J35" s="73" t="s">
        <v>98</v>
      </c>
      <c r="K35" s="73" t="s">
        <v>106</v>
      </c>
      <c r="L35" s="74" t="s">
        <v>35</v>
      </c>
      <c r="M35" s="74"/>
      <c r="N35" s="73" t="s">
        <v>82</v>
      </c>
      <c r="O35" s="73" t="s">
        <v>83</v>
      </c>
      <c r="P35" s="73" t="s">
        <v>84</v>
      </c>
      <c r="Q35" s="73" t="s">
        <v>167</v>
      </c>
      <c r="R35" s="73" t="s">
        <v>107</v>
      </c>
      <c r="S35" s="73" t="s">
        <v>108</v>
      </c>
      <c r="T35" s="73" t="s">
        <v>170</v>
      </c>
      <c r="U35" s="74" t="s">
        <v>87</v>
      </c>
      <c r="V35" s="75" t="s">
        <v>143</v>
      </c>
      <c r="W35" s="4" t="str">
        <f>IFERROR(VLOOKUP($V35,'Agrupamiento Activos'!$A$3:$S$12,2,0),"")</f>
        <v>Pública</v>
      </c>
      <c r="X35" s="4" t="str">
        <f>IFERROR(VLOOKUP($V35,'Agrupamiento Activos'!$A$4:$S$12,9,0),"")</f>
        <v>Bajo</v>
      </c>
      <c r="Y35" s="4" t="str">
        <f>IFERROR(VLOOKUP($V35,'Agrupamiento Activos'!$A$4:$S$12,16,0),"")</f>
        <v>Bajo</v>
      </c>
      <c r="Z35" s="4" t="str">
        <f>IFERROR(VLOOKUP($V35,'Agrupamiento Activos'!$A$4:$S$12,19,0),"")</f>
        <v>Bajo</v>
      </c>
      <c r="AA35" s="76" t="s">
        <v>144</v>
      </c>
      <c r="AB35" s="76" t="s">
        <v>144</v>
      </c>
      <c r="AC35" s="76" t="s">
        <v>144</v>
      </c>
      <c r="AD35" s="76" t="s">
        <v>144</v>
      </c>
      <c r="AE35" s="76" t="s">
        <v>144</v>
      </c>
      <c r="AF35" s="76" t="s">
        <v>144</v>
      </c>
      <c r="AG35" s="76" t="s">
        <v>61</v>
      </c>
      <c r="AH35" s="79"/>
      <c r="AI35" s="79"/>
      <c r="AJ35" s="79"/>
      <c r="AK35" s="80"/>
    </row>
    <row r="36" spans="1:37" ht="165" x14ac:dyDescent="0.25">
      <c r="A36" s="73" t="s">
        <v>74</v>
      </c>
      <c r="B36" s="74" t="s">
        <v>109</v>
      </c>
      <c r="C36" s="74" t="s">
        <v>76</v>
      </c>
      <c r="D36" s="73" t="s">
        <v>77</v>
      </c>
      <c r="E36" s="73" t="s">
        <v>110</v>
      </c>
      <c r="F36" s="74" t="s">
        <v>79</v>
      </c>
      <c r="G36" s="74" t="s">
        <v>35</v>
      </c>
      <c r="H36" s="74"/>
      <c r="I36" s="74"/>
      <c r="J36" s="73" t="s">
        <v>80</v>
      </c>
      <c r="K36" s="73" t="s">
        <v>81</v>
      </c>
      <c r="L36" s="74" t="s">
        <v>35</v>
      </c>
      <c r="M36" s="74"/>
      <c r="N36" s="73" t="s">
        <v>82</v>
      </c>
      <c r="O36" s="73" t="s">
        <v>83</v>
      </c>
      <c r="P36" s="73" t="s">
        <v>84</v>
      </c>
      <c r="Q36" s="73" t="s">
        <v>163</v>
      </c>
      <c r="R36" s="73" t="s">
        <v>40</v>
      </c>
      <c r="S36" s="73" t="s">
        <v>85</v>
      </c>
      <c r="T36" s="73" t="s">
        <v>86</v>
      </c>
      <c r="U36" s="74" t="s">
        <v>87</v>
      </c>
      <c r="V36" s="75" t="s">
        <v>77</v>
      </c>
      <c r="W36" s="4" t="str">
        <f>IFERROR(VLOOKUP($V36,'Agrupamiento Activos'!$A$3:$S$12,2,0),"")</f>
        <v>Pública</v>
      </c>
      <c r="X36" s="4" t="str">
        <f>IFERROR(VLOOKUP($V36,'Agrupamiento Activos'!$A$4:$S$12,9,0),"")</f>
        <v>Bajo</v>
      </c>
      <c r="Y36" s="4" t="str">
        <f>IFERROR(VLOOKUP($V36,'Agrupamiento Activos'!$A$4:$S$12,16,0),"")</f>
        <v>Bajo</v>
      </c>
      <c r="Z36" s="4" t="str">
        <f>IFERROR(VLOOKUP($V36,'Agrupamiento Activos'!$A$4:$S$12,19,0),"")</f>
        <v>Bajo</v>
      </c>
      <c r="AA36" s="76" t="s">
        <v>144</v>
      </c>
      <c r="AB36" s="76" t="s">
        <v>144</v>
      </c>
      <c r="AC36" s="76" t="s">
        <v>144</v>
      </c>
      <c r="AD36" s="76" t="s">
        <v>144</v>
      </c>
      <c r="AE36" s="76" t="s">
        <v>144</v>
      </c>
      <c r="AF36" s="76" t="s">
        <v>144</v>
      </c>
      <c r="AG36" s="76" t="s">
        <v>179</v>
      </c>
    </row>
    <row r="37" spans="1:37" ht="165" x14ac:dyDescent="0.25">
      <c r="A37" s="73" t="s">
        <v>74</v>
      </c>
      <c r="B37" s="74" t="s">
        <v>109</v>
      </c>
      <c r="C37" s="74" t="s">
        <v>76</v>
      </c>
      <c r="D37" s="73" t="s">
        <v>77</v>
      </c>
      <c r="E37" s="73" t="s">
        <v>111</v>
      </c>
      <c r="F37" s="74" t="s">
        <v>79</v>
      </c>
      <c r="G37" s="74" t="s">
        <v>35</v>
      </c>
      <c r="H37" s="74"/>
      <c r="I37" s="74"/>
      <c r="J37" s="73" t="s">
        <v>80</v>
      </c>
      <c r="K37" s="73" t="s">
        <v>81</v>
      </c>
      <c r="L37" s="74" t="s">
        <v>35</v>
      </c>
      <c r="M37" s="74"/>
      <c r="N37" s="73" t="s">
        <v>112</v>
      </c>
      <c r="O37" s="73" t="s">
        <v>83</v>
      </c>
      <c r="P37" s="73" t="s">
        <v>84</v>
      </c>
      <c r="Q37" s="73" t="s">
        <v>163</v>
      </c>
      <c r="R37" s="73" t="s">
        <v>40</v>
      </c>
      <c r="S37" s="73" t="s">
        <v>85</v>
      </c>
      <c r="T37" s="73" t="s">
        <v>86</v>
      </c>
      <c r="U37" s="74" t="s">
        <v>87</v>
      </c>
      <c r="V37" s="75" t="s">
        <v>77</v>
      </c>
      <c r="W37" s="4" t="str">
        <f>IFERROR(VLOOKUP($V37,'Agrupamiento Activos'!$A$3:$S$12,2,0),"")</f>
        <v>Pública</v>
      </c>
      <c r="X37" s="4" t="str">
        <f>IFERROR(VLOOKUP($V37,'Agrupamiento Activos'!$A$4:$S$12,9,0),"")</f>
        <v>Bajo</v>
      </c>
      <c r="Y37" s="4" t="str">
        <f>IFERROR(VLOOKUP($V37,'Agrupamiento Activos'!$A$4:$S$12,16,0),"")</f>
        <v>Bajo</v>
      </c>
      <c r="Z37" s="4" t="str">
        <f>IFERROR(VLOOKUP($V37,'Agrupamiento Activos'!$A$4:$S$12,19,0),"")</f>
        <v>Bajo</v>
      </c>
      <c r="AA37" s="76" t="s">
        <v>144</v>
      </c>
      <c r="AB37" s="76" t="s">
        <v>144</v>
      </c>
      <c r="AC37" s="76" t="s">
        <v>144</v>
      </c>
      <c r="AD37" s="76" t="s">
        <v>144</v>
      </c>
      <c r="AE37" s="76" t="s">
        <v>144</v>
      </c>
      <c r="AF37" s="76" t="s">
        <v>144</v>
      </c>
      <c r="AG37" s="76" t="s">
        <v>179</v>
      </c>
    </row>
    <row r="38" spans="1:37" ht="165" x14ac:dyDescent="0.25">
      <c r="A38" s="73" t="s">
        <v>74</v>
      </c>
      <c r="B38" s="74" t="s">
        <v>109</v>
      </c>
      <c r="C38" s="74" t="s">
        <v>86</v>
      </c>
      <c r="D38" s="73" t="s">
        <v>113</v>
      </c>
      <c r="E38" s="73" t="s">
        <v>111</v>
      </c>
      <c r="F38" s="74" t="s">
        <v>79</v>
      </c>
      <c r="G38" s="74"/>
      <c r="H38" s="74"/>
      <c r="I38" s="74" t="s">
        <v>35</v>
      </c>
      <c r="J38" s="73" t="s">
        <v>114</v>
      </c>
      <c r="K38" s="73" t="s">
        <v>178</v>
      </c>
      <c r="L38" s="74" t="s">
        <v>35</v>
      </c>
      <c r="M38" s="74"/>
      <c r="N38" s="73" t="s">
        <v>112</v>
      </c>
      <c r="O38" s="73" t="s">
        <v>83</v>
      </c>
      <c r="P38" s="73" t="s">
        <v>84</v>
      </c>
      <c r="Q38" s="73" t="s">
        <v>167</v>
      </c>
      <c r="R38" s="73" t="s">
        <v>40</v>
      </c>
      <c r="S38" s="73" t="s">
        <v>171</v>
      </c>
      <c r="T38" s="73" t="s">
        <v>86</v>
      </c>
      <c r="U38" s="74" t="s">
        <v>87</v>
      </c>
      <c r="V38" s="75" t="s">
        <v>113</v>
      </c>
      <c r="W38" s="4" t="str">
        <f>IFERROR(VLOOKUP($V38,'Agrupamiento Activos'!$A$3:$S$12,2,0),"")</f>
        <v>Pública</v>
      </c>
      <c r="X38" s="4" t="str">
        <f>IFERROR(VLOOKUP($V38,'Agrupamiento Activos'!$A$4:$S$12,9,0),"")</f>
        <v>Medio</v>
      </c>
      <c r="Y38" s="4" t="str">
        <f>IFERROR(VLOOKUP($V38,'Agrupamiento Activos'!$A$4:$S$12,16,0),"")</f>
        <v>Medio</v>
      </c>
      <c r="Z38" s="4" t="str">
        <f>IFERROR(VLOOKUP($V38,'Agrupamiento Activos'!$A$4:$S$12,19,0),"")</f>
        <v>Medio</v>
      </c>
      <c r="AA38" s="76" t="s">
        <v>144</v>
      </c>
      <c r="AB38" s="76" t="s">
        <v>144</v>
      </c>
      <c r="AC38" s="76" t="s">
        <v>144</v>
      </c>
      <c r="AD38" s="76" t="s">
        <v>144</v>
      </c>
      <c r="AE38" s="76" t="s">
        <v>144</v>
      </c>
      <c r="AF38" s="76" t="s">
        <v>144</v>
      </c>
      <c r="AG38" s="76" t="s">
        <v>179</v>
      </c>
    </row>
    <row r="39" spans="1:37" ht="165" x14ac:dyDescent="0.25">
      <c r="A39" s="73" t="s">
        <v>74</v>
      </c>
      <c r="B39" s="74" t="s">
        <v>109</v>
      </c>
      <c r="C39" s="74" t="s">
        <v>115</v>
      </c>
      <c r="D39" s="73" t="s">
        <v>116</v>
      </c>
      <c r="E39" s="73" t="s">
        <v>117</v>
      </c>
      <c r="F39" s="74" t="s">
        <v>79</v>
      </c>
      <c r="G39" s="74" t="s">
        <v>35</v>
      </c>
      <c r="H39" s="74"/>
      <c r="I39" s="74"/>
      <c r="J39" s="73" t="s">
        <v>80</v>
      </c>
      <c r="K39" s="73" t="s">
        <v>81</v>
      </c>
      <c r="L39" s="74" t="s">
        <v>35</v>
      </c>
      <c r="M39" s="74"/>
      <c r="N39" s="73" t="s">
        <v>112</v>
      </c>
      <c r="O39" s="73" t="s">
        <v>83</v>
      </c>
      <c r="P39" s="73" t="s">
        <v>84</v>
      </c>
      <c r="Q39" s="73" t="s">
        <v>172</v>
      </c>
      <c r="R39" s="73" t="s">
        <v>40</v>
      </c>
      <c r="S39" s="73" t="s">
        <v>85</v>
      </c>
      <c r="T39" s="73" t="s">
        <v>86</v>
      </c>
      <c r="U39" s="74" t="s">
        <v>87</v>
      </c>
      <c r="V39" s="75" t="s">
        <v>116</v>
      </c>
      <c r="W39" s="4" t="str">
        <f>IFERROR(VLOOKUP($V39,'Agrupamiento Activos'!$A$3:$S$12,2,0),"")</f>
        <v>Pública</v>
      </c>
      <c r="X39" s="4" t="str">
        <f>IFERROR(VLOOKUP($V39,'Agrupamiento Activos'!$A$4:$S$12,9,0),"")</f>
        <v>Bajo</v>
      </c>
      <c r="Y39" s="4" t="str">
        <f>IFERROR(VLOOKUP($V39,'Agrupamiento Activos'!$A$4:$S$12,16,0),"")</f>
        <v>Bajo</v>
      </c>
      <c r="Z39" s="4" t="str">
        <f>IFERROR(VLOOKUP($V39,'Agrupamiento Activos'!$A$4:$S$12,19,0),"")</f>
        <v>Bajo</v>
      </c>
      <c r="AA39" s="76" t="s">
        <v>144</v>
      </c>
      <c r="AB39" s="76" t="s">
        <v>144</v>
      </c>
      <c r="AC39" s="76" t="s">
        <v>144</v>
      </c>
      <c r="AD39" s="76" t="s">
        <v>144</v>
      </c>
      <c r="AE39" s="76" t="s">
        <v>144</v>
      </c>
      <c r="AF39" s="76" t="s">
        <v>144</v>
      </c>
      <c r="AG39" s="76" t="s">
        <v>61</v>
      </c>
    </row>
    <row r="40" spans="1:37" ht="165" x14ac:dyDescent="0.25">
      <c r="A40" s="73" t="s">
        <v>74</v>
      </c>
      <c r="B40" s="74" t="s">
        <v>109</v>
      </c>
      <c r="C40" s="74" t="s">
        <v>86</v>
      </c>
      <c r="D40" s="73" t="s">
        <v>118</v>
      </c>
      <c r="E40" s="73" t="s">
        <v>117</v>
      </c>
      <c r="F40" s="74" t="s">
        <v>79</v>
      </c>
      <c r="G40" s="74"/>
      <c r="H40" s="74"/>
      <c r="I40" s="74" t="s">
        <v>35</v>
      </c>
      <c r="J40" s="73" t="s">
        <v>114</v>
      </c>
      <c r="K40" s="73" t="s">
        <v>178</v>
      </c>
      <c r="L40" s="74" t="s">
        <v>35</v>
      </c>
      <c r="M40" s="74"/>
      <c r="N40" s="73" t="s">
        <v>82</v>
      </c>
      <c r="O40" s="73" t="s">
        <v>83</v>
      </c>
      <c r="P40" s="73" t="s">
        <v>84</v>
      </c>
      <c r="Q40" s="73" t="s">
        <v>167</v>
      </c>
      <c r="R40" s="73" t="s">
        <v>40</v>
      </c>
      <c r="S40" s="73" t="s">
        <v>171</v>
      </c>
      <c r="T40" s="73" t="s">
        <v>86</v>
      </c>
      <c r="U40" s="74" t="s">
        <v>87</v>
      </c>
      <c r="V40" s="75" t="s">
        <v>113</v>
      </c>
      <c r="W40" s="4" t="str">
        <f>IFERROR(VLOOKUP($V40,'Agrupamiento Activos'!$A$3:$S$12,2,0),"")</f>
        <v>Pública</v>
      </c>
      <c r="X40" s="4" t="str">
        <f>IFERROR(VLOOKUP($V40,'Agrupamiento Activos'!$A$4:$S$12,9,0),"")</f>
        <v>Medio</v>
      </c>
      <c r="Y40" s="4" t="str">
        <f>IFERROR(VLOOKUP($V40,'Agrupamiento Activos'!$A$4:$S$12,16,0),"")</f>
        <v>Medio</v>
      </c>
      <c r="Z40" s="4" t="str">
        <f>IFERROR(VLOOKUP($V40,'Agrupamiento Activos'!$A$4:$S$12,19,0),"")</f>
        <v>Medio</v>
      </c>
      <c r="AA40" s="76" t="s">
        <v>144</v>
      </c>
      <c r="AB40" s="76" t="s">
        <v>144</v>
      </c>
      <c r="AC40" s="76" t="s">
        <v>144</v>
      </c>
      <c r="AD40" s="76" t="s">
        <v>144</v>
      </c>
      <c r="AE40" s="76" t="s">
        <v>144</v>
      </c>
      <c r="AF40" s="76" t="s">
        <v>144</v>
      </c>
      <c r="AG40" s="76" t="s">
        <v>179</v>
      </c>
    </row>
    <row r="41" spans="1:37" ht="165" x14ac:dyDescent="0.25">
      <c r="A41" s="73" t="s">
        <v>74</v>
      </c>
      <c r="B41" s="74" t="s">
        <v>109</v>
      </c>
      <c r="C41" s="74" t="s">
        <v>115</v>
      </c>
      <c r="D41" s="73" t="s">
        <v>116</v>
      </c>
      <c r="E41" s="73" t="s">
        <v>119</v>
      </c>
      <c r="F41" s="74" t="s">
        <v>79</v>
      </c>
      <c r="G41" s="74" t="s">
        <v>35</v>
      </c>
      <c r="H41" s="74"/>
      <c r="I41" s="74"/>
      <c r="J41" s="73" t="s">
        <v>80</v>
      </c>
      <c r="K41" s="73" t="s">
        <v>81</v>
      </c>
      <c r="L41" s="74" t="s">
        <v>35</v>
      </c>
      <c r="M41" s="74"/>
      <c r="N41" s="73" t="s">
        <v>112</v>
      </c>
      <c r="O41" s="73" t="s">
        <v>83</v>
      </c>
      <c r="P41" s="73" t="s">
        <v>84</v>
      </c>
      <c r="Q41" s="73" t="s">
        <v>172</v>
      </c>
      <c r="R41" s="73" t="s">
        <v>40</v>
      </c>
      <c r="S41" s="73" t="s">
        <v>85</v>
      </c>
      <c r="T41" s="73" t="s">
        <v>86</v>
      </c>
      <c r="U41" s="74" t="s">
        <v>87</v>
      </c>
      <c r="V41" s="75" t="s">
        <v>116</v>
      </c>
      <c r="W41" s="4" t="str">
        <f>IFERROR(VLOOKUP($V41,'Agrupamiento Activos'!$A$3:$S$12,2,0),"")</f>
        <v>Pública</v>
      </c>
      <c r="X41" s="4" t="str">
        <f>IFERROR(VLOOKUP($V41,'Agrupamiento Activos'!$A$4:$S$12,9,0),"")</f>
        <v>Bajo</v>
      </c>
      <c r="Y41" s="4" t="str">
        <f>IFERROR(VLOOKUP($V41,'Agrupamiento Activos'!$A$4:$S$12,16,0),"")</f>
        <v>Bajo</v>
      </c>
      <c r="Z41" s="4" t="str">
        <f>IFERROR(VLOOKUP($V41,'Agrupamiento Activos'!$A$4:$S$12,19,0),"")</f>
        <v>Bajo</v>
      </c>
      <c r="AA41" s="76" t="s">
        <v>144</v>
      </c>
      <c r="AB41" s="76" t="s">
        <v>144</v>
      </c>
      <c r="AC41" s="76" t="s">
        <v>144</v>
      </c>
      <c r="AD41" s="76" t="s">
        <v>144</v>
      </c>
      <c r="AE41" s="76" t="s">
        <v>144</v>
      </c>
      <c r="AF41" s="76" t="s">
        <v>144</v>
      </c>
      <c r="AG41" s="76" t="s">
        <v>61</v>
      </c>
    </row>
    <row r="42" spans="1:37" ht="165" x14ac:dyDescent="0.25">
      <c r="A42" s="73" t="s">
        <v>74</v>
      </c>
      <c r="B42" s="74" t="s">
        <v>109</v>
      </c>
      <c r="C42" s="74" t="s">
        <v>86</v>
      </c>
      <c r="D42" s="73" t="s">
        <v>118</v>
      </c>
      <c r="E42" s="73" t="s">
        <v>119</v>
      </c>
      <c r="F42" s="74" t="s">
        <v>79</v>
      </c>
      <c r="G42" s="74"/>
      <c r="H42" s="74"/>
      <c r="I42" s="74" t="s">
        <v>35</v>
      </c>
      <c r="J42" s="73" t="s">
        <v>114</v>
      </c>
      <c r="K42" s="73" t="s">
        <v>178</v>
      </c>
      <c r="L42" s="74" t="s">
        <v>35</v>
      </c>
      <c r="M42" s="74"/>
      <c r="N42" s="73" t="s">
        <v>82</v>
      </c>
      <c r="O42" s="73" t="s">
        <v>83</v>
      </c>
      <c r="P42" s="73" t="s">
        <v>84</v>
      </c>
      <c r="Q42" s="73" t="s">
        <v>167</v>
      </c>
      <c r="R42" s="73" t="s">
        <v>40</v>
      </c>
      <c r="S42" s="73" t="s">
        <v>171</v>
      </c>
      <c r="T42" s="73" t="s">
        <v>86</v>
      </c>
      <c r="U42" s="74" t="s">
        <v>87</v>
      </c>
      <c r="V42" s="75" t="s">
        <v>113</v>
      </c>
      <c r="W42" s="4" t="str">
        <f>IFERROR(VLOOKUP($V42,'Agrupamiento Activos'!$A$3:$S$12,2,0),"")</f>
        <v>Pública</v>
      </c>
      <c r="X42" s="4" t="str">
        <f>IFERROR(VLOOKUP($V42,'Agrupamiento Activos'!$A$4:$S$12,9,0),"")</f>
        <v>Medio</v>
      </c>
      <c r="Y42" s="4" t="str">
        <f>IFERROR(VLOOKUP($V42,'Agrupamiento Activos'!$A$4:$S$12,16,0),"")</f>
        <v>Medio</v>
      </c>
      <c r="Z42" s="4" t="str">
        <f>IFERROR(VLOOKUP($V42,'Agrupamiento Activos'!$A$4:$S$12,19,0),"")</f>
        <v>Medio</v>
      </c>
      <c r="AA42" s="76" t="s">
        <v>144</v>
      </c>
      <c r="AB42" s="76" t="s">
        <v>144</v>
      </c>
      <c r="AC42" s="76" t="s">
        <v>144</v>
      </c>
      <c r="AD42" s="76" t="s">
        <v>144</v>
      </c>
      <c r="AE42" s="76" t="s">
        <v>144</v>
      </c>
      <c r="AF42" s="76" t="s">
        <v>144</v>
      </c>
      <c r="AG42" s="76" t="s">
        <v>179</v>
      </c>
    </row>
    <row r="43" spans="1:37" ht="165" x14ac:dyDescent="0.25">
      <c r="A43" s="73" t="s">
        <v>74</v>
      </c>
      <c r="B43" s="74" t="s">
        <v>109</v>
      </c>
      <c r="C43" s="74" t="s">
        <v>115</v>
      </c>
      <c r="D43" s="73" t="s">
        <v>116</v>
      </c>
      <c r="E43" s="73" t="s">
        <v>120</v>
      </c>
      <c r="F43" s="74" t="s">
        <v>79</v>
      </c>
      <c r="G43" s="74" t="s">
        <v>35</v>
      </c>
      <c r="H43" s="74"/>
      <c r="I43" s="74"/>
      <c r="J43" s="73" t="s">
        <v>80</v>
      </c>
      <c r="K43" s="73" t="s">
        <v>81</v>
      </c>
      <c r="L43" s="74" t="s">
        <v>35</v>
      </c>
      <c r="M43" s="74"/>
      <c r="N43" s="73" t="s">
        <v>112</v>
      </c>
      <c r="O43" s="73" t="s">
        <v>83</v>
      </c>
      <c r="P43" s="73" t="s">
        <v>84</v>
      </c>
      <c r="Q43" s="73" t="s">
        <v>172</v>
      </c>
      <c r="R43" s="73" t="s">
        <v>40</v>
      </c>
      <c r="S43" s="73" t="s">
        <v>85</v>
      </c>
      <c r="T43" s="73" t="s">
        <v>86</v>
      </c>
      <c r="U43" s="74" t="s">
        <v>87</v>
      </c>
      <c r="V43" s="75" t="s">
        <v>116</v>
      </c>
      <c r="W43" s="4" t="str">
        <f>IFERROR(VLOOKUP($V43,'Agrupamiento Activos'!$A$3:$S$12,2,0),"")</f>
        <v>Pública</v>
      </c>
      <c r="X43" s="4" t="str">
        <f>IFERROR(VLOOKUP($V43,'Agrupamiento Activos'!$A$4:$S$12,9,0),"")</f>
        <v>Bajo</v>
      </c>
      <c r="Y43" s="4" t="str">
        <f>IFERROR(VLOOKUP($V43,'Agrupamiento Activos'!$A$4:$S$12,16,0),"")</f>
        <v>Bajo</v>
      </c>
      <c r="Z43" s="4" t="str">
        <f>IFERROR(VLOOKUP($V43,'Agrupamiento Activos'!$A$4:$S$12,19,0),"")</f>
        <v>Bajo</v>
      </c>
      <c r="AA43" s="76" t="s">
        <v>144</v>
      </c>
      <c r="AB43" s="76" t="s">
        <v>144</v>
      </c>
      <c r="AC43" s="76" t="s">
        <v>144</v>
      </c>
      <c r="AD43" s="76" t="s">
        <v>144</v>
      </c>
      <c r="AE43" s="76" t="s">
        <v>144</v>
      </c>
      <c r="AF43" s="76" t="s">
        <v>144</v>
      </c>
      <c r="AG43" s="76" t="s">
        <v>61</v>
      </c>
    </row>
    <row r="44" spans="1:37" ht="165" x14ac:dyDescent="0.25">
      <c r="A44" s="73" t="s">
        <v>74</v>
      </c>
      <c r="B44" s="74" t="s">
        <v>109</v>
      </c>
      <c r="C44" s="74" t="s">
        <v>86</v>
      </c>
      <c r="D44" s="73" t="s">
        <v>118</v>
      </c>
      <c r="E44" s="73" t="s">
        <v>120</v>
      </c>
      <c r="F44" s="74" t="s">
        <v>79</v>
      </c>
      <c r="G44" s="74"/>
      <c r="H44" s="74"/>
      <c r="I44" s="74" t="s">
        <v>35</v>
      </c>
      <c r="J44" s="73" t="s">
        <v>114</v>
      </c>
      <c r="K44" s="73" t="s">
        <v>178</v>
      </c>
      <c r="L44" s="74" t="s">
        <v>35</v>
      </c>
      <c r="M44" s="74"/>
      <c r="N44" s="73" t="s">
        <v>82</v>
      </c>
      <c r="O44" s="73" t="s">
        <v>83</v>
      </c>
      <c r="P44" s="73" t="s">
        <v>84</v>
      </c>
      <c r="Q44" s="73" t="s">
        <v>167</v>
      </c>
      <c r="R44" s="73" t="s">
        <v>40</v>
      </c>
      <c r="S44" s="73" t="s">
        <v>171</v>
      </c>
      <c r="T44" s="73" t="s">
        <v>86</v>
      </c>
      <c r="U44" s="74" t="s">
        <v>87</v>
      </c>
      <c r="V44" s="75" t="s">
        <v>113</v>
      </c>
      <c r="W44" s="4" t="str">
        <f>IFERROR(VLOOKUP($V44,'Agrupamiento Activos'!$A$3:$S$12,2,0),"")</f>
        <v>Pública</v>
      </c>
      <c r="X44" s="4" t="str">
        <f>IFERROR(VLOOKUP($V44,'Agrupamiento Activos'!$A$4:$S$12,9,0),"")</f>
        <v>Medio</v>
      </c>
      <c r="Y44" s="4" t="str">
        <f>IFERROR(VLOOKUP($V44,'Agrupamiento Activos'!$A$4:$S$12,16,0),"")</f>
        <v>Medio</v>
      </c>
      <c r="Z44" s="4" t="str">
        <f>IFERROR(VLOOKUP($V44,'Agrupamiento Activos'!$A$4:$S$12,19,0),"")</f>
        <v>Medio</v>
      </c>
      <c r="AA44" s="76" t="s">
        <v>144</v>
      </c>
      <c r="AB44" s="76" t="s">
        <v>144</v>
      </c>
      <c r="AC44" s="76" t="s">
        <v>144</v>
      </c>
      <c r="AD44" s="76" t="s">
        <v>144</v>
      </c>
      <c r="AE44" s="76" t="s">
        <v>144</v>
      </c>
      <c r="AF44" s="76" t="s">
        <v>144</v>
      </c>
      <c r="AG44" s="76" t="s">
        <v>179</v>
      </c>
    </row>
    <row r="45" spans="1:37" ht="165" x14ac:dyDescent="0.25">
      <c r="A45" s="73" t="s">
        <v>74</v>
      </c>
      <c r="B45" s="74" t="s">
        <v>109</v>
      </c>
      <c r="C45" s="74" t="s">
        <v>76</v>
      </c>
      <c r="D45" s="73" t="s">
        <v>77</v>
      </c>
      <c r="E45" s="73" t="s">
        <v>173</v>
      </c>
      <c r="F45" s="74" t="s">
        <v>79</v>
      </c>
      <c r="G45" s="74" t="s">
        <v>35</v>
      </c>
      <c r="H45" s="74"/>
      <c r="I45" s="74"/>
      <c r="J45" s="73" t="s">
        <v>80</v>
      </c>
      <c r="K45" s="73" t="s">
        <v>81</v>
      </c>
      <c r="L45" s="74" t="s">
        <v>35</v>
      </c>
      <c r="M45" s="74"/>
      <c r="N45" s="73" t="s">
        <v>82</v>
      </c>
      <c r="O45" s="73" t="s">
        <v>83</v>
      </c>
      <c r="P45" s="73" t="s">
        <v>84</v>
      </c>
      <c r="Q45" s="73" t="s">
        <v>163</v>
      </c>
      <c r="R45" s="73" t="s">
        <v>40</v>
      </c>
      <c r="S45" s="73" t="s">
        <v>85</v>
      </c>
      <c r="T45" s="73" t="s">
        <v>86</v>
      </c>
      <c r="U45" s="74" t="s">
        <v>87</v>
      </c>
      <c r="V45" s="75" t="s">
        <v>77</v>
      </c>
      <c r="W45" s="4" t="str">
        <f>IFERROR(VLOOKUP($V45,'Agrupamiento Activos'!$A$3:$S$12,2,0),"")</f>
        <v>Pública</v>
      </c>
      <c r="X45" s="4" t="str">
        <f>IFERROR(VLOOKUP($V45,'Agrupamiento Activos'!$A$4:$S$12,9,0),"")</f>
        <v>Bajo</v>
      </c>
      <c r="Y45" s="4" t="str">
        <f>IFERROR(VLOOKUP($V45,'Agrupamiento Activos'!$A$4:$S$12,16,0),"")</f>
        <v>Bajo</v>
      </c>
      <c r="Z45" s="4" t="str">
        <f>IFERROR(VLOOKUP($V45,'Agrupamiento Activos'!$A$4:$S$12,19,0),"")</f>
        <v>Bajo</v>
      </c>
      <c r="AA45" s="76" t="s">
        <v>144</v>
      </c>
      <c r="AB45" s="76" t="s">
        <v>144</v>
      </c>
      <c r="AC45" s="76" t="s">
        <v>144</v>
      </c>
      <c r="AD45" s="76" t="s">
        <v>144</v>
      </c>
      <c r="AE45" s="76" t="s">
        <v>144</v>
      </c>
      <c r="AF45" s="76" t="s">
        <v>144</v>
      </c>
      <c r="AG45" s="76" t="s">
        <v>179</v>
      </c>
    </row>
    <row r="46" spans="1:37" ht="165" x14ac:dyDescent="0.25">
      <c r="A46" s="73" t="s">
        <v>74</v>
      </c>
      <c r="B46" s="74" t="s">
        <v>109</v>
      </c>
      <c r="C46" s="74" t="s">
        <v>76</v>
      </c>
      <c r="D46" s="73" t="s">
        <v>77</v>
      </c>
      <c r="E46" s="73" t="s">
        <v>122</v>
      </c>
      <c r="F46" s="74" t="s">
        <v>79</v>
      </c>
      <c r="G46" s="74" t="s">
        <v>35</v>
      </c>
      <c r="H46" s="74"/>
      <c r="I46" s="74"/>
      <c r="J46" s="73" t="s">
        <v>80</v>
      </c>
      <c r="K46" s="73" t="s">
        <v>81</v>
      </c>
      <c r="L46" s="74" t="s">
        <v>35</v>
      </c>
      <c r="M46" s="74"/>
      <c r="N46" s="73" t="s">
        <v>82</v>
      </c>
      <c r="O46" s="73" t="s">
        <v>83</v>
      </c>
      <c r="P46" s="73" t="s">
        <v>84</v>
      </c>
      <c r="Q46" s="73" t="s">
        <v>163</v>
      </c>
      <c r="R46" s="73" t="s">
        <v>40</v>
      </c>
      <c r="S46" s="73" t="s">
        <v>85</v>
      </c>
      <c r="T46" s="73" t="s">
        <v>86</v>
      </c>
      <c r="U46" s="74" t="s">
        <v>87</v>
      </c>
      <c r="V46" s="75" t="s">
        <v>77</v>
      </c>
      <c r="W46" s="4" t="str">
        <f>IFERROR(VLOOKUP($V46,'Agrupamiento Activos'!$A$3:$S$12,2,0),"")</f>
        <v>Pública</v>
      </c>
      <c r="X46" s="4" t="str">
        <f>IFERROR(VLOOKUP($V46,'Agrupamiento Activos'!$A$4:$S$12,9,0),"")</f>
        <v>Bajo</v>
      </c>
      <c r="Y46" s="4" t="str">
        <f>IFERROR(VLOOKUP($V46,'Agrupamiento Activos'!$A$4:$S$12,16,0),"")</f>
        <v>Bajo</v>
      </c>
      <c r="Z46" s="4" t="str">
        <f>IFERROR(VLOOKUP($V46,'Agrupamiento Activos'!$A$4:$S$12,19,0),"")</f>
        <v>Bajo</v>
      </c>
      <c r="AA46" s="76" t="s">
        <v>144</v>
      </c>
      <c r="AB46" s="76" t="s">
        <v>144</v>
      </c>
      <c r="AC46" s="76" t="s">
        <v>144</v>
      </c>
      <c r="AD46" s="76" t="s">
        <v>144</v>
      </c>
      <c r="AE46" s="76" t="s">
        <v>144</v>
      </c>
      <c r="AF46" s="76" t="s">
        <v>144</v>
      </c>
      <c r="AG46" s="76" t="s">
        <v>179</v>
      </c>
    </row>
    <row r="47" spans="1:37" ht="210" x14ac:dyDescent="0.25">
      <c r="A47" s="73" t="s">
        <v>74</v>
      </c>
      <c r="B47" s="74" t="s">
        <v>123</v>
      </c>
      <c r="C47" s="74" t="s">
        <v>124</v>
      </c>
      <c r="D47" s="73" t="s">
        <v>125</v>
      </c>
      <c r="E47" s="73" t="s">
        <v>174</v>
      </c>
      <c r="F47" s="74" t="s">
        <v>79</v>
      </c>
      <c r="G47" s="74" t="s">
        <v>35</v>
      </c>
      <c r="H47" s="74"/>
      <c r="I47" s="74"/>
      <c r="J47" s="73" t="s">
        <v>80</v>
      </c>
      <c r="K47" s="73" t="s">
        <v>81</v>
      </c>
      <c r="L47" s="74" t="s">
        <v>35</v>
      </c>
      <c r="M47" s="74"/>
      <c r="N47" s="73" t="s">
        <v>82</v>
      </c>
      <c r="O47" s="73" t="s">
        <v>83</v>
      </c>
      <c r="P47" s="73" t="s">
        <v>126</v>
      </c>
      <c r="Q47" s="73" t="s">
        <v>163</v>
      </c>
      <c r="R47" s="73" t="s">
        <v>40</v>
      </c>
      <c r="S47" s="73" t="s">
        <v>85</v>
      </c>
      <c r="T47" s="73" t="s">
        <v>86</v>
      </c>
      <c r="U47" s="74" t="s">
        <v>87</v>
      </c>
      <c r="V47" s="75" t="s">
        <v>125</v>
      </c>
      <c r="W47" s="4" t="str">
        <f>IFERROR(VLOOKUP($V47,'Agrupamiento Activos'!$A$3:$S$12,2,0),"")</f>
        <v>Pública</v>
      </c>
      <c r="X47" s="4" t="str">
        <f>IFERROR(VLOOKUP($V47,'Agrupamiento Activos'!$A$4:$S$12,9,0),"")</f>
        <v>Medio</v>
      </c>
      <c r="Y47" s="4" t="str">
        <f>IFERROR(VLOOKUP($V47,'Agrupamiento Activos'!$A$4:$S$12,16,0),"")</f>
        <v>Bajo</v>
      </c>
      <c r="Z47" s="4" t="str">
        <f>IFERROR(VLOOKUP($V47,'Agrupamiento Activos'!$A$4:$S$12,19,0),"")</f>
        <v>Bajo</v>
      </c>
      <c r="AA47" s="76" t="s">
        <v>144</v>
      </c>
      <c r="AB47" s="76" t="s">
        <v>144</v>
      </c>
      <c r="AC47" s="76" t="s">
        <v>144</v>
      </c>
      <c r="AD47" s="76" t="s">
        <v>144</v>
      </c>
      <c r="AE47" s="76" t="s">
        <v>144</v>
      </c>
      <c r="AF47" s="76" t="s">
        <v>144</v>
      </c>
      <c r="AG47" s="76" t="s">
        <v>61</v>
      </c>
    </row>
    <row r="48" spans="1:37" ht="210" x14ac:dyDescent="0.25">
      <c r="A48" s="73" t="s">
        <v>74</v>
      </c>
      <c r="B48" s="74" t="s">
        <v>123</v>
      </c>
      <c r="C48" s="74" t="s">
        <v>86</v>
      </c>
      <c r="D48" s="73" t="s">
        <v>113</v>
      </c>
      <c r="E48" s="73" t="s">
        <v>174</v>
      </c>
      <c r="F48" s="74" t="s">
        <v>79</v>
      </c>
      <c r="G48" s="74"/>
      <c r="H48" s="74"/>
      <c r="I48" s="74" t="s">
        <v>35</v>
      </c>
      <c r="J48" s="73" t="s">
        <v>114</v>
      </c>
      <c r="K48" s="73" t="s">
        <v>178</v>
      </c>
      <c r="L48" s="74" t="s">
        <v>35</v>
      </c>
      <c r="M48" s="74"/>
      <c r="N48" s="73" t="s">
        <v>112</v>
      </c>
      <c r="O48" s="73" t="s">
        <v>83</v>
      </c>
      <c r="P48" s="73" t="s">
        <v>84</v>
      </c>
      <c r="Q48" s="73" t="s">
        <v>167</v>
      </c>
      <c r="R48" s="73" t="s">
        <v>40</v>
      </c>
      <c r="S48" s="73" t="s">
        <v>171</v>
      </c>
      <c r="T48" s="73" t="s">
        <v>86</v>
      </c>
      <c r="U48" s="74" t="s">
        <v>87</v>
      </c>
      <c r="V48" s="75" t="s">
        <v>113</v>
      </c>
      <c r="W48" s="4" t="str">
        <f>IFERROR(VLOOKUP($V48,'Agrupamiento Activos'!$A$3:$S$12,2,0),"")</f>
        <v>Pública</v>
      </c>
      <c r="X48" s="4" t="str">
        <f>IFERROR(VLOOKUP($V48,'Agrupamiento Activos'!$A$4:$S$12,9,0),"")</f>
        <v>Medio</v>
      </c>
      <c r="Y48" s="4" t="str">
        <f>IFERROR(VLOOKUP($V48,'Agrupamiento Activos'!$A$4:$S$12,16,0),"")</f>
        <v>Medio</v>
      </c>
      <c r="Z48" s="4" t="str">
        <f>IFERROR(VLOOKUP($V48,'Agrupamiento Activos'!$A$4:$S$12,19,0),"")</f>
        <v>Medio</v>
      </c>
      <c r="AA48" s="76" t="s">
        <v>144</v>
      </c>
      <c r="AB48" s="76" t="s">
        <v>144</v>
      </c>
      <c r="AC48" s="76" t="s">
        <v>144</v>
      </c>
      <c r="AD48" s="76" t="s">
        <v>144</v>
      </c>
      <c r="AE48" s="76" t="s">
        <v>144</v>
      </c>
      <c r="AF48" s="76" t="s">
        <v>144</v>
      </c>
      <c r="AG48" s="76" t="s">
        <v>179</v>
      </c>
    </row>
    <row r="49" spans="1:33" ht="165" x14ac:dyDescent="0.25">
      <c r="A49" s="73" t="s">
        <v>74</v>
      </c>
      <c r="B49" s="74" t="s">
        <v>123</v>
      </c>
      <c r="C49" s="74" t="s">
        <v>127</v>
      </c>
      <c r="D49" s="73" t="s">
        <v>128</v>
      </c>
      <c r="E49" s="73" t="s">
        <v>175</v>
      </c>
      <c r="F49" s="74" t="s">
        <v>79</v>
      </c>
      <c r="G49" s="74" t="s">
        <v>35</v>
      </c>
      <c r="H49" s="74"/>
      <c r="I49" s="74"/>
      <c r="J49" s="73" t="s">
        <v>80</v>
      </c>
      <c r="K49" s="73" t="s">
        <v>81</v>
      </c>
      <c r="L49" s="74" t="s">
        <v>35</v>
      </c>
      <c r="M49" s="74"/>
      <c r="N49" s="73" t="s">
        <v>82</v>
      </c>
      <c r="O49" s="73" t="s">
        <v>83</v>
      </c>
      <c r="P49" s="73" t="s">
        <v>126</v>
      </c>
      <c r="Q49" s="73" t="s">
        <v>163</v>
      </c>
      <c r="R49" s="73" t="s">
        <v>40</v>
      </c>
      <c r="S49" s="73" t="s">
        <v>85</v>
      </c>
      <c r="T49" s="73" t="s">
        <v>86</v>
      </c>
      <c r="U49" s="74" t="s">
        <v>87</v>
      </c>
      <c r="V49" s="75" t="s">
        <v>143</v>
      </c>
      <c r="W49" s="4" t="str">
        <f>IFERROR(VLOOKUP($V49,'Agrupamiento Activos'!$A$3:$S$12,2,0),"")</f>
        <v>Pública</v>
      </c>
      <c r="X49" s="4" t="str">
        <f>IFERROR(VLOOKUP($V49,'Agrupamiento Activos'!$A$4:$S$12,9,0),"")</f>
        <v>Bajo</v>
      </c>
      <c r="Y49" s="4" t="str">
        <f>IFERROR(VLOOKUP($V49,'Agrupamiento Activos'!$A$4:$S$12,16,0),"")</f>
        <v>Bajo</v>
      </c>
      <c r="Z49" s="4" t="str">
        <f>IFERROR(VLOOKUP($V49,'Agrupamiento Activos'!$A$4:$S$12,19,0),"")</f>
        <v>Bajo</v>
      </c>
      <c r="AA49" s="76" t="s">
        <v>144</v>
      </c>
      <c r="AB49" s="76" t="s">
        <v>144</v>
      </c>
      <c r="AC49" s="76" t="s">
        <v>144</v>
      </c>
      <c r="AD49" s="76" t="s">
        <v>144</v>
      </c>
      <c r="AE49" s="76" t="s">
        <v>144</v>
      </c>
      <c r="AF49" s="76" t="s">
        <v>144</v>
      </c>
      <c r="AG49" s="76" t="s">
        <v>61</v>
      </c>
    </row>
    <row r="50" spans="1:33" ht="120" x14ac:dyDescent="0.25">
      <c r="A50" s="73" t="s">
        <v>74</v>
      </c>
      <c r="B50" s="74" t="s">
        <v>123</v>
      </c>
      <c r="C50" s="74" t="s">
        <v>127</v>
      </c>
      <c r="D50" s="73" t="s">
        <v>128</v>
      </c>
      <c r="E50" s="73" t="s">
        <v>176</v>
      </c>
      <c r="F50" s="74" t="s">
        <v>79</v>
      </c>
      <c r="G50" s="74" t="s">
        <v>35</v>
      </c>
      <c r="H50" s="74"/>
      <c r="I50" s="74"/>
      <c r="J50" s="73" t="s">
        <v>80</v>
      </c>
      <c r="K50" s="73" t="s">
        <v>81</v>
      </c>
      <c r="L50" s="74" t="s">
        <v>35</v>
      </c>
      <c r="M50" s="74"/>
      <c r="N50" s="73" t="s">
        <v>82</v>
      </c>
      <c r="O50" s="73" t="s">
        <v>83</v>
      </c>
      <c r="P50" s="73" t="s">
        <v>126</v>
      </c>
      <c r="Q50" s="73" t="s">
        <v>163</v>
      </c>
      <c r="R50" s="73" t="s">
        <v>40</v>
      </c>
      <c r="S50" s="73" t="s">
        <v>85</v>
      </c>
      <c r="T50" s="73" t="s">
        <v>86</v>
      </c>
      <c r="U50" s="74" t="s">
        <v>87</v>
      </c>
      <c r="V50" s="75" t="s">
        <v>143</v>
      </c>
      <c r="W50" s="4" t="str">
        <f>IFERROR(VLOOKUP($V50,'Agrupamiento Activos'!$A$3:$S$12,2,0),"")</f>
        <v>Pública</v>
      </c>
      <c r="X50" s="4" t="str">
        <f>IFERROR(VLOOKUP($V50,'Agrupamiento Activos'!$A$4:$S$12,9,0),"")</f>
        <v>Bajo</v>
      </c>
      <c r="Y50" s="4" t="str">
        <f>IFERROR(VLOOKUP($V50,'Agrupamiento Activos'!$A$4:$S$12,16,0),"")</f>
        <v>Bajo</v>
      </c>
      <c r="Z50" s="4" t="str">
        <f>IFERROR(VLOOKUP($V50,'Agrupamiento Activos'!$A$4:$S$12,19,0),"")</f>
        <v>Bajo</v>
      </c>
      <c r="AA50" s="76" t="s">
        <v>144</v>
      </c>
      <c r="AB50" s="76" t="s">
        <v>144</v>
      </c>
      <c r="AC50" s="76" t="s">
        <v>144</v>
      </c>
      <c r="AD50" s="76" t="s">
        <v>144</v>
      </c>
      <c r="AE50" s="76" t="s">
        <v>144</v>
      </c>
      <c r="AF50" s="76" t="s">
        <v>144</v>
      </c>
      <c r="AG50" s="76" t="s">
        <v>61</v>
      </c>
    </row>
    <row r="51" spans="1:33" ht="120" x14ac:dyDescent="0.25">
      <c r="A51" s="73" t="s">
        <v>74</v>
      </c>
      <c r="B51" s="74" t="s">
        <v>123</v>
      </c>
      <c r="C51" s="74" t="s">
        <v>124</v>
      </c>
      <c r="D51" s="73" t="s">
        <v>125</v>
      </c>
      <c r="E51" s="73" t="s">
        <v>129</v>
      </c>
      <c r="F51" s="74" t="s">
        <v>79</v>
      </c>
      <c r="G51" s="74" t="s">
        <v>35</v>
      </c>
      <c r="H51" s="74"/>
      <c r="I51" s="74"/>
      <c r="J51" s="73" t="s">
        <v>80</v>
      </c>
      <c r="K51" s="73" t="s">
        <v>81</v>
      </c>
      <c r="L51" s="74" t="s">
        <v>35</v>
      </c>
      <c r="M51" s="74"/>
      <c r="N51" s="73" t="s">
        <v>82</v>
      </c>
      <c r="O51" s="73" t="s">
        <v>83</v>
      </c>
      <c r="P51" s="73" t="s">
        <v>126</v>
      </c>
      <c r="Q51" s="73" t="s">
        <v>163</v>
      </c>
      <c r="R51" s="73" t="s">
        <v>40</v>
      </c>
      <c r="S51" s="73" t="s">
        <v>85</v>
      </c>
      <c r="T51" s="73" t="s">
        <v>86</v>
      </c>
      <c r="U51" s="74" t="s">
        <v>87</v>
      </c>
      <c r="V51" s="75" t="s">
        <v>125</v>
      </c>
      <c r="W51" s="4" t="str">
        <f>IFERROR(VLOOKUP($V51,'Agrupamiento Activos'!$A$3:$S$12,2,0),"")</f>
        <v>Pública</v>
      </c>
      <c r="X51" s="4" t="str">
        <f>IFERROR(VLOOKUP($V51,'Agrupamiento Activos'!$A$4:$S$12,9,0),"")</f>
        <v>Medio</v>
      </c>
      <c r="Y51" s="4" t="str">
        <f>IFERROR(VLOOKUP($V51,'Agrupamiento Activos'!$A$4:$S$12,16,0),"")</f>
        <v>Bajo</v>
      </c>
      <c r="Z51" s="4" t="str">
        <f>IFERROR(VLOOKUP($V51,'Agrupamiento Activos'!$A$4:$S$12,19,0),"")</f>
        <v>Bajo</v>
      </c>
      <c r="AA51" s="76" t="s">
        <v>144</v>
      </c>
      <c r="AB51" s="76" t="s">
        <v>144</v>
      </c>
      <c r="AC51" s="76" t="s">
        <v>144</v>
      </c>
      <c r="AD51" s="76" t="s">
        <v>144</v>
      </c>
      <c r="AE51" s="76" t="s">
        <v>144</v>
      </c>
      <c r="AF51" s="76" t="s">
        <v>144</v>
      </c>
      <c r="AG51" s="76" t="s">
        <v>61</v>
      </c>
    </row>
    <row r="52" spans="1:33" ht="105" x14ac:dyDescent="0.25">
      <c r="A52" s="73" t="s">
        <v>74</v>
      </c>
      <c r="B52" s="74" t="s">
        <v>130</v>
      </c>
      <c r="C52" s="74" t="s">
        <v>86</v>
      </c>
      <c r="D52" s="73" t="s">
        <v>131</v>
      </c>
      <c r="E52" s="73" t="s">
        <v>132</v>
      </c>
      <c r="F52" s="74" t="s">
        <v>79</v>
      </c>
      <c r="G52" s="74"/>
      <c r="H52" s="74"/>
      <c r="I52" s="74" t="s">
        <v>35</v>
      </c>
      <c r="J52" s="73" t="s">
        <v>133</v>
      </c>
      <c r="K52" s="73" t="s">
        <v>134</v>
      </c>
      <c r="L52" s="74" t="s">
        <v>35</v>
      </c>
      <c r="M52" s="74"/>
      <c r="N52" s="73" t="s">
        <v>135</v>
      </c>
      <c r="O52" s="73" t="s">
        <v>83</v>
      </c>
      <c r="P52" s="73" t="s">
        <v>135</v>
      </c>
      <c r="Q52" s="73" t="s">
        <v>167</v>
      </c>
      <c r="R52" s="73" t="s">
        <v>40</v>
      </c>
      <c r="S52" s="73" t="s">
        <v>136</v>
      </c>
      <c r="T52" s="73" t="s">
        <v>86</v>
      </c>
      <c r="U52" s="74" t="s">
        <v>87</v>
      </c>
      <c r="V52" s="75" t="s">
        <v>143</v>
      </c>
      <c r="W52" s="4" t="str">
        <f>IFERROR(VLOOKUP($V52,'Agrupamiento Activos'!$A$3:$S$12,2,0),"")</f>
        <v>Pública</v>
      </c>
      <c r="X52" s="4" t="str">
        <f>IFERROR(VLOOKUP($V52,'Agrupamiento Activos'!$A$4:$S$12,9,0),"")</f>
        <v>Bajo</v>
      </c>
      <c r="Y52" s="4" t="str">
        <f>IFERROR(VLOOKUP($V52,'Agrupamiento Activos'!$A$4:$S$12,16,0),"")</f>
        <v>Bajo</v>
      </c>
      <c r="Z52" s="4" t="str">
        <f>IFERROR(VLOOKUP($V52,'Agrupamiento Activos'!$A$4:$S$12,19,0),"")</f>
        <v>Bajo</v>
      </c>
      <c r="AA52" s="76" t="s">
        <v>144</v>
      </c>
      <c r="AB52" s="76" t="s">
        <v>144</v>
      </c>
      <c r="AC52" s="76" t="s">
        <v>144</v>
      </c>
      <c r="AD52" s="76" t="s">
        <v>144</v>
      </c>
      <c r="AE52" s="76" t="s">
        <v>144</v>
      </c>
      <c r="AF52" s="76" t="s">
        <v>144</v>
      </c>
      <c r="AG52" s="76" t="s">
        <v>61</v>
      </c>
    </row>
    <row r="53" spans="1:33" ht="105" x14ac:dyDescent="0.25">
      <c r="A53" s="73" t="s">
        <v>74</v>
      </c>
      <c r="B53" s="74" t="s">
        <v>130</v>
      </c>
      <c r="C53" s="74" t="s">
        <v>76</v>
      </c>
      <c r="D53" s="73" t="s">
        <v>77</v>
      </c>
      <c r="E53" s="73" t="s">
        <v>137</v>
      </c>
      <c r="F53" s="74" t="s">
        <v>79</v>
      </c>
      <c r="G53" s="74" t="s">
        <v>35</v>
      </c>
      <c r="H53" s="74"/>
      <c r="I53" s="74"/>
      <c r="J53" s="73" t="s">
        <v>80</v>
      </c>
      <c r="K53" s="73" t="s">
        <v>81</v>
      </c>
      <c r="L53" s="74" t="s">
        <v>35</v>
      </c>
      <c r="M53" s="74"/>
      <c r="N53" s="73" t="s">
        <v>82</v>
      </c>
      <c r="O53" s="73" t="s">
        <v>83</v>
      </c>
      <c r="P53" s="73" t="s">
        <v>138</v>
      </c>
      <c r="Q53" s="73" t="s">
        <v>163</v>
      </c>
      <c r="R53" s="73" t="s">
        <v>40</v>
      </c>
      <c r="S53" s="73" t="s">
        <v>85</v>
      </c>
      <c r="T53" s="73" t="s">
        <v>86</v>
      </c>
      <c r="U53" s="74" t="s">
        <v>87</v>
      </c>
      <c r="V53" s="75" t="s">
        <v>77</v>
      </c>
      <c r="W53" s="4" t="str">
        <f>IFERROR(VLOOKUP($V53,'Agrupamiento Activos'!$A$3:$S$12,2,0),"")</f>
        <v>Pública</v>
      </c>
      <c r="X53" s="4" t="str">
        <f>IFERROR(VLOOKUP($V53,'Agrupamiento Activos'!$A$4:$S$12,9,0),"")</f>
        <v>Bajo</v>
      </c>
      <c r="Y53" s="4" t="str">
        <f>IFERROR(VLOOKUP($V53,'Agrupamiento Activos'!$A$4:$S$12,16,0),"")</f>
        <v>Bajo</v>
      </c>
      <c r="Z53" s="4" t="str">
        <f>IFERROR(VLOOKUP($V53,'Agrupamiento Activos'!$A$4:$S$12,19,0),"")</f>
        <v>Bajo</v>
      </c>
      <c r="AA53" s="76" t="s">
        <v>144</v>
      </c>
      <c r="AB53" s="76" t="s">
        <v>144</v>
      </c>
      <c r="AC53" s="76" t="s">
        <v>144</v>
      </c>
      <c r="AD53" s="76" t="s">
        <v>144</v>
      </c>
      <c r="AE53" s="76" t="s">
        <v>144</v>
      </c>
      <c r="AF53" s="76" t="s">
        <v>144</v>
      </c>
      <c r="AG53" s="76" t="s">
        <v>179</v>
      </c>
    </row>
    <row r="54" spans="1:33" ht="90" x14ac:dyDescent="0.25">
      <c r="A54" s="73" t="s">
        <v>74</v>
      </c>
      <c r="B54" s="74" t="s">
        <v>130</v>
      </c>
      <c r="C54" s="74" t="s">
        <v>76</v>
      </c>
      <c r="D54" s="73" t="s">
        <v>77</v>
      </c>
      <c r="E54" s="73" t="s">
        <v>177</v>
      </c>
      <c r="F54" s="74" t="s">
        <v>79</v>
      </c>
      <c r="G54" s="74" t="s">
        <v>35</v>
      </c>
      <c r="H54" s="74"/>
      <c r="I54" s="74"/>
      <c r="J54" s="73" t="s">
        <v>80</v>
      </c>
      <c r="K54" s="73" t="s">
        <v>81</v>
      </c>
      <c r="L54" s="74" t="s">
        <v>35</v>
      </c>
      <c r="M54" s="74"/>
      <c r="N54" s="73" t="s">
        <v>82</v>
      </c>
      <c r="O54" s="73" t="s">
        <v>83</v>
      </c>
      <c r="P54" s="73" t="s">
        <v>138</v>
      </c>
      <c r="Q54" s="73" t="s">
        <v>163</v>
      </c>
      <c r="R54" s="73" t="s">
        <v>40</v>
      </c>
      <c r="S54" s="73" t="s">
        <v>85</v>
      </c>
      <c r="T54" s="73" t="s">
        <v>86</v>
      </c>
      <c r="U54" s="74" t="s">
        <v>87</v>
      </c>
      <c r="V54" s="75" t="s">
        <v>77</v>
      </c>
      <c r="W54" s="4" t="str">
        <f>IFERROR(VLOOKUP($V54,'Agrupamiento Activos'!$A$3:$S$12,2,0),"")</f>
        <v>Pública</v>
      </c>
      <c r="X54" s="4" t="str">
        <f>IFERROR(VLOOKUP($V54,'Agrupamiento Activos'!$A$4:$S$12,9,0),"")</f>
        <v>Bajo</v>
      </c>
      <c r="Y54" s="4" t="str">
        <f>IFERROR(VLOOKUP($V54,'Agrupamiento Activos'!$A$4:$S$12,16,0),"")</f>
        <v>Bajo</v>
      </c>
      <c r="Z54" s="4" t="str">
        <f>IFERROR(VLOOKUP($V54,'Agrupamiento Activos'!$A$4:$S$12,19,0),"")</f>
        <v>Bajo</v>
      </c>
      <c r="AA54" s="76" t="s">
        <v>144</v>
      </c>
      <c r="AB54" s="76" t="s">
        <v>144</v>
      </c>
      <c r="AC54" s="76" t="s">
        <v>144</v>
      </c>
      <c r="AD54" s="76" t="s">
        <v>144</v>
      </c>
      <c r="AE54" s="76" t="s">
        <v>144</v>
      </c>
      <c r="AF54" s="76" t="s">
        <v>144</v>
      </c>
      <c r="AG54" s="76" t="s">
        <v>179</v>
      </c>
    </row>
    <row r="55" spans="1:33" ht="60" x14ac:dyDescent="0.25">
      <c r="A55" s="73" t="s">
        <v>74</v>
      </c>
      <c r="B55" s="74" t="s">
        <v>130</v>
      </c>
      <c r="C55" s="74" t="s">
        <v>86</v>
      </c>
      <c r="D55" s="73" t="s">
        <v>139</v>
      </c>
      <c r="E55" s="73" t="s">
        <v>140</v>
      </c>
      <c r="F55" s="74" t="s">
        <v>79</v>
      </c>
      <c r="G55" s="74"/>
      <c r="H55" s="74"/>
      <c r="I55" s="74" t="s">
        <v>35</v>
      </c>
      <c r="J55" s="73" t="s">
        <v>133</v>
      </c>
      <c r="K55" s="73" t="s">
        <v>141</v>
      </c>
      <c r="L55" s="74" t="s">
        <v>35</v>
      </c>
      <c r="M55" s="74"/>
      <c r="N55" s="73" t="s">
        <v>82</v>
      </c>
      <c r="O55" s="73" t="s">
        <v>83</v>
      </c>
      <c r="P55" s="73" t="s">
        <v>138</v>
      </c>
      <c r="Q55" s="73" t="s">
        <v>167</v>
      </c>
      <c r="R55" s="73" t="s">
        <v>40</v>
      </c>
      <c r="S55" s="73" t="s">
        <v>136</v>
      </c>
      <c r="T55" s="73" t="s">
        <v>86</v>
      </c>
      <c r="U55" s="74" t="s">
        <v>87</v>
      </c>
      <c r="V55" s="75" t="s">
        <v>139</v>
      </c>
      <c r="W55" s="4" t="str">
        <f>IFERROR(VLOOKUP($V55,'Agrupamiento Activos'!$A$3:$S$12,2,0),"")</f>
        <v>Pública</v>
      </c>
      <c r="X55" s="4" t="str">
        <f>IFERROR(VLOOKUP($V55,'Agrupamiento Activos'!$A$4:$S$12,9,0),"")</f>
        <v>Medio</v>
      </c>
      <c r="Y55" s="4" t="str">
        <f>IFERROR(VLOOKUP($V55,'Agrupamiento Activos'!$A$4:$S$12,16,0),"")</f>
        <v>Medio</v>
      </c>
      <c r="Z55" s="4" t="str">
        <f>IFERROR(VLOOKUP($V55,'Agrupamiento Activos'!$A$4:$S$12,19,0),"")</f>
        <v>Medio</v>
      </c>
      <c r="AA55" s="76" t="s">
        <v>144</v>
      </c>
      <c r="AB55" s="76" t="s">
        <v>144</v>
      </c>
      <c r="AC55" s="76" t="s">
        <v>144</v>
      </c>
      <c r="AD55" s="76" t="s">
        <v>144</v>
      </c>
      <c r="AE55" s="76" t="s">
        <v>144</v>
      </c>
      <c r="AF55" s="76" t="s">
        <v>144</v>
      </c>
      <c r="AG55" s="76" t="s">
        <v>61</v>
      </c>
    </row>
    <row r="56" spans="1:33" ht="165" x14ac:dyDescent="0.25">
      <c r="A56" s="73" t="s">
        <v>74</v>
      </c>
      <c r="B56" s="74" t="s">
        <v>130</v>
      </c>
      <c r="C56" s="74" t="s">
        <v>104</v>
      </c>
      <c r="D56" s="73" t="s">
        <v>105</v>
      </c>
      <c r="E56" s="73" t="s">
        <v>169</v>
      </c>
      <c r="F56" s="74" t="s">
        <v>79</v>
      </c>
      <c r="G56" s="74"/>
      <c r="H56" s="74"/>
      <c r="I56" s="74" t="s">
        <v>35</v>
      </c>
      <c r="J56" s="73" t="s">
        <v>98</v>
      </c>
      <c r="K56" s="73" t="s">
        <v>106</v>
      </c>
      <c r="L56" s="74" t="s">
        <v>35</v>
      </c>
      <c r="M56" s="74"/>
      <c r="N56" s="73" t="s">
        <v>82</v>
      </c>
      <c r="O56" s="73" t="s">
        <v>83</v>
      </c>
      <c r="P56" s="73" t="s">
        <v>84</v>
      </c>
      <c r="Q56" s="73" t="s">
        <v>167</v>
      </c>
      <c r="R56" s="73" t="s">
        <v>107</v>
      </c>
      <c r="S56" s="73" t="s">
        <v>108</v>
      </c>
      <c r="T56" s="73" t="s">
        <v>170</v>
      </c>
      <c r="U56" s="74" t="s">
        <v>87</v>
      </c>
      <c r="V56" s="75" t="s">
        <v>143</v>
      </c>
      <c r="W56" s="4" t="str">
        <f>IFERROR(VLOOKUP($V56,'Agrupamiento Activos'!$A$3:$S$12,2,0),"")</f>
        <v>Pública</v>
      </c>
      <c r="X56" s="4" t="str">
        <f>IFERROR(VLOOKUP($V56,'Agrupamiento Activos'!$A$4:$S$12,9,0),"")</f>
        <v>Bajo</v>
      </c>
      <c r="Y56" s="4" t="str">
        <f>IFERROR(VLOOKUP($V56,'Agrupamiento Activos'!$A$4:$S$12,16,0),"")</f>
        <v>Bajo</v>
      </c>
      <c r="Z56" s="4" t="str">
        <f>IFERROR(VLOOKUP($V56,'Agrupamiento Activos'!$A$4:$S$12,19,0),"")</f>
        <v>Bajo</v>
      </c>
      <c r="AA56" s="76" t="s">
        <v>144</v>
      </c>
      <c r="AB56" s="76" t="s">
        <v>144</v>
      </c>
      <c r="AC56" s="76" t="s">
        <v>144</v>
      </c>
      <c r="AD56" s="76" t="s">
        <v>144</v>
      </c>
      <c r="AE56" s="76" t="s">
        <v>144</v>
      </c>
      <c r="AF56" s="76" t="s">
        <v>144</v>
      </c>
      <c r="AG56" s="76" t="s">
        <v>61</v>
      </c>
    </row>
  </sheetData>
  <sheetProtection password="AA9E" sheet="1" objects="1" scenarios="1" formatCells="0" formatColumns="0" formatRows="0" insertRows="0" deleteRows="0" sort="0" autoFilter="0" pivotTables="0"/>
  <customSheetViews>
    <customSheetView guid="{5A47BE45-6FF8-E742-A61A-489459C72465}" scale="150" showPageBreaks="1" showGridLines="0" hiddenColumns="1" view="pageBreakPreview" topLeftCell="N19">
      <selection activeCell="R37" sqref="R25:R37"/>
      <pageMargins left="0.70866141732283472" right="0.70866141732283472" top="0.74803149606299213" bottom="0.74803149606299213" header="0.31496062992125984" footer="0.31496062992125984"/>
      <pageSetup scale="22" orientation="landscape" r:id="rId1"/>
      <headerFooter>
        <oddFooter>&amp;C&amp;A&amp;G</oddFooter>
      </headerFooter>
    </customSheetView>
  </customSheetViews>
  <mergeCells count="57">
    <mergeCell ref="A5:E5"/>
    <mergeCell ref="F5:R5"/>
    <mergeCell ref="V18:Z18"/>
    <mergeCell ref="C19:C21"/>
    <mergeCell ref="L20:L21"/>
    <mergeCell ref="M20:M21"/>
    <mergeCell ref="D20:D21"/>
    <mergeCell ref="H20:H21"/>
    <mergeCell ref="I20:I21"/>
    <mergeCell ref="J20:J21"/>
    <mergeCell ref="D19:F19"/>
    <mergeCell ref="G19:K19"/>
    <mergeCell ref="Z19:Z21"/>
    <mergeCell ref="Y19:Y21"/>
    <mergeCell ref="X19:X21"/>
    <mergeCell ref="W19:W21"/>
    <mergeCell ref="AH22:AK22"/>
    <mergeCell ref="AH18:AK21"/>
    <mergeCell ref="Q20:Q21"/>
    <mergeCell ref="S20:S21"/>
    <mergeCell ref="T20:T21"/>
    <mergeCell ref="U20:U21"/>
    <mergeCell ref="AA19:AA21"/>
    <mergeCell ref="AB19:AB21"/>
    <mergeCell ref="AC19:AC21"/>
    <mergeCell ref="R20:R21"/>
    <mergeCell ref="Q19:U19"/>
    <mergeCell ref="AE19:AE21"/>
    <mergeCell ref="AD19:AD21"/>
    <mergeCell ref="AF19:AF21"/>
    <mergeCell ref="AA18:AF18"/>
    <mergeCell ref="AG18:AG21"/>
    <mergeCell ref="N20:N21"/>
    <mergeCell ref="K20:K21"/>
    <mergeCell ref="A8:E8"/>
    <mergeCell ref="A6:E6"/>
    <mergeCell ref="F6:R6"/>
    <mergeCell ref="F7:R7"/>
    <mergeCell ref="L19:M19"/>
    <mergeCell ref="N19:P19"/>
    <mergeCell ref="B19:B21"/>
    <mergeCell ref="V19:V21"/>
    <mergeCell ref="B1:AG4"/>
    <mergeCell ref="E20:E21"/>
    <mergeCell ref="F20:F21"/>
    <mergeCell ref="G20:G21"/>
    <mergeCell ref="A14:R14"/>
    <mergeCell ref="A11:R11"/>
    <mergeCell ref="A12:R12"/>
    <mergeCell ref="A7:E7"/>
    <mergeCell ref="A1:A4"/>
    <mergeCell ref="F8:R8"/>
    <mergeCell ref="A10:R10"/>
    <mergeCell ref="O20:O21"/>
    <mergeCell ref="P20:P21"/>
    <mergeCell ref="A18:U18"/>
    <mergeCell ref="A19:A21"/>
  </mergeCells>
  <conditionalFormatting sqref="W22:W56">
    <cfRule type="containsText" dxfId="20" priority="34" operator="containsText" text="Pública Clasificada">
      <formula>NOT(ISERROR(SEARCH("Pública Clasificada",W22)))</formula>
    </cfRule>
    <cfRule type="containsText" dxfId="19" priority="35" operator="containsText" text="Pública Reservada">
      <formula>NOT(ISERROR(SEARCH("Pública Reservada",W22)))</formula>
    </cfRule>
    <cfRule type="containsText" dxfId="18" priority="36" operator="containsText" text="Pública">
      <formula>NOT(ISERROR(SEARCH("Pública",W22)))</formula>
    </cfRule>
  </conditionalFormatting>
  <conditionalFormatting sqref="X22 X23:Z56">
    <cfRule type="containsText" dxfId="17" priority="31" operator="containsText" text="Medio">
      <formula>NOT(ISERROR(SEARCH("Medio",X22)))</formula>
    </cfRule>
    <cfRule type="containsText" dxfId="16" priority="32" operator="containsText" text="Alto">
      <formula>NOT(ISERROR(SEARCH("Alto",X22)))</formula>
    </cfRule>
    <cfRule type="containsText" dxfId="15" priority="33" operator="containsText" text="Bajo">
      <formula>NOT(ISERROR(SEARCH("Bajo",X22)))</formula>
    </cfRule>
  </conditionalFormatting>
  <conditionalFormatting sqref="Y22">
    <cfRule type="containsText" dxfId="14" priority="28" operator="containsText" text="Medio">
      <formula>NOT(ISERROR(SEARCH("Medio",Y22)))</formula>
    </cfRule>
    <cfRule type="containsText" dxfId="13" priority="29" operator="containsText" text="Alto">
      <formula>NOT(ISERROR(SEARCH("Alto",Y22)))</formula>
    </cfRule>
    <cfRule type="containsText" dxfId="12" priority="30" operator="containsText" text="Bajo">
      <formula>NOT(ISERROR(SEARCH("Bajo",Y22)))</formula>
    </cfRule>
  </conditionalFormatting>
  <conditionalFormatting sqref="Z22">
    <cfRule type="containsText" dxfId="11" priority="25" operator="containsText" text="Medio">
      <formula>NOT(ISERROR(SEARCH("Medio",Z22)))</formula>
    </cfRule>
    <cfRule type="containsText" dxfId="10" priority="26" operator="containsText" text="Alto">
      <formula>NOT(ISERROR(SEARCH("Alto",Z22)))</formula>
    </cfRule>
    <cfRule type="containsText" dxfId="9" priority="27" operator="containsText" text="Bajo">
      <formula>NOT(ISERROR(SEARCH("Bajo",Z22)))</formula>
    </cfRule>
  </conditionalFormatting>
  <dataValidations count="6">
    <dataValidation type="list" allowBlank="1" showInputMessage="1" showErrorMessage="1" sqref="AG22:AG56">
      <formula1>"SI,NO"</formula1>
    </dataValidation>
    <dataValidation allowBlank="1" showInputMessage="1" showErrorMessage="1" errorTitle="Marque o ELija X" error="Elija de la lista o Digite únicamente X" sqref="W22:Z56"/>
    <dataValidation type="list" allowBlank="1" showInputMessage="1" showErrorMessage="1" sqref="L22:M56 G22:I56">
      <formula1>"X"</formula1>
    </dataValidation>
    <dataValidation type="list" allowBlank="1" showInputMessage="1" showErrorMessage="1" sqref="F22:F56">
      <formula1>"Español, Inglés, Frances, Portugues, Aleman, Italiano, chino, Ruso"</formula1>
    </dataValidation>
    <dataValidation type="list" allowBlank="1" showInputMessage="1" showErrorMessage="1" sqref="R22:R56">
      <formula1>"Disponible, Publicada, Disponible y Publicada"</formula1>
    </dataValidation>
    <dataValidation type="list" allowBlank="1" showInputMessage="1" showErrorMessage="1" sqref="U22:U56">
      <formula1>$A$54:$T$54</formula1>
    </dataValidation>
  </dataValidations>
  <hyperlinks>
    <hyperlink ref="T35" r:id="rId2" display="https://www.catastrobogota.gov.co/es/observatorio-tecnico-catastral-otc/documentos-investigaciones"/>
    <hyperlink ref="T56" r:id="rId3" display="https://www.catastrobogota.gov.co/es/observatorio-tecnico-catastral-otc/documentos-investigaciones"/>
  </hyperlinks>
  <pageMargins left="0.70866141732283472" right="0.70866141732283472" top="0.74803149606299213" bottom="0.74803149606299213" header="0.31496062992125984" footer="0.31496062992125984"/>
  <pageSetup scale="20" fitToHeight="0" orientation="landscape" r:id="rId4"/>
  <headerFooter>
    <oddFooter>&amp;C&amp;G</oddFooter>
  </headerFooter>
  <drawing r:id="rId5"/>
  <legacyDrawing r:id="rId6"/>
  <legacyDrawingHF r:id="rId7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Hoja1!$A$1:$A$15</xm:f>
          </x14:formula1>
          <xm:sqref>F5:R5</xm:sqref>
        </x14:dataValidation>
        <x14:dataValidation type="list" allowBlank="1" showInputMessage="1" showErrorMessage="1">
          <x14:formula1>
            <xm:f>'Agrupamiento Activos'!$A$4:$A$11</xm:f>
          </x14:formula1>
          <xm:sqref>V22:V56</xm:sqref>
        </x14:dataValidation>
        <x14:dataValidation type="list" allowBlank="1" showInputMessage="1" showErrorMessage="1" errorTitle="Marque o ELija X" error="Elija de la lista o Digite únicamente X">
          <x14:formula1>
            <xm:f>'Agrupamiento Activos'!$A$4:$A$12</xm:f>
          </x14:formula1>
          <xm:sqref>V22:V56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"/>
  <sheetViews>
    <sheetView workbookViewId="0">
      <selection activeCell="A10" sqref="A10"/>
    </sheetView>
  </sheetViews>
  <sheetFormatPr baseColWidth="10" defaultRowHeight="15" x14ac:dyDescent="0.2"/>
  <cols>
    <col min="1" max="1" width="39.28515625" style="1" bestFit="1" customWidth="1"/>
  </cols>
  <sheetData>
    <row r="1" spans="1:1" ht="12.75" x14ac:dyDescent="0.2">
      <c r="A1" t="s">
        <v>145</v>
      </c>
    </row>
    <row r="2" spans="1:1" ht="12.75" x14ac:dyDescent="0.2">
      <c r="A2" t="s">
        <v>146</v>
      </c>
    </row>
    <row r="3" spans="1:1" ht="12.75" x14ac:dyDescent="0.2">
      <c r="A3" t="s">
        <v>147</v>
      </c>
    </row>
    <row r="4" spans="1:1" ht="12.75" x14ac:dyDescent="0.2">
      <c r="A4" t="s">
        <v>148</v>
      </c>
    </row>
    <row r="5" spans="1:1" ht="12.75" x14ac:dyDescent="0.2">
      <c r="A5" t="s">
        <v>149</v>
      </c>
    </row>
    <row r="6" spans="1:1" ht="12.75" x14ac:dyDescent="0.2">
      <c r="A6" t="s">
        <v>150</v>
      </c>
    </row>
    <row r="7" spans="1:1" ht="12.75" x14ac:dyDescent="0.2">
      <c r="A7" s="2" t="s">
        <v>151</v>
      </c>
    </row>
    <row r="8" spans="1:1" ht="12.75" x14ac:dyDescent="0.2">
      <c r="A8" t="s">
        <v>152</v>
      </c>
    </row>
    <row r="9" spans="1:1" ht="12.75" x14ac:dyDescent="0.2">
      <c r="A9" t="s">
        <v>153</v>
      </c>
    </row>
    <row r="10" spans="1:1" ht="12.75" x14ac:dyDescent="0.2">
      <c r="A10" t="s">
        <v>154</v>
      </c>
    </row>
    <row r="11" spans="1:1" ht="12.75" x14ac:dyDescent="0.2">
      <c r="A11" t="s">
        <v>155</v>
      </c>
    </row>
    <row r="12" spans="1:1" ht="12.75" x14ac:dyDescent="0.2">
      <c r="A12" t="s">
        <v>156</v>
      </c>
    </row>
    <row r="13" spans="1:1" ht="12.75" x14ac:dyDescent="0.2">
      <c r="A13" t="s">
        <v>157</v>
      </c>
    </row>
    <row r="14" spans="1:1" ht="12.75" x14ac:dyDescent="0.2">
      <c r="A14" t="s">
        <v>158</v>
      </c>
    </row>
    <row r="15" spans="1:1" ht="12.75" x14ac:dyDescent="0.2">
      <c r="A15" t="s">
        <v>159</v>
      </c>
    </row>
    <row r="16" spans="1:1" ht="12.75" x14ac:dyDescent="0.2">
      <c r="A1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S12"/>
  <sheetViews>
    <sheetView zoomScale="135" zoomScaleNormal="160" workbookViewId="0">
      <selection sqref="A1:XFD1048576"/>
    </sheetView>
  </sheetViews>
  <sheetFormatPr baseColWidth="10" defaultColWidth="10.85546875" defaultRowHeight="12.75" x14ac:dyDescent="0.2"/>
  <cols>
    <col min="1" max="1" width="47.28515625" style="89" bestFit="1" customWidth="1"/>
    <col min="2" max="2" width="15.140625" style="89" bestFit="1" customWidth="1"/>
    <col min="3" max="3" width="2.140625" style="89" hidden="1" customWidth="1"/>
    <col min="4" max="4" width="7" style="89" bestFit="1" customWidth="1"/>
    <col min="5" max="5" width="10.140625" style="89" bestFit="1" customWidth="1"/>
    <col min="6" max="6" width="5.42578125" style="89" bestFit="1" customWidth="1"/>
    <col min="7" max="7" width="9.140625" style="89" bestFit="1" customWidth="1"/>
    <col min="8" max="8" width="8.7109375" style="89" customWidth="1"/>
    <col min="9" max="9" width="9.140625" style="89" customWidth="1"/>
    <col min="10" max="10" width="2.140625" style="89" hidden="1" customWidth="1"/>
    <col min="11" max="11" width="9.42578125" style="89" bestFit="1" customWidth="1"/>
    <col min="12" max="12" width="10.140625" style="89" bestFit="1" customWidth="1"/>
    <col min="13" max="13" width="5.42578125" style="89" bestFit="1" customWidth="1"/>
    <col min="14" max="14" width="9.140625" style="89" bestFit="1" customWidth="1"/>
    <col min="15" max="15" width="8.7109375" style="89" customWidth="1"/>
    <col min="16" max="16" width="11.85546875" style="89" bestFit="1" customWidth="1"/>
    <col min="17" max="17" width="2.140625" style="89" hidden="1" customWidth="1"/>
    <col min="18" max="18" width="11.28515625" style="89" hidden="1" customWidth="1"/>
    <col min="19" max="19" width="10.85546875" style="89" customWidth="1"/>
    <col min="20" max="16384" width="10.85546875" style="89"/>
  </cols>
  <sheetData>
    <row r="2" spans="1:19" ht="12.95" customHeight="1" x14ac:dyDescent="0.2">
      <c r="A2" s="81" t="s">
        <v>63</v>
      </c>
      <c r="B2" s="81" t="s">
        <v>57</v>
      </c>
      <c r="C2" s="82"/>
      <c r="D2" s="83" t="s">
        <v>58</v>
      </c>
      <c r="E2" s="84"/>
      <c r="F2" s="84"/>
      <c r="G2" s="84"/>
      <c r="H2" s="84"/>
      <c r="I2" s="85"/>
      <c r="J2" s="82"/>
      <c r="K2" s="86" t="s">
        <v>59</v>
      </c>
      <c r="L2" s="86"/>
      <c r="M2" s="86"/>
      <c r="N2" s="86"/>
      <c r="O2" s="86"/>
      <c r="P2" s="86"/>
      <c r="Q2" s="82"/>
      <c r="R2" s="87"/>
      <c r="S2" s="88" t="s">
        <v>68</v>
      </c>
    </row>
    <row r="3" spans="1:19" s="94" customFormat="1" ht="38.25" x14ac:dyDescent="0.2">
      <c r="A3" s="90"/>
      <c r="B3" s="90"/>
      <c r="C3" s="91"/>
      <c r="D3" s="92" t="s">
        <v>64</v>
      </c>
      <c r="E3" s="92" t="s">
        <v>65</v>
      </c>
      <c r="F3" s="92" t="s">
        <v>66</v>
      </c>
      <c r="G3" s="92" t="s">
        <v>67</v>
      </c>
      <c r="H3" s="92" t="s">
        <v>69</v>
      </c>
      <c r="I3" s="92" t="s">
        <v>70</v>
      </c>
      <c r="J3" s="91"/>
      <c r="K3" s="92" t="s">
        <v>64</v>
      </c>
      <c r="L3" s="92" t="s">
        <v>65</v>
      </c>
      <c r="M3" s="92" t="s">
        <v>66</v>
      </c>
      <c r="N3" s="92" t="s">
        <v>67</v>
      </c>
      <c r="O3" s="92" t="s">
        <v>69</v>
      </c>
      <c r="P3" s="92" t="s">
        <v>71</v>
      </c>
      <c r="Q3" s="91"/>
      <c r="R3" s="92"/>
      <c r="S3" s="93"/>
    </row>
    <row r="4" spans="1:19" x14ac:dyDescent="0.2">
      <c r="A4" s="95" t="s">
        <v>77</v>
      </c>
      <c r="B4" s="3" t="s">
        <v>72</v>
      </c>
      <c r="C4" s="3">
        <f>IF(B4="Pública",1,IF(B4="Pública Clasificada",2,IF(B4="Pública Reservada",3,"")))</f>
        <v>1</v>
      </c>
      <c r="D4" s="96">
        <v>1</v>
      </c>
      <c r="E4" s="3">
        <v>1</v>
      </c>
      <c r="F4" s="3">
        <v>1</v>
      </c>
      <c r="G4" s="3">
        <v>1</v>
      </c>
      <c r="H4" s="3">
        <f>IF(D4="","",IF(E4="","",IF(F4="","",IF(G4="","",ROUND(D4*0.35+E4*0.45+F4*0.15+G4*0.05,0)))))</f>
        <v>1</v>
      </c>
      <c r="I4" s="3" t="str">
        <f>IF(H4=5,"Alto",IF(H4=4,"Alto",IF(H4=3,"Medio",IF(H4=2,"Medio",IF(H4=1,"Bajo","")))))</f>
        <v>Bajo</v>
      </c>
      <c r="J4" s="3">
        <f>IF(I4="Bajo",1,IF(I4="Medio",2,IF(I4="Alto",3,"")))</f>
        <v>1</v>
      </c>
      <c r="K4" s="96">
        <v>1</v>
      </c>
      <c r="L4" s="3">
        <v>1</v>
      </c>
      <c r="M4" s="3">
        <v>1</v>
      </c>
      <c r="N4" s="3">
        <v>1</v>
      </c>
      <c r="O4" s="3">
        <f>IF(K4="","",IF(L4="","",IF(M4="","",IF(N4="","",ROUND(K4*0.35+L4*0.45+M4*0.15+N4*0.05,0)))))</f>
        <v>1</v>
      </c>
      <c r="P4" s="3" t="str">
        <f>IF(O4=5,"Alto",IF(O4=4,"Alto",IF(O4=3,"Medio",IF(O4=2,"Medio",IF(O4=1,"Bajo","")))))</f>
        <v>Bajo</v>
      </c>
      <c r="Q4" s="3">
        <f>IF(P4="Bajo",1,IF(P4="Medio",2,IF(P4="Alto",3,"")))</f>
        <v>1</v>
      </c>
      <c r="R4" s="3">
        <f>ROUND(AVERAGE(Q4,J4,C4),0)</f>
        <v>1</v>
      </c>
      <c r="S4" s="3" t="str">
        <f t="shared" ref="S4" si="0">IF(R4=3,"Alto",IF(R4=2,"Medio",IF(R4=1,"Bajo","")))</f>
        <v>Bajo</v>
      </c>
    </row>
    <row r="5" spans="1:19" x14ac:dyDescent="0.2">
      <c r="A5" s="95" t="s">
        <v>113</v>
      </c>
      <c r="B5" s="3" t="s">
        <v>72</v>
      </c>
      <c r="C5" s="3">
        <f t="shared" ref="C5:C11" si="1">IF(B5="Pública",1,IF(B5="Pública Clasificada",2,IF(B5="Pública Reservada",3,"")))</f>
        <v>1</v>
      </c>
      <c r="D5" s="96">
        <v>2</v>
      </c>
      <c r="E5" s="3">
        <v>2</v>
      </c>
      <c r="F5" s="3">
        <v>1</v>
      </c>
      <c r="G5" s="3">
        <v>1</v>
      </c>
      <c r="H5" s="3">
        <f t="shared" ref="H5:H11" si="2">IF(D5="","",IF(E5="","",IF(F5="","",IF(G5="","",ROUND(D5*0.35+E5*0.45+F5*0.15+G5*0.05,0)))))</f>
        <v>2</v>
      </c>
      <c r="I5" s="3" t="str">
        <f t="shared" ref="I5:I12" si="3">IF(H5=5,"Alto",IF(H5=4,"Alto",IF(H5=3,"Medio",IF(H5=2,"Medio",IF(H5=1,"Bajo","")))))</f>
        <v>Medio</v>
      </c>
      <c r="J5" s="3">
        <f t="shared" ref="J5:J12" si="4">IF(I5="Bajo",1,IF(I5="Medio",2,IF(I5="Alto",3,"")))</f>
        <v>2</v>
      </c>
      <c r="K5" s="96">
        <v>2</v>
      </c>
      <c r="L5" s="3">
        <v>2</v>
      </c>
      <c r="M5" s="3">
        <v>1</v>
      </c>
      <c r="N5" s="3">
        <v>1</v>
      </c>
      <c r="O5" s="3">
        <f t="shared" ref="O5:O11" si="5">IF(K5="","",IF(L5="","",IF(M5="","",IF(N5="","",ROUND(K5*0.35+L5*0.45+M5*0.15+N5*0.05,0)))))</f>
        <v>2</v>
      </c>
      <c r="P5" s="3" t="str">
        <f t="shared" ref="P5:P12" si="6">IF(O5=5,"Alto",IF(O5=4,"Alto",IF(O5=3,"Medio",IF(O5=2,"Medio",IF(O5=1,"Bajo","")))))</f>
        <v>Medio</v>
      </c>
      <c r="Q5" s="3">
        <f t="shared" ref="Q5:Q12" si="7">IF(P5="Bajo",1,IF(P5="Medio",2,IF(P5="Alto",3,"")))</f>
        <v>2</v>
      </c>
      <c r="R5" s="3">
        <f t="shared" ref="R5:R11" si="8">ROUND(AVERAGE(Q5,J5,C5),0)</f>
        <v>2</v>
      </c>
      <c r="S5" s="3" t="str">
        <f t="shared" ref="S5:S11" si="9">IF(R5=3,"Alto",IF(R5=2,"Medio",IF(R5=1,"Bajo","")))</f>
        <v>Medio</v>
      </c>
    </row>
    <row r="6" spans="1:19" x14ac:dyDescent="0.2">
      <c r="A6" s="95" t="s">
        <v>142</v>
      </c>
      <c r="B6" s="3" t="s">
        <v>72</v>
      </c>
      <c r="C6" s="3">
        <f t="shared" si="1"/>
        <v>1</v>
      </c>
      <c r="D6" s="96">
        <v>4</v>
      </c>
      <c r="E6" s="3">
        <v>2</v>
      </c>
      <c r="F6" s="3">
        <v>2</v>
      </c>
      <c r="G6" s="3">
        <v>1</v>
      </c>
      <c r="H6" s="3">
        <f t="shared" si="2"/>
        <v>3</v>
      </c>
      <c r="I6" s="3" t="str">
        <f t="shared" si="3"/>
        <v>Medio</v>
      </c>
      <c r="J6" s="3">
        <f t="shared" si="4"/>
        <v>2</v>
      </c>
      <c r="K6" s="96">
        <v>1</v>
      </c>
      <c r="L6" s="3">
        <v>2</v>
      </c>
      <c r="M6" s="3">
        <v>2</v>
      </c>
      <c r="N6" s="3">
        <v>1</v>
      </c>
      <c r="O6" s="3">
        <f t="shared" si="5"/>
        <v>2</v>
      </c>
      <c r="P6" s="3" t="str">
        <f t="shared" si="6"/>
        <v>Medio</v>
      </c>
      <c r="Q6" s="3">
        <f t="shared" si="7"/>
        <v>2</v>
      </c>
      <c r="R6" s="3">
        <f t="shared" si="8"/>
        <v>2</v>
      </c>
      <c r="S6" s="3" t="str">
        <f t="shared" si="9"/>
        <v>Medio</v>
      </c>
    </row>
    <row r="7" spans="1:19" s="99" customFormat="1" x14ac:dyDescent="0.2">
      <c r="A7" s="97" t="s">
        <v>121</v>
      </c>
      <c r="B7" s="5" t="s">
        <v>72</v>
      </c>
      <c r="C7" s="5">
        <f t="shared" si="1"/>
        <v>1</v>
      </c>
      <c r="D7" s="98">
        <v>2</v>
      </c>
      <c r="E7" s="5">
        <v>1</v>
      </c>
      <c r="F7" s="5">
        <v>1</v>
      </c>
      <c r="G7" s="5">
        <v>1</v>
      </c>
      <c r="H7" s="5">
        <f t="shared" si="2"/>
        <v>1</v>
      </c>
      <c r="I7" s="5" t="str">
        <f t="shared" si="3"/>
        <v>Bajo</v>
      </c>
      <c r="J7" s="5">
        <f t="shared" si="4"/>
        <v>1</v>
      </c>
      <c r="K7" s="98">
        <v>1</v>
      </c>
      <c r="L7" s="5">
        <v>1</v>
      </c>
      <c r="M7" s="5">
        <v>1</v>
      </c>
      <c r="N7" s="5">
        <v>1</v>
      </c>
      <c r="O7" s="5">
        <f t="shared" si="5"/>
        <v>1</v>
      </c>
      <c r="P7" s="5" t="str">
        <f t="shared" si="6"/>
        <v>Bajo</v>
      </c>
      <c r="Q7" s="5">
        <f t="shared" si="7"/>
        <v>1</v>
      </c>
      <c r="R7" s="5">
        <f t="shared" si="8"/>
        <v>1</v>
      </c>
      <c r="S7" s="5" t="str">
        <f t="shared" si="9"/>
        <v>Bajo</v>
      </c>
    </row>
    <row r="8" spans="1:19" x14ac:dyDescent="0.2">
      <c r="A8" s="95" t="s">
        <v>139</v>
      </c>
      <c r="B8" s="3" t="s">
        <v>72</v>
      </c>
      <c r="C8" s="3">
        <f t="shared" si="1"/>
        <v>1</v>
      </c>
      <c r="D8" s="96">
        <v>4</v>
      </c>
      <c r="E8" s="3">
        <v>2</v>
      </c>
      <c r="F8" s="3">
        <v>2</v>
      </c>
      <c r="G8" s="3">
        <v>1</v>
      </c>
      <c r="H8" s="3">
        <f t="shared" si="2"/>
        <v>3</v>
      </c>
      <c r="I8" s="3" t="str">
        <f t="shared" si="3"/>
        <v>Medio</v>
      </c>
      <c r="J8" s="3">
        <f t="shared" si="4"/>
        <v>2</v>
      </c>
      <c r="K8" s="96">
        <v>2</v>
      </c>
      <c r="L8" s="3">
        <v>2</v>
      </c>
      <c r="M8" s="3">
        <v>1</v>
      </c>
      <c r="N8" s="3">
        <v>1</v>
      </c>
      <c r="O8" s="3">
        <f t="shared" si="5"/>
        <v>2</v>
      </c>
      <c r="P8" s="3" t="str">
        <f t="shared" si="6"/>
        <v>Medio</v>
      </c>
      <c r="Q8" s="3">
        <f t="shared" si="7"/>
        <v>2</v>
      </c>
      <c r="R8" s="3">
        <f t="shared" si="8"/>
        <v>2</v>
      </c>
      <c r="S8" s="3" t="str">
        <f t="shared" si="9"/>
        <v>Medio</v>
      </c>
    </row>
    <row r="9" spans="1:19" x14ac:dyDescent="0.2">
      <c r="A9" s="95" t="s">
        <v>143</v>
      </c>
      <c r="B9" s="3" t="s">
        <v>72</v>
      </c>
      <c r="C9" s="3">
        <f t="shared" si="1"/>
        <v>1</v>
      </c>
      <c r="D9" s="96">
        <v>1</v>
      </c>
      <c r="E9" s="3">
        <v>1</v>
      </c>
      <c r="F9" s="3">
        <v>1</v>
      </c>
      <c r="G9" s="3">
        <v>1</v>
      </c>
      <c r="H9" s="3">
        <f t="shared" si="2"/>
        <v>1</v>
      </c>
      <c r="I9" s="3" t="str">
        <f t="shared" si="3"/>
        <v>Bajo</v>
      </c>
      <c r="J9" s="3">
        <f t="shared" si="4"/>
        <v>1</v>
      </c>
      <c r="K9" s="96">
        <v>1</v>
      </c>
      <c r="L9" s="3">
        <v>1</v>
      </c>
      <c r="M9" s="3">
        <v>1</v>
      </c>
      <c r="N9" s="3">
        <v>1</v>
      </c>
      <c r="O9" s="3">
        <f t="shared" si="5"/>
        <v>1</v>
      </c>
      <c r="P9" s="3" t="str">
        <f t="shared" si="6"/>
        <v>Bajo</v>
      </c>
      <c r="Q9" s="3">
        <f t="shared" si="7"/>
        <v>1</v>
      </c>
      <c r="R9" s="3">
        <f t="shared" si="8"/>
        <v>1</v>
      </c>
      <c r="S9" s="3" t="str">
        <f t="shared" si="9"/>
        <v>Bajo</v>
      </c>
    </row>
    <row r="10" spans="1:19" x14ac:dyDescent="0.2">
      <c r="A10" s="95" t="s">
        <v>116</v>
      </c>
      <c r="B10" s="3" t="s">
        <v>72</v>
      </c>
      <c r="C10" s="3">
        <f t="shared" si="1"/>
        <v>1</v>
      </c>
      <c r="D10" s="96">
        <v>1</v>
      </c>
      <c r="E10" s="3">
        <v>1</v>
      </c>
      <c r="F10" s="3">
        <v>1</v>
      </c>
      <c r="G10" s="3">
        <v>1</v>
      </c>
      <c r="H10" s="3">
        <f t="shared" si="2"/>
        <v>1</v>
      </c>
      <c r="I10" s="3" t="str">
        <f t="shared" si="3"/>
        <v>Bajo</v>
      </c>
      <c r="J10" s="3">
        <f t="shared" si="4"/>
        <v>1</v>
      </c>
      <c r="K10" s="96">
        <v>1</v>
      </c>
      <c r="L10" s="3">
        <v>1</v>
      </c>
      <c r="M10" s="3">
        <v>1</v>
      </c>
      <c r="N10" s="3">
        <v>1</v>
      </c>
      <c r="O10" s="3">
        <f t="shared" si="5"/>
        <v>1</v>
      </c>
      <c r="P10" s="3" t="str">
        <f t="shared" si="6"/>
        <v>Bajo</v>
      </c>
      <c r="Q10" s="3">
        <f t="shared" si="7"/>
        <v>1</v>
      </c>
      <c r="R10" s="3">
        <f t="shared" si="8"/>
        <v>1</v>
      </c>
      <c r="S10" s="3" t="str">
        <f t="shared" si="9"/>
        <v>Bajo</v>
      </c>
    </row>
    <row r="11" spans="1:19" x14ac:dyDescent="0.2">
      <c r="A11" s="95" t="s">
        <v>125</v>
      </c>
      <c r="B11" s="3" t="s">
        <v>72</v>
      </c>
      <c r="C11" s="3">
        <f t="shared" si="1"/>
        <v>1</v>
      </c>
      <c r="D11" s="96">
        <v>3</v>
      </c>
      <c r="E11" s="3">
        <v>1</v>
      </c>
      <c r="F11" s="3">
        <v>1</v>
      </c>
      <c r="G11" s="3">
        <v>1</v>
      </c>
      <c r="H11" s="3">
        <f t="shared" si="2"/>
        <v>2</v>
      </c>
      <c r="I11" s="3" t="str">
        <f t="shared" si="3"/>
        <v>Medio</v>
      </c>
      <c r="J11" s="3">
        <f t="shared" si="4"/>
        <v>2</v>
      </c>
      <c r="K11" s="96">
        <v>1</v>
      </c>
      <c r="L11" s="3">
        <v>1</v>
      </c>
      <c r="M11" s="3">
        <v>1</v>
      </c>
      <c r="N11" s="3">
        <v>1</v>
      </c>
      <c r="O11" s="3">
        <f t="shared" si="5"/>
        <v>1</v>
      </c>
      <c r="P11" s="3" t="str">
        <f t="shared" si="6"/>
        <v>Bajo</v>
      </c>
      <c r="Q11" s="3">
        <f t="shared" si="7"/>
        <v>1</v>
      </c>
      <c r="R11" s="3">
        <f t="shared" si="8"/>
        <v>1</v>
      </c>
      <c r="S11" s="3" t="str">
        <f t="shared" si="9"/>
        <v>Bajo</v>
      </c>
    </row>
    <row r="12" spans="1:19" x14ac:dyDescent="0.2">
      <c r="A12" s="95" t="s">
        <v>105</v>
      </c>
      <c r="B12" s="3" t="s">
        <v>72</v>
      </c>
      <c r="C12" s="89">
        <v>1</v>
      </c>
      <c r="D12" s="96">
        <v>1</v>
      </c>
      <c r="E12" s="3">
        <v>1</v>
      </c>
      <c r="F12" s="3">
        <v>1</v>
      </c>
      <c r="G12" s="3">
        <v>1</v>
      </c>
      <c r="H12" s="3">
        <f t="shared" ref="H12" si="10">IF(D12="","",IF(E12="","",IF(F12="","",IF(G12="","",ROUND(D12*0.35+E12*0.45+F12*0.15+G12*0.05,0)))))</f>
        <v>1</v>
      </c>
      <c r="I12" s="3" t="str">
        <f t="shared" si="3"/>
        <v>Bajo</v>
      </c>
      <c r="J12" s="3">
        <f t="shared" si="4"/>
        <v>1</v>
      </c>
      <c r="K12" s="96">
        <v>1</v>
      </c>
      <c r="L12" s="3">
        <v>1</v>
      </c>
      <c r="M12" s="3">
        <v>1</v>
      </c>
      <c r="N12" s="3">
        <v>1</v>
      </c>
      <c r="O12" s="3">
        <f t="shared" ref="O12" si="11">IF(K12="","",IF(L12="","",IF(M12="","",IF(N12="","",ROUND(K12*0.35+L12*0.45+M12*0.15+N12*0.05,0)))))</f>
        <v>1</v>
      </c>
      <c r="P12" s="3" t="str">
        <f t="shared" si="6"/>
        <v>Bajo</v>
      </c>
      <c r="Q12" s="3">
        <f t="shared" si="7"/>
        <v>1</v>
      </c>
      <c r="R12" s="3">
        <f t="shared" ref="R12" si="12">ROUND(AVERAGE(Q12,J12,C12),0)</f>
        <v>1</v>
      </c>
      <c r="S12" s="3" t="str">
        <f t="shared" ref="S12" si="13">IF(R12=3,"Alto",IF(R12=2,"Medio",IF(R12=1,"Bajo","")))</f>
        <v>Bajo</v>
      </c>
    </row>
  </sheetData>
  <sheetProtection password="AA9E" sheet="1" objects="1" scenarios="1" selectLockedCells="1"/>
  <mergeCells count="5">
    <mergeCell ref="S2:S3"/>
    <mergeCell ref="A2:A3"/>
    <mergeCell ref="D2:I2"/>
    <mergeCell ref="K2:P2"/>
    <mergeCell ref="B2:B3"/>
  </mergeCells>
  <conditionalFormatting sqref="B4:B12">
    <cfRule type="containsText" dxfId="8" priority="31" operator="containsText" text="Pública Clasificada">
      <formula>NOT(ISERROR(SEARCH("Pública Clasificada",B4)))</formula>
    </cfRule>
    <cfRule type="containsText" dxfId="7" priority="32" operator="containsText" text="Pública Reservada">
      <formula>NOT(ISERROR(SEARCH("Pública Reservada",B4)))</formula>
    </cfRule>
    <cfRule type="containsText" dxfId="6" priority="33" operator="containsText" text="Pública">
      <formula>NOT(ISERROR(SEARCH("Pública",B4)))</formula>
    </cfRule>
  </conditionalFormatting>
  <conditionalFormatting sqref="P4:P11 S4:S11 I4:I11">
    <cfRule type="containsText" dxfId="5" priority="25" operator="containsText" text="Medio">
      <formula>NOT(ISERROR(SEARCH("Medio",I4)))</formula>
    </cfRule>
    <cfRule type="containsText" dxfId="4" priority="26" operator="containsText" text="Alto">
      <formula>NOT(ISERROR(SEARCH("Alto",I4)))</formula>
    </cfRule>
    <cfRule type="containsText" dxfId="3" priority="27" operator="containsText" text="Bajo">
      <formula>NOT(ISERROR(SEARCH("Bajo",I4)))</formula>
    </cfRule>
  </conditionalFormatting>
  <conditionalFormatting sqref="P12 S12 I12">
    <cfRule type="containsText" dxfId="2" priority="1" operator="containsText" text="Medio">
      <formula>NOT(ISERROR(SEARCH("Medio",I12)))</formula>
    </cfRule>
    <cfRule type="containsText" dxfId="1" priority="2" operator="containsText" text="Alto">
      <formula>NOT(ISERROR(SEARCH("Alto",I12)))</formula>
    </cfRule>
    <cfRule type="containsText" dxfId="0" priority="3" operator="containsText" text="Bajo">
      <formula>NOT(ISERROR(SEARCH("Bajo",I12)))</formula>
    </cfRule>
  </conditionalFormatting>
  <dataValidations count="2">
    <dataValidation type="list" allowBlank="1" showInputMessage="1" showErrorMessage="1" sqref="K4:N12 D4:G12">
      <formula1>"1,2,3,4,5"</formula1>
    </dataValidation>
    <dataValidation type="list" allowBlank="1" showInputMessage="1" showErrorMessage="1" sqref="B1:B1048576">
      <formula1>"Pública,Pública Clasificada,Pública Reservada,No Aplica"</formula1>
    </dataValidation>
  </dataValidations>
  <pageMargins left="0.7" right="0.7" top="0.75" bottom="0.75" header="0.3" footer="0.3"/>
  <pageSetup orientation="landscape" horizontalDpi="0" verticalDpi="0"/>
  <ignoredErrors>
    <ignoredError sqref="H4 H5:H12 O4:O12" unlocked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Inventario de Activos</vt:lpstr>
      <vt:lpstr>Hoja1</vt:lpstr>
      <vt:lpstr>Agrupamiento Activos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Barrera Rodriguez</dc:creator>
  <cp:lastModifiedBy>Geovanna Milena González García</cp:lastModifiedBy>
  <cp:lastPrinted>2018-06-15T20:28:58Z</cp:lastPrinted>
  <dcterms:created xsi:type="dcterms:W3CDTF">2015-07-22T20:34:34Z</dcterms:created>
  <dcterms:modified xsi:type="dcterms:W3CDTF">2018-09-05T20:26:07Z</dcterms:modified>
</cp:coreProperties>
</file>