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workbookProtection workbookPassword="AA9E" lockStructure="1"/>
  <bookViews>
    <workbookView xWindow="0" yWindow="465" windowWidth="28800" windowHeight="15945" tabRatio="403"/>
  </bookViews>
  <sheets>
    <sheet name="Inventario de Activos" sheetId="1" r:id="rId1"/>
    <sheet name="Hoja1" sheetId="3" state="hidden" r:id="rId2"/>
    <sheet name="Agrupamiento Activos" sheetId="2" r:id="rId3"/>
  </sheets>
  <definedNames>
    <definedName name="_xlnm._FilterDatabase" localSheetId="0" hidden="1">'Inventario de Activos'!$A$23:$AK$349</definedName>
    <definedName name="Idioma">#REF!</definedName>
    <definedName name="Z_5A47BE45_6FF8_E742_A61A_489459C72465_.wvu.Cols" localSheetId="0" hidden="1">'Inventario de Activos'!$AH:$AK</definedName>
    <definedName name="Z_5A47BE45_6FF8_E742_A61A_489459C72465_.wvu.FilterData" localSheetId="0" hidden="1">'Inventario de Activos'!$A$7:$AK$37</definedName>
  </definedNames>
  <calcPr calcId="144525"/>
  <customWorkbookViews>
    <customWorkbookView name="Renan Quevedo Gomez - Vista personalizada" guid="{5A47BE45-6FF8-E742-A61A-489459C72465}" mergeInterval="0" personalView="1" windowWidth="1440" windowHeight="900" tabRatio="403" activeSheetId="1"/>
  </customWorkbookViews>
</workbook>
</file>

<file path=xl/calcChain.xml><?xml version="1.0" encoding="utf-8"?>
<calcChain xmlns="http://schemas.openxmlformats.org/spreadsheetml/2006/main">
  <c r="Z400" i="1" l="1"/>
  <c r="Y400" i="1"/>
  <c r="X400" i="1"/>
  <c r="W400" i="1"/>
  <c r="Z399" i="1"/>
  <c r="Y399" i="1"/>
  <c r="X399" i="1"/>
  <c r="W399" i="1"/>
  <c r="Z398" i="1"/>
  <c r="Y398" i="1"/>
  <c r="X398" i="1"/>
  <c r="W398" i="1"/>
  <c r="Z397" i="1"/>
  <c r="Y397" i="1"/>
  <c r="X397" i="1"/>
  <c r="W397" i="1"/>
  <c r="Z396" i="1"/>
  <c r="Y396" i="1"/>
  <c r="X396" i="1"/>
  <c r="W396" i="1"/>
  <c r="Z395" i="1"/>
  <c r="Y395" i="1"/>
  <c r="X395" i="1"/>
  <c r="W395" i="1"/>
  <c r="Z394" i="1"/>
  <c r="Y394" i="1"/>
  <c r="X394" i="1"/>
  <c r="W394" i="1"/>
  <c r="Z393" i="1"/>
  <c r="Y393" i="1"/>
  <c r="X393" i="1"/>
  <c r="W393" i="1"/>
  <c r="Z392" i="1"/>
  <c r="Y392" i="1"/>
  <c r="X392" i="1"/>
  <c r="W392" i="1"/>
  <c r="Z391" i="1"/>
  <c r="Y391" i="1"/>
  <c r="X391" i="1"/>
  <c r="W391" i="1"/>
  <c r="Z390" i="1"/>
  <c r="Y390" i="1"/>
  <c r="X390" i="1"/>
  <c r="W390" i="1"/>
  <c r="Z389" i="1"/>
  <c r="Y389" i="1"/>
  <c r="X389" i="1"/>
  <c r="W389" i="1"/>
  <c r="Z388" i="1"/>
  <c r="Y388" i="1"/>
  <c r="X388" i="1"/>
  <c r="W388" i="1"/>
  <c r="Z387" i="1"/>
  <c r="Y387" i="1"/>
  <c r="X387" i="1"/>
  <c r="W387" i="1"/>
  <c r="Z386" i="1"/>
  <c r="Y386" i="1"/>
  <c r="X386" i="1"/>
  <c r="W386" i="1"/>
  <c r="Z385" i="1"/>
  <c r="Y385" i="1"/>
  <c r="X385" i="1"/>
  <c r="W385" i="1"/>
  <c r="Z384" i="1"/>
  <c r="Y384" i="1"/>
  <c r="X384" i="1"/>
  <c r="W384" i="1"/>
  <c r="Z383" i="1"/>
  <c r="Y383" i="1"/>
  <c r="X383" i="1"/>
  <c r="W383" i="1"/>
  <c r="Z382" i="1"/>
  <c r="Y382" i="1"/>
  <c r="X382" i="1"/>
  <c r="W382" i="1"/>
  <c r="Z381" i="1"/>
  <c r="Y381" i="1"/>
  <c r="X381" i="1"/>
  <c r="W381" i="1"/>
  <c r="Z380" i="1"/>
  <c r="Y380" i="1"/>
  <c r="X380" i="1"/>
  <c r="W380" i="1"/>
  <c r="Z379" i="1"/>
  <c r="Y379" i="1"/>
  <c r="X379" i="1"/>
  <c r="W379" i="1"/>
  <c r="Z378" i="1"/>
  <c r="Y378" i="1"/>
  <c r="X378" i="1"/>
  <c r="W378" i="1"/>
  <c r="Z377" i="1"/>
  <c r="Y377" i="1"/>
  <c r="X377" i="1"/>
  <c r="W377" i="1"/>
  <c r="Z376" i="1"/>
  <c r="Y376" i="1"/>
  <c r="X376" i="1"/>
  <c r="W376" i="1"/>
  <c r="Z375" i="1"/>
  <c r="Y375" i="1"/>
  <c r="X375" i="1"/>
  <c r="W375" i="1"/>
  <c r="Z374" i="1"/>
  <c r="Y374" i="1"/>
  <c r="X374" i="1"/>
  <c r="W374" i="1"/>
  <c r="Z373" i="1"/>
  <c r="Y373" i="1"/>
  <c r="X373" i="1"/>
  <c r="W373" i="1"/>
  <c r="Z372" i="1"/>
  <c r="Y372" i="1"/>
  <c r="X372" i="1"/>
  <c r="W372" i="1"/>
  <c r="Z371" i="1"/>
  <c r="Y371" i="1"/>
  <c r="X371" i="1"/>
  <c r="W371" i="1"/>
  <c r="Z370" i="1"/>
  <c r="Y370" i="1"/>
  <c r="X370" i="1"/>
  <c r="W370" i="1"/>
  <c r="Z369" i="1"/>
  <c r="Y369" i="1"/>
  <c r="X369" i="1"/>
  <c r="W369" i="1"/>
  <c r="Z368" i="1"/>
  <c r="Y368" i="1"/>
  <c r="X368" i="1"/>
  <c r="W368" i="1"/>
  <c r="Z367" i="1"/>
  <c r="Y367" i="1"/>
  <c r="X367" i="1"/>
  <c r="W367" i="1"/>
  <c r="Z366" i="1"/>
  <c r="Y366" i="1"/>
  <c r="X366" i="1"/>
  <c r="W366" i="1"/>
  <c r="Z365" i="1"/>
  <c r="Y365" i="1"/>
  <c r="X365" i="1"/>
  <c r="W365" i="1"/>
  <c r="Z364" i="1"/>
  <c r="Y364" i="1"/>
  <c r="X364" i="1"/>
  <c r="W364" i="1"/>
  <c r="Z363" i="1"/>
  <c r="Y363" i="1"/>
  <c r="X363" i="1"/>
  <c r="W363" i="1"/>
  <c r="Z362" i="1"/>
  <c r="Y362" i="1"/>
  <c r="X362" i="1"/>
  <c r="W362" i="1"/>
  <c r="Z361" i="1"/>
  <c r="Y361" i="1"/>
  <c r="X361" i="1"/>
  <c r="W361" i="1"/>
  <c r="Z360" i="1"/>
  <c r="Y360" i="1"/>
  <c r="X360" i="1"/>
  <c r="W360" i="1"/>
  <c r="Z359" i="1"/>
  <c r="Y359" i="1"/>
  <c r="X359" i="1"/>
  <c r="W359" i="1"/>
  <c r="Z358" i="1"/>
  <c r="Y358" i="1"/>
  <c r="X358" i="1"/>
  <c r="W358" i="1"/>
  <c r="Z357" i="1"/>
  <c r="Y357" i="1"/>
  <c r="X357" i="1"/>
  <c r="W357" i="1"/>
  <c r="Z356" i="1"/>
  <c r="Y356" i="1"/>
  <c r="X356" i="1"/>
  <c r="W356" i="1"/>
  <c r="Z355" i="1"/>
  <c r="Y355" i="1"/>
  <c r="X355" i="1"/>
  <c r="W355" i="1"/>
  <c r="Z354" i="1"/>
  <c r="Y354" i="1"/>
  <c r="X354" i="1"/>
  <c r="W354" i="1"/>
  <c r="Z353" i="1"/>
  <c r="Y353" i="1"/>
  <c r="X353" i="1"/>
  <c r="W353" i="1"/>
  <c r="Z352" i="1"/>
  <c r="Y352" i="1"/>
  <c r="X352" i="1"/>
  <c r="W352" i="1"/>
  <c r="Z351" i="1"/>
  <c r="Y351" i="1"/>
  <c r="X351" i="1"/>
  <c r="W351" i="1"/>
  <c r="Z350" i="1"/>
  <c r="Y350" i="1"/>
  <c r="X350" i="1"/>
  <c r="W350" i="1"/>
  <c r="Z349" i="1"/>
  <c r="Y349" i="1"/>
  <c r="X349" i="1"/>
  <c r="W349" i="1"/>
  <c r="Z348" i="1"/>
  <c r="Y348" i="1"/>
  <c r="X348" i="1"/>
  <c r="W348" i="1"/>
  <c r="Z347" i="1"/>
  <c r="Y347" i="1"/>
  <c r="X347" i="1"/>
  <c r="W347" i="1"/>
  <c r="Z346" i="1"/>
  <c r="Y346" i="1"/>
  <c r="X346" i="1"/>
  <c r="W346" i="1"/>
  <c r="Z345" i="1"/>
  <c r="Y345" i="1"/>
  <c r="X345" i="1"/>
  <c r="W345" i="1"/>
  <c r="Z344" i="1"/>
  <c r="Y344" i="1"/>
  <c r="X344" i="1"/>
  <c r="W344" i="1"/>
  <c r="Y343" i="1"/>
  <c r="W343" i="1"/>
  <c r="Z342" i="1"/>
  <c r="Y342" i="1"/>
  <c r="X342" i="1"/>
  <c r="W342" i="1"/>
  <c r="Z341" i="1"/>
  <c r="Y341" i="1"/>
  <c r="X341" i="1"/>
  <c r="W341" i="1"/>
  <c r="Z340" i="1"/>
  <c r="Y340" i="1"/>
  <c r="X340" i="1"/>
  <c r="W340" i="1"/>
  <c r="Z339" i="1"/>
  <c r="Y339" i="1"/>
  <c r="X339" i="1"/>
  <c r="W339" i="1"/>
  <c r="Z338" i="1"/>
  <c r="Y338" i="1"/>
  <c r="X338" i="1"/>
  <c r="W338" i="1"/>
  <c r="Z337" i="1"/>
  <c r="Y337" i="1"/>
  <c r="X337" i="1"/>
  <c r="W337" i="1"/>
  <c r="Z336" i="1"/>
  <c r="Y336" i="1"/>
  <c r="X336" i="1"/>
  <c r="W336" i="1"/>
  <c r="Z335" i="1"/>
  <c r="Y335" i="1"/>
  <c r="X335" i="1"/>
  <c r="W335" i="1"/>
  <c r="Z334" i="1"/>
  <c r="Y334" i="1"/>
  <c r="X334" i="1"/>
  <c r="W334" i="1"/>
  <c r="Y333" i="1"/>
  <c r="W333" i="1"/>
  <c r="Z332" i="1"/>
  <c r="Y332" i="1"/>
  <c r="X332" i="1"/>
  <c r="W332" i="1"/>
  <c r="Z331" i="1"/>
  <c r="Y331" i="1"/>
  <c r="X331" i="1"/>
  <c r="W331" i="1"/>
  <c r="Z330" i="1"/>
  <c r="Y330" i="1"/>
  <c r="X330" i="1"/>
  <c r="W330" i="1"/>
  <c r="Y329" i="1"/>
  <c r="W329" i="1"/>
  <c r="Z328" i="1"/>
  <c r="Y328" i="1"/>
  <c r="X328" i="1"/>
  <c r="W328" i="1"/>
  <c r="Z327" i="1"/>
  <c r="Y327" i="1"/>
  <c r="X327" i="1"/>
  <c r="W327" i="1"/>
  <c r="Z326" i="1"/>
  <c r="Y326" i="1"/>
  <c r="X326" i="1"/>
  <c r="W326" i="1"/>
  <c r="Z325" i="1"/>
  <c r="Y325" i="1"/>
  <c r="X325" i="1"/>
  <c r="W325" i="1"/>
  <c r="Z324" i="1"/>
  <c r="Y324" i="1"/>
  <c r="X324" i="1"/>
  <c r="W324" i="1"/>
  <c r="Z323" i="1"/>
  <c r="Y323" i="1"/>
  <c r="X323" i="1"/>
  <c r="W323" i="1"/>
  <c r="Z322" i="1"/>
  <c r="Y322" i="1"/>
  <c r="X322" i="1"/>
  <c r="W322" i="1"/>
  <c r="Z321" i="1"/>
  <c r="Y321" i="1"/>
  <c r="X321" i="1"/>
  <c r="W321" i="1"/>
  <c r="Y320" i="1"/>
  <c r="W320" i="1"/>
  <c r="Z319" i="1"/>
  <c r="Y319" i="1"/>
  <c r="X319" i="1"/>
  <c r="W319" i="1"/>
  <c r="Z318" i="1"/>
  <c r="Y318" i="1"/>
  <c r="X318" i="1"/>
  <c r="W318" i="1"/>
  <c r="Z317" i="1"/>
  <c r="Y317" i="1"/>
  <c r="X317" i="1"/>
  <c r="W317" i="1"/>
  <c r="Z316" i="1"/>
  <c r="Y316" i="1"/>
  <c r="X316" i="1"/>
  <c r="W316" i="1"/>
  <c r="Z315" i="1"/>
  <c r="Y315" i="1"/>
  <c r="X315" i="1"/>
  <c r="W315" i="1"/>
  <c r="Z314" i="1"/>
  <c r="Y314" i="1"/>
  <c r="X314" i="1"/>
  <c r="W314" i="1"/>
  <c r="Z313" i="1"/>
  <c r="Y313" i="1"/>
  <c r="X313" i="1"/>
  <c r="W313" i="1"/>
  <c r="Y312" i="1"/>
  <c r="W312" i="1"/>
  <c r="Y311" i="1"/>
  <c r="W311" i="1"/>
  <c r="Z310" i="1"/>
  <c r="Y310" i="1"/>
  <c r="X310" i="1"/>
  <c r="W310" i="1"/>
  <c r="Z309" i="1"/>
  <c r="Y309" i="1"/>
  <c r="X309" i="1"/>
  <c r="W309" i="1"/>
  <c r="Y308" i="1"/>
  <c r="W308" i="1"/>
  <c r="Z307" i="1"/>
  <c r="Y307" i="1"/>
  <c r="X307" i="1"/>
  <c r="W307" i="1"/>
  <c r="Z306" i="1"/>
  <c r="Y306" i="1"/>
  <c r="X306" i="1"/>
  <c r="W306" i="1"/>
  <c r="Z305" i="1"/>
  <c r="Y305" i="1"/>
  <c r="X305" i="1"/>
  <c r="W305" i="1"/>
  <c r="Y304" i="1"/>
  <c r="W304" i="1"/>
  <c r="Z303" i="1"/>
  <c r="Y303" i="1"/>
  <c r="X303" i="1"/>
  <c r="W303" i="1"/>
  <c r="Y302" i="1"/>
  <c r="W302" i="1"/>
  <c r="Y301" i="1"/>
  <c r="W301" i="1"/>
  <c r="Y300" i="1"/>
  <c r="W300" i="1"/>
  <c r="Z299" i="1"/>
  <c r="Y299" i="1"/>
  <c r="X299" i="1"/>
  <c r="W299" i="1"/>
  <c r="Y298" i="1"/>
  <c r="W298" i="1"/>
  <c r="Y297" i="1"/>
  <c r="W297" i="1"/>
  <c r="Z296" i="1"/>
  <c r="Y296" i="1"/>
  <c r="X296" i="1"/>
  <c r="W296" i="1"/>
  <c r="Z295" i="1"/>
  <c r="Y295" i="1"/>
  <c r="X295" i="1"/>
  <c r="W295" i="1"/>
  <c r="Z294" i="1"/>
  <c r="Y294" i="1"/>
  <c r="X294" i="1"/>
  <c r="W294" i="1"/>
  <c r="Z293" i="1"/>
  <c r="Y293" i="1"/>
  <c r="X293" i="1"/>
  <c r="W293" i="1"/>
  <c r="Z292" i="1"/>
  <c r="Y292" i="1"/>
  <c r="X292" i="1"/>
  <c r="W292" i="1"/>
  <c r="Y291" i="1"/>
  <c r="W291" i="1"/>
  <c r="Z290" i="1"/>
  <c r="Y290" i="1"/>
  <c r="X290" i="1"/>
  <c r="W290" i="1"/>
  <c r="Z289" i="1"/>
  <c r="Y289" i="1"/>
  <c r="X289" i="1"/>
  <c r="W289" i="1"/>
  <c r="Y288" i="1"/>
  <c r="W288" i="1"/>
  <c r="Z287" i="1"/>
  <c r="Y287" i="1"/>
  <c r="X287" i="1"/>
  <c r="W287" i="1"/>
  <c r="Y286" i="1"/>
  <c r="W286" i="1"/>
  <c r="Y285" i="1"/>
  <c r="W285" i="1"/>
  <c r="Z284" i="1"/>
  <c r="Y284" i="1"/>
  <c r="X284" i="1"/>
  <c r="W284" i="1"/>
  <c r="Z283" i="1"/>
  <c r="Y283" i="1"/>
  <c r="X283" i="1"/>
  <c r="W283" i="1"/>
  <c r="Z282" i="1"/>
  <c r="Y282" i="1"/>
  <c r="X282" i="1"/>
  <c r="W282" i="1"/>
  <c r="Z281" i="1"/>
  <c r="Y281" i="1"/>
  <c r="X281" i="1"/>
  <c r="W281" i="1"/>
  <c r="Z280" i="1"/>
  <c r="Y280" i="1"/>
  <c r="X280" i="1"/>
  <c r="W280" i="1"/>
  <c r="Y279" i="1"/>
  <c r="W279" i="1"/>
  <c r="Z278" i="1"/>
  <c r="Y278" i="1"/>
  <c r="X278" i="1"/>
  <c r="W278" i="1"/>
  <c r="Z277" i="1"/>
  <c r="Y277" i="1"/>
  <c r="X277" i="1"/>
  <c r="W277" i="1"/>
  <c r="Z276" i="1"/>
  <c r="Y276" i="1"/>
  <c r="X276" i="1"/>
  <c r="W276" i="1"/>
  <c r="Z275" i="1"/>
  <c r="Y275" i="1"/>
  <c r="X275" i="1"/>
  <c r="W275" i="1"/>
  <c r="Z274" i="1"/>
  <c r="Y274" i="1"/>
  <c r="X274" i="1"/>
  <c r="W274" i="1"/>
  <c r="Y273" i="1"/>
  <c r="W273" i="1"/>
  <c r="Y272" i="1"/>
  <c r="W272" i="1"/>
  <c r="Y271" i="1"/>
  <c r="W271" i="1"/>
  <c r="Z270" i="1"/>
  <c r="Y270" i="1"/>
  <c r="X270" i="1"/>
  <c r="W270" i="1"/>
  <c r="Y269" i="1"/>
  <c r="W269" i="1"/>
  <c r="Y268" i="1"/>
  <c r="W268" i="1"/>
  <c r="Z267" i="1"/>
  <c r="Y267" i="1"/>
  <c r="X267" i="1"/>
  <c r="W267" i="1"/>
  <c r="Z266" i="1"/>
  <c r="Y266" i="1"/>
  <c r="X266" i="1"/>
  <c r="W266" i="1"/>
  <c r="Y265" i="1"/>
  <c r="W265" i="1"/>
  <c r="Z264" i="1"/>
  <c r="Y264" i="1"/>
  <c r="X264" i="1"/>
  <c r="W264" i="1"/>
  <c r="Z263" i="1"/>
  <c r="Y263" i="1"/>
  <c r="X263" i="1"/>
  <c r="W263" i="1"/>
  <c r="Z262" i="1"/>
  <c r="Y262" i="1"/>
  <c r="X262" i="1"/>
  <c r="W262" i="1"/>
  <c r="Z261" i="1"/>
  <c r="Y261" i="1"/>
  <c r="X261" i="1"/>
  <c r="W261" i="1"/>
  <c r="Z260" i="1"/>
  <c r="Y260" i="1"/>
  <c r="X260" i="1"/>
  <c r="W260" i="1"/>
  <c r="Z259" i="1"/>
  <c r="Y259" i="1"/>
  <c r="X259" i="1"/>
  <c r="W259" i="1"/>
  <c r="Z258" i="1"/>
  <c r="Y258" i="1"/>
  <c r="X258" i="1"/>
  <c r="W258" i="1"/>
  <c r="Z257" i="1"/>
  <c r="Y257" i="1"/>
  <c r="X257" i="1"/>
  <c r="W257" i="1"/>
  <c r="Z256" i="1"/>
  <c r="Y256" i="1"/>
  <c r="X256" i="1"/>
  <c r="W256" i="1"/>
  <c r="Z255" i="1"/>
  <c r="Y255" i="1"/>
  <c r="X255" i="1"/>
  <c r="W255" i="1"/>
  <c r="Z254" i="1"/>
  <c r="Y254" i="1"/>
  <c r="X254" i="1"/>
  <c r="W254" i="1"/>
  <c r="Z253" i="1"/>
  <c r="Y253" i="1"/>
  <c r="X253" i="1"/>
  <c r="W253" i="1"/>
  <c r="Z252" i="1"/>
  <c r="Y252" i="1"/>
  <c r="X252" i="1"/>
  <c r="W252" i="1"/>
  <c r="Z251" i="1"/>
  <c r="Y251" i="1"/>
  <c r="X251" i="1"/>
  <c r="W251" i="1"/>
  <c r="Z250" i="1"/>
  <c r="Y250" i="1"/>
  <c r="X250" i="1"/>
  <c r="W250" i="1"/>
  <c r="Z249" i="1"/>
  <c r="Y249" i="1"/>
  <c r="X249" i="1"/>
  <c r="W249" i="1"/>
  <c r="Z248" i="1"/>
  <c r="Y248" i="1"/>
  <c r="X248" i="1"/>
  <c r="W248" i="1"/>
  <c r="Z247" i="1"/>
  <c r="Y247" i="1"/>
  <c r="X247" i="1"/>
  <c r="W247" i="1"/>
  <c r="Z246" i="1"/>
  <c r="Y246" i="1"/>
  <c r="X246" i="1"/>
  <c r="W246" i="1"/>
  <c r="Z245" i="1"/>
  <c r="Y245" i="1"/>
  <c r="X245" i="1"/>
  <c r="W245" i="1"/>
  <c r="Z244" i="1"/>
  <c r="Y244" i="1"/>
  <c r="X244" i="1"/>
  <c r="W244" i="1"/>
  <c r="Y243" i="1"/>
  <c r="W243" i="1"/>
  <c r="Z242" i="1"/>
  <c r="Y242" i="1"/>
  <c r="X242" i="1"/>
  <c r="W242" i="1"/>
  <c r="Z241" i="1"/>
  <c r="Y241" i="1"/>
  <c r="X241" i="1"/>
  <c r="W241" i="1"/>
  <c r="Y240" i="1"/>
  <c r="W240" i="1"/>
  <c r="Z239" i="1"/>
  <c r="Y239" i="1"/>
  <c r="X239" i="1"/>
  <c r="W239" i="1"/>
  <c r="Y238" i="1"/>
  <c r="W238" i="1"/>
  <c r="Y237" i="1"/>
  <c r="W237" i="1"/>
  <c r="Z236" i="1"/>
  <c r="Y236" i="1"/>
  <c r="X236" i="1"/>
  <c r="W236" i="1"/>
  <c r="Z235" i="1"/>
  <c r="Y235" i="1"/>
  <c r="X235" i="1"/>
  <c r="W235" i="1"/>
  <c r="Z234" i="1"/>
  <c r="Y234" i="1"/>
  <c r="X234" i="1"/>
  <c r="W234" i="1"/>
  <c r="Z233" i="1"/>
  <c r="Y233" i="1"/>
  <c r="X233" i="1"/>
  <c r="W233" i="1"/>
  <c r="Z232" i="1"/>
  <c r="Y232" i="1"/>
  <c r="X232" i="1"/>
  <c r="W232" i="1"/>
  <c r="Z231" i="1"/>
  <c r="Y231" i="1"/>
  <c r="X231" i="1"/>
  <c r="W231" i="1"/>
  <c r="Z230" i="1"/>
  <c r="Y230" i="1"/>
  <c r="X230" i="1"/>
  <c r="W230" i="1"/>
  <c r="Y229" i="1"/>
  <c r="W229" i="1"/>
  <c r="Y228" i="1"/>
  <c r="W228" i="1"/>
  <c r="Z227" i="1"/>
  <c r="Y227" i="1"/>
  <c r="X227" i="1"/>
  <c r="W227" i="1"/>
  <c r="Z226" i="1"/>
  <c r="Y226" i="1"/>
  <c r="X226" i="1"/>
  <c r="W226" i="1"/>
  <c r="Y225" i="1"/>
  <c r="W225" i="1"/>
  <c r="Y224" i="1"/>
  <c r="W224" i="1"/>
  <c r="Y223" i="1"/>
  <c r="W223" i="1"/>
  <c r="Y222" i="1"/>
  <c r="W222" i="1"/>
  <c r="Y221" i="1"/>
  <c r="W221" i="1"/>
  <c r="Y220" i="1"/>
  <c r="W220" i="1"/>
  <c r="Y219" i="1"/>
  <c r="W219" i="1"/>
  <c r="Y218" i="1"/>
  <c r="W218" i="1"/>
  <c r="Y217" i="1"/>
  <c r="W217" i="1"/>
  <c r="Y216" i="1"/>
  <c r="W216" i="1"/>
  <c r="Z215" i="1"/>
  <c r="Y215" i="1"/>
  <c r="X215" i="1"/>
  <c r="W215" i="1"/>
  <c r="Z214" i="1"/>
  <c r="Y214" i="1"/>
  <c r="X214" i="1"/>
  <c r="W214" i="1"/>
  <c r="Z213" i="1"/>
  <c r="Y213" i="1"/>
  <c r="X213" i="1"/>
  <c r="W213" i="1"/>
  <c r="Z212" i="1"/>
  <c r="Y212" i="1"/>
  <c r="X212" i="1"/>
  <c r="W212" i="1"/>
  <c r="Z211" i="1"/>
  <c r="Y211" i="1"/>
  <c r="X211" i="1"/>
  <c r="W211" i="1"/>
  <c r="Y210" i="1"/>
  <c r="W210" i="1"/>
  <c r="Y209" i="1"/>
  <c r="W209" i="1"/>
  <c r="Z208" i="1"/>
  <c r="Y208" i="1"/>
  <c r="X208" i="1"/>
  <c r="W208" i="1"/>
  <c r="Z207" i="1"/>
  <c r="Y207" i="1"/>
  <c r="X207" i="1"/>
  <c r="W207" i="1"/>
  <c r="Y206" i="1"/>
  <c r="W206" i="1"/>
  <c r="Z205" i="1"/>
  <c r="Y205" i="1"/>
  <c r="X205" i="1"/>
  <c r="W205" i="1"/>
  <c r="Z204" i="1"/>
  <c r="Y204" i="1"/>
  <c r="X204" i="1"/>
  <c r="W204" i="1"/>
  <c r="Z203" i="1"/>
  <c r="Y203" i="1"/>
  <c r="X203" i="1"/>
  <c r="W203" i="1"/>
  <c r="Y202" i="1"/>
  <c r="W202" i="1"/>
  <c r="Z201" i="1"/>
  <c r="Y201" i="1"/>
  <c r="X201" i="1"/>
  <c r="W201" i="1"/>
  <c r="Z200" i="1"/>
  <c r="Y200" i="1"/>
  <c r="X200" i="1"/>
  <c r="W200" i="1"/>
  <c r="Y199" i="1"/>
  <c r="W199" i="1"/>
  <c r="Z198" i="1"/>
  <c r="Y198" i="1"/>
  <c r="X198" i="1"/>
  <c r="W198" i="1"/>
  <c r="Y197" i="1"/>
  <c r="W197" i="1"/>
  <c r="Y196" i="1"/>
  <c r="W196" i="1"/>
  <c r="Z195" i="1"/>
  <c r="Y195" i="1"/>
  <c r="X195" i="1"/>
  <c r="W195" i="1"/>
  <c r="Z194" i="1"/>
  <c r="Y194" i="1"/>
  <c r="X194" i="1"/>
  <c r="W194" i="1"/>
  <c r="Z193" i="1"/>
  <c r="Y193" i="1"/>
  <c r="X193" i="1"/>
  <c r="W193" i="1"/>
  <c r="Z192" i="1"/>
  <c r="Y192" i="1"/>
  <c r="X192" i="1"/>
  <c r="W192" i="1"/>
  <c r="Z191" i="1"/>
  <c r="Y191" i="1"/>
  <c r="X191" i="1"/>
  <c r="W191" i="1"/>
  <c r="Y190" i="1"/>
  <c r="W190" i="1"/>
  <c r="Y189" i="1"/>
  <c r="W189" i="1"/>
  <c r="Z188" i="1"/>
  <c r="Y188" i="1"/>
  <c r="X188" i="1"/>
  <c r="W188" i="1"/>
  <c r="Z187" i="1"/>
  <c r="Y187" i="1"/>
  <c r="X187" i="1"/>
  <c r="W187" i="1"/>
  <c r="Y186" i="1"/>
  <c r="W186" i="1"/>
  <c r="Z185" i="1"/>
  <c r="Y185" i="1"/>
  <c r="X185" i="1"/>
  <c r="W185" i="1"/>
  <c r="Z184" i="1"/>
  <c r="Y184" i="1"/>
  <c r="X184" i="1"/>
  <c r="W184" i="1"/>
  <c r="Z183" i="1"/>
  <c r="Y183" i="1"/>
  <c r="X183" i="1"/>
  <c r="W183" i="1"/>
  <c r="Z182" i="1"/>
  <c r="Y182" i="1"/>
  <c r="X182" i="1"/>
  <c r="W182" i="1"/>
  <c r="Z181" i="1"/>
  <c r="Y181" i="1"/>
  <c r="X181" i="1"/>
  <c r="W181" i="1"/>
  <c r="Z180" i="1"/>
  <c r="Y180" i="1"/>
  <c r="X180" i="1"/>
  <c r="W180" i="1"/>
  <c r="Y179" i="1"/>
  <c r="W179" i="1"/>
  <c r="Z178" i="1"/>
  <c r="Y178" i="1"/>
  <c r="X178" i="1"/>
  <c r="W178" i="1"/>
  <c r="Z177" i="1"/>
  <c r="Y177" i="1"/>
  <c r="X177" i="1"/>
  <c r="W177" i="1"/>
  <c r="Z176" i="1"/>
  <c r="Y176" i="1"/>
  <c r="X176" i="1"/>
  <c r="W176" i="1"/>
  <c r="Y175" i="1"/>
  <c r="W175" i="1"/>
  <c r="Z174" i="1"/>
  <c r="Y174" i="1"/>
  <c r="X174" i="1"/>
  <c r="W174" i="1"/>
  <c r="Y173" i="1"/>
  <c r="W173" i="1"/>
  <c r="Y172" i="1"/>
  <c r="W172" i="1"/>
  <c r="Y171" i="1"/>
  <c r="W171" i="1"/>
  <c r="Y170" i="1"/>
  <c r="W170" i="1"/>
  <c r="Y169" i="1"/>
  <c r="W169" i="1"/>
  <c r="Y168" i="1"/>
  <c r="W168" i="1"/>
  <c r="Z167" i="1"/>
  <c r="Y167" i="1"/>
  <c r="X167" i="1"/>
  <c r="W167" i="1"/>
  <c r="Z166" i="1"/>
  <c r="Y166" i="1"/>
  <c r="X166" i="1"/>
  <c r="W166" i="1"/>
  <c r="Z165" i="1"/>
  <c r="Y165" i="1"/>
  <c r="X165" i="1"/>
  <c r="W165" i="1"/>
  <c r="Z164" i="1"/>
  <c r="Y164" i="1"/>
  <c r="X164" i="1"/>
  <c r="W164" i="1"/>
  <c r="Z163" i="1"/>
  <c r="Y163" i="1"/>
  <c r="X163" i="1"/>
  <c r="W163" i="1"/>
  <c r="Y162" i="1"/>
  <c r="W162" i="1"/>
  <c r="Z161" i="1"/>
  <c r="Y161" i="1"/>
  <c r="X161" i="1"/>
  <c r="W161" i="1"/>
  <c r="Z160" i="1"/>
  <c r="Y160" i="1"/>
  <c r="X160" i="1"/>
  <c r="W160" i="1"/>
  <c r="Y159" i="1"/>
  <c r="W159" i="1"/>
  <c r="Z158" i="1"/>
  <c r="Y158" i="1"/>
  <c r="X158" i="1"/>
  <c r="W158" i="1"/>
  <c r="Z157" i="1"/>
  <c r="Y157" i="1"/>
  <c r="X157" i="1"/>
  <c r="W157" i="1"/>
  <c r="Z156" i="1"/>
  <c r="Y156" i="1"/>
  <c r="X156" i="1"/>
  <c r="W156" i="1"/>
  <c r="Y155" i="1"/>
  <c r="W155" i="1"/>
  <c r="Z154" i="1"/>
  <c r="Y154" i="1"/>
  <c r="X154" i="1"/>
  <c r="W154" i="1"/>
  <c r="Z153" i="1"/>
  <c r="Y153" i="1"/>
  <c r="X153" i="1"/>
  <c r="W153" i="1"/>
  <c r="Y152" i="1"/>
  <c r="W152" i="1"/>
  <c r="Z151" i="1"/>
  <c r="Y151" i="1"/>
  <c r="X151" i="1"/>
  <c r="W151" i="1"/>
  <c r="Y150" i="1"/>
  <c r="W150" i="1"/>
  <c r="Y149" i="1"/>
  <c r="W149" i="1"/>
  <c r="Z148" i="1"/>
  <c r="Y148" i="1"/>
  <c r="X148" i="1"/>
  <c r="W148" i="1"/>
  <c r="Z147" i="1"/>
  <c r="Y147" i="1"/>
  <c r="X147" i="1"/>
  <c r="W147" i="1"/>
  <c r="Z146" i="1"/>
  <c r="Y146" i="1"/>
  <c r="X146" i="1"/>
  <c r="W146" i="1"/>
  <c r="Z145" i="1"/>
  <c r="Y145" i="1"/>
  <c r="X145" i="1"/>
  <c r="W145" i="1"/>
  <c r="Z144" i="1"/>
  <c r="Y144" i="1"/>
  <c r="X144" i="1"/>
  <c r="W144" i="1"/>
  <c r="Y143" i="1"/>
  <c r="W143" i="1"/>
  <c r="Y142" i="1"/>
  <c r="W142" i="1"/>
  <c r="Z141" i="1"/>
  <c r="Y141" i="1"/>
  <c r="X141" i="1"/>
  <c r="W141" i="1"/>
  <c r="Z140" i="1"/>
  <c r="Y140" i="1"/>
  <c r="X140" i="1"/>
  <c r="W140" i="1"/>
  <c r="Y139" i="1"/>
  <c r="W139" i="1"/>
  <c r="Z138" i="1"/>
  <c r="Y138" i="1"/>
  <c r="X138" i="1"/>
  <c r="W138" i="1"/>
  <c r="Z137" i="1"/>
  <c r="Y137" i="1"/>
  <c r="X137" i="1"/>
  <c r="W137" i="1"/>
  <c r="Z136" i="1"/>
  <c r="Y136" i="1"/>
  <c r="X136" i="1"/>
  <c r="W136" i="1"/>
  <c r="Z135" i="1"/>
  <c r="Y135" i="1"/>
  <c r="X135" i="1"/>
  <c r="W135" i="1"/>
  <c r="Z134" i="1"/>
  <c r="Y134" i="1"/>
  <c r="X134" i="1"/>
  <c r="W134" i="1"/>
  <c r="Z133" i="1"/>
  <c r="Y133" i="1"/>
  <c r="X133" i="1"/>
  <c r="W133" i="1"/>
  <c r="Z132" i="1"/>
  <c r="Y132" i="1"/>
  <c r="X132" i="1"/>
  <c r="W132" i="1"/>
  <c r="Z131" i="1"/>
  <c r="Y131" i="1"/>
  <c r="X131" i="1"/>
  <c r="W131" i="1"/>
  <c r="Z130" i="1"/>
  <c r="Y130" i="1"/>
  <c r="X130" i="1"/>
  <c r="W130" i="1"/>
  <c r="Z129" i="1"/>
  <c r="Y129" i="1"/>
  <c r="X129" i="1"/>
  <c r="W129" i="1"/>
  <c r="Y128" i="1"/>
  <c r="W128" i="1"/>
  <c r="Y127" i="1"/>
  <c r="W127" i="1"/>
  <c r="Y126" i="1"/>
  <c r="W126" i="1"/>
  <c r="Y125" i="1"/>
  <c r="W125" i="1"/>
  <c r="Y124" i="1"/>
  <c r="W124" i="1"/>
  <c r="Y123" i="1"/>
  <c r="W123" i="1"/>
  <c r="Y122" i="1"/>
  <c r="W122" i="1"/>
  <c r="Z121" i="1"/>
  <c r="Y121" i="1"/>
  <c r="X121" i="1"/>
  <c r="W121" i="1"/>
  <c r="Z120" i="1"/>
  <c r="Y120" i="1"/>
  <c r="X120" i="1"/>
  <c r="W120" i="1"/>
  <c r="Z119" i="1"/>
  <c r="Y119" i="1"/>
  <c r="X119" i="1"/>
  <c r="W119" i="1"/>
  <c r="Z118" i="1"/>
  <c r="Y118" i="1"/>
  <c r="X118" i="1"/>
  <c r="W118" i="1"/>
  <c r="Z117" i="1"/>
  <c r="Y117" i="1"/>
  <c r="X117" i="1"/>
  <c r="W117" i="1"/>
  <c r="Y116" i="1"/>
  <c r="W116" i="1"/>
  <c r="Z115" i="1"/>
  <c r="Y115" i="1"/>
  <c r="X115" i="1"/>
  <c r="W115" i="1"/>
  <c r="Z114" i="1"/>
  <c r="Y114" i="1"/>
  <c r="X114" i="1"/>
  <c r="W114" i="1"/>
  <c r="Y113" i="1"/>
  <c r="W113" i="1"/>
  <c r="Z112" i="1"/>
  <c r="Y112" i="1"/>
  <c r="X112" i="1"/>
  <c r="W112" i="1"/>
  <c r="Z111" i="1"/>
  <c r="Y111" i="1"/>
  <c r="X111" i="1"/>
  <c r="W111" i="1"/>
  <c r="Y110" i="1"/>
  <c r="W110" i="1"/>
  <c r="Z109" i="1"/>
  <c r="Y109" i="1"/>
  <c r="X109" i="1"/>
  <c r="W109" i="1"/>
  <c r="Y108" i="1"/>
  <c r="W108" i="1"/>
  <c r="Y107" i="1"/>
  <c r="W107" i="1"/>
  <c r="Z106" i="1"/>
  <c r="Y106" i="1"/>
  <c r="X106" i="1"/>
  <c r="W106" i="1"/>
  <c r="Z105" i="1"/>
  <c r="Y105" i="1"/>
  <c r="X105" i="1"/>
  <c r="W105" i="1"/>
  <c r="Z104" i="1"/>
  <c r="Y104" i="1"/>
  <c r="X104" i="1"/>
  <c r="W104" i="1"/>
  <c r="Z103" i="1"/>
  <c r="Y103" i="1"/>
  <c r="X103" i="1"/>
  <c r="W103" i="1"/>
  <c r="Z102" i="1"/>
  <c r="Y102" i="1"/>
  <c r="X102" i="1"/>
  <c r="W102" i="1"/>
  <c r="Y101" i="1"/>
  <c r="W101" i="1"/>
  <c r="Y100" i="1"/>
  <c r="W100" i="1"/>
  <c r="Z99" i="1"/>
  <c r="Y99" i="1"/>
  <c r="X99" i="1"/>
  <c r="W99" i="1"/>
  <c r="Z98" i="1"/>
  <c r="Y98" i="1"/>
  <c r="X98" i="1"/>
  <c r="W98" i="1"/>
  <c r="Y97" i="1"/>
  <c r="W97" i="1"/>
  <c r="Z96" i="1"/>
  <c r="Y96" i="1"/>
  <c r="X96" i="1"/>
  <c r="W96" i="1"/>
  <c r="Z95" i="1"/>
  <c r="Y95" i="1"/>
  <c r="X95" i="1"/>
  <c r="W95" i="1"/>
  <c r="Z94" i="1"/>
  <c r="Y94" i="1"/>
  <c r="X94" i="1"/>
  <c r="W94" i="1"/>
  <c r="Z93" i="1"/>
  <c r="Y93" i="1"/>
  <c r="X93" i="1"/>
  <c r="W93" i="1"/>
  <c r="Z92" i="1"/>
  <c r="Y92" i="1"/>
  <c r="X92" i="1"/>
  <c r="W92" i="1"/>
  <c r="Y91" i="1"/>
  <c r="W91" i="1"/>
  <c r="Y90" i="1"/>
  <c r="W90" i="1"/>
  <c r="Y89" i="1"/>
  <c r="W89" i="1"/>
  <c r="Y88" i="1"/>
  <c r="W88" i="1"/>
  <c r="Y87" i="1"/>
  <c r="W87" i="1"/>
  <c r="Y86" i="1"/>
  <c r="W86" i="1"/>
  <c r="Z85" i="1"/>
  <c r="Y85" i="1"/>
  <c r="X85" i="1"/>
  <c r="W85" i="1"/>
  <c r="Z84" i="1"/>
  <c r="Y84" i="1"/>
  <c r="X84" i="1"/>
  <c r="W84" i="1"/>
  <c r="Z83" i="1"/>
  <c r="Y83" i="1"/>
  <c r="X83" i="1"/>
  <c r="W83" i="1"/>
  <c r="Y82" i="1"/>
  <c r="W82" i="1"/>
  <c r="Z81" i="1"/>
  <c r="Y81" i="1"/>
  <c r="X81" i="1"/>
  <c r="W81" i="1"/>
  <c r="Y80" i="1"/>
  <c r="W80" i="1"/>
  <c r="Y79" i="1"/>
  <c r="W79" i="1"/>
  <c r="Z78" i="1"/>
  <c r="Y78" i="1"/>
  <c r="X78" i="1"/>
  <c r="W78" i="1"/>
  <c r="Y77" i="1"/>
  <c r="W77" i="1"/>
  <c r="Z76" i="1"/>
  <c r="Y76" i="1"/>
  <c r="X76" i="1"/>
  <c r="W76" i="1"/>
  <c r="Z75" i="1"/>
  <c r="Y75" i="1"/>
  <c r="X75" i="1"/>
  <c r="W75" i="1"/>
  <c r="Z74" i="1"/>
  <c r="Y74" i="1"/>
  <c r="X74" i="1"/>
  <c r="W74" i="1"/>
  <c r="Z73" i="1"/>
  <c r="Y73" i="1"/>
  <c r="X73" i="1"/>
  <c r="W73" i="1"/>
  <c r="Z72" i="1"/>
  <c r="Y72" i="1"/>
  <c r="X72" i="1"/>
  <c r="W72" i="1"/>
  <c r="Y71" i="1"/>
  <c r="W71" i="1"/>
  <c r="Y70" i="1"/>
  <c r="W70" i="1"/>
  <c r="Y69" i="1"/>
  <c r="W69" i="1"/>
  <c r="Y68" i="1"/>
  <c r="W68" i="1"/>
  <c r="Y67" i="1"/>
  <c r="W67" i="1"/>
  <c r="Y66" i="1"/>
  <c r="W66" i="1"/>
  <c r="Y65" i="1"/>
  <c r="W65" i="1"/>
  <c r="Y64" i="1"/>
  <c r="W64" i="1"/>
  <c r="Y63" i="1"/>
  <c r="W63" i="1"/>
  <c r="Y62" i="1"/>
  <c r="W62" i="1"/>
  <c r="Y61" i="1"/>
  <c r="W61" i="1"/>
  <c r="Y60" i="1"/>
  <c r="W60" i="1"/>
  <c r="Y59" i="1"/>
  <c r="W59" i="1"/>
  <c r="Y58" i="1"/>
  <c r="W58" i="1"/>
  <c r="Y57" i="1"/>
  <c r="W57" i="1"/>
  <c r="Z56" i="1"/>
  <c r="Y56" i="1"/>
  <c r="X56" i="1"/>
  <c r="W56" i="1"/>
  <c r="Z55" i="1"/>
  <c r="Y55" i="1"/>
  <c r="X55" i="1"/>
  <c r="W55" i="1"/>
  <c r="Z54" i="1"/>
  <c r="Y54" i="1"/>
  <c r="X54" i="1"/>
  <c r="W54" i="1"/>
  <c r="Y53" i="1"/>
  <c r="W53" i="1"/>
  <c r="Z52" i="1"/>
  <c r="Y52" i="1"/>
  <c r="X52" i="1"/>
  <c r="W52" i="1"/>
  <c r="Z51" i="1"/>
  <c r="Y51" i="1"/>
  <c r="X51" i="1"/>
  <c r="W51" i="1"/>
  <c r="Y50" i="1"/>
  <c r="W50" i="1"/>
  <c r="Y49" i="1"/>
  <c r="W49" i="1"/>
  <c r="Y48" i="1"/>
  <c r="W48" i="1"/>
  <c r="Z47" i="1"/>
  <c r="Y47" i="1"/>
  <c r="X47" i="1"/>
  <c r="W47" i="1"/>
  <c r="Z46" i="1"/>
  <c r="Y46" i="1"/>
  <c r="X46" i="1"/>
  <c r="W46" i="1"/>
  <c r="Z45" i="1"/>
  <c r="Y45" i="1"/>
  <c r="X45" i="1"/>
  <c r="W45" i="1"/>
  <c r="Z44" i="1"/>
  <c r="Y44" i="1"/>
  <c r="X44" i="1"/>
  <c r="W44" i="1"/>
  <c r="Z43" i="1"/>
  <c r="Y43" i="1"/>
  <c r="X43" i="1"/>
  <c r="W43" i="1"/>
  <c r="Z42" i="1"/>
  <c r="Y42" i="1"/>
  <c r="X42" i="1"/>
  <c r="W42" i="1"/>
  <c r="Z41" i="1"/>
  <c r="Y41" i="1"/>
  <c r="X41" i="1"/>
  <c r="W41" i="1"/>
  <c r="Z40" i="1"/>
  <c r="Y40" i="1"/>
  <c r="X40" i="1"/>
  <c r="W40" i="1"/>
  <c r="Z39" i="1"/>
  <c r="Y39" i="1"/>
  <c r="X39" i="1"/>
  <c r="W39" i="1"/>
  <c r="Z38" i="1"/>
  <c r="Y38" i="1"/>
  <c r="X38" i="1"/>
  <c r="W38" i="1"/>
  <c r="Z37" i="1"/>
  <c r="Y37" i="1"/>
  <c r="X37" i="1"/>
  <c r="W37" i="1"/>
  <c r="Z36" i="1"/>
  <c r="Y36" i="1"/>
  <c r="X36" i="1"/>
  <c r="W36" i="1"/>
  <c r="Z35" i="1"/>
  <c r="Y35" i="1"/>
  <c r="X35" i="1"/>
  <c r="W35" i="1"/>
  <c r="Z34" i="1"/>
  <c r="Y34" i="1"/>
  <c r="X34" i="1"/>
  <c r="W34" i="1"/>
  <c r="Z33" i="1"/>
  <c r="Y33" i="1"/>
  <c r="X33" i="1"/>
  <c r="W33" i="1"/>
  <c r="Z32" i="1"/>
  <c r="Y32" i="1"/>
  <c r="X32" i="1"/>
  <c r="W32" i="1"/>
  <c r="Z31" i="1"/>
  <c r="Y31" i="1"/>
  <c r="X31" i="1"/>
  <c r="W31" i="1"/>
  <c r="Z30" i="1"/>
  <c r="Y30" i="1"/>
  <c r="X30" i="1"/>
  <c r="W30" i="1"/>
  <c r="Z29" i="1"/>
  <c r="Y29" i="1"/>
  <c r="X29" i="1"/>
  <c r="W29" i="1"/>
  <c r="Z28" i="1"/>
  <c r="Y28" i="1"/>
  <c r="X28" i="1"/>
  <c r="W28" i="1"/>
  <c r="Z27" i="1"/>
  <c r="Y27" i="1"/>
  <c r="X27" i="1"/>
  <c r="W27" i="1"/>
  <c r="Z26" i="1"/>
  <c r="Y26" i="1"/>
  <c r="X26" i="1"/>
  <c r="W26" i="1"/>
  <c r="Z25" i="1"/>
  <c r="Y25" i="1"/>
  <c r="X25" i="1"/>
  <c r="W25" i="1"/>
  <c r="Z24" i="1"/>
  <c r="Y24" i="1"/>
  <c r="X24" i="1"/>
  <c r="W24" i="1"/>
  <c r="O17" i="2" l="1"/>
  <c r="P17" i="2" s="1"/>
  <c r="H17" i="2"/>
  <c r="I17" i="2" s="1"/>
  <c r="C17" i="2"/>
  <c r="O16" i="2"/>
  <c r="P16" i="2" s="1"/>
  <c r="H16" i="2"/>
  <c r="I16" i="2" s="1"/>
  <c r="C16" i="2"/>
  <c r="O15" i="2"/>
  <c r="P15" i="2" s="1"/>
  <c r="H15" i="2"/>
  <c r="I15" i="2" s="1"/>
  <c r="C15" i="2"/>
  <c r="X343" i="1" l="1"/>
  <c r="X333" i="1"/>
  <c r="X329" i="1"/>
  <c r="X320" i="1"/>
  <c r="X312" i="1"/>
  <c r="X311" i="1"/>
  <c r="X308" i="1"/>
  <c r="X304" i="1"/>
  <c r="X302" i="1"/>
  <c r="X301" i="1"/>
  <c r="X300" i="1"/>
  <c r="X298" i="1"/>
  <c r="X297" i="1"/>
  <c r="X291" i="1"/>
  <c r="X288" i="1"/>
  <c r="X286" i="1"/>
  <c r="X285" i="1"/>
  <c r="X279" i="1"/>
  <c r="X273" i="1"/>
  <c r="X272" i="1"/>
  <c r="X271" i="1"/>
  <c r="X269" i="1"/>
  <c r="X268" i="1"/>
  <c r="X265" i="1"/>
  <c r="X243" i="1"/>
  <c r="X240" i="1"/>
  <c r="X238" i="1"/>
  <c r="X237" i="1"/>
  <c r="X229" i="1"/>
  <c r="X228" i="1"/>
  <c r="X225" i="1"/>
  <c r="X224" i="1"/>
  <c r="X223" i="1"/>
  <c r="X222" i="1"/>
  <c r="X221" i="1"/>
  <c r="X220" i="1"/>
  <c r="X219" i="1"/>
  <c r="X218" i="1"/>
  <c r="X217" i="1"/>
  <c r="X216" i="1"/>
  <c r="X210" i="1"/>
  <c r="X209" i="1"/>
  <c r="X206" i="1"/>
  <c r="X202" i="1"/>
  <c r="X199" i="1"/>
  <c r="X197" i="1"/>
  <c r="X196" i="1"/>
  <c r="X190" i="1"/>
  <c r="X189" i="1"/>
  <c r="X186" i="1"/>
  <c r="X179" i="1"/>
  <c r="X175" i="1"/>
  <c r="X173" i="1"/>
  <c r="X172" i="1"/>
  <c r="X171" i="1"/>
  <c r="X170" i="1"/>
  <c r="X169" i="1"/>
  <c r="X168" i="1"/>
  <c r="X162" i="1"/>
  <c r="X159" i="1"/>
  <c r="X155" i="1"/>
  <c r="X152" i="1"/>
  <c r="X150" i="1"/>
  <c r="X149" i="1"/>
  <c r="X143" i="1"/>
  <c r="X142" i="1"/>
  <c r="X139" i="1"/>
  <c r="X128" i="1"/>
  <c r="X127" i="1"/>
  <c r="X126" i="1"/>
  <c r="X125" i="1"/>
  <c r="X124" i="1"/>
  <c r="X123" i="1"/>
  <c r="X122" i="1"/>
  <c r="X116" i="1"/>
  <c r="X113" i="1"/>
  <c r="X110" i="1"/>
  <c r="X108" i="1"/>
  <c r="X107" i="1"/>
  <c r="X101" i="1"/>
  <c r="X100" i="1"/>
  <c r="X97" i="1"/>
  <c r="X91" i="1"/>
  <c r="X90" i="1"/>
  <c r="X89" i="1"/>
  <c r="X88" i="1"/>
  <c r="X87" i="1"/>
  <c r="X86" i="1"/>
  <c r="X82" i="1"/>
  <c r="X80" i="1"/>
  <c r="X79" i="1"/>
  <c r="X77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3" i="1"/>
  <c r="X50" i="1"/>
  <c r="X49" i="1"/>
  <c r="X48" i="1"/>
  <c r="Q16" i="2"/>
  <c r="Q15" i="2"/>
  <c r="J17" i="2"/>
  <c r="J15" i="2"/>
  <c r="R15" i="2" s="1"/>
  <c r="S15" i="2" s="1"/>
  <c r="J16" i="2"/>
  <c r="R16" i="2" s="1"/>
  <c r="S16" i="2" s="1"/>
  <c r="Q17" i="2"/>
  <c r="R17" i="2"/>
  <c r="S17" i="2" s="1"/>
  <c r="O14" i="2"/>
  <c r="P14" i="2" s="1"/>
  <c r="H14" i="2"/>
  <c r="I14" i="2" s="1"/>
  <c r="C14" i="2"/>
  <c r="O13" i="2"/>
  <c r="P13" i="2" s="1"/>
  <c r="H13" i="2"/>
  <c r="I13" i="2" s="1"/>
  <c r="C13" i="2"/>
  <c r="O12" i="2"/>
  <c r="P12" i="2" s="1"/>
  <c r="H12" i="2"/>
  <c r="I12" i="2" s="1"/>
  <c r="C12" i="2"/>
  <c r="O11" i="2"/>
  <c r="P11" i="2" s="1"/>
  <c r="H11" i="2"/>
  <c r="I11" i="2" s="1"/>
  <c r="C11" i="2"/>
  <c r="O10" i="2"/>
  <c r="P10" i="2" s="1"/>
  <c r="H10" i="2"/>
  <c r="I10" i="2" s="1"/>
  <c r="C10" i="2"/>
  <c r="O9" i="2"/>
  <c r="P9" i="2" s="1"/>
  <c r="H9" i="2"/>
  <c r="I9" i="2" s="1"/>
  <c r="C9" i="2"/>
  <c r="O8" i="2"/>
  <c r="P8" i="2" s="1"/>
  <c r="H8" i="2"/>
  <c r="I8" i="2" s="1"/>
  <c r="C8" i="2"/>
  <c r="O7" i="2"/>
  <c r="P7" i="2" s="1"/>
  <c r="H7" i="2"/>
  <c r="I7" i="2" s="1"/>
  <c r="C7" i="2"/>
  <c r="O6" i="2"/>
  <c r="P6" i="2" s="1"/>
  <c r="H6" i="2"/>
  <c r="I6" i="2" s="1"/>
  <c r="C6" i="2"/>
  <c r="O5" i="2"/>
  <c r="P5" i="2" s="1"/>
  <c r="H5" i="2"/>
  <c r="I5" i="2" s="1"/>
  <c r="C5" i="2"/>
  <c r="O4" i="2"/>
  <c r="P4" i="2" s="1"/>
  <c r="H4" i="2"/>
  <c r="I4" i="2" s="1"/>
  <c r="C4" i="2"/>
  <c r="Z343" i="1" l="1"/>
  <c r="Z333" i="1"/>
  <c r="Z329" i="1"/>
  <c r="Z320" i="1"/>
  <c r="Z312" i="1"/>
  <c r="Z311" i="1"/>
  <c r="Z308" i="1"/>
  <c r="Z304" i="1"/>
  <c r="Z302" i="1"/>
  <c r="Z301" i="1"/>
  <c r="Z300" i="1"/>
  <c r="Z298" i="1"/>
  <c r="Z297" i="1"/>
  <c r="Z291" i="1"/>
  <c r="Z288" i="1"/>
  <c r="Z286" i="1"/>
  <c r="Z285" i="1"/>
  <c r="Z279" i="1"/>
  <c r="Z273" i="1"/>
  <c r="Z272" i="1"/>
  <c r="Z271" i="1"/>
  <c r="Z269" i="1"/>
  <c r="Z268" i="1"/>
  <c r="Z265" i="1"/>
  <c r="Z243" i="1"/>
  <c r="Z240" i="1"/>
  <c r="Z238" i="1"/>
  <c r="Z237" i="1"/>
  <c r="Z229" i="1"/>
  <c r="Z228" i="1"/>
  <c r="Z225" i="1"/>
  <c r="Z224" i="1"/>
  <c r="Z223" i="1"/>
  <c r="Z222" i="1"/>
  <c r="Z221" i="1"/>
  <c r="Z220" i="1"/>
  <c r="Z219" i="1"/>
  <c r="Z218" i="1"/>
  <c r="Z217" i="1"/>
  <c r="Z216" i="1"/>
  <c r="Z210" i="1"/>
  <c r="Z209" i="1"/>
  <c r="Z206" i="1"/>
  <c r="Z202" i="1"/>
  <c r="Z199" i="1"/>
  <c r="Z197" i="1"/>
  <c r="Z196" i="1"/>
  <c r="Z190" i="1"/>
  <c r="Z189" i="1"/>
  <c r="Z186" i="1"/>
  <c r="Z179" i="1"/>
  <c r="Z175" i="1"/>
  <c r="Z173" i="1"/>
  <c r="Z172" i="1"/>
  <c r="Z171" i="1"/>
  <c r="Z170" i="1"/>
  <c r="Z169" i="1"/>
  <c r="Z168" i="1"/>
  <c r="Z162" i="1"/>
  <c r="Z159" i="1"/>
  <c r="Z155" i="1"/>
  <c r="Z152" i="1"/>
  <c r="Z150" i="1"/>
  <c r="Z149" i="1"/>
  <c r="Z143" i="1"/>
  <c r="Z142" i="1"/>
  <c r="Z139" i="1"/>
  <c r="Z128" i="1"/>
  <c r="Z127" i="1"/>
  <c r="Z126" i="1"/>
  <c r="Z125" i="1"/>
  <c r="Z124" i="1"/>
  <c r="Z123" i="1"/>
  <c r="Z122" i="1"/>
  <c r="Z116" i="1"/>
  <c r="Z113" i="1"/>
  <c r="Z110" i="1"/>
  <c r="Z108" i="1"/>
  <c r="Z107" i="1"/>
  <c r="Z101" i="1"/>
  <c r="Z100" i="1"/>
  <c r="Z97" i="1"/>
  <c r="Z91" i="1"/>
  <c r="Z90" i="1"/>
  <c r="Z89" i="1"/>
  <c r="Z88" i="1"/>
  <c r="Z87" i="1"/>
  <c r="Z86" i="1"/>
  <c r="Z82" i="1"/>
  <c r="Z80" i="1"/>
  <c r="Z79" i="1"/>
  <c r="Z77" i="1"/>
  <c r="Z71" i="1"/>
  <c r="Z70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3" i="1"/>
  <c r="Z50" i="1"/>
  <c r="Z49" i="1"/>
  <c r="Z48" i="1"/>
  <c r="J7" i="2"/>
  <c r="J5" i="2"/>
  <c r="Q7" i="2"/>
  <c r="Q10" i="2"/>
  <c r="J8" i="2"/>
  <c r="Q5" i="2"/>
  <c r="Q12" i="2"/>
  <c r="Q13" i="2"/>
  <c r="J11" i="2"/>
  <c r="Q11" i="2"/>
  <c r="J10" i="2"/>
  <c r="J13" i="2"/>
  <c r="J6" i="2"/>
  <c r="J14" i="2"/>
  <c r="Q6" i="2"/>
  <c r="Q14" i="2"/>
  <c r="Q4" i="2"/>
  <c r="Q8" i="2"/>
  <c r="R8" i="2" s="1"/>
  <c r="S8" i="2" s="1"/>
  <c r="J9" i="2"/>
  <c r="J4" i="2"/>
  <c r="R4" i="2" s="1"/>
  <c r="S4" i="2" s="1"/>
  <c r="Q9" i="2"/>
  <c r="R9" i="2" s="1"/>
  <c r="S9" i="2" s="1"/>
  <c r="J12" i="2"/>
  <c r="R14" i="2"/>
  <c r="S14" i="2" s="1"/>
  <c r="R5" i="2"/>
  <c r="S5" i="2" s="1"/>
  <c r="R6" i="2"/>
  <c r="S6" i="2" s="1"/>
  <c r="R12" i="2"/>
  <c r="S12" i="2" s="1"/>
  <c r="R13" i="2"/>
  <c r="S13" i="2" s="1"/>
  <c r="R11" i="2"/>
  <c r="S11" i="2" s="1"/>
  <c r="R10" i="2"/>
  <c r="S10" i="2" s="1"/>
  <c r="R7" i="2"/>
  <c r="S7" i="2" s="1"/>
</calcChain>
</file>

<file path=xl/comments1.xml><?xml version="1.0" encoding="utf-8"?>
<comments xmlns="http://schemas.openxmlformats.org/spreadsheetml/2006/main">
  <authors>
    <author>Gerencia de Tecnología</author>
    <author>Diana Lorena Toro Betancur</author>
    <author>jzarate</author>
    <author>Usuario de Microsoft Office</author>
    <author>Tania Barrera Rodriguez</author>
    <author/>
  </authors>
  <commentList>
    <comment ref="AA20" authorId="0">
      <text>
        <r>
          <rPr>
            <b/>
            <sz val="9"/>
            <color rgb="FF000000"/>
            <rFont val="Tahoma"/>
            <family val="2"/>
          </rPr>
          <t>Índice de información clasificada y reservada: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Diligenciar esta sección para la información que previamente fue categorizada como "Clasificada  o Reservada, columnas  "R" y "S" respectivamente.
</t>
        </r>
        <r>
          <rPr>
            <sz val="9"/>
            <color rgb="FF000000"/>
            <rFont val="Tahoma"/>
            <family val="2"/>
          </rPr>
          <t xml:space="preserve">Para el diligenciamiento de esta información, podrá apoyarse en la Oficina Asesora Jurídica.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G20" authorId="1">
      <text>
        <r>
          <rPr>
            <sz val="10"/>
            <color rgb="FF000000"/>
            <rFont val="Tahoma"/>
            <family val="2"/>
          </rPr>
          <t>Esta casilla permite determinar, si el activo de información identificado contiene datos personales. Ejemplo: Nombre, cédula, direcció, correo electrónico personal, datos biométricos, datos médicos, entre otros.</t>
        </r>
      </text>
    </comment>
    <comment ref="A21" authorId="2">
      <text>
        <r>
          <rPr>
            <b/>
            <sz val="9"/>
            <color rgb="FF000000"/>
            <rFont val="Tahoma"/>
            <family val="2"/>
          </rPr>
          <t>Nombre, función o proceso:</t>
        </r>
        <r>
          <rPr>
            <sz val="9"/>
            <color rgb="FF000000"/>
            <rFont val="Tahoma"/>
            <family val="2"/>
          </rPr>
          <t xml:space="preserve"> 
</t>
        </r>
        <r>
          <rPr>
            <sz val="9"/>
            <color rgb="FF000000"/>
            <rFont val="Tahoma"/>
            <family val="2"/>
          </rPr>
          <t xml:space="preserve">Registrar el nombre del proceso definido en el SGI al cual pertenece el documento
</t>
        </r>
        <r>
          <rPr>
            <sz val="9"/>
            <color rgb="FF000000"/>
            <rFont val="Tahoma"/>
            <family val="2"/>
          </rPr>
          <t>de archivo (registro); en caso de no existir un proceso definido, relacione la norma y el (los) artículo(s) o función que permite la producción del documento de archivo (registro).</t>
        </r>
      </text>
    </comment>
    <comment ref="B21" authorId="2">
      <text>
        <r>
          <rPr>
            <b/>
            <sz val="9"/>
            <color rgb="FF000000"/>
            <rFont val="Tahoma"/>
            <family val="2"/>
          </rPr>
          <t xml:space="preserve">Código del procedimiento: 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Registrar el código del procedimiento en el que se encuentra referenciado el documento de archivo o registro y su versión. Si se identifica una norma o función, en este campo se incluye “No Aplica”.</t>
        </r>
      </text>
    </comment>
    <comment ref="C21" authorId="2">
      <text>
        <r>
          <rPr>
            <b/>
            <sz val="9"/>
            <color rgb="FF000000"/>
            <rFont val="Tahoma"/>
            <family val="2"/>
          </rPr>
          <t xml:space="preserve">Código del formato: 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el código asignado al formato dentro del Sistema  de Gestión Integral, del cual se genera el documento de archivo o registro. En caso que el formato se encuentre en proceso de adopción o sea un documento externo, registre el nombre de éste. Sí no se cuenta con un formato preestablecido para la
</t>
        </r>
        <r>
          <rPr>
            <sz val="9"/>
            <color rgb="FF000000"/>
            <rFont val="Tahoma"/>
            <family val="2"/>
          </rPr>
          <t>generación del documento de archivo (registro), en este campo se diligencia “No Aplica ”.</t>
        </r>
      </text>
    </comment>
    <comment ref="V21" authorId="3">
      <text>
        <r>
          <rPr>
            <sz val="10"/>
            <color rgb="FF000000"/>
            <rFont val="Tahoma"/>
            <family val="34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34"/>
          </rPr>
          <t xml:space="preserve">En esta pestaña las casillas se encuentran bloqueadas.
</t>
        </r>
      </text>
    </comment>
    <comment ref="W21" authorId="3">
      <text>
        <r>
          <rPr>
            <sz val="10"/>
            <color rgb="FF000000"/>
            <rFont val="Tahoma"/>
            <family val="2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En esta pestaña las casillas se encuentran bloqueadas.</t>
        </r>
      </text>
    </comment>
    <comment ref="X21" authorId="3">
      <text>
        <r>
          <rPr>
            <sz val="10"/>
            <color rgb="FF000000"/>
            <rFont val="Tahoma"/>
            <family val="34"/>
          </rPr>
          <t>Los valores de esta sección se obtienen de lo diligenciado en la pestaña "Agrupamiento de Activos".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En esta pestaña las casillas se encuentran bloqueadas.</t>
        </r>
        <r>
          <rPr>
            <sz val="10"/>
            <color rgb="FF000000"/>
            <rFont val="Tahoma"/>
            <family val="34"/>
          </rPr>
          <t xml:space="preserve">
</t>
        </r>
      </text>
    </comment>
    <comment ref="Y21" authorId="3">
      <text>
        <r>
          <rPr>
            <sz val="10"/>
            <color rgb="FF000000"/>
            <rFont val="Tahoma"/>
            <family val="34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34"/>
          </rPr>
          <t xml:space="preserve">En esta pestaña las casillas se encuentran bloqueadas.
</t>
        </r>
      </text>
    </comment>
    <comment ref="Z21" authorId="3">
      <text>
        <r>
          <rPr>
            <sz val="10"/>
            <color rgb="FF000000"/>
            <rFont val="Tahoma"/>
            <family val="34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34"/>
          </rPr>
          <t xml:space="preserve">En esta pestaña las casillas se encuentran bloqueadas.
</t>
        </r>
      </text>
    </comment>
    <comment ref="AA21" authorId="4">
      <text>
        <r>
          <rPr>
            <b/>
            <sz val="9"/>
            <color indexed="8"/>
            <rFont val="Tahoma"/>
            <family val="2"/>
          </rPr>
          <t>Objeto legítimo de la excepción:</t>
        </r>
        <r>
          <rPr>
            <sz val="9"/>
            <color indexed="8"/>
            <rFont val="Tahoma"/>
            <family val="2"/>
          </rPr>
          <t xml:space="preserve">
La identificación de la excepción que, dentro de las previstas en los artículos 18 y 19 de la Ley 1712 de 2014, cobija la calificación de información reservada o clasificada.
</t>
        </r>
      </text>
    </comment>
    <comment ref="AB21" authorId="4">
      <text>
        <r>
          <rPr>
            <b/>
            <sz val="9"/>
            <color indexed="8"/>
            <rFont val="Tahoma"/>
            <family val="2"/>
          </rPr>
          <t>Fundamento constitucional o legal:</t>
        </r>
        <r>
          <rPr>
            <sz val="9"/>
            <color indexed="8"/>
            <rFont val="Tahoma"/>
            <family val="2"/>
          </rPr>
          <t xml:space="preserve">
Indicar el fundamento constitucional o legal que justifican la clasificación o la reserva, señalando expresamente la norma, artículo, inciso o párrafo que la ampara.</t>
        </r>
      </text>
    </comment>
    <comment ref="AC21" authorId="4">
      <text>
        <r>
          <rPr>
            <b/>
            <sz val="9"/>
            <color indexed="8"/>
            <rFont val="Tahoma"/>
            <family val="2"/>
          </rPr>
          <t>Fundamento jurídico de la excepción:</t>
        </r>
        <r>
          <rPr>
            <sz val="9"/>
            <color indexed="8"/>
            <rFont val="Tahoma"/>
            <family val="2"/>
          </rPr>
          <t xml:space="preserve">
Mención de la norma jurídica que sirve como fundamento jurídico para la clasificación o reserva de la información.
</t>
        </r>
      </text>
    </comment>
    <comment ref="AD21" authorId="4">
      <text>
        <r>
          <rPr>
            <b/>
            <sz val="9"/>
            <color indexed="8"/>
            <rFont val="Tahoma"/>
            <family val="2"/>
          </rPr>
          <t>Excepción total o parcial:</t>
        </r>
        <r>
          <rPr>
            <sz val="9"/>
            <color indexed="8"/>
            <rFont val="Tahoma"/>
            <family val="2"/>
          </rPr>
          <t xml:space="preserve">
Según sea integral o parcial la calificación, las partes o secciones clasificadas o reservadas.
</t>
        </r>
      </text>
    </comment>
    <comment ref="AE21" authorId="4">
      <text>
        <r>
          <rPr>
            <b/>
            <sz val="9"/>
            <color indexed="8"/>
            <rFont val="Tahoma"/>
            <family val="2"/>
          </rPr>
          <t>Fecha de la calificación:</t>
        </r>
        <r>
          <rPr>
            <sz val="9"/>
            <color indexed="8"/>
            <rFont val="Tahoma"/>
            <family val="2"/>
          </rPr>
          <t xml:space="preserve">
Es la fecha de la calificación de la información como reservada o clasificada.</t>
        </r>
      </text>
    </comment>
    <comment ref="AF21" authorId="4">
      <text>
        <r>
          <rPr>
            <b/>
            <sz val="9"/>
            <color rgb="FF000000"/>
            <rFont val="Tahoma"/>
            <family val="2"/>
          </rPr>
          <t>Plazo de la clasificación o reserva.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El tiempo que cobija la clasificación o reserva.
</t>
        </r>
      </text>
    </comment>
    <comment ref="D22" authorId="5">
      <text>
        <r>
          <rPr>
            <b/>
            <sz val="9"/>
            <color rgb="FF000000"/>
            <rFont val="Tahoma"/>
            <family val="2"/>
          </rPr>
          <t>Nombre del registro o documento de archivo: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la denominación asignada al documento de archivo o registro. 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 Es necesario resaltar que este nombre es diferente al nombre asignado al formato. 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E22" authorId="5">
      <text>
        <r>
          <rPr>
            <b/>
            <sz val="9"/>
            <color rgb="FF000000"/>
            <rFont val="Tahoma"/>
            <family val="2"/>
          </rPr>
          <t>Definición del registro o documento de archivo</t>
        </r>
        <r>
          <rPr>
            <sz val="9"/>
            <color rgb="FF000000"/>
            <rFont val="Tahoma"/>
            <family val="2"/>
          </rPr>
          <t xml:space="preserve">:
</t>
        </r>
        <r>
          <rPr>
            <sz val="9"/>
            <color rgb="FF000000"/>
            <rFont val="Tahoma"/>
            <family val="2"/>
          </rPr>
          <t>Realizar la descripción general del documento, especificando la información que contiene.</t>
        </r>
      </text>
    </comment>
    <comment ref="F22" authorId="5">
      <text>
        <r>
          <rPr>
            <b/>
            <sz val="9"/>
            <color rgb="FF000000"/>
            <rFont val="Tahoma"/>
            <family val="2"/>
          </rPr>
          <t>Idioma: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Establecer el idioma, lengua o dialecto en que se encuentra la información consignada en el documento de archivo (registro).</t>
        </r>
      </text>
    </comment>
    <comment ref="G22" authorId="5">
      <text>
        <r>
          <rPr>
            <b/>
            <sz val="9"/>
            <color rgb="FF000000"/>
            <rFont val="Tahoma"/>
            <family val="2"/>
          </rPr>
          <t>Análogo: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si el documento se encuentra elaborado en soporte papel y cinta (video, casete, película, microfilm, entre otros).</t>
        </r>
      </text>
    </comment>
    <comment ref="H22" authorId="5">
      <text>
        <r>
          <rPr>
            <b/>
            <sz val="9"/>
            <color rgb="FF000000"/>
            <rFont val="Tahoma"/>
            <family val="2"/>
          </rPr>
          <t>Digital: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Marcar con una “X” en caso que el documento (registro) haya sido digitalizado  o haya sufrido un proceso de conversión de una señal o soporte analógico a una representación digital (Acuerdo 027 de 2006 de Archivo General de la Nación).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Si el documento se digitaliza y el documento en papel se conserva, se deben marcar con X las dos opciones: Análogo y Digital.</t>
        </r>
      </text>
    </comment>
    <comment ref="I22" authorId="5">
      <text>
        <r>
          <rPr>
            <b/>
            <sz val="9"/>
            <color rgb="FF000000"/>
            <rFont val="Tahoma"/>
            <family val="2"/>
          </rPr>
          <t>Electrónico: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Marcar con una “X” si el registro de la información generada, recibida, almacenada, y comunicada se encuentra en medios electrónicos, y permanece en estos medios durante su ciclo vital. (Acuerdo 027 de 2006 de Archivo General de la Nación). </t>
        </r>
      </text>
    </comment>
    <comment ref="J22" authorId="5">
      <text>
        <r>
          <rPr>
            <b/>
            <sz val="9"/>
            <color rgb="FF000000"/>
            <rFont val="Tahoma"/>
            <family val="2"/>
          </rPr>
          <t>Descripción del soporte: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En este se debe Indicar el soporte específico de la información: papel; cintas, películas y casetes (cine, video, audio, microfilm, etc.); discos duros; discos ópticos (CD, DVD, Blu Ray, etc.), entre otros.</t>
        </r>
      </text>
    </comment>
    <comment ref="K22" authorId="5">
      <text>
        <r>
          <rPr>
            <b/>
            <sz val="9"/>
            <color rgb="FF000000"/>
            <rFont val="Tahoma"/>
            <family val="2"/>
          </rPr>
          <t>Presentación de la información (formato):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Se debe identificar la forma, tamaño o modo en la que se presenta la información o se permite su visualización o consulta, tales como: hoja de cálculo, imagen, video, documento de texto, etc. Asimismo, si es necesario, especificar la extensión del archivo en el que se encuentra dicho documento, por ejemplo .jpg, .odt, .xls. 
</t>
        </r>
        <r>
          <rPr>
            <sz val="9"/>
            <color rgb="FF000000"/>
            <rFont val="Tahoma"/>
            <family val="2"/>
          </rPr>
          <t xml:space="preserve">Nota: Si el documento es análogo se debe diligenciar "No aplica"
</t>
        </r>
      </text>
    </comment>
    <comment ref="L22" authorId="5">
      <text>
        <r>
          <rPr>
            <b/>
            <sz val="9"/>
            <color rgb="FF000000"/>
            <rFont val="Tahoma"/>
            <family val="2"/>
          </rPr>
          <t>Interno: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cuando la información es generada por la entidad u organismo distrital.</t>
        </r>
      </text>
    </comment>
    <comment ref="M22" authorId="5">
      <text>
        <r>
          <rPr>
            <b/>
            <sz val="9"/>
            <color rgb="FF000000"/>
            <rFont val="Tahoma"/>
            <family val="2"/>
          </rPr>
          <t>Externo: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cuando la información es generada por una persona natural o jurídica diferente a la entidad u organismo distrital y hace parte de las actividades de ésta.</t>
        </r>
      </text>
    </comment>
    <comment ref="N22" authorId="5">
      <text>
        <r>
          <rPr>
            <b/>
            <sz val="9"/>
            <color rgb="FF000000"/>
            <rFont val="Tahoma"/>
            <family val="2"/>
          </rPr>
          <t>Serie: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Registrar el nombre asignado en la tabla de retención documental para la serie y subserie. En caso de no contar con una clasificación documental, en este campo se registra la expresión “sin establecer”.</t>
        </r>
      </text>
    </comment>
    <comment ref="O22" authorId="5">
      <text>
        <r>
          <rPr>
            <b/>
            <sz val="9"/>
            <color rgb="FF000000"/>
            <rFont val="Tahoma"/>
            <family val="2"/>
          </rPr>
          <t>Subserie: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el nombre asignado en la tabla de retención documental para la serie y subserie.
</t>
        </r>
      </text>
    </comment>
    <comment ref="P22" authorId="5">
      <text>
        <r>
          <rPr>
            <b/>
            <sz val="9"/>
            <color rgb="FF000000"/>
            <rFont val="Tahoma"/>
            <family val="2"/>
          </rPr>
          <t>Descripción de la categoría de información:</t>
        </r>
        <r>
          <rPr>
            <sz val="9"/>
            <color rgb="FF000000"/>
            <rFont val="Tahoma"/>
            <family val="2"/>
          </rPr>
          <t xml:space="preserve"> 
</t>
        </r>
        <r>
          <rPr>
            <sz val="9"/>
            <color rgb="FF000000"/>
            <rFont val="Tahoma"/>
            <family val="2"/>
          </rPr>
          <t xml:space="preserve">Categoría de información es toda información de contenido o estructura homogénea, sea física o electrónica, emanada de un mismo sujeto obligado como resultado del ejercicio de sus funciones y que pueda agruparse a partir de categorías, tipos o clases según sus características internas (contenido) o externas (formato o estructura).
</t>
        </r>
        <r>
          <rPr>
            <sz val="9"/>
            <color rgb="FF000000"/>
            <rFont val="Tahoma"/>
            <family val="2"/>
          </rPr>
          <t xml:space="preserve">Diligenciar este campo con una breve descripción del contenido de la serie y subserie documental, la cual puede ser tomada de las Fichas de Valoración Documental, si ya se encuentran elaboradas. 
</t>
        </r>
        <r>
          <rPr>
            <sz val="9"/>
            <color rgb="FF000000"/>
            <rFont val="Tahoma"/>
            <family val="2"/>
          </rPr>
          <t>En caso de no contar con una clasificación documental, en este campo se registra la expresión “sin establecer”.</t>
        </r>
      </text>
    </comment>
    <comment ref="Q22" authorId="2">
      <text>
        <r>
          <rPr>
            <b/>
            <sz val="9"/>
            <color rgb="FF000000"/>
            <rFont val="Tahoma"/>
            <family val="2"/>
          </rPr>
          <t>Custodio de la información: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la dependencia y el cargo del custodio de la información. En caso de que el custodio sea un tercero, indicar la empresa y cargo del mismo. La  responsabilidad del custodio es
</t>
        </r>
        <r>
          <rPr>
            <sz val="9"/>
            <color rgb="FF000000"/>
            <rFont val="Tahoma"/>
            <family val="2"/>
          </rPr>
          <t>aplicar las políticas, procedimientos y protocolos asociados al acceso a la información que se establezcan por parte de la entidad y del propietario de la información (propietario de los activos), así como los relacionados con su trámite y conservación. Para definir esta persona es necesario tener en cuenta la localización del documento de archivo (registro).</t>
        </r>
      </text>
    </comment>
    <comment ref="R22" authorId="2">
      <text>
        <r>
          <rPr>
            <b/>
            <sz val="9"/>
            <color rgb="FF000000"/>
            <rFont val="Tahoma"/>
            <family val="2"/>
          </rPr>
          <t>Estado de la información: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si el documento de archivo (registro) se encuentra disponible (los usuarios pueden acceder
</t>
        </r>
        <r>
          <rPr>
            <sz val="9"/>
            <color rgb="FF000000"/>
            <rFont val="Tahoma"/>
            <family val="2"/>
          </rPr>
          <t>a él en el lugar donde se ubica el documento original), publicado (los usuarios pueden acceder en línea al documento, es decir, a través de la página web u otro medio habilitado para tal fin), o disponible y publicado (puede presentarse que el original del documento de archivo (registro) se encuentre disponible, pero que exista publicada una copia del mismo).</t>
        </r>
      </text>
    </comment>
    <comment ref="S22" authorId="2">
      <text>
        <r>
          <rPr>
            <b/>
            <sz val="9"/>
            <color rgb="FF000000"/>
            <rFont val="Tahoma"/>
            <family val="2"/>
          </rPr>
          <t>Localización del documento/activo de información o lugar de consulta: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el archivo de gestión o el lugar donde reposa el original
</t>
        </r>
        <r>
          <rPr>
            <sz val="9"/>
            <color rgb="FF000000"/>
            <rFont val="Tahoma"/>
            <family val="2"/>
          </rPr>
          <t>del documento.</t>
        </r>
      </text>
    </comment>
    <comment ref="T22" authorId="2">
      <text>
        <r>
          <rPr>
            <b/>
            <sz val="9"/>
            <color rgb="FF000000"/>
            <rFont val="Tahoma"/>
            <family val="2"/>
          </rPr>
          <t>Publicada en (link página web):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Incluir el link de consulta del documento de archivo (registro) en el caso en que se encuentre en línea, es decir, a través de la página web u otro medio habilitado para tal fin. De lo contrario escriba “No aplica”.</t>
        </r>
      </text>
    </comment>
    <comment ref="U22" authorId="2">
      <text>
        <r>
          <rPr>
            <b/>
            <sz val="9"/>
            <color rgb="FF000000"/>
            <rFont val="Tahoma"/>
            <family val="2"/>
          </rPr>
          <t>Área/dependencia: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Es el nombre de la dependencia responsable de
</t>
        </r>
        <r>
          <rPr>
            <sz val="9"/>
            <color rgb="FF000000"/>
            <rFont val="Tahoma"/>
            <family val="2"/>
          </rPr>
          <t>la producción del documento de archivo (registro) en virtud al cumplimiento de sus funciones, procesos y procedimientos.</t>
        </r>
      </text>
    </comment>
  </commentList>
</comments>
</file>

<file path=xl/comments2.xml><?xml version="1.0" encoding="utf-8"?>
<comments xmlns="http://schemas.openxmlformats.org/spreadsheetml/2006/main">
  <authors>
    <author>Usuario de Microsoft Office</author>
  </authors>
  <commentList>
    <comment ref="A2" authorId="0">
      <text>
        <r>
          <rPr>
            <sz val="10"/>
            <color rgb="FF000000"/>
            <rFont val="Tahoma"/>
            <family val="2"/>
          </rPr>
          <t>Escriba el nombre del activo de información a analizar.</t>
        </r>
      </text>
    </comment>
    <comment ref="B2" authorId="0">
      <text>
        <r>
          <rPr>
            <sz val="10"/>
            <color rgb="FF000000"/>
            <rFont val="Tahoma"/>
            <family val="2"/>
          </rPr>
          <t xml:space="preserve">En esta Casilla se debe escoger el nivel de clasificación de la información de acuerdo a los siguientes niveles: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>Información Pública Reservada:</t>
        </r>
        <r>
          <rPr>
            <sz val="10"/>
            <color rgb="FF000000"/>
            <rFont val="Tahoma"/>
            <family val="2"/>
          </rPr>
          <t xml:space="preserve"> 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En esta categoría se encuentra aquella información que esté en poder o custodia de la Unidad y a la cual deba restringirse su acceso por parte de la ciudadanía para evitar daños a intereses públicos por tener el potencial de afectar lo siguiente:
</t>
        </r>
        <r>
          <rPr>
            <i/>
            <sz val="10"/>
            <color rgb="FF000000"/>
            <rFont val="Tahoma"/>
            <family val="34"/>
          </rPr>
          <t>“La defensa y seguridad nacional;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seguridad pública;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Las relaciones internacionales;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prevención, investigación y persecución de los delitos y las faltas disciplinarias, mientras que no se haga efectiva la medida de aseguramiento o se formule pliego de cargos, según el caso;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El debido proceso y la igualdad de las partes en los procesos judiciales;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administración efectiva de la justicia;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Los derechos de la infancia y la adolescencia;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estabilidad macroeconómica y financiera del país;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salud pública.”</t>
        </r>
        <r>
          <rPr>
            <sz val="10"/>
            <color rgb="FF000000"/>
            <rFont val="Tahoma"/>
            <family val="34"/>
          </rPr>
          <t xml:space="preserve"> 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Información Pública Clasificada: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Arial"/>
            <family val="2"/>
          </rPr>
          <t>“Esta información es propia de la entidad o de terceros y puede ser utilizada por todos los funcionarios de la entidad para realizar labores propias de los procesos, pero no puede ser conocida por terceros sin autorización del propietario.”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 
</t>
        </r>
        <r>
          <rPr>
            <sz val="10"/>
            <color rgb="FF000000"/>
            <rFont val="Arial"/>
            <family val="2"/>
          </rPr>
          <t xml:space="preserve">En esta categoría se encuentra:
</t>
        </r>
        <r>
          <rPr>
            <sz val="10"/>
            <color rgb="FF000000"/>
            <rFont val="Arial"/>
            <family val="2"/>
          </rPr>
          <t xml:space="preserve"> 
</t>
        </r>
        <r>
          <rPr>
            <sz val="10"/>
            <color rgb="FF000000"/>
            <rFont val="Arial"/>
            <family val="2"/>
          </rPr>
          <t xml:space="preserve">Aquella información a la cual debe restringirse su acceso por parte de la ciudadanía para evitar que se vulneren los siguientes derechos:
</t>
        </r>
        <r>
          <rPr>
            <sz val="10"/>
            <color rgb="FF000000"/>
            <rFont val="Arial"/>
            <family val="2"/>
          </rPr>
          <t xml:space="preserve"> 
</t>
        </r>
        <r>
          <rPr>
            <sz val="10"/>
            <color rgb="FF000000"/>
            <rFont val="Arial"/>
            <family val="2"/>
          </rPr>
          <t>“</t>
        </r>
        <r>
          <rPr>
            <i/>
            <sz val="10"/>
            <color rgb="FF000000"/>
            <rFont val="Arial"/>
            <family val="2"/>
          </rPr>
          <t>El derecho de toda persona a la intimidad, bajo las limitaciones propias que impone la condición de servidor público, en concordancia con lo estipulado;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i/>
            <sz val="10"/>
            <color rgb="FF000000"/>
            <rFont val="Arial"/>
            <family val="2"/>
          </rPr>
          <t>El derecho de toda persona a la vida, la salud o la seguridad;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i/>
            <sz val="10"/>
            <color rgb="FF000000"/>
            <rFont val="Arial"/>
            <family val="2"/>
          </rPr>
          <t>Los secretos comerciales, industriales y profesionales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Datos Personales Sensibles de acuerdo a lo establecido en la ley 1581 de 2012 definidos como “</t>
        </r>
        <r>
          <rPr>
            <i/>
            <sz val="10"/>
            <color rgb="FF000000"/>
            <rFont val="Arial"/>
            <family val="2"/>
          </rPr>
          <t>aquellos que afectan la intimidad del Titular o cuyo uso indebido puede generar su discriminación, tales como aquellos que revelen el origen racial o étnico, la orientación política, las convicciones religiosas o filosóficas, la pertenencia a sindicatos, organizaciones sociales, de derechos humanos o que promueva intereses de cualquier partido político o que garanticen los derechos y garantías de partidos políticos de oposición así como los datos relativos a la salud, a la vida sexual y los datos biométricos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 privado. “</t>
        </r>
        <r>
          <rPr>
            <i/>
            <sz val="10"/>
            <color rgb="FF000000"/>
            <rFont val="Arial"/>
            <family val="2"/>
          </rPr>
          <t>Es el dato que por su naturaleza íntima o reservada sólo es relevante para el titular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Datos Personales Semiprivado de acuerdo a lo establecido en la ley 1581 de 2012 (Referenciada en el numeral anterior) definidos como aquellos datos que no tienen naturaleza íntima, reservada, ni pública y cuyo conocimiento o divulgación puede interesar no sólo a su titular, si no a cierto sector o grupo de personas o a la sociedad en general. Su tratamiento no se encuentra prohibido, pero sí requiere de autorización previa y expresa del titular del dato.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Información Pública:
</t>
        </r>
        <r>
          <rPr>
            <b/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 xml:space="preserve">“Información que puede ser entregada o publicada sin restricciones a cualquier persona dentro y fuera de la entidad, sin que esto implique daños a terceros ni a las actividades y procesos de la entidad.” 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 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Por la naturaleza de la Unidad, acá se encuentra toda la información que esta posea o custodie y no cumpla con alguna de las características mencionadas en la definición de los niveles “Pública Clasificada” o “Pública Reservada” de esta misma tabla. </t>
        </r>
      </text>
    </comment>
    <comment ref="D2" authorId="0">
      <text>
        <r>
          <rPr>
            <sz val="10"/>
            <color rgb="FF000000"/>
            <rFont val="Tahoma"/>
            <family val="2"/>
          </rPr>
          <t xml:space="preserve">La integridad se evalúa de acuerdo al impacto que puede tener para la organización la modificación no autorizada del activo de información, teniendo en cuenta los siguientes tipos de impacto:
</t>
        </r>
        <r>
          <rPr>
            <sz val="10"/>
            <color rgb="FF000000"/>
            <rFont val="Tahoma"/>
            <family val="2"/>
          </rPr>
          <t xml:space="preserve">Impacto a la imágen.
</t>
        </r>
        <r>
          <rPr>
            <sz val="10"/>
            <color rgb="FF000000"/>
            <rFont val="Tahoma"/>
            <family val="2"/>
          </rPr>
          <t xml:space="preserve">Impacto a la información.
</t>
        </r>
        <r>
          <rPr>
            <sz val="10"/>
            <color rgb="FF000000"/>
            <rFont val="Tahoma"/>
            <family val="2"/>
          </rPr>
          <t xml:space="preserve">Impacto Legal.
</t>
        </r>
        <r>
          <rPr>
            <sz val="10"/>
            <color rgb="FF000000"/>
            <rFont val="Tahoma"/>
            <family val="2"/>
          </rPr>
          <t>Impacto Financiero.</t>
        </r>
      </text>
    </comment>
    <comment ref="K2" authorId="0">
      <text>
        <r>
          <rPr>
            <sz val="10"/>
            <color rgb="FF000000"/>
            <rFont val="Times New Roman"/>
            <family val="18"/>
          </rPr>
          <t xml:space="preserve">La integridad se evalúa de acuerdo al impacto que puede tener para la organización la modificación no autorizada del activo de información, teniendo en cuenta los siguientes tipos de impacto:
</t>
        </r>
        <r>
          <rPr>
            <sz val="10"/>
            <color rgb="FF000000"/>
            <rFont val="Times New Roman"/>
            <family val="18"/>
          </rPr>
          <t xml:space="preserve">Impacto a la imágen.
</t>
        </r>
        <r>
          <rPr>
            <sz val="10"/>
            <color rgb="FF000000"/>
            <rFont val="Times New Roman"/>
            <family val="18"/>
          </rPr>
          <t xml:space="preserve">Impacto a la información.
</t>
        </r>
        <r>
          <rPr>
            <sz val="10"/>
            <color rgb="FF000000"/>
            <rFont val="Times New Roman"/>
            <family val="18"/>
          </rPr>
          <t xml:space="preserve">Impacto Legal.
</t>
        </r>
        <r>
          <rPr>
            <sz val="10"/>
            <color rgb="FF000000"/>
            <rFont val="Times New Roman"/>
            <family val="18"/>
          </rPr>
          <t xml:space="preserve">Impacto Financiero.
</t>
        </r>
      </text>
    </comment>
    <comment ref="S2" authorId="0">
      <text>
        <r>
          <rPr>
            <sz val="10"/>
            <color rgb="FF000000"/>
            <rFont val="Tahoma"/>
            <family val="2"/>
          </rPr>
          <t xml:space="preserve">La criticidad del activo quedará evaluada de acuerdo al promedio entre los tres valores de Confidencialidad, Integridad y Disponibilidad.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Este promedio se calcula asignando un valor numérico a cada nivel así: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Confidencialidad:
</t>
        </r>
        <r>
          <rPr>
            <sz val="10"/>
            <color rgb="FF000000"/>
            <rFont val="Tahoma"/>
            <family val="2"/>
          </rPr>
          <t xml:space="preserve">1 -- Pública
</t>
        </r>
        <r>
          <rPr>
            <sz val="10"/>
            <color rgb="FF000000"/>
            <rFont val="Tahoma"/>
            <family val="2"/>
          </rPr>
          <t xml:space="preserve">2 -- Pública Clasificada
</t>
        </r>
        <r>
          <rPr>
            <sz val="10"/>
            <color rgb="FF000000"/>
            <rFont val="Tahoma"/>
            <family val="2"/>
          </rPr>
          <t xml:space="preserve">3 -- Pública Reservada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Integridad y Disponibilidad:
</t>
        </r>
        <r>
          <rPr>
            <sz val="10"/>
            <color rgb="FF000000"/>
            <rFont val="Tahoma"/>
            <family val="2"/>
          </rPr>
          <t xml:space="preserve">1 -- Bajo
</t>
        </r>
        <r>
          <rPr>
            <sz val="10"/>
            <color rgb="FF000000"/>
            <rFont val="Tahoma"/>
            <family val="2"/>
          </rPr>
          <t xml:space="preserve">2 -- Medio
</t>
        </r>
        <r>
          <rPr>
            <sz val="10"/>
            <color rgb="FF000000"/>
            <rFont val="Tahoma"/>
            <family val="2"/>
          </rPr>
          <t xml:space="preserve">3 -- ALto
</t>
        </r>
      </text>
    </comment>
    <comment ref="D3" authorId="0">
      <text>
        <r>
          <rPr>
            <sz val="10"/>
            <color rgb="FF000000"/>
            <rFont val="Tahoma"/>
            <family val="2"/>
          </rPr>
          <t xml:space="preserve">El impacto a la imágen se evalua de acuerdo a 5 posibles niveles: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5 Catastrófico
</t>
        </r>
        <r>
          <rPr>
            <sz val="10"/>
            <color rgb="FF000000"/>
            <rFont val="Tahoma"/>
            <family val="34"/>
          </rPr>
          <t xml:space="preserve">Se afecta la imagen ante toda la ciudadanía distrital y nacional.
</t>
        </r>
        <r>
          <rPr>
            <b/>
            <sz val="10"/>
            <color rgb="FF000000"/>
            <rFont val="Tahoma"/>
            <family val="34"/>
          </rPr>
          <t xml:space="preserve">4 Mayor
</t>
        </r>
        <r>
          <rPr>
            <sz val="10"/>
            <color rgb="FF000000"/>
            <rFont val="Tahoma"/>
            <family val="34"/>
          </rPr>
          <t xml:space="preserve">Se afecta la imagen ante uno o varios grupos de interés, instituciones públicas, privadas, de control, medios de comunicación y organizaciones internacionales.
</t>
        </r>
        <r>
          <rPr>
            <b/>
            <sz val="10"/>
            <color rgb="FF000000"/>
            <rFont val="Tahoma"/>
            <family val="34"/>
          </rPr>
          <t xml:space="preserve">3 Moderado
</t>
        </r>
        <r>
          <rPr>
            <sz val="10"/>
            <color rgb="FF000000"/>
            <rFont val="Tahoma"/>
            <family val="34"/>
          </rPr>
          <t xml:space="preserve">Se afecta la imagen a nivel de sector Hacienda
</t>
        </r>
        <r>
          <rPr>
            <b/>
            <sz val="10"/>
            <color rgb="FF000000"/>
            <rFont val="Tahoma"/>
            <family val="34"/>
          </rPr>
          <t xml:space="preserve">2 Menor
</t>
        </r>
        <r>
          <rPr>
            <sz val="10"/>
            <color rgb="FF000000"/>
            <rFont val="Tahoma"/>
            <family val="34"/>
          </rPr>
          <t xml:space="preserve">Se afecta la imagen a más de una área de la entidad
</t>
        </r>
        <r>
          <rPr>
            <b/>
            <sz val="10"/>
            <color rgb="FF000000"/>
            <rFont val="Tahoma"/>
            <family val="34"/>
          </rPr>
          <t xml:space="preserve">1 Insignificante
</t>
        </r>
        <r>
          <rPr>
            <sz val="10"/>
            <color rgb="FF000000"/>
            <rFont val="Tahoma"/>
            <family val="34"/>
          </rPr>
          <t xml:space="preserve">Se afecta la imagen a nivel de un área de la entidad 
</t>
        </r>
      </text>
    </comment>
    <comment ref="E3" authorId="0">
      <text>
        <r>
          <rPr>
            <sz val="10"/>
            <color rgb="FF000000"/>
            <rFont val="Tahoma"/>
            <family val="2"/>
          </rPr>
          <t xml:space="preserve">El impacto a la información se evalúa de acuerdo a los siguientes niveles: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5 Catastrófico
</t>
        </r>
        <r>
          <rPr>
            <sz val="10"/>
            <color rgb="FF000000"/>
            <rFont val="Tahoma"/>
            <family val="34"/>
          </rPr>
          <t xml:space="preserve">Personal interno o externo no autorizado tenga acceso a información altamente restringida o la información y su calidad no se puede recuperar o ser reconstruida. 
</t>
        </r>
        <r>
          <rPr>
            <b/>
            <sz val="10"/>
            <color rgb="FF000000"/>
            <rFont val="Tahoma"/>
            <family val="34"/>
          </rPr>
          <t xml:space="preserve">4 Mayor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restringida o la información y su calidad no puede ser recuperada y reconstruida totalmente en forma oportuna.
</t>
        </r>
        <r>
          <rPr>
            <b/>
            <sz val="10"/>
            <color rgb="FF000000"/>
            <rFont val="Tahoma"/>
            <family val="34"/>
          </rPr>
          <t xml:space="preserve">3 Moderado
</t>
        </r>
        <r>
          <rPr>
            <sz val="10"/>
            <color rgb="FF000000"/>
            <rFont val="Tahoma"/>
            <family val="34"/>
          </rPr>
          <t xml:space="preserve">Personal interno no autorizado tenga acceso a información restringida o la información y su calidad no puede ser recuperada y reconstruida en forma oportuna
</t>
        </r>
        <r>
          <rPr>
            <b/>
            <sz val="10"/>
            <color rgb="FF000000"/>
            <rFont val="Tahoma"/>
            <family val="34"/>
          </rPr>
          <t xml:space="preserve">2 Menor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de uso interno generalizado o la información se puede recuperar y reconstruir en su totalidad  y con calidad oportunamente
</t>
        </r>
        <r>
          <rPr>
            <b/>
            <sz val="10"/>
            <color rgb="FF000000"/>
            <rFont val="Tahoma"/>
            <family val="34"/>
          </rPr>
          <t xml:space="preserve">1 Insignificante
</t>
        </r>
        <r>
          <rPr>
            <sz val="10"/>
            <color rgb="FF000000"/>
            <rFont val="Tahoma"/>
            <family val="34"/>
          </rPr>
          <t xml:space="preserve">No se afecta la confidencialidad, disponibilidad e integridad de la información 
</t>
        </r>
      </text>
    </comment>
    <comment ref="F3" authorId="0">
      <text>
        <r>
          <rPr>
            <b/>
            <sz val="10"/>
            <color rgb="FF000000"/>
            <rFont val="Tahoma"/>
            <family val="34"/>
          </rPr>
          <t xml:space="preserve">5 Catastrófico
</t>
        </r>
        <r>
          <rPr>
            <sz val="10"/>
            <color rgb="FF000000"/>
            <rFont val="Tahoma"/>
            <family val="34"/>
          </rPr>
          <t xml:space="preserve">Posibilidad supresión o fusión de la Entidad por decisión de la Administración Distrital 
</t>
        </r>
        <r>
          <rPr>
            <b/>
            <sz val="10"/>
            <color rgb="FF000000"/>
            <rFont val="Tahoma"/>
            <family val="34"/>
          </rPr>
          <t xml:space="preserve">4 Mayor
</t>
        </r>
        <r>
          <rPr>
            <sz val="10"/>
            <color rgb="FF000000"/>
            <rFont val="Tahoma"/>
            <family val="34"/>
          </rPr>
          <t xml:space="preserve">Fallos judiciales en contra de la Entidad 
</t>
        </r>
        <r>
          <rPr>
            <b/>
            <sz val="10"/>
            <color rgb="FF000000"/>
            <rFont val="Tahoma"/>
            <family val="34"/>
          </rPr>
          <t xml:space="preserve">3 Moderado
</t>
        </r>
        <r>
          <rPr>
            <sz val="10"/>
            <color rgb="FF000000"/>
            <rFont val="Tahoma"/>
            <family val="34"/>
          </rPr>
          <t xml:space="preserve">Acciones legales o investigaciones interpuestas en contra de la Entidad 
</t>
        </r>
        <r>
          <rPr>
            <b/>
            <sz val="10"/>
            <color rgb="FF000000"/>
            <rFont val="Tahoma"/>
            <family val="34"/>
          </rPr>
          <t xml:space="preserve">2 Menor
</t>
        </r>
        <r>
          <rPr>
            <sz val="10"/>
            <color rgb="FF000000"/>
            <rFont val="Tahoma"/>
            <family val="34"/>
          </rPr>
          <t xml:space="preserve">Reclamaciones por parte de usuarios
</t>
        </r>
        <r>
          <rPr>
            <b/>
            <sz val="10"/>
            <color rgb="FF000000"/>
            <rFont val="Tahoma"/>
            <family val="34"/>
          </rPr>
          <t xml:space="preserve">1 Insignificante
</t>
        </r>
        <r>
          <rPr>
            <sz val="10"/>
            <color rgb="FF000000"/>
            <rFont val="Tahoma"/>
            <family val="34"/>
          </rPr>
          <t xml:space="preserve">Observaciones administrativas
</t>
        </r>
      </text>
    </comment>
    <comment ref="G3" authorId="0">
      <text>
        <r>
          <rPr>
            <b/>
            <sz val="10"/>
            <color rgb="FF000000"/>
            <rFont val="Tahoma"/>
            <family val="34"/>
          </rPr>
          <t xml:space="preserve">5 Catastrófico
</t>
        </r>
        <r>
          <rPr>
            <sz val="10"/>
            <color rgb="FF000000"/>
            <rFont val="Tahoma"/>
            <family val="34"/>
          </rPr>
          <t xml:space="preserve">Afectación presupuestal igual o superior al 12%
</t>
        </r>
        <r>
          <rPr>
            <b/>
            <sz val="10"/>
            <color rgb="FF000000"/>
            <rFont val="Tahoma"/>
            <family val="34"/>
          </rPr>
          <t xml:space="preserve">4 Mayor
</t>
        </r>
        <r>
          <rPr>
            <sz val="10"/>
            <color rgb="FF000000"/>
            <rFont val="Tahoma"/>
            <family val="34"/>
          </rPr>
          <t xml:space="preserve">Afectación presupuestal entre el 6% y el 11%
</t>
        </r>
        <r>
          <rPr>
            <b/>
            <sz val="10"/>
            <color rgb="FF000000"/>
            <rFont val="Tahoma"/>
            <family val="34"/>
          </rPr>
          <t xml:space="preserve">3 Moderado
</t>
        </r>
        <r>
          <rPr>
            <sz val="10"/>
            <color rgb="FF000000"/>
            <rFont val="Tahoma"/>
            <family val="34"/>
          </rPr>
          <t xml:space="preserve">Afectación presupuestal entre el 3% y el 5%
</t>
        </r>
        <r>
          <rPr>
            <b/>
            <sz val="10"/>
            <color rgb="FF000000"/>
            <rFont val="Tahoma"/>
            <family val="34"/>
          </rPr>
          <t xml:space="preserve">2 Menor
</t>
        </r>
        <r>
          <rPr>
            <sz val="10"/>
            <color rgb="FF000000"/>
            <rFont val="Tahoma"/>
            <family val="34"/>
          </rPr>
          <t xml:space="preserve">Afectación presupuestal entre el 1% y el 2%
</t>
        </r>
        <r>
          <rPr>
            <b/>
            <sz val="10"/>
            <color rgb="FF000000"/>
            <rFont val="Tahoma"/>
            <family val="34"/>
          </rPr>
          <t xml:space="preserve">1 Insignificante
</t>
        </r>
        <r>
          <rPr>
            <sz val="10"/>
            <color rgb="FF000000"/>
            <rFont val="Tahoma"/>
            <family val="34"/>
          </rPr>
          <t xml:space="preserve">Afectación presupuestal entre el 0.1% y el 0.9%
</t>
        </r>
      </text>
    </comment>
    <comment ref="I3" authorId="0">
      <text>
        <r>
          <rPr>
            <sz val="10"/>
            <color rgb="FF000000"/>
            <rFont val="Arial"/>
            <family val="2"/>
          </rPr>
          <t>El</t>
        </r>
        <r>
          <rPr>
            <sz val="10"/>
            <color rgb="FF000000"/>
            <rFont val="Arial"/>
            <family val="2"/>
          </rPr>
          <t xml:space="preserve"> valor final es calculado automáticamente de acuerdo a la siguiente fórmula</t>
        </r>
        <r>
          <rPr>
            <b/>
            <sz val="10"/>
            <color rgb="FF000000"/>
            <rFont val="Arial"/>
            <family val="2"/>
          </rPr>
          <t xml:space="preserve">: 
</t>
        </r>
        <r>
          <rPr>
            <b/>
            <sz val="10"/>
            <color rgb="FF000000"/>
            <rFont val="Arial"/>
            <family val="2"/>
          </rPr>
          <t xml:space="preserve">
</t>
        </r>
        <r>
          <rPr>
            <b/>
            <sz val="10"/>
            <color rgb="FF000000"/>
            <rFont val="Arial"/>
            <family val="2"/>
          </rPr>
          <t>Nivel de Criticidad</t>
        </r>
        <r>
          <rPr>
            <b/>
            <sz val="10"/>
            <color rgb="FF000000"/>
            <rFont val="Arial"/>
            <family val="2"/>
          </rPr>
          <t xml:space="preserve"> en cuanto a la Integridad:=</t>
        </r>
        <r>
          <rPr>
            <sz val="10"/>
            <color rgb="FF000000"/>
            <rFont val="Arial"/>
            <family val="2"/>
          </rPr>
          <t xml:space="preserve">(Nivel de Impacto Credibilidad e Imagen * % Peso) + (Nivel de Impacto de Información* % Peso) + (Nivel de Impacto Legal * % Peso)+ (Nivel de Impacto Financiero * % Peso).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En donde el porcentaje de peso estará dado por los siguiente valores: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Credibilidad e Imagen:35%
</t>
        </r>
        <r>
          <rPr>
            <sz val="10"/>
            <color rgb="FF000000"/>
            <rFont val="Tahoma"/>
            <family val="34"/>
          </rPr>
          <t xml:space="preserve">Información:45%
</t>
        </r>
        <r>
          <rPr>
            <sz val="10"/>
            <color rgb="FF000000"/>
            <rFont val="Tahoma"/>
            <family val="34"/>
          </rPr>
          <t xml:space="preserve">Legal:15%
</t>
        </r>
        <r>
          <rPr>
            <sz val="10"/>
            <color rgb="FF000000"/>
            <rFont val="Tahoma"/>
            <family val="34"/>
          </rPr>
          <t xml:space="preserve">Financiero:5%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Este resultado arroja</t>
        </r>
        <r>
          <rPr>
            <sz val="10"/>
            <color rgb="FF000000"/>
            <rFont val="Arial"/>
            <family val="2"/>
          </rPr>
          <t xml:space="preserve"> una calificación numérica en números entreros entre 1 y 5 y se asigna un valor a los siguientes niveles: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Bajo =  1
</t>
        </r>
        <r>
          <rPr>
            <sz val="10"/>
            <color rgb="FF000000"/>
            <rFont val="Arial"/>
            <family val="2"/>
          </rPr>
          <t xml:space="preserve">Medio = 2 y 3
</t>
        </r>
        <r>
          <rPr>
            <sz val="10"/>
            <color rgb="FF000000"/>
            <rFont val="Arial"/>
            <family val="2"/>
          </rPr>
          <t>Alto = 4 y 5</t>
        </r>
        <r>
          <rPr>
            <sz val="10"/>
            <color rgb="FF000000"/>
            <rFont val="Arial"/>
            <family val="2"/>
          </rPr>
          <t xml:space="preserve">
</t>
        </r>
      </text>
    </comment>
    <comment ref="K3" authorId="0">
      <text>
        <r>
          <rPr>
            <sz val="10"/>
            <color rgb="FF000000"/>
            <rFont val="Tahoma"/>
            <family val="34"/>
          </rPr>
          <t>El impacto a la imágen se evalua de acuerdo a 5 posibles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ante toda la ciudadanía distrital y nacional.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ante uno o varios grupos de interés, instituciones públicas, privadas, de control, medios de comunicación y organizaciones internacionales.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nivel de sector Hacienda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más de una área de la entidad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nivel de un área de la entidad 
</t>
        </r>
      </text>
    </comment>
    <comment ref="L3" authorId="0">
      <text>
        <r>
          <rPr>
            <sz val="10"/>
            <color rgb="FF000000"/>
            <rFont val="Tahoma"/>
            <family val="34"/>
          </rPr>
          <t>El impacto a la información se evalúa de acuerdo a los siguientes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interno o externo no autorizado tenga acceso a información altamente restringida o la información y su calidad no se puede recuperar o ser reconstruida.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restringida o la información y su calidad no puede ser recuperada y reconstruida totalmente en forma oportuna.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interno no autorizado tenga acceso a información restringida o la información y su calidad no puede ser recuperada y reconstruida en forma oportuna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de uso interno generalizado o la información se puede recuperar y reconstruir en su totalidad  y con calidad oportunamente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No se afecta la confidencialidad, disponibilidad e integridad de la información 
</t>
        </r>
      </text>
    </comment>
    <comment ref="M3" authorId="0">
      <text>
        <r>
          <rPr>
            <b/>
            <sz val="10"/>
            <color rgb="FF000000"/>
            <rFont val="Tahoma"/>
            <family val="34"/>
          </rPr>
          <t>5 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Posibilidad supresión o fusión de la Entidad por decisión de la Administración Distrital 
</t>
        </r>
        <r>
          <rPr>
            <b/>
            <sz val="10"/>
            <color rgb="FF000000"/>
            <rFont val="Tahoma"/>
            <family val="34"/>
          </rPr>
          <t>4 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Fallos judiciales en contra de la Entidad 
</t>
        </r>
        <r>
          <rPr>
            <b/>
            <sz val="10"/>
            <color rgb="FF000000"/>
            <rFont val="Tahoma"/>
            <family val="34"/>
          </rPr>
          <t>3 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Acciones legales o investigaciones interpuestas en contra de la Entidad 
</t>
        </r>
        <r>
          <rPr>
            <b/>
            <sz val="10"/>
            <color rgb="FF000000"/>
            <rFont val="Tahoma"/>
            <family val="34"/>
          </rPr>
          <t>2 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Reclamaciones por parte de usuarios
</t>
        </r>
        <r>
          <rPr>
            <b/>
            <sz val="10"/>
            <color rgb="FF000000"/>
            <rFont val="Tahoma"/>
            <family val="34"/>
          </rPr>
          <t>1 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Observaciones administrativas
</t>
        </r>
      </text>
    </comment>
    <comment ref="N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igual o superior al 12%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6% y el 11%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3% y el 5%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1% y el 2%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0.1% y el 0.9%
</t>
        </r>
      </text>
    </comment>
    <comment ref="P3" authorId="0">
      <text>
        <r>
          <rPr>
            <sz val="10"/>
            <color rgb="FF000000"/>
            <rFont val="Tahoma"/>
            <family val="34"/>
          </rPr>
          <t>El</t>
        </r>
        <r>
          <rPr>
            <sz val="10"/>
            <color rgb="FF000000"/>
            <rFont val="Tahoma"/>
            <family val="34"/>
          </rPr>
          <t xml:space="preserve"> valor final es calculado automáticamente de acuerdo a la siguiente fórmula</t>
        </r>
        <r>
          <rPr>
            <b/>
            <sz val="10"/>
            <color rgb="FF000000"/>
            <rFont val="Tahoma"/>
            <family val="34"/>
          </rPr>
          <t xml:space="preserve">: 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Nivel de Criticidad</t>
        </r>
        <r>
          <rPr>
            <b/>
            <sz val="10"/>
            <color rgb="FF000000"/>
            <rFont val="Tahoma"/>
            <family val="34"/>
          </rPr>
          <t xml:space="preserve"> en cuanto a la Disponibilidad:=</t>
        </r>
        <r>
          <rPr>
            <sz val="10"/>
            <color rgb="FF000000"/>
            <rFont val="Tahoma"/>
            <family val="34"/>
          </rPr>
          <t xml:space="preserve">(Nivel de Impacto Credibilidad e Imagen * % Peso) + (Nivel de Impacto de Información* % Peso) + (Nivel de Impacto Legal * % Peso)+ (Nivel de Impacto Financiero * % Peso).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Donde el porcentaje de peso se calcula</t>
        </r>
        <r>
          <rPr>
            <sz val="10"/>
            <color rgb="FF000000"/>
            <rFont val="Tahoma"/>
            <family val="34"/>
          </rPr>
          <t xml:space="preserve"> de acuerdo a los siguiente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Credibilidad e Imagen:35%
</t>
        </r>
        <r>
          <rPr>
            <sz val="10"/>
            <color rgb="FF000000"/>
            <rFont val="Tahoma"/>
            <family val="34"/>
          </rPr>
          <t xml:space="preserve">Información:45%
</t>
        </r>
        <r>
          <rPr>
            <sz val="10"/>
            <color rgb="FF000000"/>
            <rFont val="Tahoma"/>
            <family val="34"/>
          </rPr>
          <t xml:space="preserve">Legal:15%
</t>
        </r>
        <r>
          <rPr>
            <sz val="10"/>
            <color rgb="FF000000"/>
            <rFont val="Tahoma"/>
            <family val="34"/>
          </rPr>
          <t xml:space="preserve">Financiero:5%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Este resultado arroja</t>
        </r>
        <r>
          <rPr>
            <sz val="10"/>
            <color rgb="FF000000"/>
            <rFont val="Tahoma"/>
            <family val="34"/>
          </rPr>
          <t xml:space="preserve"> una calificación numérica en números entreros entre 1 y 5 y se asigna un valor a los siguientes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Bajo =  1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Medio = 2 y 3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Alto = 4 y 5</t>
        </r>
        <r>
          <rPr>
            <sz val="10"/>
            <color rgb="FF000000"/>
            <rFont val="Tahoma"/>
            <family val="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<sst xmlns="http://schemas.openxmlformats.org/spreadsheetml/2006/main" count="8734" uniqueCount="587">
  <si>
    <t>Norma, función o proceso</t>
  </si>
  <si>
    <t xml:space="preserve"> Código del Procedimiento</t>
  </si>
  <si>
    <t xml:space="preserve"> Código del formato</t>
  </si>
  <si>
    <t>Tipo documental</t>
  </si>
  <si>
    <t>Tipo de Origen</t>
  </si>
  <si>
    <t>Nombre del registro o documento de archivo</t>
  </si>
  <si>
    <t>Definición</t>
  </si>
  <si>
    <t>Idioma</t>
  </si>
  <si>
    <t>Digital</t>
  </si>
  <si>
    <t>Electrónico</t>
  </si>
  <si>
    <t>Descripción del Soporte</t>
  </si>
  <si>
    <t>Presentación de la información (formato)</t>
  </si>
  <si>
    <t>Interno</t>
  </si>
  <si>
    <t>Externo</t>
  </si>
  <si>
    <t>Serie</t>
  </si>
  <si>
    <t xml:space="preserve"> Subserie</t>
  </si>
  <si>
    <t>Observaciones</t>
  </si>
  <si>
    <t xml:space="preserve">PROCESO (Código y nombre del proceso): </t>
  </si>
  <si>
    <t>DEPENDENCIA RESPONSABLE:</t>
  </si>
  <si>
    <t>FECHA DE ELABORACIÓN/VALIDACIÓN:</t>
  </si>
  <si>
    <t>PROPIETARIO DE LOS ACTIVOS  (Nombre y cargo del responsable del proceso):</t>
  </si>
  <si>
    <t>Custodio de la información</t>
  </si>
  <si>
    <t>Objeto legítimo de la excepción</t>
  </si>
  <si>
    <t>Fundamento constitucional o legal</t>
  </si>
  <si>
    <t>Fundamento jurídico de la excepción</t>
  </si>
  <si>
    <t>Excepción total o parcial</t>
  </si>
  <si>
    <t>Fecha de la calificación</t>
  </si>
  <si>
    <t>Plazo de la clasificación o reserva</t>
  </si>
  <si>
    <t>CUADRO DE CARACTERÍZACIÓN DOCUMENTAL</t>
  </si>
  <si>
    <t>Descripción de la categoría de información</t>
  </si>
  <si>
    <t xml:space="preserve">Análogo </t>
  </si>
  <si>
    <t xml:space="preserve">Estado de la información </t>
  </si>
  <si>
    <t>Área / Dependencia</t>
  </si>
  <si>
    <t>Localización del documento/activo de información o Lugar de consulta</t>
  </si>
  <si>
    <t>INSTRUMENTO DE GESTIÓN DE LA INFORMACIÓN PÚBLICA - UNIDAD ADMINISTRATIVA ESPECIAL DE CATASTRO DISTRITAL</t>
  </si>
  <si>
    <t>X</t>
  </si>
  <si>
    <t>Publicada en (link página web)</t>
  </si>
  <si>
    <t>Tipo de Soporte 
(medio de conservación y/o soporte)</t>
  </si>
  <si>
    <t>ÍNDICE DE INFORMACIÓN CLASIFICADA Y RESERVADA</t>
  </si>
  <si>
    <t>Disponible</t>
  </si>
  <si>
    <t>Publicado</t>
  </si>
  <si>
    <t>Disponible y publicado</t>
  </si>
  <si>
    <t>demanda</t>
  </si>
  <si>
    <t>anual</t>
  </si>
  <si>
    <t>semestral</t>
  </si>
  <si>
    <t>trimestral</t>
  </si>
  <si>
    <t>otro</t>
  </si>
  <si>
    <t>bimestral</t>
  </si>
  <si>
    <t>mensual</t>
  </si>
  <si>
    <t>semanal</t>
  </si>
  <si>
    <r>
      <t>&lt;En este instrumento se deben registrar todas las categorías de información</t>
    </r>
    <r>
      <rPr>
        <vertAlign val="superscript"/>
        <sz val="11"/>
        <rFont val="Calibri"/>
        <family val="2"/>
      </rPr>
      <t>1</t>
    </r>
    <r>
      <rPr>
        <sz val="11"/>
        <rFont val="Calibri"/>
        <family val="2"/>
      </rPr>
      <t>, todo registro publicado en el sitio Web de la Unidad, todo registro disponible para ser solicitado por el público de la UAECD y debe ser diligenciado de acuerdo con los procedimientos y lineamientos definidos en su Programa de Gestión Documental</t>
    </r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>.</t>
    </r>
  </si>
  <si>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 xml:space="preserve"> Programa de Gestión Documental: programa en el cual se establecen los procedimientos y lineamientos necesarios para la producción, distribución, organización, consulta y conservación de los documentos públicos. Este Programa debe integrarse con las funciones administrativas de la Unidad. Deben observarse los lineamientos y recomendaciones que el Archivo General de la Nación y demás entidades competentes expidan en la materia.</t>
    </r>
  </si>
  <si>
    <t>diaria</t>
  </si>
  <si>
    <r>
      <rPr>
        <vertAlign val="superscript"/>
        <sz val="11"/>
        <rFont val="Calibri"/>
        <family val="2"/>
      </rPr>
      <t>1</t>
    </r>
    <r>
      <rPr>
        <sz val="11"/>
        <rFont val="Calibri"/>
        <family val="2"/>
      </rPr>
      <t xml:space="preserve"> A nivel archivístico distrital, dicha categoría se reconoce como serie y subserie documental.</t>
    </r>
  </si>
  <si>
    <t>Este instrumento es generado para dar cumplimiento a la Ley de Transparencia 1712 de 2014 y al décimo primer lineamiento "Inventario de Activos de información" de la Alcaldía Mayor de Bogotá, de mayo de 2015.</t>
  </si>
  <si>
    <t>Confidencialidad</t>
  </si>
  <si>
    <t>Integridad</t>
  </si>
  <si>
    <t>Disponibilidad</t>
  </si>
  <si>
    <t>Contiene Datos Personales?</t>
  </si>
  <si>
    <t>NO</t>
  </si>
  <si>
    <t>Clasificación del Activo</t>
  </si>
  <si>
    <t>Activo de Informacion</t>
  </si>
  <si>
    <t>Imagen</t>
  </si>
  <si>
    <t>Informacion</t>
  </si>
  <si>
    <t>Legal</t>
  </si>
  <si>
    <t>Financiero</t>
  </si>
  <si>
    <t>Criticidad 
Activo</t>
  </si>
  <si>
    <t>Sub-Total</t>
  </si>
  <si>
    <t>Total Integridad</t>
  </si>
  <si>
    <t>Total Disponibilidad</t>
  </si>
  <si>
    <t>Pública</t>
  </si>
  <si>
    <t>CLASIFICACIÓN DEL ACTIVO EN EL MARCO DE LA SEGURIDAD DE LA INFORMACIÓN</t>
  </si>
  <si>
    <t>Correo Electrónico</t>
  </si>
  <si>
    <t>Correo Electrónico / Institucional</t>
  </si>
  <si>
    <t>Relación Entrega, transferencia y radicación</t>
  </si>
  <si>
    <t>Actas</t>
  </si>
  <si>
    <t>Formatos - Listas de Chequeo</t>
  </si>
  <si>
    <t>Memorando</t>
  </si>
  <si>
    <t>Oficio</t>
  </si>
  <si>
    <t>Expediente</t>
  </si>
  <si>
    <t>Informes</t>
  </si>
  <si>
    <t>Registros de los Sistemas de Información</t>
  </si>
  <si>
    <t>Acto Administrativo</t>
  </si>
  <si>
    <t>Contratos, Convenios y Acuerdos</t>
  </si>
  <si>
    <t>Documentos Contractuales</t>
  </si>
  <si>
    <t>Base de Datos Contratos</t>
  </si>
  <si>
    <t>Plan Anual de Adquisiciones</t>
  </si>
  <si>
    <t>GESTIÓN CONTRACTUAL</t>
  </si>
  <si>
    <t>11-01-PR-01</t>
  </si>
  <si>
    <t>08-01-FR-05</t>
  </si>
  <si>
    <t>Correo mediante el cual se reciben los insumos para la planificación de la contratación</t>
  </si>
  <si>
    <t>Español</t>
  </si>
  <si>
    <t>Correo Institucional</t>
  </si>
  <si>
    <t>.MBOX</t>
  </si>
  <si>
    <t>Sin establecer</t>
  </si>
  <si>
    <t>Documentos relacionados con la gestión contractual de la UAECD</t>
  </si>
  <si>
    <t>11-01-FR-01</t>
  </si>
  <si>
    <t>Formato de Plan Anual de Adquisiciones</t>
  </si>
  <si>
    <t>Documento en el cual se registran las necesidades de contratación de las Diferentes dependencias de la UAECD</t>
  </si>
  <si>
    <t>disco duro</t>
  </si>
  <si>
    <t>.xls</t>
  </si>
  <si>
    <t>Plan Anual de Adquisiciones consolidado</t>
  </si>
  <si>
    <t>No aplica</t>
  </si>
  <si>
    <t>Correo electrónico</t>
  </si>
  <si>
    <t>Correo mediante el cual se cita al comité de contratación de la UAECD</t>
  </si>
  <si>
    <t>01-01-FR-01</t>
  </si>
  <si>
    <t>Acta del Comité de Contratación</t>
  </si>
  <si>
    <t xml:space="preserve">Documento que resume lo sucedido en la reunión del comité de contratación </t>
  </si>
  <si>
    <t>Papel</t>
  </si>
  <si>
    <t>Correo mediante el cual se remite el PAA modificado para consolidación</t>
  </si>
  <si>
    <t>Correo mediante el cual se informa que se pueden realizar modificaciones en SISCO, o correcciones</t>
  </si>
  <si>
    <t>Plan Anual de Adquisiciones Publicado en los Portales de Contratación</t>
  </si>
  <si>
    <t>Registro de creación del PAA en el portal Colombia Compra Eficiente</t>
  </si>
  <si>
    <t>.html</t>
  </si>
  <si>
    <t>11-01-IN-01</t>
  </si>
  <si>
    <t>Formato Plan Anual de Adquisiciones del SISCO</t>
  </si>
  <si>
    <t>Registro en el Sistema de Contratación SISCO - SICAPITAL del cargue de la información inicial de Contratación del PAA</t>
  </si>
  <si>
    <t>Base de datos Oracle</t>
  </si>
  <si>
    <t>Nota en SISCO</t>
  </si>
  <si>
    <t>Registro en el Sistema de Contratación SISCO - SICAPITAL de las observaciones al cargue de información</t>
  </si>
  <si>
    <t>Líneas aprobadas en SISCO</t>
  </si>
  <si>
    <t>Plan Anual de Adquisiciones generado en SISCO</t>
  </si>
  <si>
    <t>Registro en el Sistema de Contratación SISCO - SICAPITAL de la aprobación del PAA</t>
  </si>
  <si>
    <t xml:space="preserve">Correo Electrónico </t>
  </si>
  <si>
    <t>Correo en el cual se informa de la aprobación, publicación y entrada en vigencia  del PAA</t>
  </si>
  <si>
    <t>Plan Compartido en medio electrónico en OAJ</t>
  </si>
  <si>
    <t>Copia del PAA en la carpeta compartida de la OAJ</t>
  </si>
  <si>
    <t>Plan Anual de Adquisiciones con seguimiento presupuestal.</t>
  </si>
  <si>
    <t xml:space="preserve">Seguimiento realizado al PAA donde se registra el avance en materia de ejecución </t>
  </si>
  <si>
    <t>Registro de asginación de profesionales de la OAJ que revisarán el proceso de selección</t>
  </si>
  <si>
    <t>11-01-FR-02</t>
  </si>
  <si>
    <t>Formato de Modificación al Plan Anual de Adquisiciones</t>
  </si>
  <si>
    <t>Formato mediante el cual se solicitan modificaciones al PAA</t>
  </si>
  <si>
    <t>Papel 
disco duro</t>
  </si>
  <si>
    <t>Registro de la solicitud de modificación al PAA</t>
  </si>
  <si>
    <t>Registro Cordis</t>
  </si>
  <si>
    <t>Registro en el sistema de correspondencia de la entrega de la modificación al PAA</t>
  </si>
  <si>
    <t xml:space="preserve">Citación por correo electrónico, </t>
  </si>
  <si>
    <t>Correo electrónico por medio del cual se cita al comité de contratación</t>
  </si>
  <si>
    <t>Presentación Consolidada</t>
  </si>
  <si>
    <t>Presentación e los temas a tratar y de  las modificaciones  al PAA para los miembros del comité</t>
  </si>
  <si>
    <t>.ppt</t>
  </si>
  <si>
    <t>11-01-PR-02</t>
  </si>
  <si>
    <t>Registro asignación.</t>
  </si>
  <si>
    <t>Regitro en el cual se relaciona la asginación de las líneas del PAA a los gestores encargados del trámite de las mismas</t>
  </si>
  <si>
    <t>CONTRATOS Y/O CONVENIOS</t>
  </si>
  <si>
    <t>Documentos soporte de los procesos de contratación</t>
  </si>
  <si>
    <t>Correo electrónico por medio del cual se solicita y entrega información sobre los proyectos de inversión y contratos de funcionamiento</t>
  </si>
  <si>
    <t>06-01-FR-13</t>
  </si>
  <si>
    <t>Certificación de no existencia de personal de planta.</t>
  </si>
  <si>
    <t>Documento mediante el cual se solicita y se certifica por  la subgerencia de recursos humanos la certificación de que no existe personal en planta</t>
  </si>
  <si>
    <t>11-01-FR-16</t>
  </si>
  <si>
    <t>Anexo técnico</t>
  </si>
  <si>
    <t>Documento que señala las caracterísitcas técnicas de los bienes y  servicios a contratar</t>
  </si>
  <si>
    <t>.pdf</t>
  </si>
  <si>
    <t>11-01-FR-17</t>
  </si>
  <si>
    <t>Ficha técnica proceso selección abreviada subasta inversa</t>
  </si>
  <si>
    <t>Documento que señala las caracterísitcas técnicas de los bienes y  servicios a contratar mediante la modalidad de Subasta Inversa</t>
  </si>
  <si>
    <t>Estudios Previos SISCO</t>
  </si>
  <si>
    <t>Documento que establece las condiciones previas para adelantar la contratación</t>
  </si>
  <si>
    <t>11-01-FR-03</t>
  </si>
  <si>
    <t>Estudios y documentos previos modalidad de selección de concurso de méritos</t>
  </si>
  <si>
    <t>11-01-FR-04</t>
  </si>
  <si>
    <t>Estudios y documentos previos procesos de contratación directa</t>
  </si>
  <si>
    <t>11-01-FR-05</t>
  </si>
  <si>
    <t>Estudios previos licitación pública</t>
  </si>
  <si>
    <t>11-01-FR-06</t>
  </si>
  <si>
    <t>Estudios y documentos previos modalidad de selección de mínima cuantía</t>
  </si>
  <si>
    <t>11-01-FR-07</t>
  </si>
  <si>
    <t>Estudios y documentos previos modalidad de selección abreviada subasta inversa</t>
  </si>
  <si>
    <t>11-01-FR-08</t>
  </si>
  <si>
    <t>Estudios y documentos previos modalidad de selección abreviada de menor cuantía</t>
  </si>
  <si>
    <t>11-01-FR-09</t>
  </si>
  <si>
    <t>Estudio de conveniencia y oportunidad procesos banco mundial</t>
  </si>
  <si>
    <t>11-01-FR-13</t>
  </si>
  <si>
    <t>Matriz de asignación de riesgos previsibles</t>
  </si>
  <si>
    <t>Documento que señala los riesgos asociados a un proceso de contratación</t>
  </si>
  <si>
    <t>11-01-FR-10</t>
  </si>
  <si>
    <t>Anexo estudios previos prestación de servicios profesionales y de apoyo a la gestión - análisis de sector</t>
  </si>
  <si>
    <t>Documento que señala el análisis de sector para contratación directa</t>
  </si>
  <si>
    <t>11-01-FR-15</t>
  </si>
  <si>
    <t>Formato Verificación de Hoja de vida</t>
  </si>
  <si>
    <t>Documento en el que se relacionan la experiencia acreditada por la persona a contratar</t>
  </si>
  <si>
    <t>11-01-IN-04</t>
  </si>
  <si>
    <t>Formato SISCO Estudios Previos de contratación Directa</t>
  </si>
  <si>
    <t>Documento que establece las condiciones previas para adelantar la contratación generado en SISCO</t>
  </si>
  <si>
    <t>Solicitud de elaboración de Contrato Formato SISCO</t>
  </si>
  <si>
    <t>Documento con el cual se realiza la solicitud de adelantar la contratación</t>
  </si>
  <si>
    <t xml:space="preserve">Formato Aceptación de Especificaciones Esenciales formato SISCO </t>
  </si>
  <si>
    <t>Documento con el cual se aceptan las especificaciones escenciales de adelantar la contratación</t>
  </si>
  <si>
    <t>Formato Selección de contratista generado por SISCO</t>
  </si>
  <si>
    <t xml:space="preserve">Documento con el cual se realiza la constancia de experiencia e idoneidad del contratista </t>
  </si>
  <si>
    <t>Soportes indicadores financieros</t>
  </si>
  <si>
    <t>Documento con el cual se soportan los indicadores financieros para un proceso contractual</t>
  </si>
  <si>
    <t>11-01-IN-02</t>
  </si>
  <si>
    <t>11-01-FR-11</t>
  </si>
  <si>
    <t>Solicitud de Cotización</t>
  </si>
  <si>
    <t>Documento con el cual se realizan solicitud de contización para establecer el valor de mercado</t>
  </si>
  <si>
    <t>Cotizaciones recibidas</t>
  </si>
  <si>
    <t>Documento en el cual se presentan las es cotización para establecer el valor de mercado</t>
  </si>
  <si>
    <t xml:space="preserve">Papel </t>
  </si>
  <si>
    <t>11-01-FR-12</t>
  </si>
  <si>
    <t>Constancia de estudio de mercado</t>
  </si>
  <si>
    <t>Documento en cual se indica el estudio realizado para el mercado a contratar</t>
  </si>
  <si>
    <t>Estudios previos definitivos</t>
  </si>
  <si>
    <t>Documento que establece las condiciones previas para adelantar la contratación definitivo</t>
  </si>
  <si>
    <t>09-01-FR-04</t>
  </si>
  <si>
    <t>Formato Solicitud de CDP</t>
  </si>
  <si>
    <t>Formato mediante el cual se solicita el Certificado de Disponibilidad presupuestal para el proceso de selección</t>
  </si>
  <si>
    <t>CDP – Certificado de Disponibilidad Presupuestal:</t>
  </si>
  <si>
    <t>Documento que certifica que existe un recurso presupuesta disponible para contratar de acuerdo con el proceso de selección a adelantar</t>
  </si>
  <si>
    <t>Expediente del proceso  contractual</t>
  </si>
  <si>
    <t>Carpeta que contiene todos los documentos que soportan las etapas de la contratación</t>
  </si>
  <si>
    <t>Registro de envío por Mesa de Servicios</t>
  </si>
  <si>
    <t>Registro que identifica la solicitud de tramite contractual</t>
  </si>
  <si>
    <t>11-01-PR-04</t>
  </si>
  <si>
    <t>Registro en mesa de servicios</t>
  </si>
  <si>
    <t>Registro de las actualizaciones de asignación reparto y cierre en la mesa de servicios</t>
  </si>
  <si>
    <t>11-01-PR-05</t>
  </si>
  <si>
    <t>Registro mesa de servicios</t>
  </si>
  <si>
    <t>Registro de las actualizaciones de los  trámites realizados en la mesa de servicios</t>
  </si>
  <si>
    <t>Dcumento mediante el cual entrega los documentos definitivos a la OAJ</t>
  </si>
  <si>
    <t>Formato minuta de contratación directa  prestación de servicios. (SISCO)</t>
  </si>
  <si>
    <t>Documento en el que se establecen las condiciones para la prestación del servicio o adquisicion del producto que se firma por las partes</t>
  </si>
  <si>
    <t>09-01-FR-05</t>
  </si>
  <si>
    <t xml:space="preserve">Formato Solicitud Certificado de Registro Presupuestal </t>
  </si>
  <si>
    <t>Documento mediante el cual se solicita la expedición del CRP</t>
  </si>
  <si>
    <t>02-02-FR-05</t>
  </si>
  <si>
    <t xml:space="preserve">Formato acuerdo de Confidencialidad de Contratistas, </t>
  </si>
  <si>
    <t>Documento en el que se establecen las condiciones requeridas para el manejo de información</t>
  </si>
  <si>
    <t>11-01-FR-58</t>
  </si>
  <si>
    <t>Constancia de  condición de discapacidad,</t>
  </si>
  <si>
    <t>Documento en el que se establece si la persona tiene alguna condición de incapacidad</t>
  </si>
  <si>
    <t>11-01-FR-47</t>
  </si>
  <si>
    <t>Resolución De Justificación Contratación Directa</t>
  </si>
  <si>
    <t>Documento en el que se justifica la realización de una contratación directa diferente a prestación de servicios profesionales</t>
  </si>
  <si>
    <t>11-01-FR-59</t>
  </si>
  <si>
    <t>Formato Minuta de contrato</t>
  </si>
  <si>
    <t>11-01-PR-06</t>
  </si>
  <si>
    <t>Registro mediante el cual se  remite la revisión de estudios de mercado</t>
  </si>
  <si>
    <t>Documento mediante el cual se realiza la devolución para correcciones por estudios previos</t>
  </si>
  <si>
    <t>Estudios Previos 
Mínima Cuantía</t>
  </si>
  <si>
    <t>Documento que establece las condiciones previas para adelantar la contratación por mínima cuantía</t>
  </si>
  <si>
    <t>Certificado. de disponibilidad presupuestal.</t>
  </si>
  <si>
    <t>11-01-FR-26</t>
  </si>
  <si>
    <t>Formato invitación publica para procesos contratación de mínima cuantía</t>
  </si>
  <si>
    <t>Documento en el cual se establecen las condiciones para presentar propuestas en procesos de selección de mínima cuantóa</t>
  </si>
  <si>
    <t>Registro Libro numeración procesos</t>
  </si>
  <si>
    <t>Registro en el cual se identifica la numeración d elos procesos de selección adelantados.</t>
  </si>
  <si>
    <t>Registro de documentos recibidos</t>
  </si>
  <si>
    <t>Registro de devolución tramites de contratación que requieren firma del Ordenador del gastp</t>
  </si>
  <si>
    <t>Libro Registro de documentos recibidos y devueltos</t>
  </si>
  <si>
    <t>Registro en el libro donde se entregan tramites de contratación que requieren firma del Ordenador del gastp</t>
  </si>
  <si>
    <t>Registro en SECOP</t>
  </si>
  <si>
    <t>Registro en el portal de contratación de colombia compra eficiente  de la apertura, respuestas a observaciones modificaciones , cierre, evaluación y adjudicación del proceso de adquisición</t>
  </si>
  <si>
    <t>.HTML</t>
  </si>
  <si>
    <t>Correo en el cual se informa la apertura de la invitación pública</t>
  </si>
  <si>
    <t>Observaciones recibidas</t>
  </si>
  <si>
    <t>Comentarios y sugerencias realizadas por los proponentes acerca del proceso de seleccción</t>
  </si>
  <si>
    <t>Correo en el cual se envían las observaciones a las áreas involucradas</t>
  </si>
  <si>
    <t>Correo en el cual se reciben las respuestas  a las observaciones</t>
  </si>
  <si>
    <t>11-01-FR-44</t>
  </si>
  <si>
    <t>Respuesta a Observaciones</t>
  </si>
  <si>
    <t>Documento en el cual se generan respuestas a las observaciones</t>
  </si>
  <si>
    <t>11-01-FR-32</t>
  </si>
  <si>
    <t>Formato de adenda procesos de selección</t>
  </si>
  <si>
    <t>Documento en el cual se señalan las modificaciones realizadas a los procesos de selección de la UAECD</t>
  </si>
  <si>
    <t>Documento Consolidación de respuestas</t>
  </si>
  <si>
    <t>Documento en el cual se consolidan las respuestas a las observaciones</t>
  </si>
  <si>
    <t>Registro de la solicitud de los  nombres de las personas encargadas de evaluar las propuestas</t>
  </si>
  <si>
    <t>Registro de la confirmación de los  nombres de las personas encargadas de evaluar las propuestas</t>
  </si>
  <si>
    <t>11-01-FR-37</t>
  </si>
  <si>
    <t>Memorando designación comité evaluador</t>
  </si>
  <si>
    <t>Documento ene le cual se designan las personas encargadas de evaluar las propuestas</t>
  </si>
  <si>
    <t>Registro del envío del memorando de desginación a los miembros del comité evaluador</t>
  </si>
  <si>
    <t>11-01-FR-33</t>
  </si>
  <si>
    <t>Formato acta de cierre de proceso</t>
  </si>
  <si>
    <t>Documento en el cual se registran las propuestas recibidas</t>
  </si>
  <si>
    <t>11-01-FR-35</t>
  </si>
  <si>
    <t>Formato acta de recibo de apertura de ofertas</t>
  </si>
  <si>
    <t>Documento en el cual se registran la apertura d elas propuestas recibidas</t>
  </si>
  <si>
    <t>Documento en el cual se realiza la entrega de las propuestas a las áreas encargadas de la evaluación</t>
  </si>
  <si>
    <t>11-01-FR-45</t>
  </si>
  <si>
    <t xml:space="preserve">Formato de  verificación jurídica </t>
  </si>
  <si>
    <t>Formato en el cual se registra el resultado de la evaluación jurídica</t>
  </si>
  <si>
    <t>Registro de la solicitudes de aclaración que se envian a los proponentes</t>
  </si>
  <si>
    <t>memorando</t>
  </si>
  <si>
    <t>Documento mediante el cual se remite el informe final de evaluación técnico y financiero</t>
  </si>
  <si>
    <t>11-01-FR-40</t>
  </si>
  <si>
    <t>Formato informe de evaluación</t>
  </si>
  <si>
    <t>Documento que consolida las evaluaciones de las propuestas</t>
  </si>
  <si>
    <t>Registro del envío de las observaciones al informe de evaluación</t>
  </si>
  <si>
    <t>Resolución de declaración desierta  Proceso mínima cuantía</t>
  </si>
  <si>
    <t>Acto administrativo mediante el cual se declara desierto el proceso de selección de mínima cuantía</t>
  </si>
  <si>
    <t>Libro resoluciones GGC</t>
  </si>
  <si>
    <t>Registro en el libro consecutivo de actos administrativos expedidos por la GGC</t>
  </si>
  <si>
    <t>Registro en la Mesa de Servicios</t>
  </si>
  <si>
    <t>Registro de cierre de la mesa de servicios por delclaratoria de diserta.</t>
  </si>
  <si>
    <t>Registro del envío del cierre del proceso de selección</t>
  </si>
  <si>
    <t>11-01-PR-09</t>
  </si>
  <si>
    <t>Estudios Previos Licitación Pública</t>
  </si>
  <si>
    <t>Documento que establece las condiciones previas para adelantar la contratación por licitación pública</t>
  </si>
  <si>
    <t>11-01-FR-22</t>
  </si>
  <si>
    <t>Formato de pliego de condiciones licitación pública</t>
  </si>
  <si>
    <t>Documento en el cual se establecen las condiciones para presentar propuestas en procesos de selección de licitación pública</t>
  </si>
  <si>
    <t>11-01-FR-20</t>
  </si>
  <si>
    <t>Formato aviso de convocatoria licitación públi</t>
  </si>
  <si>
    <t>Documento en el cual se informa de la posible apertura de un proceso de selección por la licitación publica</t>
  </si>
  <si>
    <t>pagina WEB</t>
  </si>
  <si>
    <t>registro en página WEB del aviso de convocatoria</t>
  </si>
  <si>
    <t>Correo en el cual se informa la publicación de los proyectos de pliego del proceso de selección</t>
  </si>
  <si>
    <t>Correo Electrónico,</t>
  </si>
  <si>
    <t>Correo en el cual se reciben observaciones y respuestas al proyecto de pliegos del proceso de selección</t>
  </si>
  <si>
    <t>11-01-FR-28</t>
  </si>
  <si>
    <t>Resolución apertura Licitación Pública</t>
  </si>
  <si>
    <t xml:space="preserve">Documento en el cual se ordena la apertura de un proceso de selección </t>
  </si>
  <si>
    <t>Acta de Audiencia de Asignación de Riesgos - Proceso de Licitación Pública</t>
  </si>
  <si>
    <t>Documento que resume lo sucedido en la audiencia de riesgos del proceso de  contratación</t>
  </si>
  <si>
    <t>Correo en el cual se reciben las respuestas  al las observaciones</t>
  </si>
  <si>
    <t xml:space="preserve">Registro de citación a la audiencia de adjudicación de la licitación </t>
  </si>
  <si>
    <t>11-01-FR-49</t>
  </si>
  <si>
    <t>Acta de audiencia de adjudicación licitación</t>
  </si>
  <si>
    <t>Documento que resume lo sucedido en la audiencia de adjudicación del proceso de selección</t>
  </si>
  <si>
    <t>06-03-FR-03</t>
  </si>
  <si>
    <t>Formato control de asistencia actividades</t>
  </si>
  <si>
    <t>Registro de las personas asistentes al proceso de contratación</t>
  </si>
  <si>
    <t>11-01-FR-56</t>
  </si>
  <si>
    <t>Resolución Adjudicación Proceso Licitación</t>
  </si>
  <si>
    <t>Acto administrativo mediante el cual se ordena la adjudicación del proceso de selección a un proponente</t>
  </si>
  <si>
    <t>11-01-FR-53</t>
  </si>
  <si>
    <t>Resolución de declaración desierta  Proceso licitación pública</t>
  </si>
  <si>
    <t>11-01-PR-10</t>
  </si>
  <si>
    <t>Estudios Previos concurso de méritos</t>
  </si>
  <si>
    <t>Documento que establece las condiciones previas para adelantar la contratación por concurso de méritos</t>
  </si>
  <si>
    <t>11-01-FR-19</t>
  </si>
  <si>
    <t>    Aviso De Convocatoria Concurso De Méritos Con Precalificación</t>
  </si>
  <si>
    <t>Documento mediante el cual se informa de la posibilidad de apertura de un concurso de méritos con precalificación</t>
  </si>
  <si>
    <t>informe de precalificación concurso de méritos</t>
  </si>
  <si>
    <t>Informe que resume los resultados del proceso de precalificación de ofertas</t>
  </si>
  <si>
    <t>11-01-FR-23</t>
  </si>
  <si>
    <t xml:space="preserve">Pliego de condiciones concurso de méritos </t>
  </si>
  <si>
    <t>Documento en el cual se establecen las condiciones para presentar propuestas en procesos de selección de concurso de méritos</t>
  </si>
  <si>
    <t>11-01-FR-27</t>
  </si>
  <si>
    <t xml:space="preserve">    Resolución de apertura concurso de méritos </t>
  </si>
  <si>
    <t>Acta de Audiencia de Asignación de Riesgos</t>
  </si>
  <si>
    <t>11-01-FR-55</t>
  </si>
  <si>
    <t>Resolución por la cual se adjudica el proceso de concurso de méritos</t>
  </si>
  <si>
    <t>11-01-FR-36</t>
  </si>
  <si>
    <t>ACTA DE AUDIENCIA PÚBLICA DE APERTURA DE SOBRE OFERTA ECONÓMICA CONCURSO DE MÉRITOS</t>
  </si>
  <si>
    <t>Acta en la cual se detalla lo sucedido en la reunión de apertura de sobre ecómico</t>
  </si>
  <si>
    <t>11-01-FR-52</t>
  </si>
  <si>
    <t>Formato Resolución Por La Cual Se Declara Desierto El Proceso De Concurso De Méritos</t>
  </si>
  <si>
    <t>11-01-PR-12</t>
  </si>
  <si>
    <t>Estudios Previos Subasta inversa</t>
  </si>
  <si>
    <t>Documento que establece las condiciones previas para adelantar la contratación por subasta inversa</t>
  </si>
  <si>
    <t>Estudios Previos Selección Abreviada Menor Cuantía</t>
  </si>
  <si>
    <t>Documento que establece las condiciones previas para adelantar la contratación por menor cuantía</t>
  </si>
  <si>
    <t>11-01-FR-24</t>
  </si>
  <si>
    <t>formato de pliego de condiciones proceso de selección abreviada Subasta inversa</t>
  </si>
  <si>
    <t>Documento en el cual se establecen las condiciones para presentar propuestas en procesos de selección de subasta inversa</t>
  </si>
  <si>
    <t>11-01-FR-25</t>
  </si>
  <si>
    <t>formato de pliego de condiciones proceso de selección abreviada Menor cuantía</t>
  </si>
  <si>
    <t>Documento en el cual se establecen las condiciones para presentar propuestas en procesos de selección de menor cuantía</t>
  </si>
  <si>
    <t>Aviso De Convocatoria Selección Abreviada Subasta Inversa</t>
  </si>
  <si>
    <t>Documento en el cual se informa de la posible apertura de un proceso de selección por la subasta inversa</t>
  </si>
  <si>
    <t>11-01-FR-21</t>
  </si>
  <si>
    <t>Aviso De Convocatoria Selección Abreviada Menor cuantía</t>
  </si>
  <si>
    <t>Documento en el cual se informa de la posible apertura de un proceso de selección por menor cuantía</t>
  </si>
  <si>
    <t>11-01-FR-38</t>
  </si>
  <si>
    <t>Estudio jurídico de Mypimes</t>
  </si>
  <si>
    <t>Documento en el que se presenta el estudio realizado a la Mypymes que presenten solicitud</t>
  </si>
  <si>
    <t>Resolución apertura Selección Abreviada Subasta Inversa</t>
  </si>
  <si>
    <t>11-01-FR-29</t>
  </si>
  <si>
    <t>Resolución de apertura Menor Cuantía</t>
  </si>
  <si>
    <t>11-01-FR-51</t>
  </si>
  <si>
    <t xml:space="preserve">Asignación De Contraseñas Selección Abreviada Subasta Inversa </t>
  </si>
  <si>
    <t>Documento en el cual se asignan contraseñas a los proponentes habilitados de un proceso de selección  de subasta</t>
  </si>
  <si>
    <t>11-01-FR-39</t>
  </si>
  <si>
    <t xml:space="preserve">Lance Subasta Inversa </t>
  </si>
  <si>
    <t>Documento en el cual se los proponentes realizan lances de ofertas de precios</t>
  </si>
  <si>
    <t>Registro  Cuadro para lances de la subasta</t>
  </si>
  <si>
    <t>11-01-FR-50</t>
  </si>
  <si>
    <t>Acta de audiencia de subasta inversa</t>
  </si>
  <si>
    <t>11-01-FR-57</t>
  </si>
  <si>
    <t>Resolución Adjudicación Proceso Subasta Inversa</t>
  </si>
  <si>
    <t>Resolución Adjudicación Proceso Selección Abreviada Menor cuantía</t>
  </si>
  <si>
    <t>11-01-FR-54</t>
  </si>
  <si>
    <t>Resolución que declara desierto el proceso de subasta inversa</t>
  </si>
  <si>
    <t>Acto administrativo mediante el cual se declara desierto el proceso de selección de menor cuantía</t>
  </si>
  <si>
    <t>Resolución que declara desierto el proceso de menor cuantía</t>
  </si>
  <si>
    <t>11-02-PR-01</t>
  </si>
  <si>
    <t>Minuta del Contrato (SISCO)</t>
  </si>
  <si>
    <t>11-02-FR-01</t>
  </si>
  <si>
    <t>Minuta del Contrato persona jurídica</t>
  </si>
  <si>
    <t>Solicitud de registro presupuestal</t>
  </si>
  <si>
    <t>Acuerdo de confidencialidad de la información</t>
  </si>
  <si>
    <t>Modificación al contrato</t>
  </si>
  <si>
    <t>Documento mediante el cual se realizan ajustes aclaraciones o modificaciones al contrato.</t>
  </si>
  <si>
    <t>Comunicación de aceptación de oferta</t>
  </si>
  <si>
    <t>Documento en el que se aceptan las condiciones para la prestación del servicio o adquisicion del producto que se firma por las partes</t>
  </si>
  <si>
    <t>Registro Mesa de Servicios</t>
  </si>
  <si>
    <t>Registro de la mesa de que señala que el contrato está en firma del ordenador de l gasto o del contratista o en el trámite de la póliza</t>
  </si>
  <si>
    <t>Libro registro entrega</t>
  </si>
  <si>
    <t>Registro de entrega de la minuta del contrato al ordenador del gasto</t>
  </si>
  <si>
    <t>Libro registro contratos</t>
  </si>
  <si>
    <t>Registro de devolución de la minuta del contrato firmada por ordenador del gasto o devuelta</t>
  </si>
  <si>
    <t>Resolución de justificación contratación directa</t>
  </si>
  <si>
    <t>Formato de condición de discapacidad</t>
  </si>
  <si>
    <t>Libro Consecutivo Contratos</t>
  </si>
  <si>
    <t xml:space="preserve">Registro en el libro consecutivo de contratos firmados en la UAECD. </t>
  </si>
  <si>
    <t>Registro de la remisión de la minuta del contrato al abogado y al contratista para trámite correspondiente</t>
  </si>
  <si>
    <t>Registro en el sistema de correspondencia de la entrega de la solicitujd de RP a la SAF</t>
  </si>
  <si>
    <t>Correo electrónico.</t>
  </si>
  <si>
    <t>Registro de la remisión de la minuta del contrato al la subgerencia administrativa y financiera para la suscripción del contrato</t>
  </si>
  <si>
    <t>Base de datos de contratos</t>
  </si>
  <si>
    <t>Registro de los contratos de prestación de servicios para su control</t>
  </si>
  <si>
    <t>Disco Duro</t>
  </si>
  <si>
    <t>Registro de la remisión de la minuta del contrato y la póliza al supervisor para inicio de la ejecución del contrato</t>
  </si>
  <si>
    <t>Póliza</t>
  </si>
  <si>
    <t>Documento que ampara el cumplimiento del contrato</t>
  </si>
  <si>
    <t>Papel
Disco Duro</t>
  </si>
  <si>
    <t>Certificado de Registro presupuestal</t>
  </si>
  <si>
    <t>Documento que certifica que asigna un recurso al contratar de acuerdo con lo señalado en el mismo</t>
  </si>
  <si>
    <t xml:space="preserve">Registro en SECOP </t>
  </si>
  <si>
    <t>Registro en el sistema de contratación a la vista del contrato de la minuta del contrato</t>
  </si>
  <si>
    <t>Pólizas aprobadas</t>
  </si>
  <si>
    <t>Documento que ampara el cumplimiento del contrato con la aprobación de la UAECD</t>
  </si>
  <si>
    <t>Registro SISCO</t>
  </si>
  <si>
    <t>Registro del número del contrato y la póliza del mismo en el Sistema de contratación</t>
  </si>
  <si>
    <t>11-02-PR-02</t>
  </si>
  <si>
    <t>Registro  de solicitud de plan de inversión o manejo del anticipo</t>
  </si>
  <si>
    <t>08-01-FR-01</t>
  </si>
  <si>
    <t>Plan de inversión o manejo del anticipo</t>
  </si>
  <si>
    <t>Documento en el cual se establece como se maneja el anticipo de un contrato</t>
  </si>
  <si>
    <t>Documento constitución fiducia</t>
  </si>
  <si>
    <t>Documento en el cual se establece la constitución de fiducia para el manejo del anticipo</t>
  </si>
  <si>
    <t>11-02-FR-02</t>
  </si>
  <si>
    <t>Acta de Inicio</t>
  </si>
  <si>
    <t>Documento en el cual se señala el inicio del contrato</t>
  </si>
  <si>
    <t>Documento mediante el cual se entrega el acta de inicio del contrato</t>
  </si>
  <si>
    <t>Base de datos de Contratos</t>
  </si>
  <si>
    <t xml:space="preserve">Certificación de cumplimiento régimen común </t>
  </si>
  <si>
    <t>Documento mediante el cual se certifica el cumplimiento de un contrato para realizar el pago respectivo</t>
  </si>
  <si>
    <t>Registro Soportes de ejecución del contrato</t>
  </si>
  <si>
    <t>Documentos soporte de la ejecución del contrato</t>
  </si>
  <si>
    <t>11-02-FR-04</t>
  </si>
  <si>
    <t>Informe Mensual De Actividades Contratistas</t>
  </si>
  <si>
    <t>Documento que relaciona el cumplimiento de las obligaciones del contratos de prestación de servicio</t>
  </si>
  <si>
    <t>Factura o Cuenta de Cobro</t>
  </si>
  <si>
    <t>Documento presentado por el contratista para el cobro de las actividades, productos o servicios del contrato</t>
  </si>
  <si>
    <t>Certificado de aportes parafiscales o pago de seguridad social /Incluye ARL)</t>
  </si>
  <si>
    <t>Documento que acredita el pago de aportes parafiscales durante la ejecución del contrato</t>
  </si>
  <si>
    <t>Productos elaborados y aprobados</t>
  </si>
  <si>
    <t>11-02-FR-12</t>
  </si>
  <si>
    <t>Acta de reinicio</t>
  </si>
  <si>
    <t>Documento en el cual se señala la fecha de reanudación del contrato</t>
  </si>
  <si>
    <t>Certificación para pago de prestación de servicios régimen simplificado (SISCO)</t>
  </si>
  <si>
    <t>Registro en el sistema de correspondencia de la entrega de las certificacionesde pago y soporte en la OFIcina Asesora Jurídica</t>
  </si>
  <si>
    <t>Registro en portales de contratación</t>
  </si>
  <si>
    <t>Registro en el portal de contratación de colombia compra eficiente  de la ejecución del contrato</t>
  </si>
  <si>
    <t>11-02-FR-05</t>
  </si>
  <si>
    <t>Solicitud de modificación – adición - prórroga</t>
  </si>
  <si>
    <t>Documento mediante el cual se solicita la modificación a  los contratos</t>
  </si>
  <si>
    <t>Documento mediante el cual se realizan requerimientos de cumplimiento a los contratistas</t>
  </si>
  <si>
    <t>11-02-PR-03</t>
  </si>
  <si>
    <t>Registro de la mesa de que señala la solicitud de modificación y los trámites realizados a la misma</t>
  </si>
  <si>
    <t>Formato de solicitud de modificación, adición o prórroga</t>
  </si>
  <si>
    <t>11-02-FR-06</t>
  </si>
  <si>
    <t xml:space="preserve">Constancia de Experiencia e idoneidad              </t>
  </si>
  <si>
    <t>Documento mediante el cual se acepta la idoneidad de un contratista</t>
  </si>
  <si>
    <t xml:space="preserve">Certificado de Disponibilidad Presupuestal –CDP </t>
  </si>
  <si>
    <t>Documentos Soporte modificación contractual</t>
  </si>
  <si>
    <t>Documentos que soportan la solicitud  modificación a  los contratos</t>
  </si>
  <si>
    <t>11-02-FR-07</t>
  </si>
  <si>
    <t>Formato de modificación al contrato</t>
  </si>
  <si>
    <t xml:space="preserve">Formato acuerdo de Confidencialidad de Contratistas </t>
  </si>
  <si>
    <t>11-02-FR-08</t>
  </si>
  <si>
    <t>Acta de suspensión de contrato</t>
  </si>
  <si>
    <t>Documento mediante el cual se aprueba por las partes la suspensión del contrato</t>
  </si>
  <si>
    <t>11-02-FR-09</t>
  </si>
  <si>
    <t>Acta de terminación contrato</t>
  </si>
  <si>
    <t>Documento mediante el cual se aprueba por las partes la terminación del contrato</t>
  </si>
  <si>
    <t>11-02-FR-10</t>
  </si>
  <si>
    <t>Acta de terminación y liquidación contrato (convenio)</t>
  </si>
  <si>
    <t>Documento mediante el cual se aprueba por las partes la terminación y liquidación del contrato</t>
  </si>
  <si>
    <t>11-02-FR-11</t>
  </si>
  <si>
    <t>Cesión contrato de prestación de servicios</t>
  </si>
  <si>
    <t>Documento mediante el cual se aprueba por las partes la cesión del contrato</t>
  </si>
  <si>
    <t>11-02-PR-04</t>
  </si>
  <si>
    <t>Registro en el sistema de correspondencia de la entrega de las solicitud de trámite de incumplimiento del contrato</t>
  </si>
  <si>
    <t xml:space="preserve">Informe de Supervisión </t>
  </si>
  <si>
    <t>Informe en el cual se detalla las obligaciones incumplidas, los requerimientos realizados y se calcula el valor del incumplimienot</t>
  </si>
  <si>
    <t>Registro en el sistema de correspondencia de la entrega de las citación a la audiencia</t>
  </si>
  <si>
    <t>Documento mediante el cual informa al supervisor y al área financiera del establecimiento o no de multa para que se realicen los trámites correspondientes.</t>
  </si>
  <si>
    <t>Registro en el sistema de correspondencia de la resolución de la solicitud de incumplimiento</t>
  </si>
  <si>
    <t>Acta  Audiencia</t>
  </si>
  <si>
    <t>Acta que resume lo sucediod en la audiencia de incumplimiento</t>
  </si>
  <si>
    <t>Acto administrativo de Sanción</t>
  </si>
  <si>
    <t>Acto administrativo que ordena la imposición una multa o sanción en el procedimiento</t>
  </si>
  <si>
    <t>11-03-PR-02</t>
  </si>
  <si>
    <t>Documento mediante el cual se solicita la expedición del la certificación de pagos del contrato</t>
  </si>
  <si>
    <t>Certificación de pagos del Contrato</t>
  </si>
  <si>
    <t>Docimento en el cual se relacionan los pagos efectuados al contrato</t>
  </si>
  <si>
    <t>07-01-FR-04</t>
  </si>
  <si>
    <t>Constancia para entrega de bienes y elementos asignados diligenciado y firmado</t>
  </si>
  <si>
    <t>Documento que relaciona los aspectos que debe entregar la persona previso su retiro de la UAECD</t>
  </si>
  <si>
    <t>11-03-FR-03</t>
  </si>
  <si>
    <t>Formato acta de liquidación</t>
  </si>
  <si>
    <t>Documento en el cual se establece la finalización del contrato, el cruce de cuentas y las actividades pendientes</t>
  </si>
  <si>
    <t>11-03-FR-02</t>
  </si>
  <si>
    <t>Formato Informe final de supervisión</t>
  </si>
  <si>
    <t>Informe en el cual se relaciona lo sucedido durante la ejecución del contrato</t>
  </si>
  <si>
    <t>oficio</t>
  </si>
  <si>
    <t>Documento mediante el cual se solicita al contratista la firma del contrato</t>
  </si>
  <si>
    <t>Registro  mesa de servicios</t>
  </si>
  <si>
    <t>Registro en el sistema de los trámites realizados al contrato</t>
  </si>
  <si>
    <t>Registro publicación portales</t>
  </si>
  <si>
    <t>Registro en el portal de contratación de colombia compra eficiente  de la liquidación en SEOP</t>
  </si>
  <si>
    <t>11-03-FR-05</t>
  </si>
  <si>
    <t>Formato Resolución de liquidación Unilateral</t>
  </si>
  <si>
    <t>Documento en el cual se da por liquidado un contrato de forma unilateral</t>
  </si>
  <si>
    <t>11-03-PR-03</t>
  </si>
  <si>
    <t>Documento mediante en el cual se solicita información de la gestión contractual</t>
  </si>
  <si>
    <t>.mbox</t>
  </si>
  <si>
    <t xml:space="preserve">Memorando </t>
  </si>
  <si>
    <t xml:space="preserve">Oficio </t>
  </si>
  <si>
    <t>Documento en el cual se da respuesta a la solicitud de información contractual</t>
  </si>
  <si>
    <t>Formato de informes</t>
  </si>
  <si>
    <t>Documento mediante en el cual se generan reportes de la gestión contractual</t>
  </si>
  <si>
    <t>*xls</t>
  </si>
  <si>
    <t>Documento a través del cual se envía la información solicitado</t>
  </si>
  <si>
    <t>Actualización de estado del ticket</t>
  </si>
  <si>
    <t>Registro en portales de contratación en el SECOP</t>
  </si>
  <si>
    <t>Resolución firmada y numerada</t>
  </si>
  <si>
    <t>Proyecto acto administrativo</t>
  </si>
  <si>
    <t>Proyuecto en el cual se da por liquidado un contrato de forma unilateral</t>
  </si>
  <si>
    <t>Gerencia de Tecnología - Gerente</t>
  </si>
  <si>
    <t>Buzón de correo cuentas de usuario</t>
  </si>
  <si>
    <t>Oficina Asesora de Planeación y Aseguramiento de Procesos</t>
  </si>
  <si>
    <t>Carpeta compartida 
\\fileserver\Oapap</t>
  </si>
  <si>
    <t>Oficina Asesora de Planeación y aseguramiento de procesos - Jefe Oficina</t>
  </si>
  <si>
    <t>Disponible y Publicada</t>
  </si>
  <si>
    <t>www.catastrobogota.gov.co</t>
  </si>
  <si>
    <t>Archivo de gestión OAPAP</t>
  </si>
  <si>
    <t>Agencia Nacional para la contratación Pública  - Director</t>
  </si>
  <si>
    <t>Publicada</t>
  </si>
  <si>
    <t>Portal Electrónico Colombia Compra Eficiente</t>
  </si>
  <si>
    <t>https://community.secop.gov.co/STS/Users/Login/Index?SkinName=CCE</t>
  </si>
  <si>
    <t>Aplicativo SICAPITAL /SISCO</t>
  </si>
  <si>
    <t>Oficina Asesora Jurídica</t>
  </si>
  <si>
    <t>Carpeta compartida
//fileserver/oaj</t>
  </si>
  <si>
    <t>Archivo de gestión OAPAP
\\fileserver\OAPAP</t>
  </si>
  <si>
    <t>Aplicativo Cordis</t>
  </si>
  <si>
    <t>Oficina Asesora Jurídica - Secretaria Oficina</t>
  </si>
  <si>
    <t>Archivo de Gestión OAJ</t>
  </si>
  <si>
    <t>Archivo de gestión OAJ
SECOP</t>
  </si>
  <si>
    <t>Subgerencia Administrativa y Financiera - Subgerente</t>
  </si>
  <si>
    <t>Archivo de gestión SAF</t>
  </si>
  <si>
    <t>Aplicativo mesa servicios; Ca service desk manager- http://prowinicm01/CAisd/pdmweb.exe</t>
  </si>
  <si>
    <t>Archivo de gestión OAJ</t>
  </si>
  <si>
    <t>Archivo de gestión OAJ SECOP</t>
  </si>
  <si>
    <t>Gerencia de Gestión Corporativa - Secretaria Oficina</t>
  </si>
  <si>
    <t>Archivo de gestión GGC</t>
  </si>
  <si>
    <t>Archivo de gestión GGC SECOP</t>
  </si>
  <si>
    <t>Servidor Página WEB Catastro</t>
  </si>
  <si>
    <t>Gerencia de Tecnología - GErente</t>
  </si>
  <si>
    <t>Gerencia de Gestión Corporativa - Gerente</t>
  </si>
  <si>
    <t>Archivo de gestión GGC
SECOP</t>
  </si>
  <si>
    <t>NO APLICA</t>
  </si>
  <si>
    <t>SI</t>
  </si>
  <si>
    <t>Activo de
Información
Asociado</t>
  </si>
  <si>
    <t>Oswaldo Andrés Gonzalez - Jefe Oficina Jurídica</t>
  </si>
  <si>
    <t>01-GP-01- Direccionamiento Estratégico</t>
  </si>
  <si>
    <t>02-GP-01- Gestión Integral del Riesgo</t>
  </si>
  <si>
    <t>03-GP-01- Captura de Información</t>
  </si>
  <si>
    <t>04-GP-01- Integración de Información</t>
  </si>
  <si>
    <t>05-GP-01- Disposición de información</t>
  </si>
  <si>
    <t>06-GP-01- Gestión Talento Humano</t>
  </si>
  <si>
    <t xml:space="preserve">07-GP-01- Gestión Servicios Administrativos </t>
  </si>
  <si>
    <t>08-GP-01- Gestión Documental</t>
  </si>
  <si>
    <t>09-GP-01- Gestión Financiera</t>
  </si>
  <si>
    <t>10-GP-01- Gestión Juridica</t>
  </si>
  <si>
    <t>11-GP-01- Gestión Contractual</t>
  </si>
  <si>
    <t>12-GP-01- Gestión de Comunicaciones</t>
  </si>
  <si>
    <t>13-GP-01- Provisión y Soporte de Servicios TI</t>
  </si>
  <si>
    <t>14-GP-01- Medición, Análisis y Mejora</t>
  </si>
  <si>
    <t>15-GP-01- Control Disciplinario Interno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</si>
</sst>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dd&quot;, &quot;mmmm\ dd&quot;, &quot;yyyy"/>
    <numFmt numFmtId="165" formatCode="yyyy\-mm\-dd;@"/>
  </numFmts>
  <fonts count="3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9"/>
      <color indexed="8"/>
      <name val="Tahoma"/>
      <family val="2"/>
    </font>
    <font>
      <sz val="10"/>
      <name val="Arial"/>
      <family val="2"/>
    </font>
    <font>
      <b/>
      <sz val="9"/>
      <color indexed="8"/>
      <name val="Tahoma"/>
      <family val="2"/>
    </font>
    <font>
      <sz val="11"/>
      <name val="Calibri"/>
      <family val="2"/>
    </font>
    <font>
      <vertAlign val="superscript"/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Tahoma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sz val="10"/>
      <color rgb="FF000000"/>
      <name val="Arial"/>
      <family val="2"/>
    </font>
    <font>
      <sz val="10"/>
      <color rgb="FF000000"/>
      <name val="Tahoma"/>
      <family val="34"/>
    </font>
    <font>
      <i/>
      <sz val="10"/>
      <color rgb="FF000000"/>
      <name val="Tahoma"/>
      <family val="34"/>
    </font>
    <font>
      <b/>
      <sz val="10"/>
      <color rgb="FF000000"/>
      <name val="Tahoma"/>
      <family val="34"/>
    </font>
    <font>
      <i/>
      <sz val="10"/>
      <color rgb="FF000000"/>
      <name val="Arial"/>
      <family val="2"/>
    </font>
    <font>
      <sz val="10"/>
      <color rgb="FF000000"/>
      <name val="Times New Roman"/>
      <family val="18"/>
    </font>
    <font>
      <b/>
      <sz val="10"/>
      <color rgb="FF000000"/>
      <name val="Arial"/>
      <family val="2"/>
    </font>
    <font>
      <sz val="11"/>
      <color theme="1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u/>
      <sz val="11"/>
      <color theme="1"/>
      <name val="Calibri"/>
      <family val="2"/>
      <scheme val="minor"/>
    </font>
    <font>
      <b/>
      <sz val="28"/>
      <color rgb="FF00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/>
        <bgColor indexed="23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3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23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indexed="23"/>
      </patternFill>
    </fill>
    <fill>
      <patternFill patternType="solid">
        <fgColor theme="8" tint="0.39997558519241921"/>
        <bgColor indexed="31"/>
      </patternFill>
    </fill>
    <fill>
      <patternFill patternType="solid">
        <fgColor rgb="FFFFFFFF"/>
        <bgColor rgb="FFFFFFCC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6">
    <xf numFmtId="0" fontId="0" fillId="0" borderId="0"/>
    <xf numFmtId="0" fontId="4" fillId="0" borderId="0"/>
    <xf numFmtId="164" fontId="6" fillId="0" borderId="0"/>
    <xf numFmtId="0" fontId="10" fillId="0" borderId="0"/>
    <xf numFmtId="0" fontId="6" fillId="0" borderId="0"/>
    <xf numFmtId="0" fontId="31" fillId="0" borderId="0" applyNumberFormat="0" applyFill="0" applyBorder="0" applyAlignment="0" applyProtection="0"/>
  </cellStyleXfs>
  <cellXfs count="107">
    <xf numFmtId="0" fontId="0" fillId="0" borderId="0" xfId="0"/>
    <xf numFmtId="0" fontId="4" fillId="0" borderId="0" xfId="1" applyAlignment="1">
      <alignment vertical="center"/>
    </xf>
    <xf numFmtId="0" fontId="0" fillId="0" borderId="0" xfId="0" applyAlignment="1">
      <alignment horizontal="left"/>
    </xf>
    <xf numFmtId="0" fontId="0" fillId="11" borderId="1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32" fillId="0" borderId="1" xfId="0" applyFont="1" applyFill="1" applyBorder="1" applyAlignment="1" applyProtection="1">
      <alignment horizontal="center" vertical="center"/>
    </xf>
    <xf numFmtId="0" fontId="0" fillId="11" borderId="22" xfId="0" applyFill="1" applyBorder="1" applyAlignment="1" applyProtection="1">
      <alignment horizontal="center" vertical="center" wrapText="1"/>
    </xf>
    <xf numFmtId="0" fontId="0" fillId="11" borderId="23" xfId="0" applyFill="1" applyBorder="1" applyAlignment="1" applyProtection="1">
      <alignment horizontal="center" vertical="center" wrapText="1"/>
    </xf>
    <xf numFmtId="0" fontId="13" fillId="0" borderId="10" xfId="0" applyFont="1" applyBorder="1" applyAlignment="1" applyProtection="1">
      <alignment horizontal="center"/>
    </xf>
    <xf numFmtId="0" fontId="34" fillId="0" borderId="13" xfId="0" applyFont="1" applyBorder="1" applyAlignment="1" applyProtection="1">
      <alignment horizontal="center" vertical="center"/>
    </xf>
    <xf numFmtId="0" fontId="34" fillId="0" borderId="14" xfId="0" applyFont="1" applyBorder="1" applyAlignment="1" applyProtection="1">
      <alignment horizontal="center" vertical="center"/>
    </xf>
    <xf numFmtId="0" fontId="34" fillId="0" borderId="15" xfId="0" applyFont="1" applyBorder="1" applyAlignment="1" applyProtection="1">
      <alignment horizontal="center" vertical="center"/>
    </xf>
    <xf numFmtId="0" fontId="13" fillId="3" borderId="0" xfId="0" applyFont="1" applyFill="1" applyBorder="1" applyAlignment="1" applyProtection="1"/>
    <xf numFmtId="0" fontId="14" fillId="3" borderId="0" xfId="0" applyFont="1" applyFill="1" applyBorder="1" applyAlignment="1" applyProtection="1"/>
    <xf numFmtId="0" fontId="13" fillId="3" borderId="0" xfId="0" applyFont="1" applyFill="1" applyAlignment="1" applyProtection="1"/>
    <xf numFmtId="0" fontId="16" fillId="0" borderId="11" xfId="0" applyFont="1" applyBorder="1" applyProtection="1"/>
    <xf numFmtId="0" fontId="34" fillId="0" borderId="25" xfId="0" applyFont="1" applyBorder="1" applyAlignment="1" applyProtection="1">
      <alignment horizontal="center" vertical="center"/>
    </xf>
    <xf numFmtId="0" fontId="34" fillId="0" borderId="0" xfId="0" applyFont="1" applyBorder="1" applyAlignment="1" applyProtection="1">
      <alignment horizontal="center" vertical="center"/>
    </xf>
    <xf numFmtId="0" fontId="34" fillId="0" borderId="18" xfId="0" applyFont="1" applyBorder="1" applyAlignment="1" applyProtection="1">
      <alignment horizontal="center" vertical="center"/>
    </xf>
    <xf numFmtId="0" fontId="16" fillId="0" borderId="12" xfId="0" applyFont="1" applyBorder="1" applyProtection="1"/>
    <xf numFmtId="0" fontId="34" fillId="0" borderId="16" xfId="0" applyFont="1" applyBorder="1" applyAlignment="1" applyProtection="1">
      <alignment horizontal="center" vertical="center"/>
    </xf>
    <xf numFmtId="0" fontId="34" fillId="0" borderId="3" xfId="0" applyFont="1" applyBorder="1" applyAlignment="1" applyProtection="1">
      <alignment horizontal="center" vertical="center"/>
    </xf>
    <xf numFmtId="0" fontId="34" fillId="0" borderId="17" xfId="0" applyFont="1" applyBorder="1" applyAlignment="1" applyProtection="1">
      <alignment horizontal="center" vertical="center"/>
    </xf>
    <xf numFmtId="164" fontId="15" fillId="0" borderId="1" xfId="2" applyFont="1" applyFill="1" applyBorder="1" applyAlignment="1" applyProtection="1">
      <alignment horizontal="left" vertical="center" wrapText="1"/>
    </xf>
    <xf numFmtId="164" fontId="16" fillId="0" borderId="1" xfId="2" applyFont="1" applyFill="1" applyBorder="1" applyAlignment="1" applyProtection="1">
      <alignment horizontal="center" vertical="center" wrapText="1"/>
    </xf>
    <xf numFmtId="164" fontId="15" fillId="0" borderId="1" xfId="2" applyFont="1" applyFill="1" applyBorder="1" applyAlignment="1" applyProtection="1">
      <alignment vertical="center" wrapText="1"/>
    </xf>
    <xf numFmtId="164" fontId="15" fillId="0" borderId="0" xfId="2" applyFont="1" applyFill="1" applyBorder="1" applyAlignment="1" applyProtection="1">
      <alignment vertical="center" wrapText="1"/>
    </xf>
    <xf numFmtId="0" fontId="16" fillId="0" borderId="0" xfId="0" applyFont="1" applyProtection="1"/>
    <xf numFmtId="165" fontId="16" fillId="0" borderId="1" xfId="2" applyNumberFormat="1" applyFont="1" applyFill="1" applyBorder="1" applyAlignment="1" applyProtection="1">
      <alignment horizontal="center" vertical="center" wrapText="1"/>
    </xf>
    <xf numFmtId="164" fontId="12" fillId="0" borderId="0" xfId="2" applyFont="1" applyFill="1" applyBorder="1" applyAlignment="1" applyProtection="1">
      <alignment vertical="center" wrapText="1"/>
    </xf>
    <xf numFmtId="164" fontId="15" fillId="0" borderId="0" xfId="2" applyFont="1" applyFill="1" applyBorder="1" applyAlignment="1" applyProtection="1">
      <alignment horizontal="left" vertical="center" wrapText="1"/>
    </xf>
    <xf numFmtId="14" fontId="15" fillId="0" borderId="0" xfId="2" applyNumberFormat="1" applyFont="1" applyFill="1" applyBorder="1" applyAlignment="1" applyProtection="1">
      <alignment horizontal="left" vertical="center" wrapText="1"/>
    </xf>
    <xf numFmtId="0" fontId="15" fillId="0" borderId="0" xfId="2" applyNumberFormat="1" applyFont="1" applyFill="1" applyBorder="1" applyAlignment="1" applyProtection="1">
      <alignment horizontal="left" vertical="center" wrapText="1"/>
    </xf>
    <xf numFmtId="164" fontId="15" fillId="0" borderId="0" xfId="2" applyFont="1" applyFill="1" applyBorder="1" applyAlignment="1" applyProtection="1">
      <alignment horizontal="center" vertical="center" wrapText="1"/>
    </xf>
    <xf numFmtId="164" fontId="12" fillId="0" borderId="0" xfId="2" applyFont="1" applyFill="1" applyBorder="1" applyAlignment="1" applyProtection="1">
      <alignment horizontal="center" vertical="center" wrapText="1"/>
    </xf>
    <xf numFmtId="164" fontId="17" fillId="0" borderId="0" xfId="2" applyFont="1" applyFill="1" applyBorder="1" applyAlignment="1" applyProtection="1">
      <alignment horizontal="center" vertical="top" wrapText="1"/>
    </xf>
    <xf numFmtId="164" fontId="17" fillId="0" borderId="0" xfId="2" applyFont="1" applyFill="1" applyBorder="1" applyAlignment="1" applyProtection="1">
      <alignment horizontal="left" vertical="top" wrapText="1"/>
    </xf>
    <xf numFmtId="0" fontId="18" fillId="0" borderId="0" xfId="0" applyFont="1" applyProtection="1"/>
    <xf numFmtId="164" fontId="16" fillId="0" borderId="0" xfId="2" applyFont="1" applyFill="1" applyBorder="1" applyAlignment="1" applyProtection="1">
      <alignment vertical="center"/>
    </xf>
    <xf numFmtId="164" fontId="16" fillId="0" borderId="0" xfId="2" applyFont="1" applyFill="1" applyBorder="1" applyAlignment="1" applyProtection="1">
      <alignment vertical="center" wrapText="1"/>
    </xf>
    <xf numFmtId="164" fontId="10" fillId="0" borderId="0" xfId="2" applyFont="1" applyFill="1" applyBorder="1" applyAlignment="1" applyProtection="1">
      <alignment vertical="center" wrapText="1"/>
    </xf>
    <xf numFmtId="164" fontId="17" fillId="0" borderId="0" xfId="2" applyFont="1" applyFill="1" applyBorder="1" applyAlignment="1" applyProtection="1">
      <alignment vertical="top" wrapText="1"/>
    </xf>
    <xf numFmtId="164" fontId="11" fillId="0" borderId="0" xfId="2" applyFont="1" applyFill="1" applyBorder="1" applyAlignment="1" applyProtection="1">
      <alignment vertical="center" wrapText="1"/>
    </xf>
    <xf numFmtId="164" fontId="16" fillId="0" borderId="2" xfId="2" applyFont="1" applyFill="1" applyBorder="1" applyAlignment="1" applyProtection="1">
      <alignment vertical="center" wrapText="1"/>
    </xf>
    <xf numFmtId="164" fontId="16" fillId="0" borderId="0" xfId="2" applyFont="1" applyFill="1" applyBorder="1" applyAlignment="1" applyProtection="1">
      <alignment horizontal="left" vertical="center"/>
    </xf>
    <xf numFmtId="164" fontId="8" fillId="0" borderId="0" xfId="2" applyFont="1" applyFill="1" applyBorder="1" applyAlignment="1" applyProtection="1">
      <alignment vertical="center"/>
    </xf>
    <xf numFmtId="164" fontId="16" fillId="0" borderId="0" xfId="2" applyFont="1" applyFill="1" applyBorder="1" applyAlignment="1" applyProtection="1">
      <alignment horizontal="left" vertical="center"/>
    </xf>
    <xf numFmtId="164" fontId="16" fillId="0" borderId="0" xfId="2" applyFont="1" applyFill="1" applyBorder="1" applyAlignment="1" applyProtection="1">
      <alignment horizontal="left" vertical="center" wrapText="1"/>
    </xf>
    <xf numFmtId="164" fontId="16" fillId="0" borderId="2" xfId="2" applyFont="1" applyFill="1" applyBorder="1" applyAlignment="1" applyProtection="1">
      <alignment horizontal="left" vertical="center" wrapText="1"/>
    </xf>
    <xf numFmtId="164" fontId="10" fillId="0" borderId="2" xfId="2" applyFont="1" applyFill="1" applyBorder="1" applyAlignment="1" applyProtection="1">
      <alignment vertical="center" wrapText="1"/>
    </xf>
    <xf numFmtId="164" fontId="15" fillId="9" borderId="1" xfId="2" applyFont="1" applyFill="1" applyBorder="1" applyAlignment="1" applyProtection="1">
      <alignment horizontal="center" vertical="center" wrapText="1"/>
    </xf>
    <xf numFmtId="164" fontId="15" fillId="12" borderId="5" xfId="2" applyFont="1" applyFill="1" applyBorder="1" applyAlignment="1" applyProtection="1">
      <alignment horizontal="center" vertical="center" wrapText="1"/>
    </xf>
    <xf numFmtId="164" fontId="15" fillId="12" borderId="21" xfId="2" applyFont="1" applyFill="1" applyBorder="1" applyAlignment="1" applyProtection="1">
      <alignment horizontal="center" vertical="center" wrapText="1"/>
    </xf>
    <xf numFmtId="164" fontId="15" fillId="12" borderId="9" xfId="2" applyFont="1" applyFill="1" applyBorder="1" applyAlignment="1" applyProtection="1">
      <alignment horizontal="center" vertical="center" wrapText="1"/>
    </xf>
    <xf numFmtId="164" fontId="15" fillId="7" borderId="5" xfId="2" applyFont="1" applyFill="1" applyBorder="1" applyAlignment="1" applyProtection="1">
      <alignment horizontal="center" vertical="center" wrapText="1"/>
    </xf>
    <xf numFmtId="164" fontId="15" fillId="7" borderId="21" xfId="2" applyFont="1" applyFill="1" applyBorder="1" applyAlignment="1" applyProtection="1">
      <alignment horizontal="center" vertical="center" wrapText="1"/>
    </xf>
    <xf numFmtId="0" fontId="12" fillId="10" borderId="1" xfId="0" applyFont="1" applyFill="1" applyBorder="1" applyAlignment="1" applyProtection="1">
      <alignment horizontal="center" vertical="center" wrapText="1"/>
    </xf>
    <xf numFmtId="0" fontId="15" fillId="8" borderId="1" xfId="0" applyFont="1" applyFill="1" applyBorder="1" applyAlignment="1" applyProtection="1">
      <alignment horizontal="center" vertical="center" wrapText="1"/>
    </xf>
    <xf numFmtId="0" fontId="15" fillId="6" borderId="1" xfId="0" applyFont="1" applyFill="1" applyBorder="1" applyAlignment="1" applyProtection="1">
      <alignment horizontal="center" vertical="center" wrapText="1"/>
    </xf>
    <xf numFmtId="0" fontId="15" fillId="6" borderId="6" xfId="0" applyFont="1" applyFill="1" applyBorder="1" applyAlignment="1" applyProtection="1">
      <alignment horizontal="center" vertical="center" wrapText="1"/>
    </xf>
    <xf numFmtId="0" fontId="15" fillId="6" borderId="7" xfId="0" applyFont="1" applyFill="1" applyBorder="1" applyAlignment="1" applyProtection="1">
      <alignment horizontal="center" vertical="center" wrapText="1"/>
    </xf>
    <xf numFmtId="0" fontId="15" fillId="6" borderId="8" xfId="0" applyFont="1" applyFill="1" applyBorder="1" applyAlignment="1" applyProtection="1">
      <alignment horizontal="center" vertical="center" wrapText="1"/>
    </xf>
    <xf numFmtId="0" fontId="15" fillId="4" borderId="21" xfId="0" applyFont="1" applyFill="1" applyBorder="1" applyAlignment="1" applyProtection="1">
      <alignment horizontal="center" vertical="center" wrapText="1"/>
    </xf>
    <xf numFmtId="0" fontId="15" fillId="4" borderId="9" xfId="0" applyFont="1" applyFill="1" applyBorder="1" applyAlignment="1" applyProtection="1">
      <alignment horizontal="center" vertical="center" wrapText="1"/>
    </xf>
    <xf numFmtId="0" fontId="12" fillId="14" borderId="19" xfId="0" applyFont="1" applyFill="1" applyBorder="1" applyAlignment="1" applyProtection="1">
      <alignment horizontal="center" vertical="center" wrapText="1"/>
    </xf>
    <xf numFmtId="0" fontId="15" fillId="13" borderId="19" xfId="0" applyFont="1" applyFill="1" applyBorder="1" applyAlignment="1" applyProtection="1">
      <alignment horizontal="center" vertical="center" wrapText="1"/>
    </xf>
    <xf numFmtId="0" fontId="15" fillId="8" borderId="5" xfId="0" applyFont="1" applyFill="1" applyBorder="1" applyAlignment="1" applyProtection="1">
      <alignment horizontal="center" vertical="center" wrapText="1"/>
    </xf>
    <xf numFmtId="0" fontId="15" fillId="8" borderId="9" xfId="0" applyFont="1" applyFill="1" applyBorder="1" applyAlignment="1" applyProtection="1">
      <alignment horizontal="center" vertical="center" wrapText="1"/>
    </xf>
    <xf numFmtId="0" fontId="15" fillId="6" borderId="19" xfId="0" applyFont="1" applyFill="1" applyBorder="1" applyAlignment="1" applyProtection="1">
      <alignment horizontal="center" vertical="center" wrapText="1"/>
    </xf>
    <xf numFmtId="0" fontId="15" fillId="6" borderId="1" xfId="0" applyFont="1" applyFill="1" applyBorder="1" applyAlignment="1" applyProtection="1">
      <alignment horizontal="center" vertical="center" textRotation="90" wrapText="1"/>
    </xf>
    <xf numFmtId="0" fontId="15" fillId="4" borderId="1" xfId="0" applyFont="1" applyFill="1" applyBorder="1" applyAlignment="1" applyProtection="1">
      <alignment horizontal="center" vertical="center" wrapText="1"/>
    </xf>
    <xf numFmtId="0" fontId="12" fillId="14" borderId="24" xfId="0" applyFont="1" applyFill="1" applyBorder="1" applyAlignment="1" applyProtection="1">
      <alignment horizontal="center" vertical="center" wrapText="1"/>
    </xf>
    <xf numFmtId="0" fontId="15" fillId="13" borderId="24" xfId="0" applyFont="1" applyFill="1" applyBorder="1" applyAlignment="1" applyProtection="1">
      <alignment horizontal="center" vertical="center" wrapText="1"/>
    </xf>
    <xf numFmtId="0" fontId="15" fillId="6" borderId="20" xfId="0" applyFont="1" applyFill="1" applyBorder="1" applyAlignment="1" applyProtection="1">
      <alignment horizontal="center" vertical="center" wrapText="1"/>
    </xf>
    <xf numFmtId="0" fontId="12" fillId="14" borderId="20" xfId="0" applyFont="1" applyFill="1" applyBorder="1" applyAlignment="1" applyProtection="1">
      <alignment horizontal="center" vertical="center" wrapText="1"/>
    </xf>
    <xf numFmtId="0" fontId="15" fillId="13" borderId="20" xfId="0" applyFont="1" applyFill="1" applyBorder="1" applyAlignment="1" applyProtection="1">
      <alignment horizontal="center" vertical="center" wrapText="1"/>
    </xf>
    <xf numFmtId="0" fontId="30" fillId="15" borderId="1" xfId="0" applyFont="1" applyFill="1" applyBorder="1" applyAlignment="1" applyProtection="1">
      <alignment horizontal="left" vertical="center" wrapText="1"/>
    </xf>
    <xf numFmtId="0" fontId="30" fillId="0" borderId="1" xfId="0" applyFont="1" applyFill="1" applyBorder="1" applyAlignment="1" applyProtection="1">
      <alignment horizontal="center" vertical="center" wrapText="1"/>
    </xf>
    <xf numFmtId="0" fontId="30" fillId="15" borderId="1" xfId="0" applyFont="1" applyFill="1" applyBorder="1" applyAlignment="1" applyProtection="1">
      <alignment horizontal="center" vertical="center" wrapText="1"/>
    </xf>
    <xf numFmtId="0" fontId="30" fillId="0" borderId="1" xfId="0" applyFont="1" applyFill="1" applyBorder="1" applyAlignment="1" applyProtection="1">
      <alignment horizontal="center" vertical="center" textRotation="90" wrapText="1"/>
    </xf>
    <xf numFmtId="0" fontId="30" fillId="0" borderId="1" xfId="0" applyFont="1" applyFill="1" applyBorder="1" applyAlignment="1" applyProtection="1">
      <alignment horizontal="left" vertical="center" textRotation="90" wrapText="1"/>
    </xf>
    <xf numFmtId="0" fontId="30" fillId="2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5" applyFont="1" applyFill="1" applyBorder="1" applyAlignment="1" applyProtection="1">
      <alignment horizontal="center" vertical="center" wrapText="1"/>
    </xf>
    <xf numFmtId="0" fontId="30" fillId="15" borderId="1" xfId="0" applyFont="1" applyFill="1" applyBorder="1" applyAlignment="1" applyProtection="1">
      <alignment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15" fillId="5" borderId="3" xfId="0" applyFont="1" applyFill="1" applyBorder="1" applyAlignment="1" applyProtection="1">
      <alignment horizontal="center" vertical="center" wrapText="1"/>
    </xf>
    <xf numFmtId="0" fontId="15" fillId="5" borderId="4" xfId="0" applyFont="1" applyFill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15" fillId="5" borderId="3" xfId="0" applyFont="1" applyFill="1" applyBorder="1" applyAlignment="1" applyProtection="1">
      <alignment horizontal="center" vertical="center" wrapText="1"/>
    </xf>
    <xf numFmtId="0" fontId="15" fillId="5" borderId="4" xfId="0" applyFont="1" applyFill="1" applyBorder="1" applyAlignment="1" applyProtection="1">
      <alignment horizontal="center" vertical="center" wrapText="1"/>
    </xf>
    <xf numFmtId="0" fontId="33" fillId="0" borderId="1" xfId="5" applyFont="1" applyFill="1" applyBorder="1" applyAlignment="1" applyProtection="1">
      <alignment horizontal="center" vertical="center" wrapText="1"/>
    </xf>
    <xf numFmtId="0" fontId="16" fillId="0" borderId="1" xfId="0" applyFont="1" applyBorder="1" applyProtection="1"/>
    <xf numFmtId="0" fontId="0" fillId="11" borderId="19" xfId="0" applyFill="1" applyBorder="1" applyAlignment="1" applyProtection="1">
      <alignment horizontal="center" vertical="center"/>
    </xf>
    <xf numFmtId="0" fontId="0" fillId="11" borderId="6" xfId="0" applyFill="1" applyBorder="1" applyAlignment="1" applyProtection="1">
      <alignment horizontal="center" vertical="center"/>
    </xf>
    <xf numFmtId="0" fontId="0" fillId="11" borderId="5" xfId="0" applyFill="1" applyBorder="1" applyAlignment="1" applyProtection="1">
      <alignment horizontal="center" vertical="center"/>
    </xf>
    <xf numFmtId="0" fontId="0" fillId="11" borderId="21" xfId="0" applyFill="1" applyBorder="1" applyAlignment="1" applyProtection="1">
      <alignment horizontal="center" vertical="center"/>
    </xf>
    <xf numFmtId="0" fontId="0" fillId="11" borderId="9" xfId="0" applyFill="1" applyBorder="1" applyAlignment="1" applyProtection="1">
      <alignment horizontal="center" vertical="center"/>
    </xf>
    <xf numFmtId="0" fontId="0" fillId="11" borderId="1" xfId="0" applyFill="1" applyBorder="1" applyAlignment="1" applyProtection="1">
      <alignment horizontal="center" vertical="center"/>
    </xf>
    <xf numFmtId="0" fontId="0" fillId="11" borderId="1" xfId="0" applyFill="1" applyBorder="1" applyAlignment="1" applyProtection="1">
      <alignment horizontal="center" vertical="center"/>
    </xf>
    <xf numFmtId="0" fontId="0" fillId="11" borderId="20" xfId="0" applyFill="1" applyBorder="1" applyAlignment="1" applyProtection="1">
      <alignment horizontal="center" vertical="center"/>
    </xf>
    <xf numFmtId="0" fontId="0" fillId="11" borderId="20" xfId="0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1" fontId="0" fillId="0" borderId="1" xfId="0" applyNumberFormat="1" applyFill="1" applyBorder="1" applyAlignment="1" applyProtection="1">
      <alignment horizontal="center" vertical="center"/>
    </xf>
  </cellXfs>
  <cellStyles count="6">
    <cellStyle name="Hipervínculo" xfId="5" builtinId="8"/>
    <cellStyle name="Normal" xfId="0" builtinId="0"/>
    <cellStyle name="Normal 2" xfId="1"/>
    <cellStyle name="Normal 3" xfId="2"/>
    <cellStyle name="Normal 4" xfId="3"/>
    <cellStyle name="Normal 4 2" xfId="4"/>
  </cellStyles>
  <dxfs count="75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330200</xdr:colOff>
      <xdr:row>0</xdr:row>
      <xdr:rowOff>165100</xdr:rowOff>
    </xdr:from>
    <xdr:to>
      <xdr:col>0</xdr:col>
      <xdr:colOff>1638300</xdr:colOff>
      <xdr:row>3</xdr:row>
      <xdr:rowOff>0</xdr:rowOff>
    </xdr:to>
    <xdr:pic>
      <xdr:nvPicPr>
        <xdr:cNvPr id="8494" name="image00.png">
          <a:extLst>
            <a:ext uri="{FF2B5EF4-FFF2-40B4-BE49-F238E27FC236}">
              <a16:creationId xmlns="" xmlns:a16="http://schemas.microsoft.com/office/drawing/2014/main" id="{0B012A08-87A5-D443-912D-3B50717CF1E9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" y="165100"/>
          <a:ext cx="1308100" cy="1130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atastrobogota.gov.co/" TargetMode="External"/><Relationship Id="rId13" Type="http://schemas.openxmlformats.org/officeDocument/2006/relationships/vmlDrawing" Target="../drawings/vmlDrawing2.vml"/><Relationship Id="rId3" Type="http://schemas.openxmlformats.org/officeDocument/2006/relationships/hyperlink" Target="https://community.secop.gov.co/STS/Users/Login/Index?SkinName=CCE" TargetMode="External"/><Relationship Id="rId7" Type="http://schemas.openxmlformats.org/officeDocument/2006/relationships/hyperlink" Target="http://www.catastrobogota.gov.co/" TargetMode="External"/><Relationship Id="rId12" Type="http://schemas.openxmlformats.org/officeDocument/2006/relationships/vmlDrawing" Target="../drawings/vmlDrawing1.vml"/><Relationship Id="rId2" Type="http://schemas.openxmlformats.org/officeDocument/2006/relationships/hyperlink" Target="http://www.catastrobogota.gov.co/" TargetMode="External"/><Relationship Id="rId1" Type="http://schemas.openxmlformats.org/officeDocument/2006/relationships/printerSettings" Target="../printerSettings/printerSettings1.bin"/><Relationship Id="rId6" Type="http://schemas.openxmlformats.org/officeDocument/2006/relationships/hyperlink" Target="https://community.secop.gov.co/STS/Users/Login/Index?SkinName=CCE" TargetMode="External"/><Relationship Id="rId11" Type="http://schemas.openxmlformats.org/officeDocument/2006/relationships/drawing" Target="../drawings/drawing1.xml"/><Relationship Id="rId5" Type="http://schemas.openxmlformats.org/officeDocument/2006/relationships/hyperlink" Target="https://community.secop.gov.co/STS/Users/Login/Index?SkinName=CCE" TargetMode="External"/><Relationship Id="rId10" Type="http://schemas.openxmlformats.org/officeDocument/2006/relationships/printerSettings" Target="../printerSettings/printerSettings2.bin"/><Relationship Id="rId4" Type="http://schemas.openxmlformats.org/officeDocument/2006/relationships/hyperlink" Target="https://community.secop.gov.co/STS/Users/Login/Index?SkinName=CCE" TargetMode="External"/><Relationship Id="rId9" Type="http://schemas.openxmlformats.org/officeDocument/2006/relationships/hyperlink" Target="http://www.catastrobogota.gov.co/" TargetMode="External"/><Relationship Id="rId1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>
    <pageSetUpPr fitToPage="1"/>
  </sheetPr>
  <dimension ref="A1:AK400"/>
  <sheetViews>
    <sheetView showGridLines="0" tabSelected="1" zoomScale="75" zoomScaleNormal="75" zoomScaleSheetLayoutView="55" workbookViewId="0">
      <selection sqref="A1:XFD1048576"/>
    </sheetView>
  </sheetViews>
  <sheetFormatPr baseColWidth="10" defaultColWidth="11.42578125" defaultRowHeight="15" x14ac:dyDescent="0.25"/>
  <cols>
    <col min="1" max="1" width="27.42578125" style="28" bestFit="1" customWidth="1"/>
    <col min="2" max="2" width="14.5703125" style="28" customWidth="1"/>
    <col min="3" max="3" width="13.42578125" style="28" customWidth="1"/>
    <col min="4" max="4" width="15.42578125" style="28" bestFit="1" customWidth="1"/>
    <col min="5" max="5" width="32.7109375" style="28" customWidth="1"/>
    <col min="6" max="6" width="9.140625" style="28" customWidth="1"/>
    <col min="7" max="9" width="3.7109375" style="28" customWidth="1"/>
    <col min="10" max="10" width="13.140625" style="28" customWidth="1"/>
    <col min="11" max="11" width="14.42578125" style="28" customWidth="1"/>
    <col min="12" max="13" width="6.7109375" style="28" customWidth="1"/>
    <col min="14" max="14" width="17.42578125" style="28" customWidth="1"/>
    <col min="15" max="15" width="20.28515625" style="28" customWidth="1"/>
    <col min="16" max="16" width="19.7109375" style="28" customWidth="1"/>
    <col min="17" max="17" width="26.42578125" style="28" customWidth="1"/>
    <col min="18" max="18" width="26.28515625" style="28" customWidth="1"/>
    <col min="19" max="19" width="28.140625" style="28" customWidth="1"/>
    <col min="20" max="20" width="25.7109375" style="28" customWidth="1"/>
    <col min="21" max="26" width="26.42578125" style="28" customWidth="1"/>
    <col min="27" max="33" width="19.7109375" style="28" customWidth="1"/>
    <col min="34" max="37" width="0" style="28" hidden="1" customWidth="1"/>
    <col min="38" max="16384" width="11.42578125" style="28"/>
  </cols>
  <sheetData>
    <row r="1" spans="1:37" s="15" customFormat="1" ht="41.25" customHeight="1" x14ac:dyDescent="0.25">
      <c r="A1" s="9"/>
      <c r="B1" s="10" t="s">
        <v>34</v>
      </c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2"/>
      <c r="AH1" s="13"/>
      <c r="AI1" s="14"/>
      <c r="AJ1" s="13"/>
      <c r="AK1" s="13"/>
    </row>
    <row r="2" spans="1:37" s="15" customFormat="1" ht="42.75" customHeight="1" x14ac:dyDescent="0.25">
      <c r="A2" s="16"/>
      <c r="B2" s="17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9"/>
      <c r="AH2" s="13"/>
      <c r="AI2" s="13"/>
      <c r="AJ2" s="13"/>
      <c r="AK2" s="13"/>
    </row>
    <row r="3" spans="1:37" s="15" customFormat="1" ht="27" customHeight="1" x14ac:dyDescent="0.25">
      <c r="A3" s="16"/>
      <c r="B3" s="17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9"/>
      <c r="AH3" s="13"/>
      <c r="AI3" s="13"/>
      <c r="AJ3" s="13"/>
      <c r="AK3" s="13"/>
    </row>
    <row r="4" spans="1:37" s="15" customFormat="1" ht="15.75" thickBot="1" x14ac:dyDescent="0.3">
      <c r="A4" s="20"/>
      <c r="B4" s="21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3"/>
      <c r="AH4" s="13"/>
      <c r="AI4" s="13"/>
      <c r="AJ4" s="13"/>
      <c r="AK4" s="13"/>
    </row>
    <row r="7" spans="1:37" ht="18.75" customHeight="1" x14ac:dyDescent="0.25">
      <c r="A7" s="24" t="s">
        <v>17</v>
      </c>
      <c r="B7" s="24"/>
      <c r="C7" s="24"/>
      <c r="D7" s="24"/>
      <c r="E7" s="24"/>
      <c r="F7" s="25" t="s">
        <v>582</v>
      </c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6"/>
      <c r="S7" s="27"/>
      <c r="T7" s="27"/>
      <c r="U7" s="27"/>
      <c r="AI7" s="27"/>
      <c r="AJ7" s="27"/>
      <c r="AK7" s="27"/>
    </row>
    <row r="8" spans="1:37" ht="48.75" customHeight="1" x14ac:dyDescent="0.25">
      <c r="A8" s="24" t="s">
        <v>20</v>
      </c>
      <c r="B8" s="24"/>
      <c r="C8" s="24"/>
      <c r="D8" s="24"/>
      <c r="E8" s="24"/>
      <c r="F8" s="25" t="s">
        <v>571</v>
      </c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7"/>
      <c r="T8" s="27"/>
      <c r="U8" s="27"/>
      <c r="AI8" s="27"/>
      <c r="AJ8" s="27"/>
      <c r="AK8" s="27"/>
    </row>
    <row r="9" spans="1:37" ht="18.75" customHeight="1" x14ac:dyDescent="0.25">
      <c r="A9" s="24" t="s">
        <v>18</v>
      </c>
      <c r="B9" s="24"/>
      <c r="C9" s="24"/>
      <c r="D9" s="24"/>
      <c r="E9" s="24"/>
      <c r="F9" s="25" t="s">
        <v>549</v>
      </c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7"/>
      <c r="T9" s="27"/>
      <c r="U9" s="27"/>
      <c r="AI9" s="27"/>
      <c r="AJ9" s="27"/>
      <c r="AK9" s="27"/>
    </row>
    <row r="10" spans="1:37" ht="18.75" customHeight="1" x14ac:dyDescent="0.25">
      <c r="A10" s="24" t="s">
        <v>19</v>
      </c>
      <c r="B10" s="24"/>
      <c r="C10" s="24"/>
      <c r="D10" s="24"/>
      <c r="E10" s="24"/>
      <c r="F10" s="29">
        <v>43259</v>
      </c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7"/>
      <c r="T10" s="27"/>
      <c r="U10" s="30"/>
      <c r="AI10" s="27"/>
      <c r="AJ10" s="27"/>
      <c r="AK10" s="27"/>
    </row>
    <row r="11" spans="1:37" x14ac:dyDescent="0.25">
      <c r="A11" s="31"/>
      <c r="B11" s="31"/>
      <c r="C11" s="31"/>
      <c r="D11" s="31"/>
      <c r="E11" s="31"/>
      <c r="F11" s="32"/>
      <c r="G11" s="33"/>
      <c r="H11" s="33"/>
      <c r="I11" s="33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5"/>
      <c r="V11" s="35"/>
      <c r="W11" s="35"/>
      <c r="X11" s="35"/>
      <c r="Y11" s="35"/>
      <c r="Z11" s="35"/>
      <c r="AA11" s="35"/>
      <c r="AB11" s="35"/>
      <c r="AC11" s="36"/>
      <c r="AD11" s="37" t="s">
        <v>40</v>
      </c>
      <c r="AE11" s="38" t="s">
        <v>42</v>
      </c>
      <c r="AF11" s="38"/>
      <c r="AG11" s="35"/>
      <c r="AH11" s="34"/>
      <c r="AI11" s="34"/>
      <c r="AJ11" s="34"/>
      <c r="AK11" s="34"/>
    </row>
    <row r="12" spans="1:37" ht="17.25" x14ac:dyDescent="0.25">
      <c r="A12" s="39" t="s">
        <v>50</v>
      </c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40"/>
      <c r="T12" s="40"/>
      <c r="U12" s="41"/>
      <c r="V12" s="41"/>
      <c r="W12" s="41"/>
      <c r="X12" s="41"/>
      <c r="Y12" s="41"/>
      <c r="Z12" s="41"/>
      <c r="AA12" s="41"/>
      <c r="AB12" s="41"/>
      <c r="AC12" s="42"/>
      <c r="AD12" s="37" t="s">
        <v>41</v>
      </c>
      <c r="AE12" s="43" t="s">
        <v>52</v>
      </c>
      <c r="AF12" s="43"/>
      <c r="AG12" s="41"/>
      <c r="AH12" s="44"/>
      <c r="AI12" s="44"/>
      <c r="AJ12" s="44"/>
      <c r="AK12" s="44"/>
    </row>
    <row r="13" spans="1:37" ht="15.75" customHeight="1" x14ac:dyDescent="0.25">
      <c r="A13" s="45" t="s">
        <v>53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1"/>
      <c r="Z13" s="41"/>
      <c r="AA13" s="41"/>
      <c r="AB13" s="41"/>
      <c r="AC13" s="42"/>
      <c r="AD13" s="37"/>
      <c r="AE13" s="43" t="s">
        <v>49</v>
      </c>
      <c r="AF13" s="43"/>
      <c r="AG13" s="41"/>
      <c r="AH13" s="44"/>
      <c r="AI13" s="44"/>
      <c r="AJ13" s="44"/>
      <c r="AK13" s="44"/>
    </row>
    <row r="14" spans="1:37" ht="32.25" customHeight="1" x14ac:dyDescent="0.25">
      <c r="A14" s="46" t="s">
        <v>51</v>
      </c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40"/>
      <c r="T14" s="40"/>
      <c r="U14" s="41"/>
      <c r="V14" s="41"/>
      <c r="W14" s="41"/>
      <c r="X14" s="41"/>
      <c r="Y14" s="41"/>
      <c r="Z14" s="41"/>
      <c r="AA14" s="41"/>
      <c r="AB14" s="41"/>
      <c r="AC14" s="42"/>
      <c r="AD14" s="37"/>
      <c r="AE14" s="43" t="s">
        <v>48</v>
      </c>
      <c r="AF14" s="43"/>
      <c r="AG14" s="41"/>
      <c r="AH14" s="44"/>
      <c r="AI14" s="44"/>
      <c r="AJ14" s="44"/>
      <c r="AK14" s="44"/>
    </row>
    <row r="15" spans="1:37" ht="12" customHeight="1" x14ac:dyDescent="0.25">
      <c r="A15" s="47"/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0"/>
      <c r="T15" s="40"/>
      <c r="U15" s="41"/>
      <c r="V15" s="41"/>
      <c r="W15" s="41"/>
      <c r="X15" s="41"/>
      <c r="Y15" s="41"/>
      <c r="Z15" s="41"/>
      <c r="AA15" s="41"/>
      <c r="AB15" s="41"/>
      <c r="AC15" s="42"/>
      <c r="AD15" s="37"/>
      <c r="AE15" s="43" t="s">
        <v>47</v>
      </c>
      <c r="AF15" s="43"/>
      <c r="AG15" s="41"/>
      <c r="AH15" s="44"/>
      <c r="AI15" s="44"/>
      <c r="AJ15" s="44"/>
      <c r="AK15" s="44"/>
    </row>
    <row r="16" spans="1:37" ht="15.75" customHeight="1" x14ac:dyDescent="0.25">
      <c r="A16" s="39" t="s">
        <v>54</v>
      </c>
      <c r="B16" s="39"/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40"/>
      <c r="T16" s="40"/>
      <c r="U16" s="41"/>
      <c r="V16" s="41"/>
      <c r="W16" s="41"/>
      <c r="X16" s="41"/>
      <c r="Y16" s="41"/>
      <c r="Z16" s="41"/>
      <c r="AA16" s="41"/>
      <c r="AB16" s="41"/>
      <c r="AC16" s="42"/>
      <c r="AD16" s="37"/>
      <c r="AE16" s="43" t="s">
        <v>45</v>
      </c>
      <c r="AF16" s="43"/>
      <c r="AG16" s="41"/>
      <c r="AH16" s="44"/>
      <c r="AI16" s="44"/>
      <c r="AJ16" s="44"/>
      <c r="AK16" s="44"/>
    </row>
    <row r="17" spans="1:37" ht="9" customHeight="1" x14ac:dyDescent="0.25">
      <c r="A17" s="48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0"/>
      <c r="T17" s="40"/>
      <c r="U17" s="41"/>
      <c r="V17" s="41"/>
      <c r="W17" s="41"/>
      <c r="X17" s="41"/>
      <c r="Y17" s="41"/>
      <c r="Z17" s="41"/>
      <c r="AA17" s="41"/>
      <c r="AB17" s="41"/>
      <c r="AC17" s="42"/>
      <c r="AD17" s="37"/>
      <c r="AE17" s="43" t="s">
        <v>44</v>
      </c>
      <c r="AF17" s="43"/>
      <c r="AG17" s="41"/>
      <c r="AH17" s="44"/>
      <c r="AI17" s="44"/>
      <c r="AJ17" s="44"/>
      <c r="AK17" s="44"/>
    </row>
    <row r="18" spans="1:37" ht="10.5" customHeight="1" x14ac:dyDescent="0.25">
      <c r="S18" s="40"/>
      <c r="T18" s="40"/>
      <c r="U18" s="41"/>
      <c r="V18" s="41"/>
      <c r="W18" s="41"/>
      <c r="X18" s="41"/>
      <c r="Y18" s="41"/>
      <c r="Z18" s="41"/>
      <c r="AA18" s="41"/>
      <c r="AB18" s="41"/>
      <c r="AC18" s="42"/>
      <c r="AD18" s="37"/>
      <c r="AE18" s="43" t="s">
        <v>43</v>
      </c>
      <c r="AF18" s="43"/>
      <c r="AG18" s="41"/>
      <c r="AH18" s="44"/>
      <c r="AI18" s="44"/>
      <c r="AJ18" s="44"/>
      <c r="AK18" s="44"/>
    </row>
    <row r="19" spans="1:37" ht="11.25" customHeight="1" x14ac:dyDescent="0.25">
      <c r="A19" s="49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4"/>
      <c r="T19" s="44"/>
      <c r="U19" s="50"/>
      <c r="V19" s="50"/>
      <c r="W19" s="50"/>
      <c r="X19" s="50"/>
      <c r="Y19" s="50"/>
      <c r="Z19" s="50"/>
      <c r="AA19" s="41"/>
      <c r="AB19" s="41"/>
      <c r="AC19" s="42"/>
      <c r="AD19" s="37"/>
      <c r="AE19" s="43" t="s">
        <v>46</v>
      </c>
      <c r="AF19" s="43"/>
      <c r="AG19" s="41"/>
      <c r="AH19" s="44"/>
      <c r="AI19" s="44"/>
      <c r="AJ19" s="44"/>
      <c r="AK19" s="44"/>
    </row>
    <row r="20" spans="1:37" ht="69" customHeight="1" x14ac:dyDescent="0.25">
      <c r="A20" s="51" t="s">
        <v>28</v>
      </c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2" t="s">
        <v>71</v>
      </c>
      <c r="W20" s="53"/>
      <c r="X20" s="53"/>
      <c r="Y20" s="53"/>
      <c r="Z20" s="54"/>
      <c r="AA20" s="55" t="s">
        <v>38</v>
      </c>
      <c r="AB20" s="56"/>
      <c r="AC20" s="56"/>
      <c r="AD20" s="56"/>
      <c r="AE20" s="56"/>
      <c r="AF20" s="56"/>
      <c r="AG20" s="57" t="s">
        <v>58</v>
      </c>
      <c r="AH20" s="58" t="s">
        <v>16</v>
      </c>
      <c r="AI20" s="58"/>
      <c r="AJ20" s="58"/>
      <c r="AK20" s="58"/>
    </row>
    <row r="21" spans="1:37" ht="38.25" customHeight="1" x14ac:dyDescent="0.25">
      <c r="A21" s="59" t="s">
        <v>0</v>
      </c>
      <c r="B21" s="59" t="s">
        <v>1</v>
      </c>
      <c r="C21" s="59" t="s">
        <v>2</v>
      </c>
      <c r="D21" s="60" t="s">
        <v>3</v>
      </c>
      <c r="E21" s="61"/>
      <c r="F21" s="62"/>
      <c r="G21" s="60" t="s">
        <v>37</v>
      </c>
      <c r="H21" s="61"/>
      <c r="I21" s="61"/>
      <c r="J21" s="61"/>
      <c r="K21" s="62"/>
      <c r="L21" s="60" t="s">
        <v>4</v>
      </c>
      <c r="M21" s="62"/>
      <c r="N21" s="63"/>
      <c r="O21" s="63"/>
      <c r="P21" s="64"/>
      <c r="Q21" s="51"/>
      <c r="R21" s="51"/>
      <c r="S21" s="51"/>
      <c r="T21" s="51"/>
      <c r="U21" s="51"/>
      <c r="V21" s="65" t="s">
        <v>570</v>
      </c>
      <c r="W21" s="66" t="s">
        <v>55</v>
      </c>
      <c r="X21" s="66" t="s">
        <v>56</v>
      </c>
      <c r="Y21" s="66" t="s">
        <v>57</v>
      </c>
      <c r="Z21" s="66" t="s">
        <v>60</v>
      </c>
      <c r="AA21" s="58" t="s">
        <v>22</v>
      </c>
      <c r="AB21" s="58" t="s">
        <v>23</v>
      </c>
      <c r="AC21" s="58" t="s">
        <v>24</v>
      </c>
      <c r="AD21" s="58" t="s">
        <v>25</v>
      </c>
      <c r="AE21" s="67" t="s">
        <v>26</v>
      </c>
      <c r="AF21" s="67" t="s">
        <v>27</v>
      </c>
      <c r="AG21" s="57"/>
      <c r="AH21" s="68"/>
      <c r="AI21" s="58"/>
      <c r="AJ21" s="58"/>
      <c r="AK21" s="58"/>
    </row>
    <row r="22" spans="1:37" ht="41.25" customHeight="1" x14ac:dyDescent="0.25">
      <c r="A22" s="59"/>
      <c r="B22" s="59"/>
      <c r="C22" s="59"/>
      <c r="D22" s="69" t="s">
        <v>5</v>
      </c>
      <c r="E22" s="59" t="s">
        <v>6</v>
      </c>
      <c r="F22" s="59" t="s">
        <v>7</v>
      </c>
      <c r="G22" s="70" t="s">
        <v>30</v>
      </c>
      <c r="H22" s="70" t="s">
        <v>8</v>
      </c>
      <c r="I22" s="70" t="s">
        <v>9</v>
      </c>
      <c r="J22" s="59" t="s">
        <v>10</v>
      </c>
      <c r="K22" s="59" t="s">
        <v>11</v>
      </c>
      <c r="L22" s="70" t="s">
        <v>12</v>
      </c>
      <c r="M22" s="70" t="s">
        <v>13</v>
      </c>
      <c r="N22" s="71" t="s">
        <v>14</v>
      </c>
      <c r="O22" s="71" t="s">
        <v>15</v>
      </c>
      <c r="P22" s="71" t="s">
        <v>29</v>
      </c>
      <c r="Q22" s="71" t="s">
        <v>21</v>
      </c>
      <c r="R22" s="71" t="s">
        <v>31</v>
      </c>
      <c r="S22" s="71" t="s">
        <v>33</v>
      </c>
      <c r="T22" s="71" t="s">
        <v>36</v>
      </c>
      <c r="U22" s="71" t="s">
        <v>32</v>
      </c>
      <c r="V22" s="72"/>
      <c r="W22" s="73"/>
      <c r="X22" s="73"/>
      <c r="Y22" s="73"/>
      <c r="Z22" s="73"/>
      <c r="AA22" s="58"/>
      <c r="AB22" s="58"/>
      <c r="AC22" s="58"/>
      <c r="AD22" s="58"/>
      <c r="AE22" s="67"/>
      <c r="AF22" s="67"/>
      <c r="AG22" s="57"/>
      <c r="AH22" s="68"/>
      <c r="AI22" s="58"/>
      <c r="AJ22" s="58"/>
      <c r="AK22" s="58"/>
    </row>
    <row r="23" spans="1:37" ht="41.25" customHeight="1" x14ac:dyDescent="0.25">
      <c r="A23" s="59"/>
      <c r="B23" s="59"/>
      <c r="C23" s="59"/>
      <c r="D23" s="74"/>
      <c r="E23" s="59"/>
      <c r="F23" s="59"/>
      <c r="G23" s="70"/>
      <c r="H23" s="70"/>
      <c r="I23" s="70"/>
      <c r="J23" s="59"/>
      <c r="K23" s="59"/>
      <c r="L23" s="70"/>
      <c r="M23" s="70"/>
      <c r="N23" s="71"/>
      <c r="O23" s="71"/>
      <c r="P23" s="71"/>
      <c r="Q23" s="71"/>
      <c r="R23" s="71"/>
      <c r="S23" s="71"/>
      <c r="T23" s="71"/>
      <c r="U23" s="71"/>
      <c r="V23" s="75"/>
      <c r="W23" s="76"/>
      <c r="X23" s="76"/>
      <c r="Y23" s="76"/>
      <c r="Z23" s="76"/>
      <c r="AA23" s="58"/>
      <c r="AB23" s="58"/>
      <c r="AC23" s="58"/>
      <c r="AD23" s="58"/>
      <c r="AE23" s="67"/>
      <c r="AF23" s="67"/>
      <c r="AG23" s="57"/>
      <c r="AH23" s="68"/>
      <c r="AI23" s="58"/>
      <c r="AJ23" s="58"/>
      <c r="AK23" s="58"/>
    </row>
    <row r="24" spans="1:37" ht="63" thickBot="1" x14ac:dyDescent="0.3">
      <c r="A24" s="77" t="s">
        <v>87</v>
      </c>
      <c r="B24" s="78" t="s">
        <v>88</v>
      </c>
      <c r="C24" s="79" t="s">
        <v>89</v>
      </c>
      <c r="D24" s="79" t="s">
        <v>72</v>
      </c>
      <c r="E24" s="77" t="s">
        <v>90</v>
      </c>
      <c r="F24" s="80" t="s">
        <v>91</v>
      </c>
      <c r="G24" s="79"/>
      <c r="H24" s="79"/>
      <c r="I24" s="79" t="s">
        <v>35</v>
      </c>
      <c r="J24" s="81" t="s">
        <v>92</v>
      </c>
      <c r="K24" s="77" t="s">
        <v>93</v>
      </c>
      <c r="L24" s="82" t="s">
        <v>35</v>
      </c>
      <c r="M24" s="82"/>
      <c r="N24" s="78" t="s">
        <v>87</v>
      </c>
      <c r="O24" s="78" t="s">
        <v>94</v>
      </c>
      <c r="P24" s="83" t="s">
        <v>95</v>
      </c>
      <c r="Q24" s="77" t="s">
        <v>536</v>
      </c>
      <c r="R24" s="78" t="s">
        <v>39</v>
      </c>
      <c r="S24" s="77" t="s">
        <v>537</v>
      </c>
      <c r="T24" s="84" t="s">
        <v>102</v>
      </c>
      <c r="U24" s="85" t="s">
        <v>538</v>
      </c>
      <c r="V24" s="86" t="s">
        <v>73</v>
      </c>
      <c r="W24" s="6" t="str">
        <f>IFERROR(VLOOKUP($V24,'Agrupamiento Activos'!$A$3:$S$30,2,0),"")</f>
        <v>Pública</v>
      </c>
      <c r="X24" s="6" t="str">
        <f>IFERROR(VLOOKUP($V24,'Agrupamiento Activos'!$A$4:$S$30,9,0),"")</f>
        <v>Medio</v>
      </c>
      <c r="Y24" s="6" t="str">
        <f>IFERROR(VLOOKUP($V24,'Agrupamiento Activos'!$A$4:$S$30,16,0),"")</f>
        <v>Medio</v>
      </c>
      <c r="Z24" s="6" t="str">
        <f>IFERROR(VLOOKUP($V24,'Agrupamiento Activos'!$A$4:$S$30,19,0),"")</f>
        <v>Medio</v>
      </c>
      <c r="AA24" s="87" t="s">
        <v>568</v>
      </c>
      <c r="AB24" s="88" t="s">
        <v>568</v>
      </c>
      <c r="AC24" s="88" t="s">
        <v>568</v>
      </c>
      <c r="AD24" s="88" t="s">
        <v>568</v>
      </c>
      <c r="AE24" s="88" t="s">
        <v>568</v>
      </c>
      <c r="AF24" s="88" t="s">
        <v>568</v>
      </c>
      <c r="AG24" s="88" t="s">
        <v>59</v>
      </c>
      <c r="AH24" s="89"/>
      <c r="AI24" s="89"/>
      <c r="AJ24" s="89"/>
      <c r="AK24" s="90"/>
    </row>
    <row r="25" spans="1:37" ht="60.75" thickBot="1" x14ac:dyDescent="0.3">
      <c r="A25" s="77" t="s">
        <v>87</v>
      </c>
      <c r="B25" s="78" t="s">
        <v>88</v>
      </c>
      <c r="C25" s="79" t="s">
        <v>96</v>
      </c>
      <c r="D25" s="79" t="s">
        <v>97</v>
      </c>
      <c r="E25" s="77" t="s">
        <v>98</v>
      </c>
      <c r="F25" s="80" t="s">
        <v>91</v>
      </c>
      <c r="G25" s="79"/>
      <c r="H25" s="79"/>
      <c r="I25" s="79" t="s">
        <v>35</v>
      </c>
      <c r="J25" s="81" t="s">
        <v>99</v>
      </c>
      <c r="K25" s="77" t="s">
        <v>100</v>
      </c>
      <c r="L25" s="82" t="s">
        <v>35</v>
      </c>
      <c r="M25" s="79"/>
      <c r="N25" s="78" t="s">
        <v>87</v>
      </c>
      <c r="O25" s="78" t="s">
        <v>94</v>
      </c>
      <c r="P25" s="83" t="s">
        <v>95</v>
      </c>
      <c r="Q25" s="77" t="s">
        <v>536</v>
      </c>
      <c r="R25" s="78" t="s">
        <v>39</v>
      </c>
      <c r="S25" s="77" t="s">
        <v>539</v>
      </c>
      <c r="T25" s="84" t="s">
        <v>102</v>
      </c>
      <c r="U25" s="85" t="s">
        <v>538</v>
      </c>
      <c r="V25" s="86" t="s">
        <v>84</v>
      </c>
      <c r="W25" s="6" t="str">
        <f>IFERROR(VLOOKUP($V25,'Agrupamiento Activos'!$A$3:$S$30,2,0),"")</f>
        <v>Pública</v>
      </c>
      <c r="X25" s="6" t="str">
        <f>IFERROR(VLOOKUP($V25,'Agrupamiento Activos'!$A$4:$S$30,9,0),"")</f>
        <v>Alto</v>
      </c>
      <c r="Y25" s="6" t="str">
        <f>IFERROR(VLOOKUP($V25,'Agrupamiento Activos'!$A$4:$S$30,16,0),"")</f>
        <v>Alto</v>
      </c>
      <c r="Z25" s="6" t="str">
        <f>IFERROR(VLOOKUP($V25,'Agrupamiento Activos'!$A$4:$S$30,19,0),"")</f>
        <v>Medio</v>
      </c>
      <c r="AA25" s="91" t="s">
        <v>568</v>
      </c>
      <c r="AB25" s="88" t="s">
        <v>568</v>
      </c>
      <c r="AC25" s="88" t="s">
        <v>568</v>
      </c>
      <c r="AD25" s="88" t="s">
        <v>568</v>
      </c>
      <c r="AE25" s="88" t="s">
        <v>568</v>
      </c>
      <c r="AF25" s="88" t="s">
        <v>568</v>
      </c>
      <c r="AG25" s="88" t="s">
        <v>59</v>
      </c>
      <c r="AH25" s="92"/>
      <c r="AI25" s="92"/>
      <c r="AJ25" s="92"/>
      <c r="AK25" s="93"/>
    </row>
    <row r="26" spans="1:37" ht="60.75" thickBot="1" x14ac:dyDescent="0.3">
      <c r="A26" s="77" t="s">
        <v>87</v>
      </c>
      <c r="B26" s="78" t="s">
        <v>88</v>
      </c>
      <c r="C26" s="79" t="s">
        <v>96</v>
      </c>
      <c r="D26" s="79" t="s">
        <v>101</v>
      </c>
      <c r="E26" s="77" t="s">
        <v>98</v>
      </c>
      <c r="F26" s="80" t="s">
        <v>91</v>
      </c>
      <c r="G26" s="79"/>
      <c r="H26" s="79"/>
      <c r="I26" s="79" t="s">
        <v>35</v>
      </c>
      <c r="J26" s="81" t="s">
        <v>99</v>
      </c>
      <c r="K26" s="77" t="s">
        <v>100</v>
      </c>
      <c r="L26" s="82" t="s">
        <v>35</v>
      </c>
      <c r="M26" s="79"/>
      <c r="N26" s="78" t="s">
        <v>87</v>
      </c>
      <c r="O26" s="78" t="s">
        <v>94</v>
      </c>
      <c r="P26" s="83" t="s">
        <v>95</v>
      </c>
      <c r="Q26" s="77" t="s">
        <v>540</v>
      </c>
      <c r="R26" s="78" t="s">
        <v>541</v>
      </c>
      <c r="S26" s="77" t="s">
        <v>539</v>
      </c>
      <c r="T26" s="94" t="s">
        <v>542</v>
      </c>
      <c r="U26" s="85" t="s">
        <v>538</v>
      </c>
      <c r="V26" s="86" t="s">
        <v>86</v>
      </c>
      <c r="W26" s="6" t="str">
        <f>IFERROR(VLOOKUP($V26,'Agrupamiento Activos'!$A$3:$S$30,2,0),"")</f>
        <v>Pública</v>
      </c>
      <c r="X26" s="6" t="str">
        <f>IFERROR(VLOOKUP($V26,'Agrupamiento Activos'!$A$4:$S$30,9,0),"")</f>
        <v>Alto</v>
      </c>
      <c r="Y26" s="6" t="str">
        <f>IFERROR(VLOOKUP($V26,'Agrupamiento Activos'!$A$4:$S$30,16,0),"")</f>
        <v>Alto</v>
      </c>
      <c r="Z26" s="6" t="str">
        <f>IFERROR(VLOOKUP($V26,'Agrupamiento Activos'!$A$4:$S$30,19,0),"")</f>
        <v>Medio</v>
      </c>
      <c r="AA26" s="88" t="s">
        <v>568</v>
      </c>
      <c r="AB26" s="87" t="s">
        <v>568</v>
      </c>
      <c r="AC26" s="88" t="s">
        <v>568</v>
      </c>
      <c r="AD26" s="88" t="s">
        <v>568</v>
      </c>
      <c r="AE26" s="88" t="s">
        <v>568</v>
      </c>
      <c r="AF26" s="88" t="s">
        <v>568</v>
      </c>
      <c r="AG26" s="88" t="s">
        <v>59</v>
      </c>
      <c r="AH26" s="92"/>
      <c r="AI26" s="92"/>
      <c r="AJ26" s="92"/>
      <c r="AK26" s="93"/>
    </row>
    <row r="27" spans="1:37" ht="63" thickBot="1" x14ac:dyDescent="0.3">
      <c r="A27" s="77" t="s">
        <v>87</v>
      </c>
      <c r="B27" s="78" t="s">
        <v>88</v>
      </c>
      <c r="C27" s="79" t="s">
        <v>102</v>
      </c>
      <c r="D27" s="79" t="s">
        <v>103</v>
      </c>
      <c r="E27" s="77" t="s">
        <v>104</v>
      </c>
      <c r="F27" s="80" t="s">
        <v>91</v>
      </c>
      <c r="G27" s="79"/>
      <c r="H27" s="79"/>
      <c r="I27" s="79" t="s">
        <v>35</v>
      </c>
      <c r="J27" s="81" t="s">
        <v>92</v>
      </c>
      <c r="K27" s="77" t="s">
        <v>93</v>
      </c>
      <c r="L27" s="82" t="s">
        <v>35</v>
      </c>
      <c r="M27" s="82"/>
      <c r="N27" s="78" t="s">
        <v>87</v>
      </c>
      <c r="O27" s="78" t="s">
        <v>94</v>
      </c>
      <c r="P27" s="83" t="s">
        <v>95</v>
      </c>
      <c r="Q27" s="77" t="s">
        <v>536</v>
      </c>
      <c r="R27" s="78" t="s">
        <v>39</v>
      </c>
      <c r="S27" s="77" t="s">
        <v>537</v>
      </c>
      <c r="T27" s="84" t="s">
        <v>102</v>
      </c>
      <c r="U27" s="85" t="s">
        <v>538</v>
      </c>
      <c r="V27" s="86" t="s">
        <v>73</v>
      </c>
      <c r="W27" s="6" t="str">
        <f>IFERROR(VLOOKUP($V27,'Agrupamiento Activos'!$A$3:$S$30,2,0),"")</f>
        <v>Pública</v>
      </c>
      <c r="X27" s="6" t="str">
        <f>IFERROR(VLOOKUP($V27,'Agrupamiento Activos'!$A$4:$S$30,9,0),"")</f>
        <v>Medio</v>
      </c>
      <c r="Y27" s="6" t="str">
        <f>IFERROR(VLOOKUP($V27,'Agrupamiento Activos'!$A$4:$S$30,16,0),"")</f>
        <v>Medio</v>
      </c>
      <c r="Z27" s="6" t="str">
        <f>IFERROR(VLOOKUP($V27,'Agrupamiento Activos'!$A$4:$S$30,19,0),"")</f>
        <v>Medio</v>
      </c>
      <c r="AA27" s="88" t="s">
        <v>568</v>
      </c>
      <c r="AB27" s="88" t="s">
        <v>568</v>
      </c>
      <c r="AC27" s="88" t="s">
        <v>568</v>
      </c>
      <c r="AD27" s="88" t="s">
        <v>568</v>
      </c>
      <c r="AE27" s="88" t="s">
        <v>568</v>
      </c>
      <c r="AF27" s="88" t="s">
        <v>568</v>
      </c>
      <c r="AG27" s="88" t="s">
        <v>59</v>
      </c>
      <c r="AH27" s="92"/>
      <c r="AI27" s="92"/>
      <c r="AJ27" s="92"/>
      <c r="AK27" s="93"/>
    </row>
    <row r="28" spans="1:37" ht="60.75" thickBot="1" x14ac:dyDescent="0.3">
      <c r="A28" s="77" t="s">
        <v>87</v>
      </c>
      <c r="B28" s="78" t="s">
        <v>88</v>
      </c>
      <c r="C28" s="79" t="s">
        <v>105</v>
      </c>
      <c r="D28" s="79" t="s">
        <v>106</v>
      </c>
      <c r="E28" s="77" t="s">
        <v>107</v>
      </c>
      <c r="F28" s="80" t="s">
        <v>91</v>
      </c>
      <c r="G28" s="79" t="s">
        <v>35</v>
      </c>
      <c r="H28" s="79"/>
      <c r="I28" s="79"/>
      <c r="J28" s="81" t="s">
        <v>108</v>
      </c>
      <c r="K28" s="77" t="s">
        <v>102</v>
      </c>
      <c r="L28" s="82" t="s">
        <v>35</v>
      </c>
      <c r="M28" s="82"/>
      <c r="N28" s="78" t="s">
        <v>87</v>
      </c>
      <c r="O28" s="78" t="s">
        <v>94</v>
      </c>
      <c r="P28" s="83" t="s">
        <v>95</v>
      </c>
      <c r="Q28" s="77" t="s">
        <v>540</v>
      </c>
      <c r="R28" s="78" t="s">
        <v>39</v>
      </c>
      <c r="S28" s="77" t="s">
        <v>543</v>
      </c>
      <c r="T28" s="84" t="s">
        <v>102</v>
      </c>
      <c r="U28" s="85" t="s">
        <v>538</v>
      </c>
      <c r="V28" s="86" t="s">
        <v>75</v>
      </c>
      <c r="W28" s="6" t="str">
        <f>IFERROR(VLOOKUP($V28,'Agrupamiento Activos'!$A$3:$S$30,2,0),"")</f>
        <v>Pública</v>
      </c>
      <c r="X28" s="6" t="str">
        <f>IFERROR(VLOOKUP($V28,'Agrupamiento Activos'!$A$4:$S$30,9,0),"")</f>
        <v>Medio</v>
      </c>
      <c r="Y28" s="6" t="str">
        <f>IFERROR(VLOOKUP($V28,'Agrupamiento Activos'!$A$4:$S$30,16,0),"")</f>
        <v>Medio</v>
      </c>
      <c r="Z28" s="6" t="str">
        <f>IFERROR(VLOOKUP($V28,'Agrupamiento Activos'!$A$4:$S$30,19,0),"")</f>
        <v>Medio</v>
      </c>
      <c r="AA28" s="88" t="s">
        <v>568</v>
      </c>
      <c r="AB28" s="88" t="s">
        <v>568</v>
      </c>
      <c r="AC28" s="88" t="s">
        <v>568</v>
      </c>
      <c r="AD28" s="88" t="s">
        <v>568</v>
      </c>
      <c r="AE28" s="88" t="s">
        <v>568</v>
      </c>
      <c r="AF28" s="88" t="s">
        <v>568</v>
      </c>
      <c r="AG28" s="88" t="s">
        <v>59</v>
      </c>
      <c r="AH28" s="92"/>
      <c r="AI28" s="92"/>
      <c r="AJ28" s="92"/>
      <c r="AK28" s="93"/>
    </row>
    <row r="29" spans="1:37" ht="60.75" thickBot="1" x14ac:dyDescent="0.3">
      <c r="A29" s="77" t="s">
        <v>87</v>
      </c>
      <c r="B29" s="78" t="s">
        <v>88</v>
      </c>
      <c r="C29" s="79" t="s">
        <v>102</v>
      </c>
      <c r="D29" s="79" t="s">
        <v>72</v>
      </c>
      <c r="E29" s="77" t="s">
        <v>109</v>
      </c>
      <c r="F29" s="80" t="s">
        <v>91</v>
      </c>
      <c r="G29" s="79"/>
      <c r="H29" s="79"/>
      <c r="I29" s="79" t="s">
        <v>35</v>
      </c>
      <c r="J29" s="81" t="s">
        <v>92</v>
      </c>
      <c r="K29" s="77" t="s">
        <v>93</v>
      </c>
      <c r="L29" s="82" t="s">
        <v>35</v>
      </c>
      <c r="M29" s="82"/>
      <c r="N29" s="78" t="s">
        <v>87</v>
      </c>
      <c r="O29" s="78" t="s">
        <v>94</v>
      </c>
      <c r="P29" s="83" t="s">
        <v>95</v>
      </c>
      <c r="Q29" s="77" t="s">
        <v>536</v>
      </c>
      <c r="R29" s="78" t="s">
        <v>39</v>
      </c>
      <c r="S29" s="77" t="s">
        <v>537</v>
      </c>
      <c r="T29" s="84" t="s">
        <v>102</v>
      </c>
      <c r="U29" s="85" t="s">
        <v>538</v>
      </c>
      <c r="V29" s="86" t="s">
        <v>73</v>
      </c>
      <c r="W29" s="6" t="str">
        <f>IFERROR(VLOOKUP($V29,'Agrupamiento Activos'!$A$3:$S$30,2,0),"")</f>
        <v>Pública</v>
      </c>
      <c r="X29" s="6" t="str">
        <f>IFERROR(VLOOKUP($V29,'Agrupamiento Activos'!$A$4:$S$30,9,0),"")</f>
        <v>Medio</v>
      </c>
      <c r="Y29" s="6" t="str">
        <f>IFERROR(VLOOKUP($V29,'Agrupamiento Activos'!$A$4:$S$30,16,0),"")</f>
        <v>Medio</v>
      </c>
      <c r="Z29" s="6" t="str">
        <f>IFERROR(VLOOKUP($V29,'Agrupamiento Activos'!$A$4:$S$30,19,0),"")</f>
        <v>Medio</v>
      </c>
      <c r="AA29" s="88" t="s">
        <v>568</v>
      </c>
      <c r="AB29" s="88" t="s">
        <v>568</v>
      </c>
      <c r="AC29" s="88" t="s">
        <v>568</v>
      </c>
      <c r="AD29" s="88" t="s">
        <v>568</v>
      </c>
      <c r="AE29" s="88" t="s">
        <v>568</v>
      </c>
      <c r="AF29" s="88" t="s">
        <v>568</v>
      </c>
      <c r="AG29" s="88" t="s">
        <v>59</v>
      </c>
      <c r="AH29" s="92"/>
      <c r="AI29" s="92"/>
      <c r="AJ29" s="92"/>
      <c r="AK29" s="93"/>
    </row>
    <row r="30" spans="1:37" ht="100.5" thickBot="1" x14ac:dyDescent="0.3">
      <c r="A30" s="77" t="s">
        <v>87</v>
      </c>
      <c r="B30" s="78" t="s">
        <v>88</v>
      </c>
      <c r="C30" s="79" t="s">
        <v>102</v>
      </c>
      <c r="D30" s="79" t="s">
        <v>72</v>
      </c>
      <c r="E30" s="77" t="s">
        <v>110</v>
      </c>
      <c r="F30" s="80" t="s">
        <v>91</v>
      </c>
      <c r="G30" s="79"/>
      <c r="H30" s="79"/>
      <c r="I30" s="79" t="s">
        <v>35</v>
      </c>
      <c r="J30" s="81" t="s">
        <v>92</v>
      </c>
      <c r="K30" s="77" t="s">
        <v>93</v>
      </c>
      <c r="L30" s="82" t="s">
        <v>35</v>
      </c>
      <c r="M30" s="82"/>
      <c r="N30" s="78" t="s">
        <v>87</v>
      </c>
      <c r="O30" s="78" t="s">
        <v>94</v>
      </c>
      <c r="P30" s="83" t="s">
        <v>95</v>
      </c>
      <c r="Q30" s="77" t="s">
        <v>536</v>
      </c>
      <c r="R30" s="78" t="s">
        <v>39</v>
      </c>
      <c r="S30" s="77" t="s">
        <v>537</v>
      </c>
      <c r="T30" s="84" t="s">
        <v>102</v>
      </c>
      <c r="U30" s="85" t="s">
        <v>538</v>
      </c>
      <c r="V30" s="86" t="s">
        <v>73</v>
      </c>
      <c r="W30" s="6" t="str">
        <f>IFERROR(VLOOKUP($V30,'Agrupamiento Activos'!$A$3:$S$30,2,0),"")</f>
        <v>Pública</v>
      </c>
      <c r="X30" s="6" t="str">
        <f>IFERROR(VLOOKUP($V30,'Agrupamiento Activos'!$A$4:$S$30,9,0),"")</f>
        <v>Medio</v>
      </c>
      <c r="Y30" s="6" t="str">
        <f>IFERROR(VLOOKUP($V30,'Agrupamiento Activos'!$A$4:$S$30,16,0),"")</f>
        <v>Medio</v>
      </c>
      <c r="Z30" s="6" t="str">
        <f>IFERROR(VLOOKUP($V30,'Agrupamiento Activos'!$A$4:$S$30,19,0),"")</f>
        <v>Medio</v>
      </c>
      <c r="AA30" s="88" t="s">
        <v>568</v>
      </c>
      <c r="AB30" s="88" t="s">
        <v>568</v>
      </c>
      <c r="AC30" s="88" t="s">
        <v>568</v>
      </c>
      <c r="AD30" s="88" t="s">
        <v>568</v>
      </c>
      <c r="AE30" s="88" t="s">
        <v>568</v>
      </c>
      <c r="AF30" s="88" t="s">
        <v>568</v>
      </c>
      <c r="AG30" s="88" t="s">
        <v>59</v>
      </c>
      <c r="AH30" s="92"/>
      <c r="AI30" s="92"/>
      <c r="AJ30" s="92"/>
      <c r="AK30" s="93"/>
    </row>
    <row r="31" spans="1:37" ht="72" thickBot="1" x14ac:dyDescent="0.3">
      <c r="A31" s="77" t="s">
        <v>87</v>
      </c>
      <c r="B31" s="78" t="s">
        <v>88</v>
      </c>
      <c r="C31" s="79" t="s">
        <v>102</v>
      </c>
      <c r="D31" s="79" t="s">
        <v>111</v>
      </c>
      <c r="E31" s="77" t="s">
        <v>112</v>
      </c>
      <c r="F31" s="80" t="s">
        <v>91</v>
      </c>
      <c r="G31" s="79"/>
      <c r="H31" s="79"/>
      <c r="I31" s="79" t="s">
        <v>35</v>
      </c>
      <c r="J31" s="81" t="s">
        <v>99</v>
      </c>
      <c r="K31" s="77" t="s">
        <v>113</v>
      </c>
      <c r="L31" s="82" t="s">
        <v>35</v>
      </c>
      <c r="M31" s="82"/>
      <c r="N31" s="78" t="s">
        <v>87</v>
      </c>
      <c r="O31" s="78" t="s">
        <v>94</v>
      </c>
      <c r="P31" s="83" t="s">
        <v>95</v>
      </c>
      <c r="Q31" s="77" t="s">
        <v>544</v>
      </c>
      <c r="R31" s="78" t="s">
        <v>545</v>
      </c>
      <c r="S31" s="77" t="s">
        <v>546</v>
      </c>
      <c r="T31" s="94" t="s">
        <v>547</v>
      </c>
      <c r="U31" s="85" t="s">
        <v>538</v>
      </c>
      <c r="V31" s="86" t="s">
        <v>86</v>
      </c>
      <c r="W31" s="6" t="str">
        <f>IFERROR(VLOOKUP($V31,'Agrupamiento Activos'!$A$3:$S$30,2,0),"")</f>
        <v>Pública</v>
      </c>
      <c r="X31" s="6" t="str">
        <f>IFERROR(VLOOKUP($V31,'Agrupamiento Activos'!$A$4:$S$30,9,0),"")</f>
        <v>Alto</v>
      </c>
      <c r="Y31" s="6" t="str">
        <f>IFERROR(VLOOKUP($V31,'Agrupamiento Activos'!$A$4:$S$30,16,0),"")</f>
        <v>Alto</v>
      </c>
      <c r="Z31" s="6" t="str">
        <f>IFERROR(VLOOKUP($V31,'Agrupamiento Activos'!$A$4:$S$30,19,0),"")</f>
        <v>Medio</v>
      </c>
      <c r="AA31" s="88" t="s">
        <v>568</v>
      </c>
      <c r="AB31" s="88" t="s">
        <v>568</v>
      </c>
      <c r="AC31" s="88" t="s">
        <v>568</v>
      </c>
      <c r="AD31" s="88" t="s">
        <v>568</v>
      </c>
      <c r="AE31" s="88" t="s">
        <v>568</v>
      </c>
      <c r="AF31" s="88" t="s">
        <v>568</v>
      </c>
      <c r="AG31" s="88" t="s">
        <v>59</v>
      </c>
      <c r="AH31" s="92"/>
      <c r="AI31" s="92"/>
      <c r="AJ31" s="92"/>
      <c r="AK31" s="93"/>
    </row>
    <row r="32" spans="1:37" ht="60.75" thickBot="1" x14ac:dyDescent="0.3">
      <c r="A32" s="77" t="s">
        <v>87</v>
      </c>
      <c r="B32" s="78" t="s">
        <v>114</v>
      </c>
      <c r="C32" s="79" t="s">
        <v>102</v>
      </c>
      <c r="D32" s="79" t="s">
        <v>115</v>
      </c>
      <c r="E32" s="77" t="s">
        <v>116</v>
      </c>
      <c r="F32" s="80" t="s">
        <v>91</v>
      </c>
      <c r="G32" s="79"/>
      <c r="H32" s="79"/>
      <c r="I32" s="79" t="s">
        <v>35</v>
      </c>
      <c r="J32" s="81" t="s">
        <v>99</v>
      </c>
      <c r="K32" s="77" t="s">
        <v>117</v>
      </c>
      <c r="L32" s="82" t="s">
        <v>35</v>
      </c>
      <c r="M32" s="82"/>
      <c r="N32" s="78" t="s">
        <v>87</v>
      </c>
      <c r="O32" s="78" t="s">
        <v>94</v>
      </c>
      <c r="P32" s="83" t="s">
        <v>95</v>
      </c>
      <c r="Q32" s="77" t="s">
        <v>536</v>
      </c>
      <c r="R32" s="78" t="s">
        <v>39</v>
      </c>
      <c r="S32" s="77" t="s">
        <v>548</v>
      </c>
      <c r="T32" s="84" t="s">
        <v>102</v>
      </c>
      <c r="U32" s="85" t="s">
        <v>549</v>
      </c>
      <c r="V32" s="86" t="s">
        <v>76</v>
      </c>
      <c r="W32" s="6" t="str">
        <f>IFERROR(VLOOKUP($V32,'Agrupamiento Activos'!$A$3:$S$30,2,0),"")</f>
        <v>Pública</v>
      </c>
      <c r="X32" s="6" t="str">
        <f>IFERROR(VLOOKUP($V32,'Agrupamiento Activos'!$A$4:$S$30,9,0),"")</f>
        <v>Bajo</v>
      </c>
      <c r="Y32" s="6" t="str">
        <f>IFERROR(VLOOKUP($V32,'Agrupamiento Activos'!$A$4:$S$30,16,0),"")</f>
        <v>Medio</v>
      </c>
      <c r="Z32" s="6" t="str">
        <f>IFERROR(VLOOKUP($V32,'Agrupamiento Activos'!$A$4:$S$30,19,0),"")</f>
        <v>Bajo</v>
      </c>
      <c r="AA32" s="88" t="s">
        <v>568</v>
      </c>
      <c r="AB32" s="88" t="s">
        <v>568</v>
      </c>
      <c r="AC32" s="88" t="s">
        <v>568</v>
      </c>
      <c r="AD32" s="88" t="s">
        <v>568</v>
      </c>
      <c r="AE32" s="88" t="s">
        <v>568</v>
      </c>
      <c r="AF32" s="88" t="s">
        <v>568</v>
      </c>
      <c r="AG32" s="88" t="s">
        <v>59</v>
      </c>
      <c r="AH32" s="92"/>
      <c r="AI32" s="92"/>
      <c r="AJ32" s="92"/>
      <c r="AK32" s="93"/>
    </row>
    <row r="33" spans="1:37" ht="60.75" thickBot="1" x14ac:dyDescent="0.3">
      <c r="A33" s="77" t="s">
        <v>87</v>
      </c>
      <c r="B33" s="78" t="s">
        <v>88</v>
      </c>
      <c r="C33" s="79" t="s">
        <v>102</v>
      </c>
      <c r="D33" s="79" t="s">
        <v>118</v>
      </c>
      <c r="E33" s="77" t="s">
        <v>119</v>
      </c>
      <c r="F33" s="80" t="s">
        <v>91</v>
      </c>
      <c r="G33" s="79"/>
      <c r="H33" s="79"/>
      <c r="I33" s="79" t="s">
        <v>35</v>
      </c>
      <c r="J33" s="81" t="s">
        <v>99</v>
      </c>
      <c r="K33" s="77" t="s">
        <v>117</v>
      </c>
      <c r="L33" s="82" t="s">
        <v>35</v>
      </c>
      <c r="M33" s="82"/>
      <c r="N33" s="78" t="s">
        <v>87</v>
      </c>
      <c r="O33" s="78" t="s">
        <v>94</v>
      </c>
      <c r="P33" s="83" t="s">
        <v>95</v>
      </c>
      <c r="Q33" s="77" t="s">
        <v>536</v>
      </c>
      <c r="R33" s="78" t="s">
        <v>39</v>
      </c>
      <c r="S33" s="77" t="s">
        <v>548</v>
      </c>
      <c r="T33" s="84" t="s">
        <v>102</v>
      </c>
      <c r="U33" s="85" t="s">
        <v>549</v>
      </c>
      <c r="V33" s="86" t="s">
        <v>81</v>
      </c>
      <c r="W33" s="6" t="str">
        <f>IFERROR(VLOOKUP($V33,'Agrupamiento Activos'!$A$3:$S$30,2,0),"")</f>
        <v>Pública</v>
      </c>
      <c r="X33" s="6" t="str">
        <f>IFERROR(VLOOKUP($V33,'Agrupamiento Activos'!$A$4:$S$30,9,0),"")</f>
        <v>Medio</v>
      </c>
      <c r="Y33" s="6" t="str">
        <f>IFERROR(VLOOKUP($V33,'Agrupamiento Activos'!$A$4:$S$30,16,0),"")</f>
        <v>Medio</v>
      </c>
      <c r="Z33" s="6" t="str">
        <f>IFERROR(VLOOKUP($V33,'Agrupamiento Activos'!$A$4:$S$30,19,0),"")</f>
        <v>Medio</v>
      </c>
      <c r="AA33" s="88" t="s">
        <v>568</v>
      </c>
      <c r="AB33" s="88" t="s">
        <v>568</v>
      </c>
      <c r="AC33" s="88" t="s">
        <v>568</v>
      </c>
      <c r="AD33" s="88" t="s">
        <v>568</v>
      </c>
      <c r="AE33" s="88" t="s">
        <v>568</v>
      </c>
      <c r="AF33" s="88" t="s">
        <v>568</v>
      </c>
      <c r="AG33" s="88" t="s">
        <v>569</v>
      </c>
      <c r="AH33" s="92"/>
      <c r="AI33" s="92"/>
      <c r="AJ33" s="92"/>
      <c r="AK33" s="93"/>
    </row>
    <row r="34" spans="1:37" ht="60.75" thickBot="1" x14ac:dyDescent="0.3">
      <c r="A34" s="77" t="s">
        <v>87</v>
      </c>
      <c r="B34" s="78" t="s">
        <v>88</v>
      </c>
      <c r="C34" s="79" t="s">
        <v>102</v>
      </c>
      <c r="D34" s="79" t="s">
        <v>120</v>
      </c>
      <c r="E34" s="77" t="s">
        <v>119</v>
      </c>
      <c r="F34" s="80" t="s">
        <v>91</v>
      </c>
      <c r="G34" s="79"/>
      <c r="H34" s="79"/>
      <c r="I34" s="79" t="s">
        <v>35</v>
      </c>
      <c r="J34" s="81" t="s">
        <v>99</v>
      </c>
      <c r="K34" s="77" t="s">
        <v>117</v>
      </c>
      <c r="L34" s="82" t="s">
        <v>35</v>
      </c>
      <c r="M34" s="82"/>
      <c r="N34" s="78" t="s">
        <v>87</v>
      </c>
      <c r="O34" s="78" t="s">
        <v>94</v>
      </c>
      <c r="P34" s="83" t="s">
        <v>95</v>
      </c>
      <c r="Q34" s="77" t="s">
        <v>536</v>
      </c>
      <c r="R34" s="78" t="s">
        <v>39</v>
      </c>
      <c r="S34" s="77" t="s">
        <v>548</v>
      </c>
      <c r="T34" s="84" t="s">
        <v>102</v>
      </c>
      <c r="U34" s="85" t="s">
        <v>549</v>
      </c>
      <c r="V34" s="86" t="s">
        <v>81</v>
      </c>
      <c r="W34" s="6" t="str">
        <f>IFERROR(VLOOKUP($V34,'Agrupamiento Activos'!$A$3:$S$30,2,0),"")</f>
        <v>Pública</v>
      </c>
      <c r="X34" s="6" t="str">
        <f>IFERROR(VLOOKUP($V34,'Agrupamiento Activos'!$A$4:$S$30,9,0),"")</f>
        <v>Medio</v>
      </c>
      <c r="Y34" s="6" t="str">
        <f>IFERROR(VLOOKUP($V34,'Agrupamiento Activos'!$A$4:$S$30,16,0),"")</f>
        <v>Medio</v>
      </c>
      <c r="Z34" s="6" t="str">
        <f>IFERROR(VLOOKUP($V34,'Agrupamiento Activos'!$A$4:$S$30,19,0),"")</f>
        <v>Medio</v>
      </c>
      <c r="AA34" s="88" t="s">
        <v>568</v>
      </c>
      <c r="AB34" s="88" t="s">
        <v>568</v>
      </c>
      <c r="AC34" s="88" t="s">
        <v>568</v>
      </c>
      <c r="AD34" s="88" t="s">
        <v>568</v>
      </c>
      <c r="AE34" s="88" t="s">
        <v>568</v>
      </c>
      <c r="AF34" s="88" t="s">
        <v>568</v>
      </c>
      <c r="AG34" s="88" t="s">
        <v>569</v>
      </c>
      <c r="AH34" s="92"/>
      <c r="AI34" s="92"/>
      <c r="AJ34" s="92"/>
      <c r="AK34" s="93"/>
    </row>
    <row r="35" spans="1:37" ht="60.75" thickBot="1" x14ac:dyDescent="0.3">
      <c r="A35" s="77" t="s">
        <v>87</v>
      </c>
      <c r="B35" s="78" t="s">
        <v>88</v>
      </c>
      <c r="C35" s="79" t="s">
        <v>102</v>
      </c>
      <c r="D35" s="79" t="s">
        <v>121</v>
      </c>
      <c r="E35" s="77" t="s">
        <v>122</v>
      </c>
      <c r="F35" s="80" t="s">
        <v>91</v>
      </c>
      <c r="G35" s="79"/>
      <c r="H35" s="79"/>
      <c r="I35" s="79" t="s">
        <v>35</v>
      </c>
      <c r="J35" s="81" t="s">
        <v>99</v>
      </c>
      <c r="K35" s="77" t="s">
        <v>117</v>
      </c>
      <c r="L35" s="82" t="s">
        <v>35</v>
      </c>
      <c r="M35" s="82"/>
      <c r="N35" s="78" t="s">
        <v>87</v>
      </c>
      <c r="O35" s="78" t="s">
        <v>94</v>
      </c>
      <c r="P35" s="83" t="s">
        <v>95</v>
      </c>
      <c r="Q35" s="77" t="s">
        <v>536</v>
      </c>
      <c r="R35" s="78" t="s">
        <v>39</v>
      </c>
      <c r="S35" s="77" t="s">
        <v>548</v>
      </c>
      <c r="T35" s="84" t="s">
        <v>102</v>
      </c>
      <c r="U35" s="85" t="s">
        <v>549</v>
      </c>
      <c r="V35" s="86" t="s">
        <v>86</v>
      </c>
      <c r="W35" s="6" t="str">
        <f>IFERROR(VLOOKUP($V35,'Agrupamiento Activos'!$A$3:$S$30,2,0),"")</f>
        <v>Pública</v>
      </c>
      <c r="X35" s="6" t="str">
        <f>IFERROR(VLOOKUP($V35,'Agrupamiento Activos'!$A$4:$S$30,9,0),"")</f>
        <v>Alto</v>
      </c>
      <c r="Y35" s="6" t="str">
        <f>IFERROR(VLOOKUP($V35,'Agrupamiento Activos'!$A$4:$S$30,16,0),"")</f>
        <v>Alto</v>
      </c>
      <c r="Z35" s="6" t="str">
        <f>IFERROR(VLOOKUP($V35,'Agrupamiento Activos'!$A$4:$S$30,19,0),"")</f>
        <v>Medio</v>
      </c>
      <c r="AA35" s="88" t="s">
        <v>568</v>
      </c>
      <c r="AB35" s="88" t="s">
        <v>568</v>
      </c>
      <c r="AC35" s="88" t="s">
        <v>568</v>
      </c>
      <c r="AD35" s="88" t="s">
        <v>568</v>
      </c>
      <c r="AE35" s="88" t="s">
        <v>568</v>
      </c>
      <c r="AF35" s="88" t="s">
        <v>568</v>
      </c>
      <c r="AG35" s="88" t="s">
        <v>59</v>
      </c>
      <c r="AH35" s="92"/>
      <c r="AI35" s="92"/>
      <c r="AJ35" s="92"/>
      <c r="AK35" s="93"/>
    </row>
    <row r="36" spans="1:37" ht="63" thickBot="1" x14ac:dyDescent="0.3">
      <c r="A36" s="77" t="s">
        <v>87</v>
      </c>
      <c r="B36" s="78" t="s">
        <v>88</v>
      </c>
      <c r="C36" s="79" t="s">
        <v>102</v>
      </c>
      <c r="D36" s="79" t="s">
        <v>123</v>
      </c>
      <c r="E36" s="77" t="s">
        <v>124</v>
      </c>
      <c r="F36" s="80" t="s">
        <v>91</v>
      </c>
      <c r="G36" s="79"/>
      <c r="H36" s="79"/>
      <c r="I36" s="79" t="s">
        <v>35</v>
      </c>
      <c r="J36" s="81" t="s">
        <v>92</v>
      </c>
      <c r="K36" s="77" t="s">
        <v>93</v>
      </c>
      <c r="L36" s="82" t="s">
        <v>35</v>
      </c>
      <c r="M36" s="82"/>
      <c r="N36" s="78" t="s">
        <v>87</v>
      </c>
      <c r="O36" s="78" t="s">
        <v>94</v>
      </c>
      <c r="P36" s="83" t="s">
        <v>95</v>
      </c>
      <c r="Q36" s="77" t="s">
        <v>536</v>
      </c>
      <c r="R36" s="78" t="s">
        <v>39</v>
      </c>
      <c r="S36" s="77" t="s">
        <v>537</v>
      </c>
      <c r="T36" s="84" t="s">
        <v>102</v>
      </c>
      <c r="U36" s="85" t="s">
        <v>538</v>
      </c>
      <c r="V36" s="86" t="s">
        <v>73</v>
      </c>
      <c r="W36" s="6" t="str">
        <f>IFERROR(VLOOKUP($V36,'Agrupamiento Activos'!$A$3:$S$30,2,0),"")</f>
        <v>Pública</v>
      </c>
      <c r="X36" s="6" t="str">
        <f>IFERROR(VLOOKUP($V36,'Agrupamiento Activos'!$A$4:$S$30,9,0),"")</f>
        <v>Medio</v>
      </c>
      <c r="Y36" s="6" t="str">
        <f>IFERROR(VLOOKUP($V36,'Agrupamiento Activos'!$A$4:$S$30,16,0),"")</f>
        <v>Medio</v>
      </c>
      <c r="Z36" s="6" t="str">
        <f>IFERROR(VLOOKUP($V36,'Agrupamiento Activos'!$A$4:$S$30,19,0),"")</f>
        <v>Medio</v>
      </c>
      <c r="AA36" s="88" t="s">
        <v>568</v>
      </c>
      <c r="AB36" s="88" t="s">
        <v>568</v>
      </c>
      <c r="AC36" s="88" t="s">
        <v>568</v>
      </c>
      <c r="AD36" s="88" t="s">
        <v>568</v>
      </c>
      <c r="AE36" s="88" t="s">
        <v>568</v>
      </c>
      <c r="AF36" s="88" t="s">
        <v>568</v>
      </c>
      <c r="AG36" s="88" t="s">
        <v>59</v>
      </c>
      <c r="AH36" s="92"/>
      <c r="AI36" s="92"/>
      <c r="AJ36" s="92"/>
      <c r="AK36" s="93"/>
    </row>
    <row r="37" spans="1:37" ht="72" thickBot="1" x14ac:dyDescent="0.3">
      <c r="A37" s="77" t="s">
        <v>87</v>
      </c>
      <c r="B37" s="78" t="s">
        <v>88</v>
      </c>
      <c r="C37" s="79" t="s">
        <v>96</v>
      </c>
      <c r="D37" s="79" t="s">
        <v>125</v>
      </c>
      <c r="E37" s="77" t="s">
        <v>126</v>
      </c>
      <c r="F37" s="80" t="s">
        <v>91</v>
      </c>
      <c r="G37" s="79"/>
      <c r="H37" s="79"/>
      <c r="I37" s="79" t="s">
        <v>35</v>
      </c>
      <c r="J37" s="81" t="s">
        <v>99</v>
      </c>
      <c r="K37" s="77" t="s">
        <v>100</v>
      </c>
      <c r="L37" s="82" t="s">
        <v>35</v>
      </c>
      <c r="M37" s="82"/>
      <c r="N37" s="78" t="s">
        <v>87</v>
      </c>
      <c r="O37" s="78" t="s">
        <v>94</v>
      </c>
      <c r="P37" s="83" t="s">
        <v>95</v>
      </c>
      <c r="Q37" s="77" t="s">
        <v>536</v>
      </c>
      <c r="R37" s="78" t="s">
        <v>39</v>
      </c>
      <c r="S37" s="77" t="s">
        <v>550</v>
      </c>
      <c r="T37" s="84" t="s">
        <v>102</v>
      </c>
      <c r="U37" s="85" t="s">
        <v>549</v>
      </c>
      <c r="V37" s="86" t="s">
        <v>86</v>
      </c>
      <c r="W37" s="6" t="str">
        <f>IFERROR(VLOOKUP($V37,'Agrupamiento Activos'!$A$3:$S$30,2,0),"")</f>
        <v>Pública</v>
      </c>
      <c r="X37" s="6" t="str">
        <f>IFERROR(VLOOKUP($V37,'Agrupamiento Activos'!$A$4:$S$30,9,0),"")</f>
        <v>Alto</v>
      </c>
      <c r="Y37" s="6" t="str">
        <f>IFERROR(VLOOKUP($V37,'Agrupamiento Activos'!$A$4:$S$30,16,0),"")</f>
        <v>Alto</v>
      </c>
      <c r="Z37" s="6" t="str">
        <f>IFERROR(VLOOKUP($V37,'Agrupamiento Activos'!$A$4:$S$30,19,0),"")</f>
        <v>Medio</v>
      </c>
      <c r="AA37" s="88" t="s">
        <v>568</v>
      </c>
      <c r="AB37" s="88" t="s">
        <v>568</v>
      </c>
      <c r="AC37" s="88" t="s">
        <v>568</v>
      </c>
      <c r="AD37" s="88" t="s">
        <v>568</v>
      </c>
      <c r="AE37" s="88" t="s">
        <v>568</v>
      </c>
      <c r="AF37" s="88" t="s">
        <v>568</v>
      </c>
      <c r="AG37" s="88" t="s">
        <v>59</v>
      </c>
      <c r="AH37" s="92"/>
      <c r="AI37" s="92"/>
      <c r="AJ37" s="92"/>
      <c r="AK37" s="93"/>
    </row>
    <row r="38" spans="1:37" ht="71.25" x14ac:dyDescent="0.25">
      <c r="A38" s="77" t="s">
        <v>87</v>
      </c>
      <c r="B38" s="78" t="s">
        <v>88</v>
      </c>
      <c r="C38" s="79" t="s">
        <v>96</v>
      </c>
      <c r="D38" s="79" t="s">
        <v>127</v>
      </c>
      <c r="E38" s="77" t="s">
        <v>128</v>
      </c>
      <c r="F38" s="80" t="s">
        <v>91</v>
      </c>
      <c r="G38" s="79"/>
      <c r="H38" s="79"/>
      <c r="I38" s="79" t="s">
        <v>35</v>
      </c>
      <c r="J38" s="81" t="s">
        <v>99</v>
      </c>
      <c r="K38" s="77" t="s">
        <v>100</v>
      </c>
      <c r="L38" s="82" t="s">
        <v>35</v>
      </c>
      <c r="M38" s="82"/>
      <c r="N38" s="78" t="s">
        <v>87</v>
      </c>
      <c r="O38" s="78" t="s">
        <v>94</v>
      </c>
      <c r="P38" s="83" t="s">
        <v>95</v>
      </c>
      <c r="Q38" s="77" t="s">
        <v>536</v>
      </c>
      <c r="R38" s="78" t="s">
        <v>39</v>
      </c>
      <c r="S38" s="77" t="s">
        <v>550</v>
      </c>
      <c r="T38" s="84" t="s">
        <v>102</v>
      </c>
      <c r="U38" s="85" t="s">
        <v>538</v>
      </c>
      <c r="V38" s="86" t="s">
        <v>86</v>
      </c>
      <c r="W38" s="6" t="str">
        <f>IFERROR(VLOOKUP($V38,'Agrupamiento Activos'!$A$3:$S$30,2,0),"")</f>
        <v>Pública</v>
      </c>
      <c r="X38" s="6" t="str">
        <f>IFERROR(VLOOKUP($V38,'Agrupamiento Activos'!$A$4:$S$30,9,0),"")</f>
        <v>Alto</v>
      </c>
      <c r="Y38" s="6" t="str">
        <f>IFERROR(VLOOKUP($V38,'Agrupamiento Activos'!$A$4:$S$30,16,0),"")</f>
        <v>Alto</v>
      </c>
      <c r="Z38" s="6" t="str">
        <f>IFERROR(VLOOKUP($V38,'Agrupamiento Activos'!$A$4:$S$30,19,0),"")</f>
        <v>Medio</v>
      </c>
      <c r="AA38" s="88" t="s">
        <v>568</v>
      </c>
      <c r="AB38" s="88" t="s">
        <v>568</v>
      </c>
      <c r="AC38" s="88" t="s">
        <v>568</v>
      </c>
      <c r="AD38" s="88" t="s">
        <v>568</v>
      </c>
      <c r="AE38" s="88" t="s">
        <v>568</v>
      </c>
      <c r="AF38" s="88" t="s">
        <v>568</v>
      </c>
      <c r="AG38" s="88" t="s">
        <v>59</v>
      </c>
    </row>
    <row r="39" spans="1:37" ht="62.25" x14ac:dyDescent="0.25">
      <c r="A39" s="77" t="s">
        <v>87</v>
      </c>
      <c r="B39" s="78" t="s">
        <v>88</v>
      </c>
      <c r="C39" s="79" t="s">
        <v>102</v>
      </c>
      <c r="D39" s="79" t="s">
        <v>72</v>
      </c>
      <c r="E39" s="77" t="s">
        <v>129</v>
      </c>
      <c r="F39" s="80" t="s">
        <v>91</v>
      </c>
      <c r="G39" s="79"/>
      <c r="H39" s="79"/>
      <c r="I39" s="79" t="s">
        <v>35</v>
      </c>
      <c r="J39" s="81" t="s">
        <v>92</v>
      </c>
      <c r="K39" s="77" t="s">
        <v>93</v>
      </c>
      <c r="L39" s="82" t="s">
        <v>35</v>
      </c>
      <c r="M39" s="82"/>
      <c r="N39" s="78" t="s">
        <v>87</v>
      </c>
      <c r="O39" s="78" t="s">
        <v>94</v>
      </c>
      <c r="P39" s="83" t="s">
        <v>95</v>
      </c>
      <c r="Q39" s="77" t="s">
        <v>536</v>
      </c>
      <c r="R39" s="78" t="s">
        <v>39</v>
      </c>
      <c r="S39" s="77" t="s">
        <v>537</v>
      </c>
      <c r="T39" s="84" t="s">
        <v>102</v>
      </c>
      <c r="U39" s="85" t="s">
        <v>538</v>
      </c>
      <c r="V39" s="86" t="s">
        <v>73</v>
      </c>
      <c r="W39" s="6" t="str">
        <f>IFERROR(VLOOKUP($V39,'Agrupamiento Activos'!$A$3:$S$30,2,0),"")</f>
        <v>Pública</v>
      </c>
      <c r="X39" s="6" t="str">
        <f>IFERROR(VLOOKUP($V39,'Agrupamiento Activos'!$A$4:$S$30,9,0),"")</f>
        <v>Medio</v>
      </c>
      <c r="Y39" s="6" t="str">
        <f>IFERROR(VLOOKUP($V39,'Agrupamiento Activos'!$A$4:$S$30,16,0),"")</f>
        <v>Medio</v>
      </c>
      <c r="Z39" s="6" t="str">
        <f>IFERROR(VLOOKUP($V39,'Agrupamiento Activos'!$A$4:$S$30,19,0),"")</f>
        <v>Medio</v>
      </c>
      <c r="AA39" s="88" t="s">
        <v>568</v>
      </c>
      <c r="AB39" s="88" t="s">
        <v>568</v>
      </c>
      <c r="AC39" s="88" t="s">
        <v>568</v>
      </c>
      <c r="AD39" s="88" t="s">
        <v>568</v>
      </c>
      <c r="AE39" s="88" t="s">
        <v>568</v>
      </c>
      <c r="AF39" s="88" t="s">
        <v>568</v>
      </c>
      <c r="AG39" s="88" t="s">
        <v>59</v>
      </c>
    </row>
    <row r="40" spans="1:37" ht="60" x14ac:dyDescent="0.25">
      <c r="A40" s="77" t="s">
        <v>87</v>
      </c>
      <c r="B40" s="78" t="s">
        <v>88</v>
      </c>
      <c r="C40" s="79" t="s">
        <v>130</v>
      </c>
      <c r="D40" s="79" t="s">
        <v>131</v>
      </c>
      <c r="E40" s="77" t="s">
        <v>132</v>
      </c>
      <c r="F40" s="80" t="s">
        <v>91</v>
      </c>
      <c r="G40" s="79" t="s">
        <v>35</v>
      </c>
      <c r="H40" s="79" t="s">
        <v>35</v>
      </c>
      <c r="I40" s="78"/>
      <c r="J40" s="81" t="s">
        <v>133</v>
      </c>
      <c r="K40" s="77" t="s">
        <v>100</v>
      </c>
      <c r="L40" s="82" t="s">
        <v>35</v>
      </c>
      <c r="M40" s="82"/>
      <c r="N40" s="78" t="s">
        <v>87</v>
      </c>
      <c r="O40" s="78" t="s">
        <v>94</v>
      </c>
      <c r="P40" s="83" t="s">
        <v>95</v>
      </c>
      <c r="Q40" s="77" t="s">
        <v>540</v>
      </c>
      <c r="R40" s="78" t="s">
        <v>39</v>
      </c>
      <c r="S40" s="77" t="s">
        <v>551</v>
      </c>
      <c r="T40" s="84" t="s">
        <v>102</v>
      </c>
      <c r="U40" s="85" t="s">
        <v>538</v>
      </c>
      <c r="V40" s="86" t="s">
        <v>84</v>
      </c>
      <c r="W40" s="6" t="str">
        <f>IFERROR(VLOOKUP($V40,'Agrupamiento Activos'!$A$3:$S$30,2,0),"")</f>
        <v>Pública</v>
      </c>
      <c r="X40" s="6" t="str">
        <f>IFERROR(VLOOKUP($V40,'Agrupamiento Activos'!$A$4:$S$30,9,0),"")</f>
        <v>Alto</v>
      </c>
      <c r="Y40" s="6" t="str">
        <f>IFERROR(VLOOKUP($V40,'Agrupamiento Activos'!$A$4:$S$30,16,0),"")</f>
        <v>Alto</v>
      </c>
      <c r="Z40" s="6" t="str">
        <f>IFERROR(VLOOKUP($V40,'Agrupamiento Activos'!$A$4:$S$30,19,0),"")</f>
        <v>Medio</v>
      </c>
      <c r="AA40" s="88" t="s">
        <v>568</v>
      </c>
      <c r="AB40" s="88" t="s">
        <v>568</v>
      </c>
      <c r="AC40" s="88" t="s">
        <v>568</v>
      </c>
      <c r="AD40" s="88" t="s">
        <v>568</v>
      </c>
      <c r="AE40" s="88" t="s">
        <v>568</v>
      </c>
      <c r="AF40" s="88" t="s">
        <v>568</v>
      </c>
      <c r="AG40" s="88" t="s">
        <v>59</v>
      </c>
    </row>
    <row r="41" spans="1:37" ht="60" x14ac:dyDescent="0.25">
      <c r="A41" s="77" t="s">
        <v>87</v>
      </c>
      <c r="B41" s="78" t="s">
        <v>88</v>
      </c>
      <c r="C41" s="79" t="s">
        <v>102</v>
      </c>
      <c r="D41" s="79" t="s">
        <v>72</v>
      </c>
      <c r="E41" s="77" t="s">
        <v>134</v>
      </c>
      <c r="F41" s="80" t="s">
        <v>91</v>
      </c>
      <c r="G41" s="79"/>
      <c r="H41" s="79"/>
      <c r="I41" s="79" t="s">
        <v>35</v>
      </c>
      <c r="J41" s="81" t="s">
        <v>92</v>
      </c>
      <c r="K41" s="77" t="s">
        <v>93</v>
      </c>
      <c r="L41" s="82" t="s">
        <v>35</v>
      </c>
      <c r="M41" s="82"/>
      <c r="N41" s="78" t="s">
        <v>87</v>
      </c>
      <c r="O41" s="78" t="s">
        <v>94</v>
      </c>
      <c r="P41" s="83" t="s">
        <v>95</v>
      </c>
      <c r="Q41" s="77" t="s">
        <v>536</v>
      </c>
      <c r="R41" s="78" t="s">
        <v>39</v>
      </c>
      <c r="S41" s="77" t="s">
        <v>537</v>
      </c>
      <c r="T41" s="84" t="s">
        <v>102</v>
      </c>
      <c r="U41" s="85" t="s">
        <v>538</v>
      </c>
      <c r="V41" s="86" t="s">
        <v>73</v>
      </c>
      <c r="W41" s="6" t="str">
        <f>IFERROR(VLOOKUP($V41,'Agrupamiento Activos'!$A$3:$S$30,2,0),"")</f>
        <v>Pública</v>
      </c>
      <c r="X41" s="6" t="str">
        <f>IFERROR(VLOOKUP($V41,'Agrupamiento Activos'!$A$4:$S$30,9,0),"")</f>
        <v>Medio</v>
      </c>
      <c r="Y41" s="6" t="str">
        <f>IFERROR(VLOOKUP($V41,'Agrupamiento Activos'!$A$4:$S$30,16,0),"")</f>
        <v>Medio</v>
      </c>
      <c r="Z41" s="6" t="str">
        <f>IFERROR(VLOOKUP($V41,'Agrupamiento Activos'!$A$4:$S$30,19,0),"")</f>
        <v>Medio</v>
      </c>
      <c r="AA41" s="88" t="s">
        <v>568</v>
      </c>
      <c r="AB41" s="88" t="s">
        <v>568</v>
      </c>
      <c r="AC41" s="88" t="s">
        <v>568</v>
      </c>
      <c r="AD41" s="88" t="s">
        <v>568</v>
      </c>
      <c r="AE41" s="88" t="s">
        <v>568</v>
      </c>
      <c r="AF41" s="88" t="s">
        <v>568</v>
      </c>
      <c r="AG41" s="88" t="s">
        <v>59</v>
      </c>
    </row>
    <row r="42" spans="1:37" ht="60" x14ac:dyDescent="0.25">
      <c r="A42" s="77" t="s">
        <v>87</v>
      </c>
      <c r="B42" s="78" t="s">
        <v>88</v>
      </c>
      <c r="C42" s="79" t="s">
        <v>102</v>
      </c>
      <c r="D42" s="79" t="s">
        <v>135</v>
      </c>
      <c r="E42" s="77" t="s">
        <v>136</v>
      </c>
      <c r="F42" s="80" t="s">
        <v>91</v>
      </c>
      <c r="G42" s="79"/>
      <c r="H42" s="79"/>
      <c r="I42" s="79" t="s">
        <v>35</v>
      </c>
      <c r="J42" s="81" t="s">
        <v>99</v>
      </c>
      <c r="K42" s="77" t="s">
        <v>117</v>
      </c>
      <c r="L42" s="82" t="s">
        <v>35</v>
      </c>
      <c r="M42" s="82"/>
      <c r="N42" s="78" t="s">
        <v>87</v>
      </c>
      <c r="O42" s="78" t="s">
        <v>94</v>
      </c>
      <c r="P42" s="83" t="s">
        <v>95</v>
      </c>
      <c r="Q42" s="77" t="s">
        <v>536</v>
      </c>
      <c r="R42" s="78" t="s">
        <v>39</v>
      </c>
      <c r="S42" s="77" t="s">
        <v>552</v>
      </c>
      <c r="T42" s="84" t="s">
        <v>102</v>
      </c>
      <c r="U42" s="85" t="s">
        <v>549</v>
      </c>
      <c r="V42" s="86" t="s">
        <v>81</v>
      </c>
      <c r="W42" s="6" t="str">
        <f>IFERROR(VLOOKUP($V42,'Agrupamiento Activos'!$A$3:$S$30,2,0),"")</f>
        <v>Pública</v>
      </c>
      <c r="X42" s="6" t="str">
        <f>IFERROR(VLOOKUP($V42,'Agrupamiento Activos'!$A$4:$S$30,9,0),"")</f>
        <v>Medio</v>
      </c>
      <c r="Y42" s="6" t="str">
        <f>IFERROR(VLOOKUP($V42,'Agrupamiento Activos'!$A$4:$S$30,16,0),"")</f>
        <v>Medio</v>
      </c>
      <c r="Z42" s="6" t="str">
        <f>IFERROR(VLOOKUP($V42,'Agrupamiento Activos'!$A$4:$S$30,19,0),"")</f>
        <v>Medio</v>
      </c>
      <c r="AA42" s="88" t="s">
        <v>568</v>
      </c>
      <c r="AB42" s="88" t="s">
        <v>568</v>
      </c>
      <c r="AC42" s="88" t="s">
        <v>568</v>
      </c>
      <c r="AD42" s="88" t="s">
        <v>568</v>
      </c>
      <c r="AE42" s="88" t="s">
        <v>568</v>
      </c>
      <c r="AF42" s="88" t="s">
        <v>568</v>
      </c>
      <c r="AG42" s="88" t="s">
        <v>59</v>
      </c>
    </row>
    <row r="43" spans="1:37" ht="60" x14ac:dyDescent="0.25">
      <c r="A43" s="77" t="s">
        <v>87</v>
      </c>
      <c r="B43" s="78" t="s">
        <v>88</v>
      </c>
      <c r="C43" s="79" t="s">
        <v>102</v>
      </c>
      <c r="D43" s="79" t="s">
        <v>137</v>
      </c>
      <c r="E43" s="77" t="s">
        <v>138</v>
      </c>
      <c r="F43" s="80" t="s">
        <v>91</v>
      </c>
      <c r="G43" s="79"/>
      <c r="H43" s="79"/>
      <c r="I43" s="79" t="s">
        <v>35</v>
      </c>
      <c r="J43" s="81" t="s">
        <v>92</v>
      </c>
      <c r="K43" s="77" t="s">
        <v>93</v>
      </c>
      <c r="L43" s="82" t="s">
        <v>35</v>
      </c>
      <c r="M43" s="82"/>
      <c r="N43" s="78" t="s">
        <v>87</v>
      </c>
      <c r="O43" s="78" t="s">
        <v>94</v>
      </c>
      <c r="P43" s="83" t="s">
        <v>95</v>
      </c>
      <c r="Q43" s="77" t="s">
        <v>536</v>
      </c>
      <c r="R43" s="78" t="s">
        <v>39</v>
      </c>
      <c r="S43" s="77" t="s">
        <v>537</v>
      </c>
      <c r="T43" s="84" t="s">
        <v>102</v>
      </c>
      <c r="U43" s="85" t="s">
        <v>538</v>
      </c>
      <c r="V43" s="86" t="s">
        <v>84</v>
      </c>
      <c r="W43" s="6" t="str">
        <f>IFERROR(VLOOKUP($V43,'Agrupamiento Activos'!$A$3:$S$30,2,0),"")</f>
        <v>Pública</v>
      </c>
      <c r="X43" s="6" t="str">
        <f>IFERROR(VLOOKUP($V43,'Agrupamiento Activos'!$A$4:$S$30,9,0),"")</f>
        <v>Alto</v>
      </c>
      <c r="Y43" s="6" t="str">
        <f>IFERROR(VLOOKUP($V43,'Agrupamiento Activos'!$A$4:$S$30,16,0),"")</f>
        <v>Alto</v>
      </c>
      <c r="Z43" s="6" t="str">
        <f>IFERROR(VLOOKUP($V43,'Agrupamiento Activos'!$A$4:$S$30,19,0),"")</f>
        <v>Medio</v>
      </c>
      <c r="AA43" s="88" t="s">
        <v>568</v>
      </c>
      <c r="AB43" s="88" t="s">
        <v>568</v>
      </c>
      <c r="AC43" s="88" t="s">
        <v>568</v>
      </c>
      <c r="AD43" s="88" t="s">
        <v>568</v>
      </c>
      <c r="AE43" s="88" t="s">
        <v>568</v>
      </c>
      <c r="AF43" s="88" t="s">
        <v>568</v>
      </c>
      <c r="AG43" s="88" t="s">
        <v>59</v>
      </c>
    </row>
    <row r="44" spans="1:37" ht="60" x14ac:dyDescent="0.25">
      <c r="A44" s="77" t="s">
        <v>87</v>
      </c>
      <c r="B44" s="78" t="s">
        <v>88</v>
      </c>
      <c r="C44" s="79" t="s">
        <v>102</v>
      </c>
      <c r="D44" s="79" t="s">
        <v>139</v>
      </c>
      <c r="E44" s="77" t="s">
        <v>140</v>
      </c>
      <c r="F44" s="80" t="s">
        <v>91</v>
      </c>
      <c r="G44" s="79"/>
      <c r="H44" s="79"/>
      <c r="I44" s="79" t="s">
        <v>35</v>
      </c>
      <c r="J44" s="81" t="s">
        <v>99</v>
      </c>
      <c r="K44" s="77" t="s">
        <v>141</v>
      </c>
      <c r="L44" s="82" t="s">
        <v>35</v>
      </c>
      <c r="M44" s="82"/>
      <c r="N44" s="78" t="s">
        <v>87</v>
      </c>
      <c r="O44" s="78" t="s">
        <v>94</v>
      </c>
      <c r="P44" s="83" t="s">
        <v>95</v>
      </c>
      <c r="Q44" s="77" t="s">
        <v>536</v>
      </c>
      <c r="R44" s="78" t="s">
        <v>39</v>
      </c>
      <c r="S44" s="77" t="s">
        <v>550</v>
      </c>
      <c r="T44" s="84" t="s">
        <v>102</v>
      </c>
      <c r="U44" s="85" t="s">
        <v>538</v>
      </c>
      <c r="V44" s="86" t="s">
        <v>84</v>
      </c>
      <c r="W44" s="6" t="str">
        <f>IFERROR(VLOOKUP($V44,'Agrupamiento Activos'!$A$3:$S$30,2,0),"")</f>
        <v>Pública</v>
      </c>
      <c r="X44" s="6" t="str">
        <f>IFERROR(VLOOKUP($V44,'Agrupamiento Activos'!$A$4:$S$30,9,0),"")</f>
        <v>Alto</v>
      </c>
      <c r="Y44" s="6" t="str">
        <f>IFERROR(VLOOKUP($V44,'Agrupamiento Activos'!$A$4:$S$30,16,0),"")</f>
        <v>Alto</v>
      </c>
      <c r="Z44" s="6" t="str">
        <f>IFERROR(VLOOKUP($V44,'Agrupamiento Activos'!$A$4:$S$30,19,0),"")</f>
        <v>Medio</v>
      </c>
      <c r="AA44" s="88" t="s">
        <v>568</v>
      </c>
      <c r="AB44" s="88" t="s">
        <v>568</v>
      </c>
      <c r="AC44" s="88" t="s">
        <v>568</v>
      </c>
      <c r="AD44" s="88" t="s">
        <v>568</v>
      </c>
      <c r="AE44" s="88" t="s">
        <v>568</v>
      </c>
      <c r="AF44" s="88" t="s">
        <v>568</v>
      </c>
      <c r="AG44" s="88" t="s">
        <v>59</v>
      </c>
    </row>
    <row r="45" spans="1:37" ht="99.75" x14ac:dyDescent="0.25">
      <c r="A45" s="77" t="s">
        <v>87</v>
      </c>
      <c r="B45" s="78" t="s">
        <v>142</v>
      </c>
      <c r="C45" s="79" t="s">
        <v>102</v>
      </c>
      <c r="D45" s="77" t="s">
        <v>143</v>
      </c>
      <c r="E45" s="77" t="s">
        <v>144</v>
      </c>
      <c r="F45" s="80" t="s">
        <v>91</v>
      </c>
      <c r="G45" s="79"/>
      <c r="H45" s="79"/>
      <c r="I45" s="79" t="s">
        <v>35</v>
      </c>
      <c r="J45" s="81" t="s">
        <v>92</v>
      </c>
      <c r="K45" s="77" t="s">
        <v>93</v>
      </c>
      <c r="L45" s="82" t="s">
        <v>35</v>
      </c>
      <c r="M45" s="82"/>
      <c r="N45" s="78" t="s">
        <v>145</v>
      </c>
      <c r="O45" s="78" t="s">
        <v>94</v>
      </c>
      <c r="P45" s="83" t="s">
        <v>146</v>
      </c>
      <c r="Q45" s="77" t="s">
        <v>536</v>
      </c>
      <c r="R45" s="78" t="s">
        <v>39</v>
      </c>
      <c r="S45" s="77" t="s">
        <v>537</v>
      </c>
      <c r="T45" s="84" t="s">
        <v>102</v>
      </c>
      <c r="U45" s="85" t="s">
        <v>549</v>
      </c>
      <c r="V45" s="86" t="s">
        <v>81</v>
      </c>
      <c r="W45" s="6" t="str">
        <f>IFERROR(VLOOKUP($V45,'Agrupamiento Activos'!$A$3:$S$30,2,0),"")</f>
        <v>Pública</v>
      </c>
      <c r="X45" s="6" t="str">
        <f>IFERROR(VLOOKUP($V45,'Agrupamiento Activos'!$A$4:$S$30,9,0),"")</f>
        <v>Medio</v>
      </c>
      <c r="Y45" s="6" t="str">
        <f>IFERROR(VLOOKUP($V45,'Agrupamiento Activos'!$A$4:$S$30,16,0),"")</f>
        <v>Medio</v>
      </c>
      <c r="Z45" s="6" t="str">
        <f>IFERROR(VLOOKUP($V45,'Agrupamiento Activos'!$A$4:$S$30,19,0),"")</f>
        <v>Medio</v>
      </c>
      <c r="AA45" s="88" t="s">
        <v>568</v>
      </c>
      <c r="AB45" s="88" t="s">
        <v>568</v>
      </c>
      <c r="AC45" s="88" t="s">
        <v>568</v>
      </c>
      <c r="AD45" s="88" t="s">
        <v>568</v>
      </c>
      <c r="AE45" s="88" t="s">
        <v>568</v>
      </c>
      <c r="AF45" s="88" t="s">
        <v>568</v>
      </c>
      <c r="AG45" s="88" t="s">
        <v>59</v>
      </c>
    </row>
    <row r="46" spans="1:37" ht="99.75" x14ac:dyDescent="0.25">
      <c r="A46" s="77" t="s">
        <v>87</v>
      </c>
      <c r="B46" s="78" t="s">
        <v>142</v>
      </c>
      <c r="C46" s="79" t="s">
        <v>102</v>
      </c>
      <c r="D46" s="77" t="s">
        <v>103</v>
      </c>
      <c r="E46" s="77" t="s">
        <v>147</v>
      </c>
      <c r="F46" s="80" t="s">
        <v>91</v>
      </c>
      <c r="G46" s="79"/>
      <c r="H46" s="79"/>
      <c r="I46" s="79" t="s">
        <v>35</v>
      </c>
      <c r="J46" s="81" t="s">
        <v>92</v>
      </c>
      <c r="K46" s="77" t="s">
        <v>93</v>
      </c>
      <c r="L46" s="82" t="s">
        <v>35</v>
      </c>
      <c r="M46" s="82"/>
      <c r="N46" s="78" t="s">
        <v>145</v>
      </c>
      <c r="O46" s="78" t="s">
        <v>94</v>
      </c>
      <c r="P46" s="83" t="s">
        <v>146</v>
      </c>
      <c r="Q46" s="77" t="s">
        <v>536</v>
      </c>
      <c r="R46" s="78" t="s">
        <v>39</v>
      </c>
      <c r="S46" s="77" t="s">
        <v>537</v>
      </c>
      <c r="T46" s="84" t="s">
        <v>102</v>
      </c>
      <c r="U46" s="85" t="s">
        <v>549</v>
      </c>
      <c r="V46" s="86" t="s">
        <v>73</v>
      </c>
      <c r="W46" s="6" t="str">
        <f>IFERROR(VLOOKUP($V46,'Agrupamiento Activos'!$A$3:$S$30,2,0),"")</f>
        <v>Pública</v>
      </c>
      <c r="X46" s="6" t="str">
        <f>IFERROR(VLOOKUP($V46,'Agrupamiento Activos'!$A$4:$S$30,9,0),"")</f>
        <v>Medio</v>
      </c>
      <c r="Y46" s="6" t="str">
        <f>IFERROR(VLOOKUP($V46,'Agrupamiento Activos'!$A$4:$S$30,16,0),"")</f>
        <v>Medio</v>
      </c>
      <c r="Z46" s="6" t="str">
        <f>IFERROR(VLOOKUP($V46,'Agrupamiento Activos'!$A$4:$S$30,19,0),"")</f>
        <v>Medio</v>
      </c>
      <c r="AA46" s="88" t="s">
        <v>568</v>
      </c>
      <c r="AB46" s="88" t="s">
        <v>568</v>
      </c>
      <c r="AC46" s="88" t="s">
        <v>568</v>
      </c>
      <c r="AD46" s="88" t="s">
        <v>568</v>
      </c>
      <c r="AE46" s="88" t="s">
        <v>568</v>
      </c>
      <c r="AF46" s="88" t="s">
        <v>568</v>
      </c>
      <c r="AG46" s="88" t="s">
        <v>59</v>
      </c>
    </row>
    <row r="47" spans="1:37" ht="71.25" x14ac:dyDescent="0.25">
      <c r="A47" s="77" t="s">
        <v>87</v>
      </c>
      <c r="B47" s="78" t="s">
        <v>142</v>
      </c>
      <c r="C47" s="79" t="s">
        <v>148</v>
      </c>
      <c r="D47" s="77" t="s">
        <v>149</v>
      </c>
      <c r="E47" s="77" t="s">
        <v>150</v>
      </c>
      <c r="F47" s="80" t="s">
        <v>91</v>
      </c>
      <c r="G47" s="79" t="s">
        <v>35</v>
      </c>
      <c r="H47" s="79"/>
      <c r="I47" s="79"/>
      <c r="J47" s="81" t="s">
        <v>108</v>
      </c>
      <c r="K47" s="77" t="s">
        <v>102</v>
      </c>
      <c r="L47" s="82" t="s">
        <v>35</v>
      </c>
      <c r="M47" s="82"/>
      <c r="N47" s="78" t="s">
        <v>145</v>
      </c>
      <c r="O47" s="78" t="s">
        <v>94</v>
      </c>
      <c r="P47" s="83" t="s">
        <v>146</v>
      </c>
      <c r="Q47" s="77" t="s">
        <v>553</v>
      </c>
      <c r="R47" s="78" t="s">
        <v>39</v>
      </c>
      <c r="S47" s="77" t="s">
        <v>554</v>
      </c>
      <c r="T47" s="84" t="s">
        <v>102</v>
      </c>
      <c r="U47" s="85" t="s">
        <v>549</v>
      </c>
      <c r="V47" s="86" t="s">
        <v>86</v>
      </c>
      <c r="W47" s="6" t="str">
        <f>IFERROR(VLOOKUP($V47,'Agrupamiento Activos'!$A$3:$S$30,2,0),"")</f>
        <v>Pública</v>
      </c>
      <c r="X47" s="6" t="str">
        <f>IFERROR(VLOOKUP($V47,'Agrupamiento Activos'!$A$4:$S$30,9,0),"")</f>
        <v>Alto</v>
      </c>
      <c r="Y47" s="6" t="str">
        <f>IFERROR(VLOOKUP($V47,'Agrupamiento Activos'!$A$4:$S$30,16,0),"")</f>
        <v>Alto</v>
      </c>
      <c r="Z47" s="6" t="str">
        <f>IFERROR(VLOOKUP($V47,'Agrupamiento Activos'!$A$4:$S$30,19,0),"")</f>
        <v>Medio</v>
      </c>
      <c r="AA47" s="88" t="s">
        <v>568</v>
      </c>
      <c r="AB47" s="88" t="s">
        <v>568</v>
      </c>
      <c r="AC47" s="88" t="s">
        <v>568</v>
      </c>
      <c r="AD47" s="88" t="s">
        <v>568</v>
      </c>
      <c r="AE47" s="88" t="s">
        <v>568</v>
      </c>
      <c r="AF47" s="88" t="s">
        <v>568</v>
      </c>
      <c r="AG47" s="88" t="s">
        <v>59</v>
      </c>
    </row>
    <row r="48" spans="1:37" ht="56.25" x14ac:dyDescent="0.25">
      <c r="A48" s="77" t="s">
        <v>87</v>
      </c>
      <c r="B48" s="78" t="s">
        <v>142</v>
      </c>
      <c r="C48" s="79" t="s">
        <v>151</v>
      </c>
      <c r="D48" s="77" t="s">
        <v>152</v>
      </c>
      <c r="E48" s="77" t="s">
        <v>153</v>
      </c>
      <c r="F48" s="80" t="s">
        <v>91</v>
      </c>
      <c r="G48" s="79" t="s">
        <v>35</v>
      </c>
      <c r="H48" s="79" t="s">
        <v>35</v>
      </c>
      <c r="I48" s="79"/>
      <c r="J48" s="81" t="s">
        <v>133</v>
      </c>
      <c r="K48" s="77" t="s">
        <v>154</v>
      </c>
      <c r="L48" s="82" t="s">
        <v>35</v>
      </c>
      <c r="M48" s="82"/>
      <c r="N48" s="78" t="s">
        <v>145</v>
      </c>
      <c r="O48" s="78" t="s">
        <v>94</v>
      </c>
      <c r="P48" s="83" t="s">
        <v>146</v>
      </c>
      <c r="Q48" s="77" t="s">
        <v>553</v>
      </c>
      <c r="R48" s="78" t="s">
        <v>541</v>
      </c>
      <c r="S48" s="77" t="s">
        <v>555</v>
      </c>
      <c r="T48" s="94" t="s">
        <v>547</v>
      </c>
      <c r="U48" s="85" t="s">
        <v>549</v>
      </c>
      <c r="V48" s="86" t="s">
        <v>83</v>
      </c>
      <c r="W48" s="6" t="str">
        <f>IFERROR(VLOOKUP($V48,'Agrupamiento Activos'!$A$3:$S$30,2,0),"")</f>
        <v>Pública</v>
      </c>
      <c r="X48" s="6" t="str">
        <f>IFERROR(VLOOKUP($V48,'Agrupamiento Activos'!$A$4:$S$30,9,0),"")</f>
        <v>Alto</v>
      </c>
      <c r="Y48" s="6" t="str">
        <f>IFERROR(VLOOKUP($V48,'Agrupamiento Activos'!$A$4:$S$30,16,0),"")</f>
        <v>Alto</v>
      </c>
      <c r="Z48" s="6" t="str">
        <f>IFERROR(VLOOKUP($V48,'Agrupamiento Activos'!$A$4:$S$30,19,0),"")</f>
        <v>Medio</v>
      </c>
      <c r="AA48" s="88" t="s">
        <v>568</v>
      </c>
      <c r="AB48" s="88" t="s">
        <v>568</v>
      </c>
      <c r="AC48" s="88" t="s">
        <v>568</v>
      </c>
      <c r="AD48" s="88" t="s">
        <v>568</v>
      </c>
      <c r="AE48" s="88" t="s">
        <v>568</v>
      </c>
      <c r="AF48" s="88" t="s">
        <v>568</v>
      </c>
      <c r="AG48" s="88" t="s">
        <v>59</v>
      </c>
    </row>
    <row r="49" spans="1:33" ht="85.5" x14ac:dyDescent="0.25">
      <c r="A49" s="77" t="s">
        <v>87</v>
      </c>
      <c r="B49" s="78" t="s">
        <v>142</v>
      </c>
      <c r="C49" s="79" t="s">
        <v>155</v>
      </c>
      <c r="D49" s="77" t="s">
        <v>156</v>
      </c>
      <c r="E49" s="77" t="s">
        <v>157</v>
      </c>
      <c r="F49" s="80" t="s">
        <v>91</v>
      </c>
      <c r="G49" s="79" t="s">
        <v>35</v>
      </c>
      <c r="H49" s="79" t="s">
        <v>35</v>
      </c>
      <c r="I49" s="79"/>
      <c r="J49" s="81" t="s">
        <v>133</v>
      </c>
      <c r="K49" s="77" t="s">
        <v>154</v>
      </c>
      <c r="L49" s="82" t="s">
        <v>35</v>
      </c>
      <c r="M49" s="82"/>
      <c r="N49" s="78" t="s">
        <v>145</v>
      </c>
      <c r="O49" s="78" t="s">
        <v>94</v>
      </c>
      <c r="P49" s="83" t="s">
        <v>146</v>
      </c>
      <c r="Q49" s="77" t="s">
        <v>553</v>
      </c>
      <c r="R49" s="78" t="s">
        <v>541</v>
      </c>
      <c r="S49" s="77" t="s">
        <v>555</v>
      </c>
      <c r="T49" s="94" t="s">
        <v>547</v>
      </c>
      <c r="U49" s="85" t="s">
        <v>549</v>
      </c>
      <c r="V49" s="86" t="s">
        <v>83</v>
      </c>
      <c r="W49" s="6" t="str">
        <f>IFERROR(VLOOKUP($V49,'Agrupamiento Activos'!$A$3:$S$30,2,0),"")</f>
        <v>Pública</v>
      </c>
      <c r="X49" s="6" t="str">
        <f>IFERROR(VLOOKUP($V49,'Agrupamiento Activos'!$A$4:$S$30,9,0),"")</f>
        <v>Alto</v>
      </c>
      <c r="Y49" s="6" t="str">
        <f>IFERROR(VLOOKUP($V49,'Agrupamiento Activos'!$A$4:$S$30,16,0),"")</f>
        <v>Alto</v>
      </c>
      <c r="Z49" s="6" t="str">
        <f>IFERROR(VLOOKUP($V49,'Agrupamiento Activos'!$A$4:$S$30,19,0),"")</f>
        <v>Medio</v>
      </c>
      <c r="AA49" s="88" t="s">
        <v>568</v>
      </c>
      <c r="AB49" s="88" t="s">
        <v>568</v>
      </c>
      <c r="AC49" s="88" t="s">
        <v>568</v>
      </c>
      <c r="AD49" s="88" t="s">
        <v>568</v>
      </c>
      <c r="AE49" s="88" t="s">
        <v>568</v>
      </c>
      <c r="AF49" s="88" t="s">
        <v>568</v>
      </c>
      <c r="AG49" s="88" t="s">
        <v>59</v>
      </c>
    </row>
    <row r="50" spans="1:33" ht="56.25" x14ac:dyDescent="0.25">
      <c r="A50" s="77" t="s">
        <v>87</v>
      </c>
      <c r="B50" s="78" t="s">
        <v>142</v>
      </c>
      <c r="C50" s="79" t="s">
        <v>102</v>
      </c>
      <c r="D50" s="77" t="s">
        <v>158</v>
      </c>
      <c r="E50" s="77" t="s">
        <v>159</v>
      </c>
      <c r="F50" s="80" t="s">
        <v>91</v>
      </c>
      <c r="G50" s="79" t="s">
        <v>35</v>
      </c>
      <c r="H50" s="79" t="s">
        <v>35</v>
      </c>
      <c r="I50" s="79"/>
      <c r="J50" s="81" t="s">
        <v>133</v>
      </c>
      <c r="K50" s="77" t="s">
        <v>154</v>
      </c>
      <c r="L50" s="82" t="s">
        <v>35</v>
      </c>
      <c r="M50" s="82"/>
      <c r="N50" s="78" t="s">
        <v>145</v>
      </c>
      <c r="O50" s="78" t="s">
        <v>94</v>
      </c>
      <c r="P50" s="83" t="s">
        <v>146</v>
      </c>
      <c r="Q50" s="77" t="s">
        <v>553</v>
      </c>
      <c r="R50" s="78" t="s">
        <v>541</v>
      </c>
      <c r="S50" s="77" t="s">
        <v>555</v>
      </c>
      <c r="T50" s="94" t="s">
        <v>547</v>
      </c>
      <c r="U50" s="85" t="s">
        <v>549</v>
      </c>
      <c r="V50" s="86" t="s">
        <v>83</v>
      </c>
      <c r="W50" s="6" t="str">
        <f>IFERROR(VLOOKUP($V50,'Agrupamiento Activos'!$A$3:$S$30,2,0),"")</f>
        <v>Pública</v>
      </c>
      <c r="X50" s="6" t="str">
        <f>IFERROR(VLOOKUP($V50,'Agrupamiento Activos'!$A$4:$S$30,9,0),"")</f>
        <v>Alto</v>
      </c>
      <c r="Y50" s="6" t="str">
        <f>IFERROR(VLOOKUP($V50,'Agrupamiento Activos'!$A$4:$S$30,16,0),"")</f>
        <v>Alto</v>
      </c>
      <c r="Z50" s="6" t="str">
        <f>IFERROR(VLOOKUP($V50,'Agrupamiento Activos'!$A$4:$S$30,19,0),"")</f>
        <v>Medio</v>
      </c>
      <c r="AA50" s="88" t="s">
        <v>568</v>
      </c>
      <c r="AB50" s="88" t="s">
        <v>568</v>
      </c>
      <c r="AC50" s="88" t="s">
        <v>568</v>
      </c>
      <c r="AD50" s="88" t="s">
        <v>568</v>
      </c>
      <c r="AE50" s="88" t="s">
        <v>568</v>
      </c>
      <c r="AF50" s="88" t="s">
        <v>568</v>
      </c>
      <c r="AG50" s="88" t="s">
        <v>59</v>
      </c>
    </row>
    <row r="51" spans="1:33" ht="99.75" x14ac:dyDescent="0.25">
      <c r="A51" s="77" t="s">
        <v>87</v>
      </c>
      <c r="B51" s="78" t="s">
        <v>142</v>
      </c>
      <c r="C51" s="79" t="s">
        <v>160</v>
      </c>
      <c r="D51" s="77" t="s">
        <v>161</v>
      </c>
      <c r="E51" s="77" t="s">
        <v>159</v>
      </c>
      <c r="F51" s="80" t="s">
        <v>91</v>
      </c>
      <c r="G51" s="79" t="s">
        <v>35</v>
      </c>
      <c r="H51" s="79" t="s">
        <v>35</v>
      </c>
      <c r="I51" s="79"/>
      <c r="J51" s="81" t="s">
        <v>133</v>
      </c>
      <c r="K51" s="77" t="s">
        <v>154</v>
      </c>
      <c r="L51" s="82" t="s">
        <v>35</v>
      </c>
      <c r="M51" s="82"/>
      <c r="N51" s="78" t="s">
        <v>145</v>
      </c>
      <c r="O51" s="78" t="s">
        <v>94</v>
      </c>
      <c r="P51" s="83" t="s">
        <v>146</v>
      </c>
      <c r="Q51" s="77" t="s">
        <v>553</v>
      </c>
      <c r="R51" s="78" t="s">
        <v>541</v>
      </c>
      <c r="S51" s="77" t="s">
        <v>555</v>
      </c>
      <c r="T51" s="94" t="s">
        <v>547</v>
      </c>
      <c r="U51" s="85" t="s">
        <v>549</v>
      </c>
      <c r="V51" s="86" t="s">
        <v>84</v>
      </c>
      <c r="W51" s="6" t="str">
        <f>IFERROR(VLOOKUP($V51,'Agrupamiento Activos'!$A$3:$S$30,2,0),"")</f>
        <v>Pública</v>
      </c>
      <c r="X51" s="6" t="str">
        <f>IFERROR(VLOOKUP($V51,'Agrupamiento Activos'!$A$4:$S$30,9,0),"")</f>
        <v>Alto</v>
      </c>
      <c r="Y51" s="6" t="str">
        <f>IFERROR(VLOOKUP($V51,'Agrupamiento Activos'!$A$4:$S$30,16,0),"")</f>
        <v>Alto</v>
      </c>
      <c r="Z51" s="6" t="str">
        <f>IFERROR(VLOOKUP($V51,'Agrupamiento Activos'!$A$4:$S$30,19,0),"")</f>
        <v>Medio</v>
      </c>
      <c r="AA51" s="88" t="s">
        <v>568</v>
      </c>
      <c r="AB51" s="88" t="s">
        <v>568</v>
      </c>
      <c r="AC51" s="88" t="s">
        <v>568</v>
      </c>
      <c r="AD51" s="88" t="s">
        <v>568</v>
      </c>
      <c r="AE51" s="88" t="s">
        <v>568</v>
      </c>
      <c r="AF51" s="88" t="s">
        <v>568</v>
      </c>
      <c r="AG51" s="88" t="s">
        <v>59</v>
      </c>
    </row>
    <row r="52" spans="1:33" ht="85.5" x14ac:dyDescent="0.25">
      <c r="A52" s="77" t="s">
        <v>87</v>
      </c>
      <c r="B52" s="78" t="s">
        <v>142</v>
      </c>
      <c r="C52" s="79" t="s">
        <v>162</v>
      </c>
      <c r="D52" s="77" t="s">
        <v>163</v>
      </c>
      <c r="E52" s="77" t="s">
        <v>159</v>
      </c>
      <c r="F52" s="80" t="s">
        <v>91</v>
      </c>
      <c r="G52" s="79" t="s">
        <v>35</v>
      </c>
      <c r="H52" s="79" t="s">
        <v>35</v>
      </c>
      <c r="I52" s="79"/>
      <c r="J52" s="81" t="s">
        <v>133</v>
      </c>
      <c r="K52" s="77" t="s">
        <v>154</v>
      </c>
      <c r="L52" s="82" t="s">
        <v>35</v>
      </c>
      <c r="M52" s="82"/>
      <c r="N52" s="78" t="s">
        <v>145</v>
      </c>
      <c r="O52" s="78" t="s">
        <v>94</v>
      </c>
      <c r="P52" s="83" t="s">
        <v>146</v>
      </c>
      <c r="Q52" s="77" t="s">
        <v>553</v>
      </c>
      <c r="R52" s="78" t="s">
        <v>541</v>
      </c>
      <c r="S52" s="77" t="s">
        <v>555</v>
      </c>
      <c r="T52" s="94" t="s">
        <v>547</v>
      </c>
      <c r="U52" s="85" t="s">
        <v>549</v>
      </c>
      <c r="V52" s="86" t="s">
        <v>84</v>
      </c>
      <c r="W52" s="6" t="str">
        <f>IFERROR(VLOOKUP($V52,'Agrupamiento Activos'!$A$3:$S$30,2,0),"")</f>
        <v>Pública</v>
      </c>
      <c r="X52" s="6" t="str">
        <f>IFERROR(VLOOKUP($V52,'Agrupamiento Activos'!$A$4:$S$30,9,0),"")</f>
        <v>Alto</v>
      </c>
      <c r="Y52" s="6" t="str">
        <f>IFERROR(VLOOKUP($V52,'Agrupamiento Activos'!$A$4:$S$30,16,0),"")</f>
        <v>Alto</v>
      </c>
      <c r="Z52" s="6" t="str">
        <f>IFERROR(VLOOKUP($V52,'Agrupamiento Activos'!$A$4:$S$30,19,0),"")</f>
        <v>Medio</v>
      </c>
      <c r="AA52" s="88" t="s">
        <v>568</v>
      </c>
      <c r="AB52" s="88" t="s">
        <v>568</v>
      </c>
      <c r="AC52" s="88" t="s">
        <v>568</v>
      </c>
      <c r="AD52" s="88" t="s">
        <v>568</v>
      </c>
      <c r="AE52" s="88" t="s">
        <v>568</v>
      </c>
      <c r="AF52" s="88" t="s">
        <v>568</v>
      </c>
      <c r="AG52" s="88" t="s">
        <v>59</v>
      </c>
    </row>
    <row r="53" spans="1:33" ht="57" x14ac:dyDescent="0.25">
      <c r="A53" s="77" t="s">
        <v>87</v>
      </c>
      <c r="B53" s="78" t="s">
        <v>142</v>
      </c>
      <c r="C53" s="79" t="s">
        <v>164</v>
      </c>
      <c r="D53" s="77" t="s">
        <v>165</v>
      </c>
      <c r="E53" s="77" t="s">
        <v>159</v>
      </c>
      <c r="F53" s="80" t="s">
        <v>91</v>
      </c>
      <c r="G53" s="79" t="s">
        <v>35</v>
      </c>
      <c r="H53" s="79" t="s">
        <v>35</v>
      </c>
      <c r="I53" s="79"/>
      <c r="J53" s="81" t="s">
        <v>133</v>
      </c>
      <c r="K53" s="77" t="s">
        <v>154</v>
      </c>
      <c r="L53" s="82" t="s">
        <v>35</v>
      </c>
      <c r="M53" s="82"/>
      <c r="N53" s="78" t="s">
        <v>145</v>
      </c>
      <c r="O53" s="78" t="s">
        <v>94</v>
      </c>
      <c r="P53" s="83" t="s">
        <v>146</v>
      </c>
      <c r="Q53" s="77" t="s">
        <v>553</v>
      </c>
      <c r="R53" s="78" t="s">
        <v>541</v>
      </c>
      <c r="S53" s="77" t="s">
        <v>555</v>
      </c>
      <c r="T53" s="94" t="s">
        <v>547</v>
      </c>
      <c r="U53" s="85" t="s">
        <v>549</v>
      </c>
      <c r="V53" s="86" t="s">
        <v>83</v>
      </c>
      <c r="W53" s="6" t="str">
        <f>IFERROR(VLOOKUP($V53,'Agrupamiento Activos'!$A$3:$S$30,2,0),"")</f>
        <v>Pública</v>
      </c>
      <c r="X53" s="6" t="str">
        <f>IFERROR(VLOOKUP($V53,'Agrupamiento Activos'!$A$4:$S$30,9,0),"")</f>
        <v>Alto</v>
      </c>
      <c r="Y53" s="6" t="str">
        <f>IFERROR(VLOOKUP($V53,'Agrupamiento Activos'!$A$4:$S$30,16,0),"")</f>
        <v>Alto</v>
      </c>
      <c r="Z53" s="6" t="str">
        <f>IFERROR(VLOOKUP($V53,'Agrupamiento Activos'!$A$4:$S$30,19,0),"")</f>
        <v>Medio</v>
      </c>
      <c r="AA53" s="88" t="s">
        <v>568</v>
      </c>
      <c r="AB53" s="88" t="s">
        <v>568</v>
      </c>
      <c r="AC53" s="88" t="s">
        <v>568</v>
      </c>
      <c r="AD53" s="88" t="s">
        <v>568</v>
      </c>
      <c r="AE53" s="88" t="s">
        <v>568</v>
      </c>
      <c r="AF53" s="88" t="s">
        <v>568</v>
      </c>
      <c r="AG53" s="88" t="s">
        <v>59</v>
      </c>
    </row>
    <row r="54" spans="1:33" ht="85.5" x14ac:dyDescent="0.25">
      <c r="A54" s="77" t="s">
        <v>87</v>
      </c>
      <c r="B54" s="78" t="s">
        <v>142</v>
      </c>
      <c r="C54" s="79" t="s">
        <v>166</v>
      </c>
      <c r="D54" s="77" t="s">
        <v>167</v>
      </c>
      <c r="E54" s="77" t="s">
        <v>159</v>
      </c>
      <c r="F54" s="80" t="s">
        <v>91</v>
      </c>
      <c r="G54" s="79" t="s">
        <v>35</v>
      </c>
      <c r="H54" s="79" t="s">
        <v>35</v>
      </c>
      <c r="I54" s="79"/>
      <c r="J54" s="81" t="s">
        <v>133</v>
      </c>
      <c r="K54" s="77" t="s">
        <v>154</v>
      </c>
      <c r="L54" s="82" t="s">
        <v>35</v>
      </c>
      <c r="M54" s="82"/>
      <c r="N54" s="78" t="s">
        <v>145</v>
      </c>
      <c r="O54" s="78" t="s">
        <v>94</v>
      </c>
      <c r="P54" s="83" t="s">
        <v>146</v>
      </c>
      <c r="Q54" s="77" t="s">
        <v>553</v>
      </c>
      <c r="R54" s="78" t="s">
        <v>541</v>
      </c>
      <c r="S54" s="77" t="s">
        <v>555</v>
      </c>
      <c r="T54" s="94" t="s">
        <v>547</v>
      </c>
      <c r="U54" s="85" t="s">
        <v>549</v>
      </c>
      <c r="V54" s="86" t="s">
        <v>84</v>
      </c>
      <c r="W54" s="6" t="str">
        <f>IFERROR(VLOOKUP($V54,'Agrupamiento Activos'!$A$3:$S$30,2,0),"")</f>
        <v>Pública</v>
      </c>
      <c r="X54" s="6" t="str">
        <f>IFERROR(VLOOKUP($V54,'Agrupamiento Activos'!$A$4:$S$30,9,0),"")</f>
        <v>Alto</v>
      </c>
      <c r="Y54" s="6" t="str">
        <f>IFERROR(VLOOKUP($V54,'Agrupamiento Activos'!$A$4:$S$30,16,0),"")</f>
        <v>Alto</v>
      </c>
      <c r="Z54" s="6" t="str">
        <f>IFERROR(VLOOKUP($V54,'Agrupamiento Activos'!$A$4:$S$30,19,0),"")</f>
        <v>Medio</v>
      </c>
      <c r="AA54" s="88" t="s">
        <v>568</v>
      </c>
      <c r="AB54" s="88" t="s">
        <v>568</v>
      </c>
      <c r="AC54" s="88" t="s">
        <v>568</v>
      </c>
      <c r="AD54" s="88" t="s">
        <v>568</v>
      </c>
      <c r="AE54" s="88" t="s">
        <v>568</v>
      </c>
      <c r="AF54" s="88" t="s">
        <v>568</v>
      </c>
      <c r="AG54" s="88" t="s">
        <v>59</v>
      </c>
    </row>
    <row r="55" spans="1:33" ht="114" x14ac:dyDescent="0.25">
      <c r="A55" s="77" t="s">
        <v>87</v>
      </c>
      <c r="B55" s="78" t="s">
        <v>142</v>
      </c>
      <c r="C55" s="79" t="s">
        <v>168</v>
      </c>
      <c r="D55" s="77" t="s">
        <v>169</v>
      </c>
      <c r="E55" s="77" t="s">
        <v>159</v>
      </c>
      <c r="F55" s="80" t="s">
        <v>91</v>
      </c>
      <c r="G55" s="79" t="s">
        <v>35</v>
      </c>
      <c r="H55" s="79" t="s">
        <v>35</v>
      </c>
      <c r="I55" s="79"/>
      <c r="J55" s="81" t="s">
        <v>133</v>
      </c>
      <c r="K55" s="77" t="s">
        <v>154</v>
      </c>
      <c r="L55" s="82" t="s">
        <v>35</v>
      </c>
      <c r="M55" s="82"/>
      <c r="N55" s="78" t="s">
        <v>145</v>
      </c>
      <c r="O55" s="78" t="s">
        <v>94</v>
      </c>
      <c r="P55" s="83" t="s">
        <v>146</v>
      </c>
      <c r="Q55" s="77" t="s">
        <v>553</v>
      </c>
      <c r="R55" s="78" t="s">
        <v>541</v>
      </c>
      <c r="S55" s="77" t="s">
        <v>555</v>
      </c>
      <c r="T55" s="94" t="s">
        <v>547</v>
      </c>
      <c r="U55" s="85" t="s">
        <v>549</v>
      </c>
      <c r="V55" s="86" t="s">
        <v>84</v>
      </c>
      <c r="W55" s="6" t="str">
        <f>IFERROR(VLOOKUP($V55,'Agrupamiento Activos'!$A$3:$S$30,2,0),"")</f>
        <v>Pública</v>
      </c>
      <c r="X55" s="6" t="str">
        <f>IFERROR(VLOOKUP($V55,'Agrupamiento Activos'!$A$4:$S$30,9,0),"")</f>
        <v>Alto</v>
      </c>
      <c r="Y55" s="6" t="str">
        <f>IFERROR(VLOOKUP($V55,'Agrupamiento Activos'!$A$4:$S$30,16,0),"")</f>
        <v>Alto</v>
      </c>
      <c r="Z55" s="6" t="str">
        <f>IFERROR(VLOOKUP($V55,'Agrupamiento Activos'!$A$4:$S$30,19,0),"")</f>
        <v>Medio</v>
      </c>
      <c r="AA55" s="88" t="s">
        <v>568</v>
      </c>
      <c r="AB55" s="88" t="s">
        <v>568</v>
      </c>
      <c r="AC55" s="88" t="s">
        <v>568</v>
      </c>
      <c r="AD55" s="88" t="s">
        <v>568</v>
      </c>
      <c r="AE55" s="88" t="s">
        <v>568</v>
      </c>
      <c r="AF55" s="88" t="s">
        <v>568</v>
      </c>
      <c r="AG55" s="88" t="s">
        <v>59</v>
      </c>
    </row>
    <row r="56" spans="1:33" ht="99.75" x14ac:dyDescent="0.25">
      <c r="A56" s="77" t="s">
        <v>87</v>
      </c>
      <c r="B56" s="78" t="s">
        <v>142</v>
      </c>
      <c r="C56" s="79" t="s">
        <v>170</v>
      </c>
      <c r="D56" s="77" t="s">
        <v>171</v>
      </c>
      <c r="E56" s="77" t="s">
        <v>159</v>
      </c>
      <c r="F56" s="80" t="s">
        <v>91</v>
      </c>
      <c r="G56" s="79" t="s">
        <v>35</v>
      </c>
      <c r="H56" s="79" t="s">
        <v>35</v>
      </c>
      <c r="I56" s="79"/>
      <c r="J56" s="81" t="s">
        <v>133</v>
      </c>
      <c r="K56" s="77" t="s">
        <v>154</v>
      </c>
      <c r="L56" s="82" t="s">
        <v>35</v>
      </c>
      <c r="M56" s="82"/>
      <c r="N56" s="78" t="s">
        <v>145</v>
      </c>
      <c r="O56" s="78" t="s">
        <v>94</v>
      </c>
      <c r="P56" s="83" t="s">
        <v>146</v>
      </c>
      <c r="Q56" s="77" t="s">
        <v>553</v>
      </c>
      <c r="R56" s="78" t="s">
        <v>541</v>
      </c>
      <c r="S56" s="77" t="s">
        <v>555</v>
      </c>
      <c r="T56" s="94" t="s">
        <v>547</v>
      </c>
      <c r="U56" s="85" t="s">
        <v>549</v>
      </c>
      <c r="V56" s="86" t="s">
        <v>84</v>
      </c>
      <c r="W56" s="6" t="str">
        <f>IFERROR(VLOOKUP($V56,'Agrupamiento Activos'!$A$3:$S$30,2,0),"")</f>
        <v>Pública</v>
      </c>
      <c r="X56" s="6" t="str">
        <f>IFERROR(VLOOKUP($V56,'Agrupamiento Activos'!$A$4:$S$30,9,0),"")</f>
        <v>Alto</v>
      </c>
      <c r="Y56" s="6" t="str">
        <f>IFERROR(VLOOKUP($V56,'Agrupamiento Activos'!$A$4:$S$30,16,0),"")</f>
        <v>Alto</v>
      </c>
      <c r="Z56" s="6" t="str">
        <f>IFERROR(VLOOKUP($V56,'Agrupamiento Activos'!$A$4:$S$30,19,0),"")</f>
        <v>Medio</v>
      </c>
      <c r="AA56" s="88" t="s">
        <v>568</v>
      </c>
      <c r="AB56" s="88" t="s">
        <v>568</v>
      </c>
      <c r="AC56" s="88" t="s">
        <v>568</v>
      </c>
      <c r="AD56" s="88" t="s">
        <v>568</v>
      </c>
      <c r="AE56" s="88" t="s">
        <v>568</v>
      </c>
      <c r="AF56" s="88" t="s">
        <v>568</v>
      </c>
      <c r="AG56" s="88" t="s">
        <v>59</v>
      </c>
    </row>
    <row r="57" spans="1:33" ht="71.25" x14ac:dyDescent="0.25">
      <c r="A57" s="77" t="s">
        <v>87</v>
      </c>
      <c r="B57" s="78" t="s">
        <v>142</v>
      </c>
      <c r="C57" s="79" t="s">
        <v>172</v>
      </c>
      <c r="D57" s="77" t="s">
        <v>173</v>
      </c>
      <c r="E57" s="77" t="s">
        <v>159</v>
      </c>
      <c r="F57" s="80" t="s">
        <v>91</v>
      </c>
      <c r="G57" s="79" t="s">
        <v>35</v>
      </c>
      <c r="H57" s="79" t="s">
        <v>35</v>
      </c>
      <c r="I57" s="79"/>
      <c r="J57" s="81" t="s">
        <v>133</v>
      </c>
      <c r="K57" s="77" t="s">
        <v>154</v>
      </c>
      <c r="L57" s="82" t="s">
        <v>35</v>
      </c>
      <c r="M57" s="82"/>
      <c r="N57" s="78" t="s">
        <v>145</v>
      </c>
      <c r="O57" s="78" t="s">
        <v>94</v>
      </c>
      <c r="P57" s="83" t="s">
        <v>146</v>
      </c>
      <c r="Q57" s="77" t="s">
        <v>553</v>
      </c>
      <c r="R57" s="78" t="s">
        <v>541</v>
      </c>
      <c r="S57" s="77" t="s">
        <v>555</v>
      </c>
      <c r="T57" s="94" t="s">
        <v>547</v>
      </c>
      <c r="U57" s="85" t="s">
        <v>549</v>
      </c>
      <c r="V57" s="86" t="s">
        <v>83</v>
      </c>
      <c r="W57" s="6" t="str">
        <f>IFERROR(VLOOKUP($V57,'Agrupamiento Activos'!$A$3:$S$30,2,0),"")</f>
        <v>Pública</v>
      </c>
      <c r="X57" s="6" t="str">
        <f>IFERROR(VLOOKUP($V57,'Agrupamiento Activos'!$A$4:$S$30,9,0),"")</f>
        <v>Alto</v>
      </c>
      <c r="Y57" s="6" t="str">
        <f>IFERROR(VLOOKUP($V57,'Agrupamiento Activos'!$A$4:$S$30,16,0),"")</f>
        <v>Alto</v>
      </c>
      <c r="Z57" s="6" t="str">
        <f>IFERROR(VLOOKUP($V57,'Agrupamiento Activos'!$A$4:$S$30,19,0),"")</f>
        <v>Medio</v>
      </c>
      <c r="AA57" s="88" t="s">
        <v>568</v>
      </c>
      <c r="AB57" s="88" t="s">
        <v>568</v>
      </c>
      <c r="AC57" s="88" t="s">
        <v>568</v>
      </c>
      <c r="AD57" s="88" t="s">
        <v>568</v>
      </c>
      <c r="AE57" s="88" t="s">
        <v>568</v>
      </c>
      <c r="AF57" s="88" t="s">
        <v>568</v>
      </c>
      <c r="AG57" s="88" t="s">
        <v>59</v>
      </c>
    </row>
    <row r="58" spans="1:33" ht="57" x14ac:dyDescent="0.25">
      <c r="A58" s="77" t="s">
        <v>87</v>
      </c>
      <c r="B58" s="78" t="s">
        <v>142</v>
      </c>
      <c r="C58" s="79" t="s">
        <v>174</v>
      </c>
      <c r="D58" s="77" t="s">
        <v>175</v>
      </c>
      <c r="E58" s="77" t="s">
        <v>176</v>
      </c>
      <c r="F58" s="80" t="s">
        <v>91</v>
      </c>
      <c r="G58" s="79" t="s">
        <v>35</v>
      </c>
      <c r="H58" s="79" t="s">
        <v>35</v>
      </c>
      <c r="I58" s="79"/>
      <c r="J58" s="81" t="s">
        <v>133</v>
      </c>
      <c r="K58" s="77" t="s">
        <v>154</v>
      </c>
      <c r="L58" s="82" t="s">
        <v>35</v>
      </c>
      <c r="M58" s="82"/>
      <c r="N58" s="78" t="s">
        <v>145</v>
      </c>
      <c r="O58" s="78" t="s">
        <v>94</v>
      </c>
      <c r="P58" s="83" t="s">
        <v>146</v>
      </c>
      <c r="Q58" s="77" t="s">
        <v>553</v>
      </c>
      <c r="R58" s="78" t="s">
        <v>541</v>
      </c>
      <c r="S58" s="77" t="s">
        <v>555</v>
      </c>
      <c r="T58" s="94" t="s">
        <v>547</v>
      </c>
      <c r="U58" s="85" t="s">
        <v>549</v>
      </c>
      <c r="V58" s="86" t="s">
        <v>83</v>
      </c>
      <c r="W58" s="6" t="str">
        <f>IFERROR(VLOOKUP($V58,'Agrupamiento Activos'!$A$3:$S$30,2,0),"")</f>
        <v>Pública</v>
      </c>
      <c r="X58" s="6" t="str">
        <f>IFERROR(VLOOKUP($V58,'Agrupamiento Activos'!$A$4:$S$30,9,0),"")</f>
        <v>Alto</v>
      </c>
      <c r="Y58" s="6" t="str">
        <f>IFERROR(VLOOKUP($V58,'Agrupamiento Activos'!$A$4:$S$30,16,0),"")</f>
        <v>Alto</v>
      </c>
      <c r="Z58" s="6" t="str">
        <f>IFERROR(VLOOKUP($V58,'Agrupamiento Activos'!$A$4:$S$30,19,0),"")</f>
        <v>Medio</v>
      </c>
      <c r="AA58" s="88" t="s">
        <v>568</v>
      </c>
      <c r="AB58" s="88" t="s">
        <v>568</v>
      </c>
      <c r="AC58" s="88" t="s">
        <v>568</v>
      </c>
      <c r="AD58" s="88" t="s">
        <v>568</v>
      </c>
      <c r="AE58" s="88" t="s">
        <v>568</v>
      </c>
      <c r="AF58" s="88" t="s">
        <v>568</v>
      </c>
      <c r="AG58" s="88" t="s">
        <v>59</v>
      </c>
    </row>
    <row r="59" spans="1:33" ht="128.25" x14ac:dyDescent="0.25">
      <c r="A59" s="77" t="s">
        <v>87</v>
      </c>
      <c r="B59" s="78" t="s">
        <v>142</v>
      </c>
      <c r="C59" s="79" t="s">
        <v>177</v>
      </c>
      <c r="D59" s="77" t="s">
        <v>178</v>
      </c>
      <c r="E59" s="77" t="s">
        <v>179</v>
      </c>
      <c r="F59" s="80" t="s">
        <v>91</v>
      </c>
      <c r="G59" s="79" t="s">
        <v>35</v>
      </c>
      <c r="H59" s="79" t="s">
        <v>35</v>
      </c>
      <c r="I59" s="79"/>
      <c r="J59" s="81" t="s">
        <v>133</v>
      </c>
      <c r="K59" s="77" t="s">
        <v>154</v>
      </c>
      <c r="L59" s="82" t="s">
        <v>35</v>
      </c>
      <c r="M59" s="82"/>
      <c r="N59" s="78" t="s">
        <v>145</v>
      </c>
      <c r="O59" s="78" t="s">
        <v>94</v>
      </c>
      <c r="P59" s="83" t="s">
        <v>146</v>
      </c>
      <c r="Q59" s="77" t="s">
        <v>553</v>
      </c>
      <c r="R59" s="78" t="s">
        <v>541</v>
      </c>
      <c r="S59" s="77" t="s">
        <v>555</v>
      </c>
      <c r="T59" s="94" t="s">
        <v>547</v>
      </c>
      <c r="U59" s="85" t="s">
        <v>549</v>
      </c>
      <c r="V59" s="86" t="s">
        <v>83</v>
      </c>
      <c r="W59" s="6" t="str">
        <f>IFERROR(VLOOKUP($V59,'Agrupamiento Activos'!$A$3:$S$30,2,0),"")</f>
        <v>Pública</v>
      </c>
      <c r="X59" s="6" t="str">
        <f>IFERROR(VLOOKUP($V59,'Agrupamiento Activos'!$A$4:$S$30,9,0),"")</f>
        <v>Alto</v>
      </c>
      <c r="Y59" s="6" t="str">
        <f>IFERROR(VLOOKUP($V59,'Agrupamiento Activos'!$A$4:$S$30,16,0),"")</f>
        <v>Alto</v>
      </c>
      <c r="Z59" s="6" t="str">
        <f>IFERROR(VLOOKUP($V59,'Agrupamiento Activos'!$A$4:$S$30,19,0),"")</f>
        <v>Medio</v>
      </c>
      <c r="AA59" s="88" t="s">
        <v>568</v>
      </c>
      <c r="AB59" s="88" t="s">
        <v>568</v>
      </c>
      <c r="AC59" s="88" t="s">
        <v>568</v>
      </c>
      <c r="AD59" s="88" t="s">
        <v>568</v>
      </c>
      <c r="AE59" s="88" t="s">
        <v>568</v>
      </c>
      <c r="AF59" s="88" t="s">
        <v>568</v>
      </c>
      <c r="AG59" s="88" t="s">
        <v>59</v>
      </c>
    </row>
    <row r="60" spans="1:33" ht="57" x14ac:dyDescent="0.25">
      <c r="A60" s="77" t="s">
        <v>87</v>
      </c>
      <c r="B60" s="78" t="s">
        <v>142</v>
      </c>
      <c r="C60" s="79" t="s">
        <v>180</v>
      </c>
      <c r="D60" s="77" t="s">
        <v>181</v>
      </c>
      <c r="E60" s="77" t="s">
        <v>182</v>
      </c>
      <c r="F60" s="80" t="s">
        <v>91</v>
      </c>
      <c r="G60" s="79" t="s">
        <v>35</v>
      </c>
      <c r="H60" s="79" t="s">
        <v>35</v>
      </c>
      <c r="I60" s="79"/>
      <c r="J60" s="81" t="s">
        <v>133</v>
      </c>
      <c r="K60" s="77" t="s">
        <v>154</v>
      </c>
      <c r="L60" s="82" t="s">
        <v>35</v>
      </c>
      <c r="M60" s="82"/>
      <c r="N60" s="78" t="s">
        <v>145</v>
      </c>
      <c r="O60" s="78" t="s">
        <v>94</v>
      </c>
      <c r="P60" s="83" t="s">
        <v>146</v>
      </c>
      <c r="Q60" s="77" t="s">
        <v>553</v>
      </c>
      <c r="R60" s="78" t="s">
        <v>541</v>
      </c>
      <c r="S60" s="77" t="s">
        <v>555</v>
      </c>
      <c r="T60" s="94" t="s">
        <v>547</v>
      </c>
      <c r="U60" s="85" t="s">
        <v>549</v>
      </c>
      <c r="V60" s="86" t="s">
        <v>83</v>
      </c>
      <c r="W60" s="6" t="str">
        <f>IFERROR(VLOOKUP($V60,'Agrupamiento Activos'!$A$3:$S$30,2,0),"")</f>
        <v>Pública</v>
      </c>
      <c r="X60" s="6" t="str">
        <f>IFERROR(VLOOKUP($V60,'Agrupamiento Activos'!$A$4:$S$30,9,0),"")</f>
        <v>Alto</v>
      </c>
      <c r="Y60" s="6" t="str">
        <f>IFERROR(VLOOKUP($V60,'Agrupamiento Activos'!$A$4:$S$30,16,0),"")</f>
        <v>Alto</v>
      </c>
      <c r="Z60" s="6" t="str">
        <f>IFERROR(VLOOKUP($V60,'Agrupamiento Activos'!$A$4:$S$30,19,0),"")</f>
        <v>Medio</v>
      </c>
      <c r="AA60" s="88" t="s">
        <v>568</v>
      </c>
      <c r="AB60" s="88" t="s">
        <v>568</v>
      </c>
      <c r="AC60" s="88" t="s">
        <v>568</v>
      </c>
      <c r="AD60" s="88" t="s">
        <v>568</v>
      </c>
      <c r="AE60" s="88" t="s">
        <v>568</v>
      </c>
      <c r="AF60" s="88" t="s">
        <v>568</v>
      </c>
      <c r="AG60" s="88" t="s">
        <v>59</v>
      </c>
    </row>
    <row r="61" spans="1:33" ht="85.5" x14ac:dyDescent="0.25">
      <c r="A61" s="77" t="s">
        <v>87</v>
      </c>
      <c r="B61" s="78" t="s">
        <v>183</v>
      </c>
      <c r="C61" s="79" t="s">
        <v>102</v>
      </c>
      <c r="D61" s="77" t="s">
        <v>184</v>
      </c>
      <c r="E61" s="77" t="s">
        <v>185</v>
      </c>
      <c r="F61" s="80" t="s">
        <v>91</v>
      </c>
      <c r="G61" s="79" t="s">
        <v>35</v>
      </c>
      <c r="H61" s="79" t="s">
        <v>35</v>
      </c>
      <c r="I61" s="79"/>
      <c r="J61" s="81" t="s">
        <v>133</v>
      </c>
      <c r="K61" s="77" t="s">
        <v>154</v>
      </c>
      <c r="L61" s="82" t="s">
        <v>35</v>
      </c>
      <c r="M61" s="82"/>
      <c r="N61" s="78" t="s">
        <v>145</v>
      </c>
      <c r="O61" s="78" t="s">
        <v>94</v>
      </c>
      <c r="P61" s="83" t="s">
        <v>146</v>
      </c>
      <c r="Q61" s="77" t="s">
        <v>553</v>
      </c>
      <c r="R61" s="78" t="s">
        <v>541</v>
      </c>
      <c r="S61" s="77" t="s">
        <v>555</v>
      </c>
      <c r="T61" s="94" t="s">
        <v>547</v>
      </c>
      <c r="U61" s="85" t="s">
        <v>549</v>
      </c>
      <c r="V61" s="86" t="s">
        <v>83</v>
      </c>
      <c r="W61" s="6" t="str">
        <f>IFERROR(VLOOKUP($V61,'Agrupamiento Activos'!$A$3:$S$30,2,0),"")</f>
        <v>Pública</v>
      </c>
      <c r="X61" s="6" t="str">
        <f>IFERROR(VLOOKUP($V61,'Agrupamiento Activos'!$A$4:$S$30,9,0),"")</f>
        <v>Alto</v>
      </c>
      <c r="Y61" s="6" t="str">
        <f>IFERROR(VLOOKUP($V61,'Agrupamiento Activos'!$A$4:$S$30,16,0),"")</f>
        <v>Alto</v>
      </c>
      <c r="Z61" s="6" t="str">
        <f>IFERROR(VLOOKUP($V61,'Agrupamiento Activos'!$A$4:$S$30,19,0),"")</f>
        <v>Medio</v>
      </c>
      <c r="AA61" s="88" t="s">
        <v>568</v>
      </c>
      <c r="AB61" s="88" t="s">
        <v>568</v>
      </c>
      <c r="AC61" s="88" t="s">
        <v>568</v>
      </c>
      <c r="AD61" s="88" t="s">
        <v>568</v>
      </c>
      <c r="AE61" s="88" t="s">
        <v>568</v>
      </c>
      <c r="AF61" s="88" t="s">
        <v>568</v>
      </c>
      <c r="AG61" s="88" t="s">
        <v>59</v>
      </c>
    </row>
    <row r="62" spans="1:33" ht="71.25" x14ac:dyDescent="0.25">
      <c r="A62" s="77" t="s">
        <v>87</v>
      </c>
      <c r="B62" s="78" t="s">
        <v>183</v>
      </c>
      <c r="C62" s="79" t="s">
        <v>102</v>
      </c>
      <c r="D62" s="77" t="s">
        <v>186</v>
      </c>
      <c r="E62" s="77" t="s">
        <v>187</v>
      </c>
      <c r="F62" s="80" t="s">
        <v>91</v>
      </c>
      <c r="G62" s="79" t="s">
        <v>35</v>
      </c>
      <c r="H62" s="79"/>
      <c r="I62" s="79"/>
      <c r="J62" s="81" t="s">
        <v>108</v>
      </c>
      <c r="K62" s="77" t="s">
        <v>102</v>
      </c>
      <c r="L62" s="82" t="s">
        <v>35</v>
      </c>
      <c r="M62" s="82"/>
      <c r="N62" s="78" t="s">
        <v>145</v>
      </c>
      <c r="O62" s="78" t="s">
        <v>94</v>
      </c>
      <c r="P62" s="83" t="s">
        <v>146</v>
      </c>
      <c r="Q62" s="77" t="s">
        <v>553</v>
      </c>
      <c r="R62" s="78" t="s">
        <v>39</v>
      </c>
      <c r="S62" s="77" t="s">
        <v>554</v>
      </c>
      <c r="T62" s="84" t="s">
        <v>102</v>
      </c>
      <c r="U62" s="85" t="s">
        <v>549</v>
      </c>
      <c r="V62" s="86" t="s">
        <v>83</v>
      </c>
      <c r="W62" s="6" t="str">
        <f>IFERROR(VLOOKUP($V62,'Agrupamiento Activos'!$A$3:$S$30,2,0),"")</f>
        <v>Pública</v>
      </c>
      <c r="X62" s="6" t="str">
        <f>IFERROR(VLOOKUP($V62,'Agrupamiento Activos'!$A$4:$S$30,9,0),"")</f>
        <v>Alto</v>
      </c>
      <c r="Y62" s="6" t="str">
        <f>IFERROR(VLOOKUP($V62,'Agrupamiento Activos'!$A$4:$S$30,16,0),"")</f>
        <v>Alto</v>
      </c>
      <c r="Z62" s="6" t="str">
        <f>IFERROR(VLOOKUP($V62,'Agrupamiento Activos'!$A$4:$S$30,19,0),"")</f>
        <v>Medio</v>
      </c>
      <c r="AA62" s="88" t="s">
        <v>568</v>
      </c>
      <c r="AB62" s="88" t="s">
        <v>568</v>
      </c>
      <c r="AC62" s="88" t="s">
        <v>568</v>
      </c>
      <c r="AD62" s="88" t="s">
        <v>568</v>
      </c>
      <c r="AE62" s="88" t="s">
        <v>568</v>
      </c>
      <c r="AF62" s="88" t="s">
        <v>568</v>
      </c>
      <c r="AG62" s="88" t="s">
        <v>59</v>
      </c>
    </row>
    <row r="63" spans="1:33" ht="71.25" x14ac:dyDescent="0.25">
      <c r="A63" s="77" t="s">
        <v>87</v>
      </c>
      <c r="B63" s="78" t="s">
        <v>183</v>
      </c>
      <c r="C63" s="79" t="s">
        <v>102</v>
      </c>
      <c r="D63" s="77" t="s">
        <v>188</v>
      </c>
      <c r="E63" s="77" t="s">
        <v>189</v>
      </c>
      <c r="F63" s="80" t="s">
        <v>91</v>
      </c>
      <c r="G63" s="79" t="s">
        <v>35</v>
      </c>
      <c r="H63" s="79"/>
      <c r="I63" s="79"/>
      <c r="J63" s="81" t="s">
        <v>108</v>
      </c>
      <c r="K63" s="77" t="s">
        <v>102</v>
      </c>
      <c r="L63" s="82" t="s">
        <v>35</v>
      </c>
      <c r="M63" s="82"/>
      <c r="N63" s="78" t="s">
        <v>145</v>
      </c>
      <c r="O63" s="78" t="s">
        <v>94</v>
      </c>
      <c r="P63" s="83" t="s">
        <v>146</v>
      </c>
      <c r="Q63" s="77" t="s">
        <v>553</v>
      </c>
      <c r="R63" s="78" t="s">
        <v>39</v>
      </c>
      <c r="S63" s="77" t="s">
        <v>554</v>
      </c>
      <c r="T63" s="84" t="s">
        <v>102</v>
      </c>
      <c r="U63" s="85" t="s">
        <v>549</v>
      </c>
      <c r="V63" s="86" t="s">
        <v>83</v>
      </c>
      <c r="W63" s="6" t="str">
        <f>IFERROR(VLOOKUP($V63,'Agrupamiento Activos'!$A$3:$S$30,2,0),"")</f>
        <v>Pública</v>
      </c>
      <c r="X63" s="6" t="str">
        <f>IFERROR(VLOOKUP($V63,'Agrupamiento Activos'!$A$4:$S$30,9,0),"")</f>
        <v>Alto</v>
      </c>
      <c r="Y63" s="6" t="str">
        <f>IFERROR(VLOOKUP($V63,'Agrupamiento Activos'!$A$4:$S$30,16,0),"")</f>
        <v>Alto</v>
      </c>
      <c r="Z63" s="6" t="str">
        <f>IFERROR(VLOOKUP($V63,'Agrupamiento Activos'!$A$4:$S$30,19,0),"")</f>
        <v>Medio</v>
      </c>
      <c r="AA63" s="88" t="s">
        <v>568</v>
      </c>
      <c r="AB63" s="88" t="s">
        <v>568</v>
      </c>
      <c r="AC63" s="88" t="s">
        <v>568</v>
      </c>
      <c r="AD63" s="88" t="s">
        <v>568</v>
      </c>
      <c r="AE63" s="88" t="s">
        <v>568</v>
      </c>
      <c r="AF63" s="88" t="s">
        <v>568</v>
      </c>
      <c r="AG63" s="88" t="s">
        <v>59</v>
      </c>
    </row>
    <row r="64" spans="1:33" ht="71.25" x14ac:dyDescent="0.25">
      <c r="A64" s="77" t="s">
        <v>87</v>
      </c>
      <c r="B64" s="78" t="s">
        <v>183</v>
      </c>
      <c r="C64" s="79" t="s">
        <v>102</v>
      </c>
      <c r="D64" s="77" t="s">
        <v>190</v>
      </c>
      <c r="E64" s="77" t="s">
        <v>191</v>
      </c>
      <c r="F64" s="80" t="s">
        <v>91</v>
      </c>
      <c r="G64" s="79" t="s">
        <v>35</v>
      </c>
      <c r="H64" s="79"/>
      <c r="I64" s="79"/>
      <c r="J64" s="81" t="s">
        <v>108</v>
      </c>
      <c r="K64" s="77" t="s">
        <v>102</v>
      </c>
      <c r="L64" s="82" t="s">
        <v>35</v>
      </c>
      <c r="M64" s="82"/>
      <c r="N64" s="78" t="s">
        <v>145</v>
      </c>
      <c r="O64" s="78" t="s">
        <v>94</v>
      </c>
      <c r="P64" s="83" t="s">
        <v>146</v>
      </c>
      <c r="Q64" s="77" t="s">
        <v>553</v>
      </c>
      <c r="R64" s="78" t="s">
        <v>39</v>
      </c>
      <c r="S64" s="77" t="s">
        <v>554</v>
      </c>
      <c r="T64" s="84" t="s">
        <v>102</v>
      </c>
      <c r="U64" s="85" t="s">
        <v>549</v>
      </c>
      <c r="V64" s="86" t="s">
        <v>83</v>
      </c>
      <c r="W64" s="6" t="str">
        <f>IFERROR(VLOOKUP($V64,'Agrupamiento Activos'!$A$3:$S$30,2,0),"")</f>
        <v>Pública</v>
      </c>
      <c r="X64" s="6" t="str">
        <f>IFERROR(VLOOKUP($V64,'Agrupamiento Activos'!$A$4:$S$30,9,0),"")</f>
        <v>Alto</v>
      </c>
      <c r="Y64" s="6" t="str">
        <f>IFERROR(VLOOKUP($V64,'Agrupamiento Activos'!$A$4:$S$30,16,0),"")</f>
        <v>Alto</v>
      </c>
      <c r="Z64" s="6" t="str">
        <f>IFERROR(VLOOKUP($V64,'Agrupamiento Activos'!$A$4:$S$30,19,0),"")</f>
        <v>Medio</v>
      </c>
      <c r="AA64" s="88" t="s">
        <v>568</v>
      </c>
      <c r="AB64" s="88" t="s">
        <v>568</v>
      </c>
      <c r="AC64" s="88" t="s">
        <v>568</v>
      </c>
      <c r="AD64" s="88" t="s">
        <v>568</v>
      </c>
      <c r="AE64" s="88" t="s">
        <v>568</v>
      </c>
      <c r="AF64" s="88" t="s">
        <v>568</v>
      </c>
      <c r="AG64" s="88" t="s">
        <v>59</v>
      </c>
    </row>
    <row r="65" spans="1:33" ht="57" x14ac:dyDescent="0.25">
      <c r="A65" s="77" t="s">
        <v>87</v>
      </c>
      <c r="B65" s="78" t="s">
        <v>142</v>
      </c>
      <c r="C65" s="79" t="s">
        <v>102</v>
      </c>
      <c r="D65" s="85" t="s">
        <v>192</v>
      </c>
      <c r="E65" s="77" t="s">
        <v>193</v>
      </c>
      <c r="F65" s="80" t="s">
        <v>91</v>
      </c>
      <c r="G65" s="79" t="s">
        <v>35</v>
      </c>
      <c r="H65" s="79" t="s">
        <v>35</v>
      </c>
      <c r="I65" s="79"/>
      <c r="J65" s="81" t="s">
        <v>133</v>
      </c>
      <c r="K65" s="77" t="s">
        <v>154</v>
      </c>
      <c r="L65" s="82" t="s">
        <v>35</v>
      </c>
      <c r="M65" s="82"/>
      <c r="N65" s="78" t="s">
        <v>145</v>
      </c>
      <c r="O65" s="78" t="s">
        <v>94</v>
      </c>
      <c r="P65" s="83" t="s">
        <v>146</v>
      </c>
      <c r="Q65" s="77" t="s">
        <v>553</v>
      </c>
      <c r="R65" s="78" t="s">
        <v>541</v>
      </c>
      <c r="S65" s="77" t="s">
        <v>555</v>
      </c>
      <c r="T65" s="94" t="s">
        <v>547</v>
      </c>
      <c r="U65" s="85" t="s">
        <v>549</v>
      </c>
      <c r="V65" s="86" t="s">
        <v>83</v>
      </c>
      <c r="W65" s="6" t="str">
        <f>IFERROR(VLOOKUP($V65,'Agrupamiento Activos'!$A$3:$S$30,2,0),"")</f>
        <v>Pública</v>
      </c>
      <c r="X65" s="6" t="str">
        <f>IFERROR(VLOOKUP($V65,'Agrupamiento Activos'!$A$4:$S$30,9,0),"")</f>
        <v>Alto</v>
      </c>
      <c r="Y65" s="6" t="str">
        <f>IFERROR(VLOOKUP($V65,'Agrupamiento Activos'!$A$4:$S$30,16,0),"")</f>
        <v>Alto</v>
      </c>
      <c r="Z65" s="6" t="str">
        <f>IFERROR(VLOOKUP($V65,'Agrupamiento Activos'!$A$4:$S$30,19,0),"")</f>
        <v>Medio</v>
      </c>
      <c r="AA65" s="88" t="s">
        <v>568</v>
      </c>
      <c r="AB65" s="88" t="s">
        <v>568</v>
      </c>
      <c r="AC65" s="88" t="s">
        <v>568</v>
      </c>
      <c r="AD65" s="88" t="s">
        <v>568</v>
      </c>
      <c r="AE65" s="88" t="s">
        <v>568</v>
      </c>
      <c r="AF65" s="88" t="s">
        <v>568</v>
      </c>
      <c r="AG65" s="88" t="s">
        <v>59</v>
      </c>
    </row>
    <row r="66" spans="1:33" ht="57" x14ac:dyDescent="0.25">
      <c r="A66" s="77" t="s">
        <v>87</v>
      </c>
      <c r="B66" s="78" t="s">
        <v>194</v>
      </c>
      <c r="C66" s="79" t="s">
        <v>195</v>
      </c>
      <c r="D66" s="85" t="s">
        <v>196</v>
      </c>
      <c r="E66" s="77" t="s">
        <v>197</v>
      </c>
      <c r="F66" s="80" t="s">
        <v>91</v>
      </c>
      <c r="G66" s="79" t="s">
        <v>35</v>
      </c>
      <c r="H66" s="79" t="s">
        <v>35</v>
      </c>
      <c r="I66" s="79"/>
      <c r="J66" s="81" t="s">
        <v>133</v>
      </c>
      <c r="K66" s="77" t="s">
        <v>154</v>
      </c>
      <c r="L66" s="82" t="s">
        <v>35</v>
      </c>
      <c r="M66" s="82"/>
      <c r="N66" s="78" t="s">
        <v>145</v>
      </c>
      <c r="O66" s="78" t="s">
        <v>94</v>
      </c>
      <c r="P66" s="83" t="s">
        <v>146</v>
      </c>
      <c r="Q66" s="77" t="s">
        <v>553</v>
      </c>
      <c r="R66" s="78" t="s">
        <v>39</v>
      </c>
      <c r="S66" s="77" t="s">
        <v>554</v>
      </c>
      <c r="T66" s="84" t="s">
        <v>102</v>
      </c>
      <c r="U66" s="85" t="s">
        <v>549</v>
      </c>
      <c r="V66" s="86" t="s">
        <v>83</v>
      </c>
      <c r="W66" s="6" t="str">
        <f>IFERROR(VLOOKUP($V66,'Agrupamiento Activos'!$A$3:$S$30,2,0),"")</f>
        <v>Pública</v>
      </c>
      <c r="X66" s="6" t="str">
        <f>IFERROR(VLOOKUP($V66,'Agrupamiento Activos'!$A$4:$S$30,9,0),"")</f>
        <v>Alto</v>
      </c>
      <c r="Y66" s="6" t="str">
        <f>IFERROR(VLOOKUP($V66,'Agrupamiento Activos'!$A$4:$S$30,16,0),"")</f>
        <v>Alto</v>
      </c>
      <c r="Z66" s="6" t="str">
        <f>IFERROR(VLOOKUP($V66,'Agrupamiento Activos'!$A$4:$S$30,19,0),"")</f>
        <v>Medio</v>
      </c>
      <c r="AA66" s="88" t="s">
        <v>568</v>
      </c>
      <c r="AB66" s="88" t="s">
        <v>568</v>
      </c>
      <c r="AC66" s="88" t="s">
        <v>568</v>
      </c>
      <c r="AD66" s="88" t="s">
        <v>568</v>
      </c>
      <c r="AE66" s="88" t="s">
        <v>568</v>
      </c>
      <c r="AF66" s="88" t="s">
        <v>568</v>
      </c>
      <c r="AG66" s="88" t="s">
        <v>59</v>
      </c>
    </row>
    <row r="67" spans="1:33" ht="45" x14ac:dyDescent="0.25">
      <c r="A67" s="77" t="s">
        <v>87</v>
      </c>
      <c r="B67" s="78" t="s">
        <v>194</v>
      </c>
      <c r="C67" s="79" t="s">
        <v>102</v>
      </c>
      <c r="D67" s="85" t="s">
        <v>198</v>
      </c>
      <c r="E67" s="77" t="s">
        <v>199</v>
      </c>
      <c r="F67" s="80" t="s">
        <v>91</v>
      </c>
      <c r="G67" s="79" t="s">
        <v>35</v>
      </c>
      <c r="H67" s="79"/>
      <c r="I67" s="79"/>
      <c r="J67" s="81" t="s">
        <v>200</v>
      </c>
      <c r="K67" s="77" t="s">
        <v>102</v>
      </c>
      <c r="L67" s="82"/>
      <c r="M67" s="82" t="s">
        <v>35</v>
      </c>
      <c r="N67" s="78" t="s">
        <v>145</v>
      </c>
      <c r="O67" s="78" t="s">
        <v>94</v>
      </c>
      <c r="P67" s="83" t="s">
        <v>146</v>
      </c>
      <c r="Q67" s="77" t="s">
        <v>553</v>
      </c>
      <c r="R67" s="78" t="s">
        <v>39</v>
      </c>
      <c r="S67" s="77" t="s">
        <v>554</v>
      </c>
      <c r="T67" s="84" t="s">
        <v>102</v>
      </c>
      <c r="U67" s="85" t="s">
        <v>549</v>
      </c>
      <c r="V67" s="86" t="s">
        <v>83</v>
      </c>
      <c r="W67" s="6" t="str">
        <f>IFERROR(VLOOKUP($V67,'Agrupamiento Activos'!$A$3:$S$30,2,0),"")</f>
        <v>Pública</v>
      </c>
      <c r="X67" s="6" t="str">
        <f>IFERROR(VLOOKUP($V67,'Agrupamiento Activos'!$A$4:$S$30,9,0),"")</f>
        <v>Alto</v>
      </c>
      <c r="Y67" s="6" t="str">
        <f>IFERROR(VLOOKUP($V67,'Agrupamiento Activos'!$A$4:$S$30,16,0),"")</f>
        <v>Alto</v>
      </c>
      <c r="Z67" s="6" t="str">
        <f>IFERROR(VLOOKUP($V67,'Agrupamiento Activos'!$A$4:$S$30,19,0),"")</f>
        <v>Medio</v>
      </c>
      <c r="AA67" s="88" t="s">
        <v>568</v>
      </c>
      <c r="AB67" s="88" t="s">
        <v>568</v>
      </c>
      <c r="AC67" s="88" t="s">
        <v>568</v>
      </c>
      <c r="AD67" s="88" t="s">
        <v>568</v>
      </c>
      <c r="AE67" s="88" t="s">
        <v>568</v>
      </c>
      <c r="AF67" s="88" t="s">
        <v>568</v>
      </c>
      <c r="AG67" s="88" t="s">
        <v>59</v>
      </c>
    </row>
    <row r="68" spans="1:33" ht="56.25" x14ac:dyDescent="0.25">
      <c r="A68" s="77" t="s">
        <v>87</v>
      </c>
      <c r="B68" s="78" t="s">
        <v>194</v>
      </c>
      <c r="C68" s="79" t="s">
        <v>201</v>
      </c>
      <c r="D68" s="85" t="s">
        <v>202</v>
      </c>
      <c r="E68" s="77" t="s">
        <v>203</v>
      </c>
      <c r="F68" s="80" t="s">
        <v>91</v>
      </c>
      <c r="G68" s="79" t="s">
        <v>35</v>
      </c>
      <c r="H68" s="79" t="s">
        <v>35</v>
      </c>
      <c r="I68" s="79"/>
      <c r="J68" s="81" t="s">
        <v>133</v>
      </c>
      <c r="K68" s="77" t="s">
        <v>154</v>
      </c>
      <c r="L68" s="82" t="s">
        <v>35</v>
      </c>
      <c r="M68" s="82"/>
      <c r="N68" s="78" t="s">
        <v>145</v>
      </c>
      <c r="O68" s="78" t="s">
        <v>94</v>
      </c>
      <c r="P68" s="83" t="s">
        <v>146</v>
      </c>
      <c r="Q68" s="77" t="s">
        <v>553</v>
      </c>
      <c r="R68" s="78" t="s">
        <v>541</v>
      </c>
      <c r="S68" s="77" t="s">
        <v>555</v>
      </c>
      <c r="T68" s="94" t="s">
        <v>547</v>
      </c>
      <c r="U68" s="85" t="s">
        <v>549</v>
      </c>
      <c r="V68" s="86" t="s">
        <v>83</v>
      </c>
      <c r="W68" s="6" t="str">
        <f>IFERROR(VLOOKUP($V68,'Agrupamiento Activos'!$A$3:$S$30,2,0),"")</f>
        <v>Pública</v>
      </c>
      <c r="X68" s="6" t="str">
        <f>IFERROR(VLOOKUP($V68,'Agrupamiento Activos'!$A$4:$S$30,9,0),"")</f>
        <v>Alto</v>
      </c>
      <c r="Y68" s="6" t="str">
        <f>IFERROR(VLOOKUP($V68,'Agrupamiento Activos'!$A$4:$S$30,16,0),"")</f>
        <v>Alto</v>
      </c>
      <c r="Z68" s="6" t="str">
        <f>IFERROR(VLOOKUP($V68,'Agrupamiento Activos'!$A$4:$S$30,19,0),"")</f>
        <v>Medio</v>
      </c>
      <c r="AA68" s="88" t="s">
        <v>568</v>
      </c>
      <c r="AB68" s="88" t="s">
        <v>568</v>
      </c>
      <c r="AC68" s="88" t="s">
        <v>568</v>
      </c>
      <c r="AD68" s="88" t="s">
        <v>568</v>
      </c>
      <c r="AE68" s="88" t="s">
        <v>568</v>
      </c>
      <c r="AF68" s="88" t="s">
        <v>568</v>
      </c>
      <c r="AG68" s="88" t="s">
        <v>59</v>
      </c>
    </row>
    <row r="69" spans="1:33" ht="57" x14ac:dyDescent="0.25">
      <c r="A69" s="77" t="s">
        <v>87</v>
      </c>
      <c r="B69" s="78" t="s">
        <v>142</v>
      </c>
      <c r="C69" s="79" t="s">
        <v>102</v>
      </c>
      <c r="D69" s="85" t="s">
        <v>204</v>
      </c>
      <c r="E69" s="77" t="s">
        <v>205</v>
      </c>
      <c r="F69" s="80" t="s">
        <v>91</v>
      </c>
      <c r="G69" s="79" t="s">
        <v>35</v>
      </c>
      <c r="H69" s="79" t="s">
        <v>35</v>
      </c>
      <c r="I69" s="79"/>
      <c r="J69" s="81" t="s">
        <v>133</v>
      </c>
      <c r="K69" s="77" t="s">
        <v>154</v>
      </c>
      <c r="L69" s="82" t="s">
        <v>35</v>
      </c>
      <c r="M69" s="82"/>
      <c r="N69" s="78" t="s">
        <v>145</v>
      </c>
      <c r="O69" s="78" t="s">
        <v>94</v>
      </c>
      <c r="P69" s="83" t="s">
        <v>146</v>
      </c>
      <c r="Q69" s="77" t="s">
        <v>553</v>
      </c>
      <c r="R69" s="78" t="s">
        <v>541</v>
      </c>
      <c r="S69" s="77" t="s">
        <v>555</v>
      </c>
      <c r="T69" s="94" t="s">
        <v>547</v>
      </c>
      <c r="U69" s="85" t="s">
        <v>549</v>
      </c>
      <c r="V69" s="86" t="s">
        <v>83</v>
      </c>
      <c r="W69" s="6" t="str">
        <f>IFERROR(VLOOKUP($V69,'Agrupamiento Activos'!$A$3:$S$30,2,0),"")</f>
        <v>Pública</v>
      </c>
      <c r="X69" s="6" t="str">
        <f>IFERROR(VLOOKUP($V69,'Agrupamiento Activos'!$A$4:$S$30,9,0),"")</f>
        <v>Alto</v>
      </c>
      <c r="Y69" s="6" t="str">
        <f>IFERROR(VLOOKUP($V69,'Agrupamiento Activos'!$A$4:$S$30,16,0),"")</f>
        <v>Alto</v>
      </c>
      <c r="Z69" s="6" t="str">
        <f>IFERROR(VLOOKUP($V69,'Agrupamiento Activos'!$A$4:$S$30,19,0),"")</f>
        <v>Medio</v>
      </c>
      <c r="AA69" s="88" t="s">
        <v>568</v>
      </c>
      <c r="AB69" s="88" t="s">
        <v>568</v>
      </c>
      <c r="AC69" s="88" t="s">
        <v>568</v>
      </c>
      <c r="AD69" s="88" t="s">
        <v>568</v>
      </c>
      <c r="AE69" s="88" t="s">
        <v>568</v>
      </c>
      <c r="AF69" s="88" t="s">
        <v>568</v>
      </c>
      <c r="AG69" s="88" t="s">
        <v>59</v>
      </c>
    </row>
    <row r="70" spans="1:33" ht="57" x14ac:dyDescent="0.25">
      <c r="A70" s="77" t="s">
        <v>87</v>
      </c>
      <c r="B70" s="78" t="s">
        <v>142</v>
      </c>
      <c r="C70" s="79" t="s">
        <v>206</v>
      </c>
      <c r="D70" s="85" t="s">
        <v>207</v>
      </c>
      <c r="E70" s="77" t="s">
        <v>208</v>
      </c>
      <c r="F70" s="80" t="s">
        <v>91</v>
      </c>
      <c r="G70" s="79" t="s">
        <v>35</v>
      </c>
      <c r="H70" s="79"/>
      <c r="I70" s="79"/>
      <c r="J70" s="81" t="s">
        <v>200</v>
      </c>
      <c r="K70" s="77" t="s">
        <v>102</v>
      </c>
      <c r="L70" s="82" t="s">
        <v>35</v>
      </c>
      <c r="M70" s="82"/>
      <c r="N70" s="78" t="s">
        <v>145</v>
      </c>
      <c r="O70" s="78" t="s">
        <v>94</v>
      </c>
      <c r="P70" s="83" t="s">
        <v>146</v>
      </c>
      <c r="Q70" s="77" t="s">
        <v>556</v>
      </c>
      <c r="R70" s="78" t="s">
        <v>39</v>
      </c>
      <c r="S70" s="77" t="s">
        <v>557</v>
      </c>
      <c r="T70" s="84" t="s">
        <v>102</v>
      </c>
      <c r="U70" s="85" t="s">
        <v>549</v>
      </c>
      <c r="V70" s="86" t="s">
        <v>83</v>
      </c>
      <c r="W70" s="6" t="str">
        <f>IFERROR(VLOOKUP($V70,'Agrupamiento Activos'!$A$3:$S$30,2,0),"")</f>
        <v>Pública</v>
      </c>
      <c r="X70" s="6" t="str">
        <f>IFERROR(VLOOKUP($V70,'Agrupamiento Activos'!$A$4:$S$30,9,0),"")</f>
        <v>Alto</v>
      </c>
      <c r="Y70" s="6" t="str">
        <f>IFERROR(VLOOKUP($V70,'Agrupamiento Activos'!$A$4:$S$30,16,0),"")</f>
        <v>Alto</v>
      </c>
      <c r="Z70" s="6" t="str">
        <f>IFERROR(VLOOKUP($V70,'Agrupamiento Activos'!$A$4:$S$30,19,0),"")</f>
        <v>Medio</v>
      </c>
      <c r="AA70" s="88" t="s">
        <v>568</v>
      </c>
      <c r="AB70" s="88" t="s">
        <v>568</v>
      </c>
      <c r="AC70" s="88" t="s">
        <v>568</v>
      </c>
      <c r="AD70" s="88" t="s">
        <v>568</v>
      </c>
      <c r="AE70" s="88" t="s">
        <v>568</v>
      </c>
      <c r="AF70" s="88" t="s">
        <v>568</v>
      </c>
      <c r="AG70" s="88" t="s">
        <v>59</v>
      </c>
    </row>
    <row r="71" spans="1:33" ht="71.25" x14ac:dyDescent="0.25">
      <c r="A71" s="77" t="s">
        <v>87</v>
      </c>
      <c r="B71" s="78" t="s">
        <v>142</v>
      </c>
      <c r="C71" s="79" t="s">
        <v>102</v>
      </c>
      <c r="D71" s="85" t="s">
        <v>209</v>
      </c>
      <c r="E71" s="77" t="s">
        <v>210</v>
      </c>
      <c r="F71" s="80" t="s">
        <v>91</v>
      </c>
      <c r="G71" s="79" t="s">
        <v>35</v>
      </c>
      <c r="H71" s="79"/>
      <c r="I71" s="79"/>
      <c r="J71" s="81" t="s">
        <v>108</v>
      </c>
      <c r="K71" s="77" t="s">
        <v>102</v>
      </c>
      <c r="L71" s="82" t="s">
        <v>35</v>
      </c>
      <c r="M71" s="82"/>
      <c r="N71" s="78" t="s">
        <v>145</v>
      </c>
      <c r="O71" s="78" t="s">
        <v>94</v>
      </c>
      <c r="P71" s="83" t="s">
        <v>146</v>
      </c>
      <c r="Q71" s="77" t="s">
        <v>553</v>
      </c>
      <c r="R71" s="78" t="s">
        <v>39</v>
      </c>
      <c r="S71" s="77" t="s">
        <v>554</v>
      </c>
      <c r="T71" s="84" t="s">
        <v>102</v>
      </c>
      <c r="U71" s="85" t="s">
        <v>549</v>
      </c>
      <c r="V71" s="86" t="s">
        <v>83</v>
      </c>
      <c r="W71" s="6" t="str">
        <f>IFERROR(VLOOKUP($V71,'Agrupamiento Activos'!$A$3:$S$30,2,0),"")</f>
        <v>Pública</v>
      </c>
      <c r="X71" s="6" t="str">
        <f>IFERROR(VLOOKUP($V71,'Agrupamiento Activos'!$A$4:$S$30,9,0),"")</f>
        <v>Alto</v>
      </c>
      <c r="Y71" s="6" t="str">
        <f>IFERROR(VLOOKUP($V71,'Agrupamiento Activos'!$A$4:$S$30,16,0),"")</f>
        <v>Alto</v>
      </c>
      <c r="Z71" s="6" t="str">
        <f>IFERROR(VLOOKUP($V71,'Agrupamiento Activos'!$A$4:$S$30,19,0),"")</f>
        <v>Medio</v>
      </c>
      <c r="AA71" s="88" t="s">
        <v>568</v>
      </c>
      <c r="AB71" s="88" t="s">
        <v>568</v>
      </c>
      <c r="AC71" s="88" t="s">
        <v>568</v>
      </c>
      <c r="AD71" s="88" t="s">
        <v>568</v>
      </c>
      <c r="AE71" s="88" t="s">
        <v>568</v>
      </c>
      <c r="AF71" s="88" t="s">
        <v>568</v>
      </c>
      <c r="AG71" s="88" t="s">
        <v>59</v>
      </c>
    </row>
    <row r="72" spans="1:33" ht="45" x14ac:dyDescent="0.25">
      <c r="A72" s="77" t="s">
        <v>87</v>
      </c>
      <c r="B72" s="78" t="s">
        <v>142</v>
      </c>
      <c r="C72" s="79" t="s">
        <v>102</v>
      </c>
      <c r="D72" s="85" t="s">
        <v>211</v>
      </c>
      <c r="E72" s="77" t="s">
        <v>212</v>
      </c>
      <c r="F72" s="80" t="s">
        <v>91</v>
      </c>
      <c r="G72" s="79" t="s">
        <v>35</v>
      </c>
      <c r="H72" s="79"/>
      <c r="I72" s="79"/>
      <c r="J72" s="81" t="s">
        <v>108</v>
      </c>
      <c r="K72" s="77" t="s">
        <v>102</v>
      </c>
      <c r="L72" s="82" t="s">
        <v>35</v>
      </c>
      <c r="M72" s="82"/>
      <c r="N72" s="78" t="s">
        <v>145</v>
      </c>
      <c r="O72" s="78" t="s">
        <v>94</v>
      </c>
      <c r="P72" s="83" t="s">
        <v>146</v>
      </c>
      <c r="Q72" s="77" t="s">
        <v>553</v>
      </c>
      <c r="R72" s="78" t="s">
        <v>39</v>
      </c>
      <c r="S72" s="77" t="s">
        <v>554</v>
      </c>
      <c r="T72" s="84" t="s">
        <v>102</v>
      </c>
      <c r="U72" s="85" t="s">
        <v>549</v>
      </c>
      <c r="V72" s="86" t="s">
        <v>79</v>
      </c>
      <c r="W72" s="6" t="str">
        <f>IFERROR(VLOOKUP($V72,'Agrupamiento Activos'!$A$3:$S$30,2,0),"")</f>
        <v>Pública</v>
      </c>
      <c r="X72" s="6" t="str">
        <f>IFERROR(VLOOKUP($V72,'Agrupamiento Activos'!$A$4:$S$30,9,0),"")</f>
        <v>Alto</v>
      </c>
      <c r="Y72" s="6" t="str">
        <f>IFERROR(VLOOKUP($V72,'Agrupamiento Activos'!$A$4:$S$30,16,0),"")</f>
        <v>Alto</v>
      </c>
      <c r="Z72" s="6" t="str">
        <f>IFERROR(VLOOKUP($V72,'Agrupamiento Activos'!$A$4:$S$30,19,0),"")</f>
        <v>Medio</v>
      </c>
      <c r="AA72" s="88" t="s">
        <v>568</v>
      </c>
      <c r="AB72" s="88" t="s">
        <v>568</v>
      </c>
      <c r="AC72" s="88" t="s">
        <v>568</v>
      </c>
      <c r="AD72" s="88" t="s">
        <v>568</v>
      </c>
      <c r="AE72" s="88" t="s">
        <v>568</v>
      </c>
      <c r="AF72" s="88" t="s">
        <v>568</v>
      </c>
      <c r="AG72" s="88" t="s">
        <v>569</v>
      </c>
    </row>
    <row r="73" spans="1:33" ht="57" x14ac:dyDescent="0.25">
      <c r="A73" s="77" t="s">
        <v>87</v>
      </c>
      <c r="B73" s="78" t="s">
        <v>142</v>
      </c>
      <c r="C73" s="79" t="s">
        <v>102</v>
      </c>
      <c r="D73" s="85" t="s">
        <v>213</v>
      </c>
      <c r="E73" s="77" t="s">
        <v>214</v>
      </c>
      <c r="F73" s="80" t="s">
        <v>91</v>
      </c>
      <c r="G73" s="79"/>
      <c r="H73" s="79"/>
      <c r="I73" s="79" t="s">
        <v>35</v>
      </c>
      <c r="J73" s="81" t="s">
        <v>99</v>
      </c>
      <c r="K73" s="77" t="s">
        <v>113</v>
      </c>
      <c r="L73" s="82" t="s">
        <v>35</v>
      </c>
      <c r="M73" s="82"/>
      <c r="N73" s="78" t="s">
        <v>145</v>
      </c>
      <c r="O73" s="78" t="s">
        <v>94</v>
      </c>
      <c r="P73" s="83" t="s">
        <v>146</v>
      </c>
      <c r="Q73" s="77" t="s">
        <v>536</v>
      </c>
      <c r="R73" s="78" t="s">
        <v>39</v>
      </c>
      <c r="S73" s="77" t="s">
        <v>558</v>
      </c>
      <c r="T73" s="84" t="s">
        <v>102</v>
      </c>
      <c r="U73" s="85" t="s">
        <v>549</v>
      </c>
      <c r="V73" s="86" t="s">
        <v>81</v>
      </c>
      <c r="W73" s="6" t="str">
        <f>IFERROR(VLOOKUP($V73,'Agrupamiento Activos'!$A$3:$S$30,2,0),"")</f>
        <v>Pública</v>
      </c>
      <c r="X73" s="6" t="str">
        <f>IFERROR(VLOOKUP($V73,'Agrupamiento Activos'!$A$4:$S$30,9,0),"")</f>
        <v>Medio</v>
      </c>
      <c r="Y73" s="6" t="str">
        <f>IFERROR(VLOOKUP($V73,'Agrupamiento Activos'!$A$4:$S$30,16,0),"")</f>
        <v>Medio</v>
      </c>
      <c r="Z73" s="6" t="str">
        <f>IFERROR(VLOOKUP($V73,'Agrupamiento Activos'!$A$4:$S$30,19,0),"")</f>
        <v>Medio</v>
      </c>
      <c r="AA73" s="88" t="s">
        <v>568</v>
      </c>
      <c r="AB73" s="88" t="s">
        <v>568</v>
      </c>
      <c r="AC73" s="88" t="s">
        <v>568</v>
      </c>
      <c r="AD73" s="88" t="s">
        <v>568</v>
      </c>
      <c r="AE73" s="88" t="s">
        <v>568</v>
      </c>
      <c r="AF73" s="88" t="s">
        <v>568</v>
      </c>
      <c r="AG73" s="88" t="s">
        <v>59</v>
      </c>
    </row>
    <row r="74" spans="1:33" ht="57" x14ac:dyDescent="0.25">
      <c r="A74" s="77" t="s">
        <v>87</v>
      </c>
      <c r="B74" s="78" t="s">
        <v>215</v>
      </c>
      <c r="C74" s="79" t="s">
        <v>102</v>
      </c>
      <c r="D74" s="79" t="s">
        <v>216</v>
      </c>
      <c r="E74" s="77" t="s">
        <v>217</v>
      </c>
      <c r="F74" s="80" t="s">
        <v>91</v>
      </c>
      <c r="G74" s="79"/>
      <c r="H74" s="79"/>
      <c r="I74" s="79" t="s">
        <v>35</v>
      </c>
      <c r="J74" s="81" t="s">
        <v>99</v>
      </c>
      <c r="K74" s="77" t="s">
        <v>113</v>
      </c>
      <c r="L74" s="82" t="s">
        <v>35</v>
      </c>
      <c r="M74" s="82"/>
      <c r="N74" s="78" t="s">
        <v>145</v>
      </c>
      <c r="O74" s="78" t="s">
        <v>94</v>
      </c>
      <c r="P74" s="83" t="s">
        <v>146</v>
      </c>
      <c r="Q74" s="77" t="s">
        <v>536</v>
      </c>
      <c r="R74" s="78" t="s">
        <v>39</v>
      </c>
      <c r="S74" s="77" t="s">
        <v>558</v>
      </c>
      <c r="T74" s="84" t="s">
        <v>102</v>
      </c>
      <c r="U74" s="85" t="s">
        <v>549</v>
      </c>
      <c r="V74" s="86" t="s">
        <v>81</v>
      </c>
      <c r="W74" s="6" t="str">
        <f>IFERROR(VLOOKUP($V74,'Agrupamiento Activos'!$A$3:$S$30,2,0),"")</f>
        <v>Pública</v>
      </c>
      <c r="X74" s="6" t="str">
        <f>IFERROR(VLOOKUP($V74,'Agrupamiento Activos'!$A$4:$S$30,9,0),"")</f>
        <v>Medio</v>
      </c>
      <c r="Y74" s="6" t="str">
        <f>IFERROR(VLOOKUP($V74,'Agrupamiento Activos'!$A$4:$S$30,16,0),"")</f>
        <v>Medio</v>
      </c>
      <c r="Z74" s="6" t="str">
        <f>IFERROR(VLOOKUP($V74,'Agrupamiento Activos'!$A$4:$S$30,19,0),"")</f>
        <v>Medio</v>
      </c>
      <c r="AA74" s="88" t="s">
        <v>568</v>
      </c>
      <c r="AB74" s="88" t="s">
        <v>568</v>
      </c>
      <c r="AC74" s="88" t="s">
        <v>568</v>
      </c>
      <c r="AD74" s="88" t="s">
        <v>568</v>
      </c>
      <c r="AE74" s="88" t="s">
        <v>568</v>
      </c>
      <c r="AF74" s="88" t="s">
        <v>568</v>
      </c>
      <c r="AG74" s="88" t="s">
        <v>59</v>
      </c>
    </row>
    <row r="75" spans="1:33" ht="57" x14ac:dyDescent="0.25">
      <c r="A75" s="77" t="s">
        <v>87</v>
      </c>
      <c r="B75" s="78" t="s">
        <v>218</v>
      </c>
      <c r="C75" s="79" t="s">
        <v>102</v>
      </c>
      <c r="D75" s="79" t="s">
        <v>219</v>
      </c>
      <c r="E75" s="77" t="s">
        <v>220</v>
      </c>
      <c r="F75" s="80" t="s">
        <v>91</v>
      </c>
      <c r="G75" s="79"/>
      <c r="H75" s="79"/>
      <c r="I75" s="79" t="s">
        <v>35</v>
      </c>
      <c r="J75" s="81" t="s">
        <v>99</v>
      </c>
      <c r="K75" s="77" t="s">
        <v>113</v>
      </c>
      <c r="L75" s="82" t="s">
        <v>35</v>
      </c>
      <c r="M75" s="82"/>
      <c r="N75" s="78" t="s">
        <v>145</v>
      </c>
      <c r="O75" s="78" t="s">
        <v>94</v>
      </c>
      <c r="P75" s="83" t="s">
        <v>146</v>
      </c>
      <c r="Q75" s="77" t="s">
        <v>536</v>
      </c>
      <c r="R75" s="78" t="s">
        <v>39</v>
      </c>
      <c r="S75" s="77" t="s">
        <v>558</v>
      </c>
      <c r="T75" s="84" t="s">
        <v>102</v>
      </c>
      <c r="U75" s="85" t="s">
        <v>549</v>
      </c>
      <c r="V75" s="86" t="s">
        <v>81</v>
      </c>
      <c r="W75" s="6" t="str">
        <f>IFERROR(VLOOKUP($V75,'Agrupamiento Activos'!$A$3:$S$30,2,0),"")</f>
        <v>Pública</v>
      </c>
      <c r="X75" s="6" t="str">
        <f>IFERROR(VLOOKUP($V75,'Agrupamiento Activos'!$A$4:$S$30,9,0),"")</f>
        <v>Medio</v>
      </c>
      <c r="Y75" s="6" t="str">
        <f>IFERROR(VLOOKUP($V75,'Agrupamiento Activos'!$A$4:$S$30,16,0),"")</f>
        <v>Medio</v>
      </c>
      <c r="Z75" s="6" t="str">
        <f>IFERROR(VLOOKUP($V75,'Agrupamiento Activos'!$A$4:$S$30,19,0),"")</f>
        <v>Medio</v>
      </c>
      <c r="AA75" s="88" t="s">
        <v>568</v>
      </c>
      <c r="AB75" s="88" t="s">
        <v>568</v>
      </c>
      <c r="AC75" s="88" t="s">
        <v>568</v>
      </c>
      <c r="AD75" s="88" t="s">
        <v>568</v>
      </c>
      <c r="AE75" s="88" t="s">
        <v>568</v>
      </c>
      <c r="AF75" s="88" t="s">
        <v>568</v>
      </c>
      <c r="AG75" s="88" t="s">
        <v>59</v>
      </c>
    </row>
    <row r="76" spans="1:33" ht="45" x14ac:dyDescent="0.25">
      <c r="A76" s="77" t="s">
        <v>87</v>
      </c>
      <c r="B76" s="78" t="s">
        <v>218</v>
      </c>
      <c r="C76" s="79" t="s">
        <v>89</v>
      </c>
      <c r="D76" s="79" t="s">
        <v>77</v>
      </c>
      <c r="E76" s="77" t="s">
        <v>221</v>
      </c>
      <c r="F76" s="80" t="s">
        <v>91</v>
      </c>
      <c r="G76" s="79" t="s">
        <v>35</v>
      </c>
      <c r="H76" s="79"/>
      <c r="I76" s="79"/>
      <c r="J76" s="81" t="s">
        <v>108</v>
      </c>
      <c r="K76" s="77" t="s">
        <v>102</v>
      </c>
      <c r="L76" s="82" t="s">
        <v>35</v>
      </c>
      <c r="M76" s="82"/>
      <c r="N76" s="78" t="s">
        <v>145</v>
      </c>
      <c r="O76" s="78" t="s">
        <v>94</v>
      </c>
      <c r="P76" s="83" t="s">
        <v>146</v>
      </c>
      <c r="Q76" s="77" t="s">
        <v>553</v>
      </c>
      <c r="R76" s="78" t="s">
        <v>541</v>
      </c>
      <c r="S76" s="77" t="s">
        <v>559</v>
      </c>
      <c r="T76" s="84" t="s">
        <v>102</v>
      </c>
      <c r="U76" s="85" t="s">
        <v>549</v>
      </c>
      <c r="V76" s="86" t="s">
        <v>77</v>
      </c>
      <c r="W76" s="6" t="str">
        <f>IFERROR(VLOOKUP($V76,'Agrupamiento Activos'!$A$3:$S$30,2,0),"")</f>
        <v>Pública</v>
      </c>
      <c r="X76" s="6" t="str">
        <f>IFERROR(VLOOKUP($V76,'Agrupamiento Activos'!$A$4:$S$30,9,0),"")</f>
        <v>Medio</v>
      </c>
      <c r="Y76" s="6" t="str">
        <f>IFERROR(VLOOKUP($V76,'Agrupamiento Activos'!$A$4:$S$30,16,0),"")</f>
        <v>Medio</v>
      </c>
      <c r="Z76" s="6" t="str">
        <f>IFERROR(VLOOKUP($V76,'Agrupamiento Activos'!$A$4:$S$30,19,0),"")</f>
        <v>Medio</v>
      </c>
      <c r="AA76" s="88" t="s">
        <v>568</v>
      </c>
      <c r="AB76" s="88" t="s">
        <v>568</v>
      </c>
      <c r="AC76" s="88" t="s">
        <v>568</v>
      </c>
      <c r="AD76" s="88" t="s">
        <v>568</v>
      </c>
      <c r="AE76" s="88" t="s">
        <v>568</v>
      </c>
      <c r="AF76" s="88" t="s">
        <v>568</v>
      </c>
      <c r="AG76" s="88" t="s">
        <v>59</v>
      </c>
    </row>
    <row r="77" spans="1:33" ht="99.75" x14ac:dyDescent="0.25">
      <c r="A77" s="77" t="s">
        <v>87</v>
      </c>
      <c r="B77" s="78" t="s">
        <v>218</v>
      </c>
      <c r="C77" s="79" t="s">
        <v>102</v>
      </c>
      <c r="D77" s="79" t="s">
        <v>222</v>
      </c>
      <c r="E77" s="77" t="s">
        <v>223</v>
      </c>
      <c r="F77" s="80" t="s">
        <v>91</v>
      </c>
      <c r="G77" s="79" t="s">
        <v>35</v>
      </c>
      <c r="H77" s="79" t="s">
        <v>35</v>
      </c>
      <c r="I77" s="78"/>
      <c r="J77" s="81" t="s">
        <v>133</v>
      </c>
      <c r="K77" s="77" t="s">
        <v>154</v>
      </c>
      <c r="L77" s="82" t="s">
        <v>35</v>
      </c>
      <c r="M77" s="82"/>
      <c r="N77" s="78" t="s">
        <v>145</v>
      </c>
      <c r="O77" s="78" t="s">
        <v>94</v>
      </c>
      <c r="P77" s="83" t="s">
        <v>146</v>
      </c>
      <c r="Q77" s="77" t="s">
        <v>553</v>
      </c>
      <c r="R77" s="78" t="s">
        <v>541</v>
      </c>
      <c r="S77" s="77" t="s">
        <v>555</v>
      </c>
      <c r="T77" s="94" t="s">
        <v>547</v>
      </c>
      <c r="U77" s="85" t="s">
        <v>549</v>
      </c>
      <c r="V77" s="86" t="s">
        <v>83</v>
      </c>
      <c r="W77" s="6" t="str">
        <f>IFERROR(VLOOKUP($V77,'Agrupamiento Activos'!$A$3:$S$30,2,0),"")</f>
        <v>Pública</v>
      </c>
      <c r="X77" s="6" t="str">
        <f>IFERROR(VLOOKUP($V77,'Agrupamiento Activos'!$A$4:$S$30,9,0),"")</f>
        <v>Alto</v>
      </c>
      <c r="Y77" s="6" t="str">
        <f>IFERROR(VLOOKUP($V77,'Agrupamiento Activos'!$A$4:$S$30,16,0),"")</f>
        <v>Alto</v>
      </c>
      <c r="Z77" s="6" t="str">
        <f>IFERROR(VLOOKUP($V77,'Agrupamiento Activos'!$A$4:$S$30,19,0),"")</f>
        <v>Medio</v>
      </c>
      <c r="AA77" s="88" t="s">
        <v>568</v>
      </c>
      <c r="AB77" s="88" t="s">
        <v>568</v>
      </c>
      <c r="AC77" s="88" t="s">
        <v>568</v>
      </c>
      <c r="AD77" s="88" t="s">
        <v>568</v>
      </c>
      <c r="AE77" s="88" t="s">
        <v>568</v>
      </c>
      <c r="AF77" s="88" t="s">
        <v>568</v>
      </c>
      <c r="AG77" s="88" t="s">
        <v>569</v>
      </c>
    </row>
    <row r="78" spans="1:33" ht="71.25" x14ac:dyDescent="0.25">
      <c r="A78" s="77" t="s">
        <v>87</v>
      </c>
      <c r="B78" s="78" t="s">
        <v>218</v>
      </c>
      <c r="C78" s="79" t="s">
        <v>224</v>
      </c>
      <c r="D78" s="79" t="s">
        <v>225</v>
      </c>
      <c r="E78" s="77" t="s">
        <v>226</v>
      </c>
      <c r="F78" s="80" t="s">
        <v>91</v>
      </c>
      <c r="G78" s="79" t="s">
        <v>35</v>
      </c>
      <c r="H78" s="79"/>
      <c r="I78" s="78"/>
      <c r="J78" s="81" t="s">
        <v>108</v>
      </c>
      <c r="K78" s="77" t="s">
        <v>102</v>
      </c>
      <c r="L78" s="82" t="s">
        <v>35</v>
      </c>
      <c r="M78" s="82"/>
      <c r="N78" s="78" t="s">
        <v>145</v>
      </c>
      <c r="O78" s="78" t="s">
        <v>94</v>
      </c>
      <c r="P78" s="83" t="s">
        <v>146</v>
      </c>
      <c r="Q78" s="77" t="s">
        <v>553</v>
      </c>
      <c r="R78" s="78" t="s">
        <v>39</v>
      </c>
      <c r="S78" s="77" t="s">
        <v>554</v>
      </c>
      <c r="T78" s="84" t="s">
        <v>102</v>
      </c>
      <c r="U78" s="85" t="s">
        <v>549</v>
      </c>
      <c r="V78" s="86" t="s">
        <v>84</v>
      </c>
      <c r="W78" s="6" t="str">
        <f>IFERROR(VLOOKUP($V78,'Agrupamiento Activos'!$A$3:$S$30,2,0),"")</f>
        <v>Pública</v>
      </c>
      <c r="X78" s="6" t="str">
        <f>IFERROR(VLOOKUP($V78,'Agrupamiento Activos'!$A$4:$S$30,9,0),"")</f>
        <v>Alto</v>
      </c>
      <c r="Y78" s="6" t="str">
        <f>IFERROR(VLOOKUP($V78,'Agrupamiento Activos'!$A$4:$S$30,16,0),"")</f>
        <v>Alto</v>
      </c>
      <c r="Z78" s="6" t="str">
        <f>IFERROR(VLOOKUP($V78,'Agrupamiento Activos'!$A$4:$S$30,19,0),"")</f>
        <v>Medio</v>
      </c>
      <c r="AA78" s="88" t="s">
        <v>568</v>
      </c>
      <c r="AB78" s="88" t="s">
        <v>568</v>
      </c>
      <c r="AC78" s="88" t="s">
        <v>568</v>
      </c>
      <c r="AD78" s="88" t="s">
        <v>568</v>
      </c>
      <c r="AE78" s="88" t="s">
        <v>568</v>
      </c>
      <c r="AF78" s="88" t="s">
        <v>568</v>
      </c>
      <c r="AG78" s="88" t="s">
        <v>59</v>
      </c>
    </row>
    <row r="79" spans="1:33" ht="71.25" x14ac:dyDescent="0.25">
      <c r="A79" s="77" t="s">
        <v>87</v>
      </c>
      <c r="B79" s="78" t="s">
        <v>218</v>
      </c>
      <c r="C79" s="79" t="s">
        <v>227</v>
      </c>
      <c r="D79" s="79" t="s">
        <v>228</v>
      </c>
      <c r="E79" s="77" t="s">
        <v>229</v>
      </c>
      <c r="F79" s="80" t="s">
        <v>91</v>
      </c>
      <c r="G79" s="79" t="s">
        <v>35</v>
      </c>
      <c r="H79" s="79"/>
      <c r="I79" s="78"/>
      <c r="J79" s="81" t="s">
        <v>108</v>
      </c>
      <c r="K79" s="77" t="s">
        <v>102</v>
      </c>
      <c r="L79" s="82" t="s">
        <v>35</v>
      </c>
      <c r="M79" s="82"/>
      <c r="N79" s="78" t="s">
        <v>145</v>
      </c>
      <c r="O79" s="78" t="s">
        <v>94</v>
      </c>
      <c r="P79" s="83" t="s">
        <v>146</v>
      </c>
      <c r="Q79" s="77" t="s">
        <v>553</v>
      </c>
      <c r="R79" s="78" t="s">
        <v>39</v>
      </c>
      <c r="S79" s="77" t="s">
        <v>554</v>
      </c>
      <c r="T79" s="84" t="s">
        <v>102</v>
      </c>
      <c r="U79" s="85" t="s">
        <v>549</v>
      </c>
      <c r="V79" s="86" t="s">
        <v>83</v>
      </c>
      <c r="W79" s="6" t="str">
        <f>IFERROR(VLOOKUP($V79,'Agrupamiento Activos'!$A$3:$S$30,2,0),"")</f>
        <v>Pública</v>
      </c>
      <c r="X79" s="6" t="str">
        <f>IFERROR(VLOOKUP($V79,'Agrupamiento Activos'!$A$4:$S$30,9,0),"")</f>
        <v>Alto</v>
      </c>
      <c r="Y79" s="6" t="str">
        <f>IFERROR(VLOOKUP($V79,'Agrupamiento Activos'!$A$4:$S$30,16,0),"")</f>
        <v>Alto</v>
      </c>
      <c r="Z79" s="6" t="str">
        <f>IFERROR(VLOOKUP($V79,'Agrupamiento Activos'!$A$4:$S$30,19,0),"")</f>
        <v>Medio</v>
      </c>
      <c r="AA79" s="88" t="s">
        <v>568</v>
      </c>
      <c r="AB79" s="88" t="s">
        <v>568</v>
      </c>
      <c r="AC79" s="88" t="s">
        <v>568</v>
      </c>
      <c r="AD79" s="88" t="s">
        <v>568</v>
      </c>
      <c r="AE79" s="88" t="s">
        <v>568</v>
      </c>
      <c r="AF79" s="88" t="s">
        <v>568</v>
      </c>
      <c r="AG79" s="88" t="s">
        <v>59</v>
      </c>
    </row>
    <row r="80" spans="1:33" ht="45" x14ac:dyDescent="0.25">
      <c r="A80" s="77" t="s">
        <v>87</v>
      </c>
      <c r="B80" s="78" t="s">
        <v>218</v>
      </c>
      <c r="C80" s="79" t="s">
        <v>230</v>
      </c>
      <c r="D80" s="79" t="s">
        <v>231</v>
      </c>
      <c r="E80" s="77" t="s">
        <v>232</v>
      </c>
      <c r="F80" s="80" t="s">
        <v>91</v>
      </c>
      <c r="G80" s="79" t="s">
        <v>35</v>
      </c>
      <c r="H80" s="79"/>
      <c r="I80" s="78"/>
      <c r="J80" s="81" t="s">
        <v>108</v>
      </c>
      <c r="K80" s="77" t="s">
        <v>102</v>
      </c>
      <c r="L80" s="82" t="s">
        <v>35</v>
      </c>
      <c r="M80" s="82"/>
      <c r="N80" s="78" t="s">
        <v>145</v>
      </c>
      <c r="O80" s="78" t="s">
        <v>94</v>
      </c>
      <c r="P80" s="83" t="s">
        <v>146</v>
      </c>
      <c r="Q80" s="77" t="s">
        <v>553</v>
      </c>
      <c r="R80" s="78" t="s">
        <v>39</v>
      </c>
      <c r="S80" s="77" t="s">
        <v>554</v>
      </c>
      <c r="T80" s="84" t="s">
        <v>102</v>
      </c>
      <c r="U80" s="85" t="s">
        <v>549</v>
      </c>
      <c r="V80" s="86" t="s">
        <v>83</v>
      </c>
      <c r="W80" s="6" t="str">
        <f>IFERROR(VLOOKUP($V80,'Agrupamiento Activos'!$A$3:$S$30,2,0),"")</f>
        <v>Pública</v>
      </c>
      <c r="X80" s="6" t="str">
        <f>IFERROR(VLOOKUP($V80,'Agrupamiento Activos'!$A$4:$S$30,9,0),"")</f>
        <v>Alto</v>
      </c>
      <c r="Y80" s="6" t="str">
        <f>IFERROR(VLOOKUP($V80,'Agrupamiento Activos'!$A$4:$S$30,16,0),"")</f>
        <v>Alto</v>
      </c>
      <c r="Z80" s="6" t="str">
        <f>IFERROR(VLOOKUP($V80,'Agrupamiento Activos'!$A$4:$S$30,19,0),"")</f>
        <v>Medio</v>
      </c>
      <c r="AA80" s="88" t="s">
        <v>568</v>
      </c>
      <c r="AB80" s="88" t="s">
        <v>568</v>
      </c>
      <c r="AC80" s="88" t="s">
        <v>568</v>
      </c>
      <c r="AD80" s="88" t="s">
        <v>568</v>
      </c>
      <c r="AE80" s="88" t="s">
        <v>568</v>
      </c>
      <c r="AF80" s="88" t="s">
        <v>568</v>
      </c>
      <c r="AG80" s="88" t="s">
        <v>59</v>
      </c>
    </row>
    <row r="81" spans="1:33" ht="57" x14ac:dyDescent="0.25">
      <c r="A81" s="77" t="s">
        <v>87</v>
      </c>
      <c r="B81" s="78" t="s">
        <v>218</v>
      </c>
      <c r="C81" s="79" t="s">
        <v>233</v>
      </c>
      <c r="D81" s="79" t="s">
        <v>234</v>
      </c>
      <c r="E81" s="77" t="s">
        <v>235</v>
      </c>
      <c r="F81" s="80" t="s">
        <v>91</v>
      </c>
      <c r="G81" s="79" t="s">
        <v>35</v>
      </c>
      <c r="H81" s="79" t="s">
        <v>35</v>
      </c>
      <c r="I81" s="79"/>
      <c r="J81" s="81" t="s">
        <v>133</v>
      </c>
      <c r="K81" s="77" t="s">
        <v>154</v>
      </c>
      <c r="L81" s="82" t="s">
        <v>35</v>
      </c>
      <c r="M81" s="82"/>
      <c r="N81" s="78" t="s">
        <v>145</v>
      </c>
      <c r="O81" s="78" t="s">
        <v>94</v>
      </c>
      <c r="P81" s="83" t="s">
        <v>146</v>
      </c>
      <c r="Q81" s="77" t="s">
        <v>553</v>
      </c>
      <c r="R81" s="78" t="s">
        <v>541</v>
      </c>
      <c r="S81" s="77" t="s">
        <v>560</v>
      </c>
      <c r="T81" s="94" t="s">
        <v>547</v>
      </c>
      <c r="U81" s="85" t="s">
        <v>549</v>
      </c>
      <c r="V81" s="86" t="s">
        <v>82</v>
      </c>
      <c r="W81" s="6" t="str">
        <f>IFERROR(VLOOKUP($V81,'Agrupamiento Activos'!$A$3:$S$30,2,0),"")</f>
        <v>Pública</v>
      </c>
      <c r="X81" s="6" t="str">
        <f>IFERROR(VLOOKUP($V81,'Agrupamiento Activos'!$A$4:$S$30,9,0),"")</f>
        <v>Medio</v>
      </c>
      <c r="Y81" s="6" t="str">
        <f>IFERROR(VLOOKUP($V81,'Agrupamiento Activos'!$A$4:$S$30,16,0),"")</f>
        <v>Medio</v>
      </c>
      <c r="Z81" s="6" t="str">
        <f>IFERROR(VLOOKUP($V81,'Agrupamiento Activos'!$A$4:$S$30,19,0),"")</f>
        <v>Medio</v>
      </c>
      <c r="AA81" s="88" t="s">
        <v>568</v>
      </c>
      <c r="AB81" s="88" t="s">
        <v>568</v>
      </c>
      <c r="AC81" s="88" t="s">
        <v>568</v>
      </c>
      <c r="AD81" s="88" t="s">
        <v>568</v>
      </c>
      <c r="AE81" s="88" t="s">
        <v>568</v>
      </c>
      <c r="AF81" s="88" t="s">
        <v>568</v>
      </c>
      <c r="AG81" s="88" t="s">
        <v>59</v>
      </c>
    </row>
    <row r="82" spans="1:33" ht="71.25" x14ac:dyDescent="0.25">
      <c r="A82" s="77" t="s">
        <v>87</v>
      </c>
      <c r="B82" s="78" t="s">
        <v>218</v>
      </c>
      <c r="C82" s="79" t="s">
        <v>236</v>
      </c>
      <c r="D82" s="79" t="s">
        <v>237</v>
      </c>
      <c r="E82" s="77" t="s">
        <v>223</v>
      </c>
      <c r="F82" s="80" t="s">
        <v>91</v>
      </c>
      <c r="G82" s="79" t="s">
        <v>35</v>
      </c>
      <c r="H82" s="79" t="s">
        <v>35</v>
      </c>
      <c r="I82" s="78"/>
      <c r="J82" s="81" t="s">
        <v>133</v>
      </c>
      <c r="K82" s="77" t="s">
        <v>154</v>
      </c>
      <c r="L82" s="82" t="s">
        <v>35</v>
      </c>
      <c r="M82" s="82"/>
      <c r="N82" s="78" t="s">
        <v>145</v>
      </c>
      <c r="O82" s="78" t="s">
        <v>94</v>
      </c>
      <c r="P82" s="83" t="s">
        <v>146</v>
      </c>
      <c r="Q82" s="77" t="s">
        <v>553</v>
      </c>
      <c r="R82" s="78" t="s">
        <v>541</v>
      </c>
      <c r="S82" s="77" t="s">
        <v>560</v>
      </c>
      <c r="T82" s="94" t="s">
        <v>547</v>
      </c>
      <c r="U82" s="85" t="s">
        <v>549</v>
      </c>
      <c r="V82" s="86" t="s">
        <v>83</v>
      </c>
      <c r="W82" s="6" t="str">
        <f>IFERROR(VLOOKUP($V82,'Agrupamiento Activos'!$A$3:$S$30,2,0),"")</f>
        <v>Pública</v>
      </c>
      <c r="X82" s="6" t="str">
        <f>IFERROR(VLOOKUP($V82,'Agrupamiento Activos'!$A$4:$S$30,9,0),"")</f>
        <v>Alto</v>
      </c>
      <c r="Y82" s="6" t="str">
        <f>IFERROR(VLOOKUP($V82,'Agrupamiento Activos'!$A$4:$S$30,16,0),"")</f>
        <v>Alto</v>
      </c>
      <c r="Z82" s="6" t="str">
        <f>IFERROR(VLOOKUP($V82,'Agrupamiento Activos'!$A$4:$S$30,19,0),"")</f>
        <v>Medio</v>
      </c>
      <c r="AA82" s="88" t="s">
        <v>568</v>
      </c>
      <c r="AB82" s="88" t="s">
        <v>568</v>
      </c>
      <c r="AC82" s="88" t="s">
        <v>568</v>
      </c>
      <c r="AD82" s="88" t="s">
        <v>568</v>
      </c>
      <c r="AE82" s="88" t="s">
        <v>568</v>
      </c>
      <c r="AF82" s="88" t="s">
        <v>568</v>
      </c>
      <c r="AG82" s="88" t="s">
        <v>569</v>
      </c>
    </row>
    <row r="83" spans="1:33" ht="62.25" x14ac:dyDescent="0.25">
      <c r="A83" s="77" t="s">
        <v>87</v>
      </c>
      <c r="B83" s="78" t="s">
        <v>238</v>
      </c>
      <c r="C83" s="79" t="s">
        <v>102</v>
      </c>
      <c r="D83" s="79" t="s">
        <v>72</v>
      </c>
      <c r="E83" s="77" t="s">
        <v>239</v>
      </c>
      <c r="F83" s="80" t="s">
        <v>91</v>
      </c>
      <c r="G83" s="79"/>
      <c r="H83" s="79"/>
      <c r="I83" s="79" t="s">
        <v>35</v>
      </c>
      <c r="J83" s="81" t="s">
        <v>92</v>
      </c>
      <c r="K83" s="77" t="s">
        <v>93</v>
      </c>
      <c r="L83" s="82" t="s">
        <v>35</v>
      </c>
      <c r="M83" s="82"/>
      <c r="N83" s="78" t="s">
        <v>145</v>
      </c>
      <c r="O83" s="78" t="s">
        <v>94</v>
      </c>
      <c r="P83" s="83" t="s">
        <v>146</v>
      </c>
      <c r="Q83" s="77" t="s">
        <v>536</v>
      </c>
      <c r="R83" s="78" t="s">
        <v>39</v>
      </c>
      <c r="S83" s="77" t="s">
        <v>537</v>
      </c>
      <c r="T83" s="84" t="s">
        <v>102</v>
      </c>
      <c r="U83" s="85" t="s">
        <v>549</v>
      </c>
      <c r="V83" s="86" t="s">
        <v>73</v>
      </c>
      <c r="W83" s="6" t="str">
        <f>IFERROR(VLOOKUP($V83,'Agrupamiento Activos'!$A$3:$S$30,2,0),"")</f>
        <v>Pública</v>
      </c>
      <c r="X83" s="6" t="str">
        <f>IFERROR(VLOOKUP($V83,'Agrupamiento Activos'!$A$4:$S$30,9,0),"")</f>
        <v>Medio</v>
      </c>
      <c r="Y83" s="6" t="str">
        <f>IFERROR(VLOOKUP($V83,'Agrupamiento Activos'!$A$4:$S$30,16,0),"")</f>
        <v>Medio</v>
      </c>
      <c r="Z83" s="6" t="str">
        <f>IFERROR(VLOOKUP($V83,'Agrupamiento Activos'!$A$4:$S$30,19,0),"")</f>
        <v>Medio</v>
      </c>
      <c r="AA83" s="88" t="s">
        <v>568</v>
      </c>
      <c r="AB83" s="88" t="s">
        <v>568</v>
      </c>
      <c r="AC83" s="88" t="s">
        <v>568</v>
      </c>
      <c r="AD83" s="88" t="s">
        <v>568</v>
      </c>
      <c r="AE83" s="88" t="s">
        <v>568</v>
      </c>
      <c r="AF83" s="88" t="s">
        <v>568</v>
      </c>
      <c r="AG83" s="88" t="s">
        <v>59</v>
      </c>
    </row>
    <row r="84" spans="1:33" ht="57" x14ac:dyDescent="0.25">
      <c r="A84" s="77" t="s">
        <v>87</v>
      </c>
      <c r="B84" s="78" t="s">
        <v>238</v>
      </c>
      <c r="C84" s="79" t="s">
        <v>89</v>
      </c>
      <c r="D84" s="79" t="s">
        <v>77</v>
      </c>
      <c r="E84" s="77" t="s">
        <v>240</v>
      </c>
      <c r="F84" s="80" t="s">
        <v>91</v>
      </c>
      <c r="G84" s="79" t="s">
        <v>35</v>
      </c>
      <c r="H84" s="79"/>
      <c r="I84" s="78"/>
      <c r="J84" s="81" t="s">
        <v>108</v>
      </c>
      <c r="K84" s="77" t="s">
        <v>102</v>
      </c>
      <c r="L84" s="82" t="s">
        <v>35</v>
      </c>
      <c r="M84" s="82"/>
      <c r="N84" s="78" t="s">
        <v>145</v>
      </c>
      <c r="O84" s="78" t="s">
        <v>94</v>
      </c>
      <c r="P84" s="83" t="s">
        <v>146</v>
      </c>
      <c r="Q84" s="77" t="s">
        <v>553</v>
      </c>
      <c r="R84" s="78" t="s">
        <v>39</v>
      </c>
      <c r="S84" s="77" t="s">
        <v>554</v>
      </c>
      <c r="T84" s="84" t="s">
        <v>102</v>
      </c>
      <c r="U84" s="85" t="s">
        <v>549</v>
      </c>
      <c r="V84" s="86" t="s">
        <v>77</v>
      </c>
      <c r="W84" s="6" t="str">
        <f>IFERROR(VLOOKUP($V84,'Agrupamiento Activos'!$A$3:$S$30,2,0),"")</f>
        <v>Pública</v>
      </c>
      <c r="X84" s="6" t="str">
        <f>IFERROR(VLOOKUP($V84,'Agrupamiento Activos'!$A$4:$S$30,9,0),"")</f>
        <v>Medio</v>
      </c>
      <c r="Y84" s="6" t="str">
        <f>IFERROR(VLOOKUP($V84,'Agrupamiento Activos'!$A$4:$S$30,16,0),"")</f>
        <v>Medio</v>
      </c>
      <c r="Z84" s="6" t="str">
        <f>IFERROR(VLOOKUP($V84,'Agrupamiento Activos'!$A$4:$S$30,19,0),"")</f>
        <v>Medio</v>
      </c>
      <c r="AA84" s="88" t="s">
        <v>568</v>
      </c>
      <c r="AB84" s="88" t="s">
        <v>568</v>
      </c>
      <c r="AC84" s="88" t="s">
        <v>568</v>
      </c>
      <c r="AD84" s="88" t="s">
        <v>568</v>
      </c>
      <c r="AE84" s="88" t="s">
        <v>568</v>
      </c>
      <c r="AF84" s="88" t="s">
        <v>568</v>
      </c>
      <c r="AG84" s="88" t="s">
        <v>59</v>
      </c>
    </row>
    <row r="85" spans="1:33" ht="57" x14ac:dyDescent="0.25">
      <c r="A85" s="77" t="s">
        <v>87</v>
      </c>
      <c r="B85" s="78" t="s">
        <v>238</v>
      </c>
      <c r="C85" s="79" t="s">
        <v>102</v>
      </c>
      <c r="D85" s="79" t="s">
        <v>219</v>
      </c>
      <c r="E85" s="77" t="s">
        <v>220</v>
      </c>
      <c r="F85" s="80" t="s">
        <v>91</v>
      </c>
      <c r="G85" s="79"/>
      <c r="H85" s="79"/>
      <c r="I85" s="79" t="s">
        <v>35</v>
      </c>
      <c r="J85" s="81" t="s">
        <v>99</v>
      </c>
      <c r="K85" s="77" t="s">
        <v>113</v>
      </c>
      <c r="L85" s="82" t="s">
        <v>35</v>
      </c>
      <c r="M85" s="82"/>
      <c r="N85" s="78" t="s">
        <v>145</v>
      </c>
      <c r="O85" s="78" t="s">
        <v>94</v>
      </c>
      <c r="P85" s="83" t="s">
        <v>146</v>
      </c>
      <c r="Q85" s="77" t="s">
        <v>536</v>
      </c>
      <c r="R85" s="78" t="s">
        <v>39</v>
      </c>
      <c r="S85" s="77" t="s">
        <v>558</v>
      </c>
      <c r="T85" s="84" t="s">
        <v>102</v>
      </c>
      <c r="U85" s="85" t="s">
        <v>549</v>
      </c>
      <c r="V85" s="86" t="s">
        <v>81</v>
      </c>
      <c r="W85" s="6" t="str">
        <f>IFERROR(VLOOKUP($V85,'Agrupamiento Activos'!$A$3:$S$30,2,0),"")</f>
        <v>Pública</v>
      </c>
      <c r="X85" s="6" t="str">
        <f>IFERROR(VLOOKUP($V85,'Agrupamiento Activos'!$A$4:$S$30,9,0),"")</f>
        <v>Medio</v>
      </c>
      <c r="Y85" s="6" t="str">
        <f>IFERROR(VLOOKUP($V85,'Agrupamiento Activos'!$A$4:$S$30,16,0),"")</f>
        <v>Medio</v>
      </c>
      <c r="Z85" s="6" t="str">
        <f>IFERROR(VLOOKUP($V85,'Agrupamiento Activos'!$A$4:$S$30,19,0),"")</f>
        <v>Medio</v>
      </c>
      <c r="AA85" s="88" t="s">
        <v>568</v>
      </c>
      <c r="AB85" s="88" t="s">
        <v>568</v>
      </c>
      <c r="AC85" s="88" t="s">
        <v>568</v>
      </c>
      <c r="AD85" s="88" t="s">
        <v>568</v>
      </c>
      <c r="AE85" s="88" t="s">
        <v>568</v>
      </c>
      <c r="AF85" s="88" t="s">
        <v>568</v>
      </c>
      <c r="AG85" s="88" t="s">
        <v>59</v>
      </c>
    </row>
    <row r="86" spans="1:33" ht="57" x14ac:dyDescent="0.25">
      <c r="A86" s="77" t="s">
        <v>87</v>
      </c>
      <c r="B86" s="78" t="s">
        <v>238</v>
      </c>
      <c r="C86" s="79" t="s">
        <v>166</v>
      </c>
      <c r="D86" s="79" t="s">
        <v>241</v>
      </c>
      <c r="E86" s="77" t="s">
        <v>242</v>
      </c>
      <c r="F86" s="80" t="s">
        <v>91</v>
      </c>
      <c r="G86" s="79" t="s">
        <v>35</v>
      </c>
      <c r="H86" s="79" t="s">
        <v>35</v>
      </c>
      <c r="I86" s="79"/>
      <c r="J86" s="81" t="s">
        <v>133</v>
      </c>
      <c r="K86" s="77" t="s">
        <v>154</v>
      </c>
      <c r="L86" s="82" t="s">
        <v>35</v>
      </c>
      <c r="M86" s="82"/>
      <c r="N86" s="78" t="s">
        <v>145</v>
      </c>
      <c r="O86" s="78" t="s">
        <v>94</v>
      </c>
      <c r="P86" s="83" t="s">
        <v>146</v>
      </c>
      <c r="Q86" s="77" t="s">
        <v>553</v>
      </c>
      <c r="R86" s="78" t="s">
        <v>541</v>
      </c>
      <c r="S86" s="77" t="s">
        <v>560</v>
      </c>
      <c r="T86" s="94" t="s">
        <v>547</v>
      </c>
      <c r="U86" s="85" t="s">
        <v>549</v>
      </c>
      <c r="V86" s="86" t="s">
        <v>83</v>
      </c>
      <c r="W86" s="6" t="str">
        <f>IFERROR(VLOOKUP($V86,'Agrupamiento Activos'!$A$3:$S$30,2,0),"")</f>
        <v>Pública</v>
      </c>
      <c r="X86" s="6" t="str">
        <f>IFERROR(VLOOKUP($V86,'Agrupamiento Activos'!$A$4:$S$30,9,0),"")</f>
        <v>Alto</v>
      </c>
      <c r="Y86" s="6" t="str">
        <f>IFERROR(VLOOKUP($V86,'Agrupamiento Activos'!$A$4:$S$30,16,0),"")</f>
        <v>Alto</v>
      </c>
      <c r="Z86" s="6" t="str">
        <f>IFERROR(VLOOKUP($V86,'Agrupamiento Activos'!$A$4:$S$30,19,0),"")</f>
        <v>Medio</v>
      </c>
      <c r="AA86" s="88" t="s">
        <v>568</v>
      </c>
      <c r="AB86" s="88" t="s">
        <v>568</v>
      </c>
      <c r="AC86" s="88" t="s">
        <v>568</v>
      </c>
      <c r="AD86" s="88" t="s">
        <v>568</v>
      </c>
      <c r="AE86" s="88" t="s">
        <v>568</v>
      </c>
      <c r="AF86" s="88" t="s">
        <v>568</v>
      </c>
      <c r="AG86" s="88" t="s">
        <v>59</v>
      </c>
    </row>
    <row r="87" spans="1:33" ht="56.25" x14ac:dyDescent="0.25">
      <c r="A87" s="77" t="s">
        <v>87</v>
      </c>
      <c r="B87" s="78" t="s">
        <v>238</v>
      </c>
      <c r="C87" s="79" t="s">
        <v>151</v>
      </c>
      <c r="D87" s="77" t="s">
        <v>152</v>
      </c>
      <c r="E87" s="77" t="s">
        <v>153</v>
      </c>
      <c r="F87" s="80" t="s">
        <v>91</v>
      </c>
      <c r="G87" s="79" t="s">
        <v>35</v>
      </c>
      <c r="H87" s="79" t="s">
        <v>35</v>
      </c>
      <c r="I87" s="79"/>
      <c r="J87" s="81" t="s">
        <v>133</v>
      </c>
      <c r="K87" s="77" t="s">
        <v>154</v>
      </c>
      <c r="L87" s="82" t="s">
        <v>35</v>
      </c>
      <c r="M87" s="82"/>
      <c r="N87" s="78" t="s">
        <v>145</v>
      </c>
      <c r="O87" s="78" t="s">
        <v>94</v>
      </c>
      <c r="P87" s="83" t="s">
        <v>146</v>
      </c>
      <c r="Q87" s="77" t="s">
        <v>553</v>
      </c>
      <c r="R87" s="78" t="s">
        <v>541</v>
      </c>
      <c r="S87" s="77" t="s">
        <v>560</v>
      </c>
      <c r="T87" s="94" t="s">
        <v>547</v>
      </c>
      <c r="U87" s="85" t="s">
        <v>549</v>
      </c>
      <c r="V87" s="86" t="s">
        <v>83</v>
      </c>
      <c r="W87" s="6" t="str">
        <f>IFERROR(VLOOKUP($V87,'Agrupamiento Activos'!$A$3:$S$30,2,0),"")</f>
        <v>Pública</v>
      </c>
      <c r="X87" s="6" t="str">
        <f>IFERROR(VLOOKUP($V87,'Agrupamiento Activos'!$A$4:$S$30,9,0),"")</f>
        <v>Alto</v>
      </c>
      <c r="Y87" s="6" t="str">
        <f>IFERROR(VLOOKUP($V87,'Agrupamiento Activos'!$A$4:$S$30,16,0),"")</f>
        <v>Alto</v>
      </c>
      <c r="Z87" s="6" t="str">
        <f>IFERROR(VLOOKUP($V87,'Agrupamiento Activos'!$A$4:$S$30,19,0),"")</f>
        <v>Medio</v>
      </c>
      <c r="AA87" s="88" t="s">
        <v>568</v>
      </c>
      <c r="AB87" s="88" t="s">
        <v>568</v>
      </c>
      <c r="AC87" s="88" t="s">
        <v>568</v>
      </c>
      <c r="AD87" s="88" t="s">
        <v>568</v>
      </c>
      <c r="AE87" s="88" t="s">
        <v>568</v>
      </c>
      <c r="AF87" s="88" t="s">
        <v>568</v>
      </c>
      <c r="AG87" s="88" t="s">
        <v>59</v>
      </c>
    </row>
    <row r="88" spans="1:33" ht="56.25" x14ac:dyDescent="0.25">
      <c r="A88" s="77" t="s">
        <v>87</v>
      </c>
      <c r="B88" s="78" t="s">
        <v>238</v>
      </c>
      <c r="C88" s="79" t="s">
        <v>201</v>
      </c>
      <c r="D88" s="85" t="s">
        <v>202</v>
      </c>
      <c r="E88" s="77" t="s">
        <v>203</v>
      </c>
      <c r="F88" s="80" t="s">
        <v>91</v>
      </c>
      <c r="G88" s="79" t="s">
        <v>35</v>
      </c>
      <c r="H88" s="79" t="s">
        <v>35</v>
      </c>
      <c r="I88" s="79"/>
      <c r="J88" s="81" t="s">
        <v>133</v>
      </c>
      <c r="K88" s="77" t="s">
        <v>154</v>
      </c>
      <c r="L88" s="82" t="s">
        <v>35</v>
      </c>
      <c r="M88" s="82"/>
      <c r="N88" s="78" t="s">
        <v>145</v>
      </c>
      <c r="O88" s="78" t="s">
        <v>94</v>
      </c>
      <c r="P88" s="83" t="s">
        <v>146</v>
      </c>
      <c r="Q88" s="77" t="s">
        <v>553</v>
      </c>
      <c r="R88" s="78" t="s">
        <v>541</v>
      </c>
      <c r="S88" s="77" t="s">
        <v>560</v>
      </c>
      <c r="T88" s="94" t="s">
        <v>547</v>
      </c>
      <c r="U88" s="85" t="s">
        <v>549</v>
      </c>
      <c r="V88" s="86" t="s">
        <v>83</v>
      </c>
      <c r="W88" s="6" t="str">
        <f>IFERROR(VLOOKUP($V88,'Agrupamiento Activos'!$A$3:$S$30,2,0),"")</f>
        <v>Pública</v>
      </c>
      <c r="X88" s="6" t="str">
        <f>IFERROR(VLOOKUP($V88,'Agrupamiento Activos'!$A$4:$S$30,9,0),"")</f>
        <v>Alto</v>
      </c>
      <c r="Y88" s="6" t="str">
        <f>IFERROR(VLOOKUP($V88,'Agrupamiento Activos'!$A$4:$S$30,16,0),"")</f>
        <v>Alto</v>
      </c>
      <c r="Z88" s="6" t="str">
        <f>IFERROR(VLOOKUP($V88,'Agrupamiento Activos'!$A$4:$S$30,19,0),"")</f>
        <v>Medio</v>
      </c>
      <c r="AA88" s="88" t="s">
        <v>568</v>
      </c>
      <c r="AB88" s="88" t="s">
        <v>568</v>
      </c>
      <c r="AC88" s="88" t="s">
        <v>568</v>
      </c>
      <c r="AD88" s="88" t="s">
        <v>568</v>
      </c>
      <c r="AE88" s="88" t="s">
        <v>568</v>
      </c>
      <c r="AF88" s="88" t="s">
        <v>568</v>
      </c>
      <c r="AG88" s="88" t="s">
        <v>59</v>
      </c>
    </row>
    <row r="89" spans="1:33" ht="45" x14ac:dyDescent="0.25">
      <c r="A89" s="77" t="s">
        <v>87</v>
      </c>
      <c r="B89" s="78" t="s">
        <v>238</v>
      </c>
      <c r="C89" s="79" t="s">
        <v>102</v>
      </c>
      <c r="D89" s="85" t="s">
        <v>198</v>
      </c>
      <c r="E89" s="77" t="s">
        <v>199</v>
      </c>
      <c r="F89" s="80" t="s">
        <v>91</v>
      </c>
      <c r="G89" s="79" t="s">
        <v>35</v>
      </c>
      <c r="H89" s="79"/>
      <c r="I89" s="79"/>
      <c r="J89" s="81" t="s">
        <v>200</v>
      </c>
      <c r="K89" s="77" t="s">
        <v>102</v>
      </c>
      <c r="L89" s="82"/>
      <c r="M89" s="82" t="s">
        <v>35</v>
      </c>
      <c r="N89" s="78" t="s">
        <v>145</v>
      </c>
      <c r="O89" s="78" t="s">
        <v>94</v>
      </c>
      <c r="P89" s="83" t="s">
        <v>146</v>
      </c>
      <c r="Q89" s="77" t="s">
        <v>553</v>
      </c>
      <c r="R89" s="78" t="s">
        <v>39</v>
      </c>
      <c r="S89" s="77" t="s">
        <v>554</v>
      </c>
      <c r="T89" s="84" t="s">
        <v>102</v>
      </c>
      <c r="U89" s="85" t="s">
        <v>549</v>
      </c>
      <c r="V89" s="86" t="s">
        <v>83</v>
      </c>
      <c r="W89" s="6" t="str">
        <f>IFERROR(VLOOKUP($V89,'Agrupamiento Activos'!$A$3:$S$30,2,0),"")</f>
        <v>Pública</v>
      </c>
      <c r="X89" s="6" t="str">
        <f>IFERROR(VLOOKUP($V89,'Agrupamiento Activos'!$A$4:$S$30,9,0),"")</f>
        <v>Alto</v>
      </c>
      <c r="Y89" s="6" t="str">
        <f>IFERROR(VLOOKUP($V89,'Agrupamiento Activos'!$A$4:$S$30,16,0),"")</f>
        <v>Alto</v>
      </c>
      <c r="Z89" s="6" t="str">
        <f>IFERROR(VLOOKUP($V89,'Agrupamiento Activos'!$A$4:$S$30,19,0),"")</f>
        <v>Medio</v>
      </c>
      <c r="AA89" s="88" t="s">
        <v>568</v>
      </c>
      <c r="AB89" s="88" t="s">
        <v>568</v>
      </c>
      <c r="AC89" s="88" t="s">
        <v>568</v>
      </c>
      <c r="AD89" s="88" t="s">
        <v>568</v>
      </c>
      <c r="AE89" s="88" t="s">
        <v>568</v>
      </c>
      <c r="AF89" s="88" t="s">
        <v>568</v>
      </c>
      <c r="AG89" s="88" t="s">
        <v>59</v>
      </c>
    </row>
    <row r="90" spans="1:33" ht="71.25" x14ac:dyDescent="0.25">
      <c r="A90" s="77" t="s">
        <v>87</v>
      </c>
      <c r="B90" s="78" t="s">
        <v>238</v>
      </c>
      <c r="C90" s="79" t="s">
        <v>102</v>
      </c>
      <c r="D90" s="79" t="s">
        <v>243</v>
      </c>
      <c r="E90" s="77" t="s">
        <v>210</v>
      </c>
      <c r="F90" s="80" t="s">
        <v>91</v>
      </c>
      <c r="G90" s="79" t="s">
        <v>35</v>
      </c>
      <c r="H90" s="79"/>
      <c r="I90" s="79"/>
      <c r="J90" s="81" t="s">
        <v>108</v>
      </c>
      <c r="K90" s="77" t="s">
        <v>102</v>
      </c>
      <c r="L90" s="82" t="s">
        <v>35</v>
      </c>
      <c r="M90" s="82"/>
      <c r="N90" s="78" t="s">
        <v>145</v>
      </c>
      <c r="O90" s="78" t="s">
        <v>94</v>
      </c>
      <c r="P90" s="83" t="s">
        <v>146</v>
      </c>
      <c r="Q90" s="77" t="s">
        <v>553</v>
      </c>
      <c r="R90" s="78" t="s">
        <v>39</v>
      </c>
      <c r="S90" s="77" t="s">
        <v>554</v>
      </c>
      <c r="T90" s="84" t="s">
        <v>102</v>
      </c>
      <c r="U90" s="85" t="s">
        <v>549</v>
      </c>
      <c r="V90" s="86" t="s">
        <v>83</v>
      </c>
      <c r="W90" s="6" t="str">
        <f>IFERROR(VLOOKUP($V90,'Agrupamiento Activos'!$A$3:$S$30,2,0),"")</f>
        <v>Pública</v>
      </c>
      <c r="X90" s="6" t="str">
        <f>IFERROR(VLOOKUP($V90,'Agrupamiento Activos'!$A$4:$S$30,9,0),"")</f>
        <v>Alto</v>
      </c>
      <c r="Y90" s="6" t="str">
        <f>IFERROR(VLOOKUP($V90,'Agrupamiento Activos'!$A$4:$S$30,16,0),"")</f>
        <v>Alto</v>
      </c>
      <c r="Z90" s="6" t="str">
        <f>IFERROR(VLOOKUP($V90,'Agrupamiento Activos'!$A$4:$S$30,19,0),"")</f>
        <v>Medio</v>
      </c>
      <c r="AA90" s="88" t="s">
        <v>568</v>
      </c>
      <c r="AB90" s="88" t="s">
        <v>568</v>
      </c>
      <c r="AC90" s="88" t="s">
        <v>568</v>
      </c>
      <c r="AD90" s="88" t="s">
        <v>568</v>
      </c>
      <c r="AE90" s="88" t="s">
        <v>568</v>
      </c>
      <c r="AF90" s="88" t="s">
        <v>568</v>
      </c>
      <c r="AG90" s="88" t="s">
        <v>59</v>
      </c>
    </row>
    <row r="91" spans="1:33" ht="85.5" x14ac:dyDescent="0.25">
      <c r="A91" s="77" t="s">
        <v>87</v>
      </c>
      <c r="B91" s="78" t="s">
        <v>238</v>
      </c>
      <c r="C91" s="79" t="s">
        <v>244</v>
      </c>
      <c r="D91" s="79" t="s">
        <v>245</v>
      </c>
      <c r="E91" s="77" t="s">
        <v>246</v>
      </c>
      <c r="F91" s="80" t="s">
        <v>91</v>
      </c>
      <c r="G91" s="79" t="s">
        <v>35</v>
      </c>
      <c r="H91" s="79" t="s">
        <v>35</v>
      </c>
      <c r="I91" s="78"/>
      <c r="J91" s="81" t="s">
        <v>133</v>
      </c>
      <c r="K91" s="77" t="s">
        <v>154</v>
      </c>
      <c r="L91" s="82" t="s">
        <v>35</v>
      </c>
      <c r="M91" s="82"/>
      <c r="N91" s="78" t="s">
        <v>145</v>
      </c>
      <c r="O91" s="78" t="s">
        <v>94</v>
      </c>
      <c r="P91" s="83" t="s">
        <v>146</v>
      </c>
      <c r="Q91" s="77" t="s">
        <v>553</v>
      </c>
      <c r="R91" s="78" t="s">
        <v>541</v>
      </c>
      <c r="S91" s="77" t="s">
        <v>560</v>
      </c>
      <c r="T91" s="94" t="s">
        <v>547</v>
      </c>
      <c r="U91" s="85" t="s">
        <v>549</v>
      </c>
      <c r="V91" s="86" t="s">
        <v>83</v>
      </c>
      <c r="W91" s="6" t="str">
        <f>IFERROR(VLOOKUP($V91,'Agrupamiento Activos'!$A$3:$S$30,2,0),"")</f>
        <v>Pública</v>
      </c>
      <c r="X91" s="6" t="str">
        <f>IFERROR(VLOOKUP($V91,'Agrupamiento Activos'!$A$4:$S$30,9,0),"")</f>
        <v>Alto</v>
      </c>
      <c r="Y91" s="6" t="str">
        <f>IFERROR(VLOOKUP($V91,'Agrupamiento Activos'!$A$4:$S$30,16,0),"")</f>
        <v>Alto</v>
      </c>
      <c r="Z91" s="6" t="str">
        <f>IFERROR(VLOOKUP($V91,'Agrupamiento Activos'!$A$4:$S$30,19,0),"")</f>
        <v>Medio</v>
      </c>
      <c r="AA91" s="88" t="s">
        <v>568</v>
      </c>
      <c r="AB91" s="88" t="s">
        <v>568</v>
      </c>
      <c r="AC91" s="88" t="s">
        <v>568</v>
      </c>
      <c r="AD91" s="88" t="s">
        <v>568</v>
      </c>
      <c r="AE91" s="88" t="s">
        <v>568</v>
      </c>
      <c r="AF91" s="88" t="s">
        <v>568</v>
      </c>
      <c r="AG91" s="88" t="s">
        <v>59</v>
      </c>
    </row>
    <row r="92" spans="1:33" ht="45" x14ac:dyDescent="0.25">
      <c r="A92" s="77" t="s">
        <v>87</v>
      </c>
      <c r="B92" s="78" t="s">
        <v>238</v>
      </c>
      <c r="C92" s="79" t="s">
        <v>102</v>
      </c>
      <c r="D92" s="79" t="s">
        <v>247</v>
      </c>
      <c r="E92" s="77" t="s">
        <v>248</v>
      </c>
      <c r="F92" s="80" t="s">
        <v>91</v>
      </c>
      <c r="G92" s="79" t="s">
        <v>35</v>
      </c>
      <c r="H92" s="79"/>
      <c r="I92" s="78"/>
      <c r="J92" s="81" t="s">
        <v>108</v>
      </c>
      <c r="K92" s="77" t="s">
        <v>102</v>
      </c>
      <c r="L92" s="82" t="s">
        <v>35</v>
      </c>
      <c r="M92" s="82"/>
      <c r="N92" s="78" t="s">
        <v>145</v>
      </c>
      <c r="O92" s="78" t="s">
        <v>94</v>
      </c>
      <c r="P92" s="83" t="s">
        <v>146</v>
      </c>
      <c r="Q92" s="77" t="s">
        <v>553</v>
      </c>
      <c r="R92" s="78" t="s">
        <v>39</v>
      </c>
      <c r="S92" s="77" t="s">
        <v>554</v>
      </c>
      <c r="T92" s="84" t="s">
        <v>102</v>
      </c>
      <c r="U92" s="85" t="s">
        <v>549</v>
      </c>
      <c r="V92" s="86" t="s">
        <v>81</v>
      </c>
      <c r="W92" s="6" t="str">
        <f>IFERROR(VLOOKUP($V92,'Agrupamiento Activos'!$A$3:$S$30,2,0),"")</f>
        <v>Pública</v>
      </c>
      <c r="X92" s="6" t="str">
        <f>IFERROR(VLOOKUP($V92,'Agrupamiento Activos'!$A$4:$S$30,9,0),"")</f>
        <v>Medio</v>
      </c>
      <c r="Y92" s="6" t="str">
        <f>IFERROR(VLOOKUP($V92,'Agrupamiento Activos'!$A$4:$S$30,16,0),"")</f>
        <v>Medio</v>
      </c>
      <c r="Z92" s="6" t="str">
        <f>IFERROR(VLOOKUP($V92,'Agrupamiento Activos'!$A$4:$S$30,19,0),"")</f>
        <v>Medio</v>
      </c>
      <c r="AA92" s="88" t="s">
        <v>568</v>
      </c>
      <c r="AB92" s="88" t="s">
        <v>568</v>
      </c>
      <c r="AC92" s="88" t="s">
        <v>568</v>
      </c>
      <c r="AD92" s="88" t="s">
        <v>568</v>
      </c>
      <c r="AE92" s="88" t="s">
        <v>568</v>
      </c>
      <c r="AF92" s="88" t="s">
        <v>568</v>
      </c>
      <c r="AG92" s="88" t="s">
        <v>59</v>
      </c>
    </row>
    <row r="93" spans="1:33" ht="57" x14ac:dyDescent="0.25">
      <c r="A93" s="77" t="s">
        <v>87</v>
      </c>
      <c r="B93" s="78" t="s">
        <v>238</v>
      </c>
      <c r="C93" s="79" t="s">
        <v>102</v>
      </c>
      <c r="D93" s="79" t="s">
        <v>249</v>
      </c>
      <c r="E93" s="77" t="s">
        <v>250</v>
      </c>
      <c r="F93" s="80" t="s">
        <v>91</v>
      </c>
      <c r="G93" s="79" t="s">
        <v>35</v>
      </c>
      <c r="H93" s="79"/>
      <c r="I93" s="78"/>
      <c r="J93" s="81" t="s">
        <v>108</v>
      </c>
      <c r="K93" s="77" t="s">
        <v>102</v>
      </c>
      <c r="L93" s="82" t="s">
        <v>35</v>
      </c>
      <c r="M93" s="79"/>
      <c r="N93" s="78" t="s">
        <v>145</v>
      </c>
      <c r="O93" s="78" t="s">
        <v>94</v>
      </c>
      <c r="P93" s="78" t="s">
        <v>146</v>
      </c>
      <c r="Q93" s="77" t="s">
        <v>553</v>
      </c>
      <c r="R93" s="78" t="s">
        <v>39</v>
      </c>
      <c r="S93" s="77" t="s">
        <v>554</v>
      </c>
      <c r="T93" s="84" t="s">
        <v>102</v>
      </c>
      <c r="U93" s="85" t="s">
        <v>549</v>
      </c>
      <c r="V93" s="86" t="s">
        <v>81</v>
      </c>
      <c r="W93" s="6" t="str">
        <f>IFERROR(VLOOKUP($V93,'Agrupamiento Activos'!$A$3:$S$30,2,0),"")</f>
        <v>Pública</v>
      </c>
      <c r="X93" s="6" t="str">
        <f>IFERROR(VLOOKUP($V93,'Agrupamiento Activos'!$A$4:$S$30,9,0),"")</f>
        <v>Medio</v>
      </c>
      <c r="Y93" s="6" t="str">
        <f>IFERROR(VLOOKUP($V93,'Agrupamiento Activos'!$A$4:$S$30,16,0),"")</f>
        <v>Medio</v>
      </c>
      <c r="Z93" s="6" t="str">
        <f>IFERROR(VLOOKUP($V93,'Agrupamiento Activos'!$A$4:$S$30,19,0),"")</f>
        <v>Medio</v>
      </c>
      <c r="AA93" s="88" t="s">
        <v>568</v>
      </c>
      <c r="AB93" s="88" t="s">
        <v>568</v>
      </c>
      <c r="AC93" s="88" t="s">
        <v>568</v>
      </c>
      <c r="AD93" s="88" t="s">
        <v>568</v>
      </c>
      <c r="AE93" s="88" t="s">
        <v>568</v>
      </c>
      <c r="AF93" s="88" t="s">
        <v>568</v>
      </c>
      <c r="AG93" s="88" t="s">
        <v>59</v>
      </c>
    </row>
    <row r="94" spans="1:33" ht="57" x14ac:dyDescent="0.25">
      <c r="A94" s="77" t="s">
        <v>87</v>
      </c>
      <c r="B94" s="78" t="s">
        <v>238</v>
      </c>
      <c r="C94" s="79" t="s">
        <v>102</v>
      </c>
      <c r="D94" s="79" t="s">
        <v>251</v>
      </c>
      <c r="E94" s="77" t="s">
        <v>252</v>
      </c>
      <c r="F94" s="80" t="s">
        <v>91</v>
      </c>
      <c r="G94" s="79" t="s">
        <v>35</v>
      </c>
      <c r="H94" s="79"/>
      <c r="I94" s="78"/>
      <c r="J94" s="81" t="s">
        <v>108</v>
      </c>
      <c r="K94" s="77" t="s">
        <v>102</v>
      </c>
      <c r="L94" s="82" t="s">
        <v>35</v>
      </c>
      <c r="M94" s="79"/>
      <c r="N94" s="78" t="s">
        <v>145</v>
      </c>
      <c r="O94" s="78" t="s">
        <v>94</v>
      </c>
      <c r="P94" s="78" t="s">
        <v>146</v>
      </c>
      <c r="Q94" s="77" t="s">
        <v>561</v>
      </c>
      <c r="R94" s="78" t="s">
        <v>39</v>
      </c>
      <c r="S94" s="77" t="s">
        <v>562</v>
      </c>
      <c r="T94" s="84" t="s">
        <v>102</v>
      </c>
      <c r="U94" s="85" t="s">
        <v>549</v>
      </c>
      <c r="V94" s="86" t="s">
        <v>74</v>
      </c>
      <c r="W94" s="6" t="str">
        <f>IFERROR(VLOOKUP($V94,'Agrupamiento Activos'!$A$3:$S$30,2,0),"")</f>
        <v>Pública</v>
      </c>
      <c r="X94" s="6" t="str">
        <f>IFERROR(VLOOKUP($V94,'Agrupamiento Activos'!$A$4:$S$30,9,0),"")</f>
        <v>Medio</v>
      </c>
      <c r="Y94" s="6" t="str">
        <f>IFERROR(VLOOKUP($V94,'Agrupamiento Activos'!$A$4:$S$30,16,0),"")</f>
        <v>Medio</v>
      </c>
      <c r="Z94" s="6" t="str">
        <f>IFERROR(VLOOKUP($V94,'Agrupamiento Activos'!$A$4:$S$30,19,0),"")</f>
        <v>Medio</v>
      </c>
      <c r="AA94" s="88" t="s">
        <v>568</v>
      </c>
      <c r="AB94" s="88" t="s">
        <v>568</v>
      </c>
      <c r="AC94" s="88" t="s">
        <v>568</v>
      </c>
      <c r="AD94" s="88" t="s">
        <v>568</v>
      </c>
      <c r="AE94" s="88" t="s">
        <v>568</v>
      </c>
      <c r="AF94" s="88" t="s">
        <v>568</v>
      </c>
      <c r="AG94" s="88" t="s">
        <v>59</v>
      </c>
    </row>
    <row r="95" spans="1:33" ht="99.75" x14ac:dyDescent="0.25">
      <c r="A95" s="77" t="s">
        <v>87</v>
      </c>
      <c r="B95" s="78" t="s">
        <v>238</v>
      </c>
      <c r="C95" s="79" t="s">
        <v>102</v>
      </c>
      <c r="D95" s="79" t="s">
        <v>253</v>
      </c>
      <c r="E95" s="77" t="s">
        <v>254</v>
      </c>
      <c r="F95" s="80" t="s">
        <v>91</v>
      </c>
      <c r="G95" s="79"/>
      <c r="H95" s="79"/>
      <c r="I95" s="79" t="s">
        <v>35</v>
      </c>
      <c r="J95" s="81" t="s">
        <v>99</v>
      </c>
      <c r="K95" s="77" t="s">
        <v>255</v>
      </c>
      <c r="L95" s="82"/>
      <c r="M95" s="82" t="s">
        <v>35</v>
      </c>
      <c r="N95" s="78" t="s">
        <v>145</v>
      </c>
      <c r="O95" s="78" t="s">
        <v>94</v>
      </c>
      <c r="P95" s="83" t="s">
        <v>146</v>
      </c>
      <c r="Q95" s="77" t="s">
        <v>544</v>
      </c>
      <c r="R95" s="78" t="s">
        <v>545</v>
      </c>
      <c r="S95" s="77" t="s">
        <v>546</v>
      </c>
      <c r="T95" s="94" t="s">
        <v>547</v>
      </c>
      <c r="U95" s="85" t="s">
        <v>549</v>
      </c>
      <c r="V95" s="86" t="s">
        <v>81</v>
      </c>
      <c r="W95" s="6" t="str">
        <f>IFERROR(VLOOKUP($V95,'Agrupamiento Activos'!$A$3:$S$30,2,0),"")</f>
        <v>Pública</v>
      </c>
      <c r="X95" s="6" t="str">
        <f>IFERROR(VLOOKUP($V95,'Agrupamiento Activos'!$A$4:$S$30,9,0),"")</f>
        <v>Medio</v>
      </c>
      <c r="Y95" s="6" t="str">
        <f>IFERROR(VLOOKUP($V95,'Agrupamiento Activos'!$A$4:$S$30,16,0),"")</f>
        <v>Medio</v>
      </c>
      <c r="Z95" s="6" t="str">
        <f>IFERROR(VLOOKUP($V95,'Agrupamiento Activos'!$A$4:$S$30,19,0),"")</f>
        <v>Medio</v>
      </c>
      <c r="AA95" s="88" t="s">
        <v>568</v>
      </c>
      <c r="AB95" s="88" t="s">
        <v>568</v>
      </c>
      <c r="AC95" s="88" t="s">
        <v>568</v>
      </c>
      <c r="AD95" s="88" t="s">
        <v>568</v>
      </c>
      <c r="AE95" s="88" t="s">
        <v>568</v>
      </c>
      <c r="AF95" s="88" t="s">
        <v>568</v>
      </c>
      <c r="AG95" s="88" t="s">
        <v>59</v>
      </c>
    </row>
    <row r="96" spans="1:33" ht="60" x14ac:dyDescent="0.25">
      <c r="A96" s="77" t="s">
        <v>87</v>
      </c>
      <c r="B96" s="78" t="s">
        <v>238</v>
      </c>
      <c r="C96" s="79" t="s">
        <v>102</v>
      </c>
      <c r="D96" s="79" t="s">
        <v>72</v>
      </c>
      <c r="E96" s="77" t="s">
        <v>256</v>
      </c>
      <c r="F96" s="80" t="s">
        <v>91</v>
      </c>
      <c r="G96" s="79"/>
      <c r="H96" s="79"/>
      <c r="I96" s="79" t="s">
        <v>35</v>
      </c>
      <c r="J96" s="81" t="s">
        <v>92</v>
      </c>
      <c r="K96" s="77" t="s">
        <v>93</v>
      </c>
      <c r="L96" s="82" t="s">
        <v>35</v>
      </c>
      <c r="M96" s="82"/>
      <c r="N96" s="78" t="s">
        <v>145</v>
      </c>
      <c r="O96" s="78" t="s">
        <v>94</v>
      </c>
      <c r="P96" s="83" t="s">
        <v>146</v>
      </c>
      <c r="Q96" s="77" t="s">
        <v>536</v>
      </c>
      <c r="R96" s="78" t="s">
        <v>39</v>
      </c>
      <c r="S96" s="77" t="s">
        <v>537</v>
      </c>
      <c r="T96" s="84" t="s">
        <v>102</v>
      </c>
      <c r="U96" s="85" t="s">
        <v>549</v>
      </c>
      <c r="V96" s="86" t="s">
        <v>73</v>
      </c>
      <c r="W96" s="6" t="str">
        <f>IFERROR(VLOOKUP($V96,'Agrupamiento Activos'!$A$3:$S$30,2,0),"")</f>
        <v>Pública</v>
      </c>
      <c r="X96" s="6" t="str">
        <f>IFERROR(VLOOKUP($V96,'Agrupamiento Activos'!$A$4:$S$30,9,0),"")</f>
        <v>Medio</v>
      </c>
      <c r="Y96" s="6" t="str">
        <f>IFERROR(VLOOKUP($V96,'Agrupamiento Activos'!$A$4:$S$30,16,0),"")</f>
        <v>Medio</v>
      </c>
      <c r="Z96" s="6" t="str">
        <f>IFERROR(VLOOKUP($V96,'Agrupamiento Activos'!$A$4:$S$30,19,0),"")</f>
        <v>Medio</v>
      </c>
      <c r="AA96" s="88" t="s">
        <v>568</v>
      </c>
      <c r="AB96" s="88" t="s">
        <v>568</v>
      </c>
      <c r="AC96" s="88" t="s">
        <v>568</v>
      </c>
      <c r="AD96" s="88" t="s">
        <v>568</v>
      </c>
      <c r="AE96" s="88" t="s">
        <v>568</v>
      </c>
      <c r="AF96" s="88" t="s">
        <v>568</v>
      </c>
      <c r="AG96" s="88" t="s">
        <v>59</v>
      </c>
    </row>
    <row r="97" spans="1:33" ht="57" x14ac:dyDescent="0.25">
      <c r="A97" s="77" t="s">
        <v>87</v>
      </c>
      <c r="B97" s="78" t="s">
        <v>238</v>
      </c>
      <c r="C97" s="79" t="s">
        <v>102</v>
      </c>
      <c r="D97" s="79" t="s">
        <v>257</v>
      </c>
      <c r="E97" s="77" t="s">
        <v>258</v>
      </c>
      <c r="F97" s="80" t="s">
        <v>91</v>
      </c>
      <c r="G97" s="79" t="s">
        <v>35</v>
      </c>
      <c r="H97" s="79" t="s">
        <v>35</v>
      </c>
      <c r="I97" s="78"/>
      <c r="J97" s="81" t="s">
        <v>133</v>
      </c>
      <c r="K97" s="77" t="s">
        <v>154</v>
      </c>
      <c r="L97" s="82"/>
      <c r="M97" s="82" t="s">
        <v>35</v>
      </c>
      <c r="N97" s="78" t="s">
        <v>145</v>
      </c>
      <c r="O97" s="78" t="s">
        <v>94</v>
      </c>
      <c r="P97" s="83" t="s">
        <v>146</v>
      </c>
      <c r="Q97" s="77" t="s">
        <v>553</v>
      </c>
      <c r="R97" s="78" t="s">
        <v>541</v>
      </c>
      <c r="S97" s="77" t="s">
        <v>555</v>
      </c>
      <c r="T97" s="94" t="s">
        <v>547</v>
      </c>
      <c r="U97" s="85" t="s">
        <v>549</v>
      </c>
      <c r="V97" s="86" t="s">
        <v>83</v>
      </c>
      <c r="W97" s="6" t="str">
        <f>IFERROR(VLOOKUP($V97,'Agrupamiento Activos'!$A$3:$S$30,2,0),"")</f>
        <v>Pública</v>
      </c>
      <c r="X97" s="6" t="str">
        <f>IFERROR(VLOOKUP($V97,'Agrupamiento Activos'!$A$4:$S$30,9,0),"")</f>
        <v>Alto</v>
      </c>
      <c r="Y97" s="6" t="str">
        <f>IFERROR(VLOOKUP($V97,'Agrupamiento Activos'!$A$4:$S$30,16,0),"")</f>
        <v>Alto</v>
      </c>
      <c r="Z97" s="6" t="str">
        <f>IFERROR(VLOOKUP($V97,'Agrupamiento Activos'!$A$4:$S$30,19,0),"")</f>
        <v>Medio</v>
      </c>
      <c r="AA97" s="88" t="s">
        <v>568</v>
      </c>
      <c r="AB97" s="88" t="s">
        <v>568</v>
      </c>
      <c r="AC97" s="88" t="s">
        <v>568</v>
      </c>
      <c r="AD97" s="88" t="s">
        <v>568</v>
      </c>
      <c r="AE97" s="88" t="s">
        <v>568</v>
      </c>
      <c r="AF97" s="88" t="s">
        <v>568</v>
      </c>
      <c r="AG97" s="88" t="s">
        <v>59</v>
      </c>
    </row>
    <row r="98" spans="1:33" ht="62.25" x14ac:dyDescent="0.25">
      <c r="A98" s="77" t="s">
        <v>87</v>
      </c>
      <c r="B98" s="78" t="s">
        <v>238</v>
      </c>
      <c r="C98" s="79" t="s">
        <v>102</v>
      </c>
      <c r="D98" s="79" t="s">
        <v>103</v>
      </c>
      <c r="E98" s="77" t="s">
        <v>259</v>
      </c>
      <c r="F98" s="80" t="s">
        <v>91</v>
      </c>
      <c r="G98" s="79"/>
      <c r="H98" s="79"/>
      <c r="I98" s="79" t="s">
        <v>35</v>
      </c>
      <c r="J98" s="81" t="s">
        <v>92</v>
      </c>
      <c r="K98" s="77" t="s">
        <v>93</v>
      </c>
      <c r="L98" s="82" t="s">
        <v>35</v>
      </c>
      <c r="M98" s="82"/>
      <c r="N98" s="78" t="s">
        <v>145</v>
      </c>
      <c r="O98" s="78" t="s">
        <v>94</v>
      </c>
      <c r="P98" s="83" t="s">
        <v>146</v>
      </c>
      <c r="Q98" s="77" t="s">
        <v>536</v>
      </c>
      <c r="R98" s="78" t="s">
        <v>39</v>
      </c>
      <c r="S98" s="77" t="s">
        <v>537</v>
      </c>
      <c r="T98" s="84" t="s">
        <v>102</v>
      </c>
      <c r="U98" s="85" t="s">
        <v>549</v>
      </c>
      <c r="V98" s="86" t="s">
        <v>73</v>
      </c>
      <c r="W98" s="6" t="str">
        <f>IFERROR(VLOOKUP($V98,'Agrupamiento Activos'!$A$3:$S$30,2,0),"")</f>
        <v>Pública</v>
      </c>
      <c r="X98" s="6" t="str">
        <f>IFERROR(VLOOKUP($V98,'Agrupamiento Activos'!$A$4:$S$30,9,0),"")</f>
        <v>Medio</v>
      </c>
      <c r="Y98" s="6" t="str">
        <f>IFERROR(VLOOKUP($V98,'Agrupamiento Activos'!$A$4:$S$30,16,0),"")</f>
        <v>Medio</v>
      </c>
      <c r="Z98" s="6" t="str">
        <f>IFERROR(VLOOKUP($V98,'Agrupamiento Activos'!$A$4:$S$30,19,0),"")</f>
        <v>Medio</v>
      </c>
      <c r="AA98" s="88" t="s">
        <v>568</v>
      </c>
      <c r="AB98" s="88" t="s">
        <v>568</v>
      </c>
      <c r="AC98" s="88" t="s">
        <v>568</v>
      </c>
      <c r="AD98" s="88" t="s">
        <v>568</v>
      </c>
      <c r="AE98" s="88" t="s">
        <v>568</v>
      </c>
      <c r="AF98" s="88" t="s">
        <v>568</v>
      </c>
      <c r="AG98" s="88" t="s">
        <v>59</v>
      </c>
    </row>
    <row r="99" spans="1:33" ht="60" x14ac:dyDescent="0.25">
      <c r="A99" s="77" t="s">
        <v>87</v>
      </c>
      <c r="B99" s="78" t="s">
        <v>238</v>
      </c>
      <c r="C99" s="79" t="s">
        <v>102</v>
      </c>
      <c r="D99" s="79" t="s">
        <v>123</v>
      </c>
      <c r="E99" s="77" t="s">
        <v>260</v>
      </c>
      <c r="F99" s="80" t="s">
        <v>91</v>
      </c>
      <c r="G99" s="79"/>
      <c r="H99" s="79"/>
      <c r="I99" s="79" t="s">
        <v>35</v>
      </c>
      <c r="J99" s="81" t="s">
        <v>92</v>
      </c>
      <c r="K99" s="77" t="s">
        <v>93</v>
      </c>
      <c r="L99" s="82" t="s">
        <v>35</v>
      </c>
      <c r="M99" s="82"/>
      <c r="N99" s="78" t="s">
        <v>145</v>
      </c>
      <c r="O99" s="78" t="s">
        <v>94</v>
      </c>
      <c r="P99" s="83" t="s">
        <v>146</v>
      </c>
      <c r="Q99" s="77" t="s">
        <v>536</v>
      </c>
      <c r="R99" s="78" t="s">
        <v>39</v>
      </c>
      <c r="S99" s="77" t="s">
        <v>537</v>
      </c>
      <c r="T99" s="84" t="s">
        <v>102</v>
      </c>
      <c r="U99" s="85" t="s">
        <v>549</v>
      </c>
      <c r="V99" s="86" t="s">
        <v>73</v>
      </c>
      <c r="W99" s="6" t="str">
        <f>IFERROR(VLOOKUP($V99,'Agrupamiento Activos'!$A$3:$S$30,2,0),"")</f>
        <v>Pública</v>
      </c>
      <c r="X99" s="6" t="str">
        <f>IFERROR(VLOOKUP($V99,'Agrupamiento Activos'!$A$4:$S$30,9,0),"")</f>
        <v>Medio</v>
      </c>
      <c r="Y99" s="6" t="str">
        <f>IFERROR(VLOOKUP($V99,'Agrupamiento Activos'!$A$4:$S$30,16,0),"")</f>
        <v>Medio</v>
      </c>
      <c r="Z99" s="6" t="str">
        <f>IFERROR(VLOOKUP($V99,'Agrupamiento Activos'!$A$4:$S$30,19,0),"")</f>
        <v>Medio</v>
      </c>
      <c r="AA99" s="88" t="s">
        <v>568</v>
      </c>
      <c r="AB99" s="88" t="s">
        <v>568</v>
      </c>
      <c r="AC99" s="88" t="s">
        <v>568</v>
      </c>
      <c r="AD99" s="88" t="s">
        <v>568</v>
      </c>
      <c r="AE99" s="88" t="s">
        <v>568</v>
      </c>
      <c r="AF99" s="88" t="s">
        <v>568</v>
      </c>
      <c r="AG99" s="88" t="s">
        <v>59</v>
      </c>
    </row>
    <row r="100" spans="1:33" ht="56.25" x14ac:dyDescent="0.25">
      <c r="A100" s="77" t="s">
        <v>87</v>
      </c>
      <c r="B100" s="78" t="s">
        <v>238</v>
      </c>
      <c r="C100" s="79" t="s">
        <v>261</v>
      </c>
      <c r="D100" s="79" t="s">
        <v>262</v>
      </c>
      <c r="E100" s="77" t="s">
        <v>263</v>
      </c>
      <c r="F100" s="80" t="s">
        <v>91</v>
      </c>
      <c r="G100" s="79" t="s">
        <v>35</v>
      </c>
      <c r="H100" s="79" t="s">
        <v>35</v>
      </c>
      <c r="I100" s="78"/>
      <c r="J100" s="81" t="s">
        <v>133</v>
      </c>
      <c r="K100" s="77" t="s">
        <v>154</v>
      </c>
      <c r="L100" s="82" t="s">
        <v>35</v>
      </c>
      <c r="M100" s="82"/>
      <c r="N100" s="78" t="s">
        <v>145</v>
      </c>
      <c r="O100" s="78" t="s">
        <v>94</v>
      </c>
      <c r="P100" s="83" t="s">
        <v>146</v>
      </c>
      <c r="Q100" s="77" t="s">
        <v>553</v>
      </c>
      <c r="R100" s="78" t="s">
        <v>541</v>
      </c>
      <c r="S100" s="77" t="s">
        <v>555</v>
      </c>
      <c r="T100" s="94" t="s">
        <v>547</v>
      </c>
      <c r="U100" s="85" t="s">
        <v>549</v>
      </c>
      <c r="V100" s="86" t="s">
        <v>83</v>
      </c>
      <c r="W100" s="6" t="str">
        <f>IFERROR(VLOOKUP($V100,'Agrupamiento Activos'!$A$3:$S$30,2,0),"")</f>
        <v>Pública</v>
      </c>
      <c r="X100" s="6" t="str">
        <f>IFERROR(VLOOKUP($V100,'Agrupamiento Activos'!$A$4:$S$30,9,0),"")</f>
        <v>Alto</v>
      </c>
      <c r="Y100" s="6" t="str">
        <f>IFERROR(VLOOKUP($V100,'Agrupamiento Activos'!$A$4:$S$30,16,0),"")</f>
        <v>Alto</v>
      </c>
      <c r="Z100" s="6" t="str">
        <f>IFERROR(VLOOKUP($V100,'Agrupamiento Activos'!$A$4:$S$30,19,0),"")</f>
        <v>Medio</v>
      </c>
      <c r="AA100" s="88" t="s">
        <v>568</v>
      </c>
      <c r="AB100" s="88" t="s">
        <v>568</v>
      </c>
      <c r="AC100" s="88" t="s">
        <v>568</v>
      </c>
      <c r="AD100" s="88" t="s">
        <v>568</v>
      </c>
      <c r="AE100" s="88" t="s">
        <v>568</v>
      </c>
      <c r="AF100" s="88" t="s">
        <v>568</v>
      </c>
      <c r="AG100" s="88" t="s">
        <v>59</v>
      </c>
    </row>
    <row r="101" spans="1:33" ht="57" x14ac:dyDescent="0.25">
      <c r="A101" s="77" t="s">
        <v>87</v>
      </c>
      <c r="B101" s="78" t="s">
        <v>238</v>
      </c>
      <c r="C101" s="79" t="s">
        <v>264</v>
      </c>
      <c r="D101" s="79" t="s">
        <v>265</v>
      </c>
      <c r="E101" s="77" t="s">
        <v>266</v>
      </c>
      <c r="F101" s="80" t="s">
        <v>91</v>
      </c>
      <c r="G101" s="79" t="s">
        <v>35</v>
      </c>
      <c r="H101" s="79" t="s">
        <v>35</v>
      </c>
      <c r="I101" s="78"/>
      <c r="J101" s="81" t="s">
        <v>133</v>
      </c>
      <c r="K101" s="77" t="s">
        <v>154</v>
      </c>
      <c r="L101" s="82" t="s">
        <v>35</v>
      </c>
      <c r="M101" s="82"/>
      <c r="N101" s="78" t="s">
        <v>145</v>
      </c>
      <c r="O101" s="78" t="s">
        <v>94</v>
      </c>
      <c r="P101" s="83" t="s">
        <v>146</v>
      </c>
      <c r="Q101" s="77" t="s">
        <v>553</v>
      </c>
      <c r="R101" s="78" t="s">
        <v>541</v>
      </c>
      <c r="S101" s="77" t="s">
        <v>555</v>
      </c>
      <c r="T101" s="94" t="s">
        <v>547</v>
      </c>
      <c r="U101" s="85" t="s">
        <v>549</v>
      </c>
      <c r="V101" s="86" t="s">
        <v>83</v>
      </c>
      <c r="W101" s="6" t="str">
        <f>IFERROR(VLOOKUP($V101,'Agrupamiento Activos'!$A$3:$S$30,2,0),"")</f>
        <v>Pública</v>
      </c>
      <c r="X101" s="6" t="str">
        <f>IFERROR(VLOOKUP($V101,'Agrupamiento Activos'!$A$4:$S$30,9,0),"")</f>
        <v>Alto</v>
      </c>
      <c r="Y101" s="6" t="str">
        <f>IFERROR(VLOOKUP($V101,'Agrupamiento Activos'!$A$4:$S$30,16,0),"")</f>
        <v>Alto</v>
      </c>
      <c r="Z101" s="6" t="str">
        <f>IFERROR(VLOOKUP($V101,'Agrupamiento Activos'!$A$4:$S$30,19,0),"")</f>
        <v>Medio</v>
      </c>
      <c r="AA101" s="88" t="s">
        <v>568</v>
      </c>
      <c r="AB101" s="88" t="s">
        <v>568</v>
      </c>
      <c r="AC101" s="88" t="s">
        <v>568</v>
      </c>
      <c r="AD101" s="88" t="s">
        <v>568</v>
      </c>
      <c r="AE101" s="88" t="s">
        <v>568</v>
      </c>
      <c r="AF101" s="88" t="s">
        <v>568</v>
      </c>
      <c r="AG101" s="88" t="s">
        <v>59</v>
      </c>
    </row>
    <row r="102" spans="1:33" ht="56.25" x14ac:dyDescent="0.25">
      <c r="A102" s="77" t="s">
        <v>87</v>
      </c>
      <c r="B102" s="78" t="s">
        <v>238</v>
      </c>
      <c r="C102" s="79" t="s">
        <v>261</v>
      </c>
      <c r="D102" s="79" t="s">
        <v>267</v>
      </c>
      <c r="E102" s="77" t="s">
        <v>268</v>
      </c>
      <c r="F102" s="80" t="s">
        <v>91</v>
      </c>
      <c r="G102" s="79" t="s">
        <v>35</v>
      </c>
      <c r="H102" s="79" t="s">
        <v>35</v>
      </c>
      <c r="I102" s="78"/>
      <c r="J102" s="81" t="s">
        <v>133</v>
      </c>
      <c r="K102" s="77" t="s">
        <v>154</v>
      </c>
      <c r="L102" s="82" t="s">
        <v>35</v>
      </c>
      <c r="M102" s="82"/>
      <c r="N102" s="78" t="s">
        <v>145</v>
      </c>
      <c r="O102" s="78" t="s">
        <v>94</v>
      </c>
      <c r="P102" s="83" t="s">
        <v>146</v>
      </c>
      <c r="Q102" s="77" t="s">
        <v>553</v>
      </c>
      <c r="R102" s="78" t="s">
        <v>541</v>
      </c>
      <c r="S102" s="77" t="s">
        <v>555</v>
      </c>
      <c r="T102" s="94" t="s">
        <v>547</v>
      </c>
      <c r="U102" s="85" t="s">
        <v>549</v>
      </c>
      <c r="V102" s="86" t="s">
        <v>84</v>
      </c>
      <c r="W102" s="6" t="str">
        <f>IFERROR(VLOOKUP($V102,'Agrupamiento Activos'!$A$3:$S$30,2,0),"")</f>
        <v>Pública</v>
      </c>
      <c r="X102" s="6" t="str">
        <f>IFERROR(VLOOKUP($V102,'Agrupamiento Activos'!$A$4:$S$30,9,0),"")</f>
        <v>Alto</v>
      </c>
      <c r="Y102" s="6" t="str">
        <f>IFERROR(VLOOKUP($V102,'Agrupamiento Activos'!$A$4:$S$30,16,0),"")</f>
        <v>Alto</v>
      </c>
      <c r="Z102" s="6" t="str">
        <f>IFERROR(VLOOKUP($V102,'Agrupamiento Activos'!$A$4:$S$30,19,0),"")</f>
        <v>Medio</v>
      </c>
      <c r="AA102" s="88" t="s">
        <v>568</v>
      </c>
      <c r="AB102" s="88" t="s">
        <v>568</v>
      </c>
      <c r="AC102" s="88" t="s">
        <v>568</v>
      </c>
      <c r="AD102" s="88" t="s">
        <v>568</v>
      </c>
      <c r="AE102" s="88" t="s">
        <v>568</v>
      </c>
      <c r="AF102" s="88" t="s">
        <v>568</v>
      </c>
      <c r="AG102" s="88" t="s">
        <v>59</v>
      </c>
    </row>
    <row r="103" spans="1:33" ht="62.25" x14ac:dyDescent="0.25">
      <c r="A103" s="77" t="s">
        <v>87</v>
      </c>
      <c r="B103" s="78" t="s">
        <v>238</v>
      </c>
      <c r="C103" s="79" t="s">
        <v>102</v>
      </c>
      <c r="D103" s="79" t="s">
        <v>72</v>
      </c>
      <c r="E103" s="77" t="s">
        <v>269</v>
      </c>
      <c r="F103" s="80" t="s">
        <v>91</v>
      </c>
      <c r="G103" s="79"/>
      <c r="H103" s="79"/>
      <c r="I103" s="79" t="s">
        <v>35</v>
      </c>
      <c r="J103" s="81" t="s">
        <v>92</v>
      </c>
      <c r="K103" s="77" t="s">
        <v>93</v>
      </c>
      <c r="L103" s="82" t="s">
        <v>35</v>
      </c>
      <c r="M103" s="82"/>
      <c r="N103" s="78" t="s">
        <v>145</v>
      </c>
      <c r="O103" s="78" t="s">
        <v>94</v>
      </c>
      <c r="P103" s="83" t="s">
        <v>146</v>
      </c>
      <c r="Q103" s="77" t="s">
        <v>536</v>
      </c>
      <c r="R103" s="78" t="s">
        <v>39</v>
      </c>
      <c r="S103" s="77" t="s">
        <v>537</v>
      </c>
      <c r="T103" s="84" t="s">
        <v>102</v>
      </c>
      <c r="U103" s="85" t="s">
        <v>549</v>
      </c>
      <c r="V103" s="86" t="s">
        <v>73</v>
      </c>
      <c r="W103" s="6" t="str">
        <f>IFERROR(VLOOKUP($V103,'Agrupamiento Activos'!$A$3:$S$30,2,0),"")</f>
        <v>Pública</v>
      </c>
      <c r="X103" s="6" t="str">
        <f>IFERROR(VLOOKUP($V103,'Agrupamiento Activos'!$A$4:$S$30,9,0),"")</f>
        <v>Medio</v>
      </c>
      <c r="Y103" s="6" t="str">
        <f>IFERROR(VLOOKUP($V103,'Agrupamiento Activos'!$A$4:$S$30,16,0),"")</f>
        <v>Medio</v>
      </c>
      <c r="Z103" s="6" t="str">
        <f>IFERROR(VLOOKUP($V103,'Agrupamiento Activos'!$A$4:$S$30,19,0),"")</f>
        <v>Medio</v>
      </c>
      <c r="AA103" s="88" t="s">
        <v>568</v>
      </c>
      <c r="AB103" s="88" t="s">
        <v>568</v>
      </c>
      <c r="AC103" s="88" t="s">
        <v>568</v>
      </c>
      <c r="AD103" s="88" t="s">
        <v>568</v>
      </c>
      <c r="AE103" s="88" t="s">
        <v>568</v>
      </c>
      <c r="AF103" s="88" t="s">
        <v>568</v>
      </c>
      <c r="AG103" s="88" t="s">
        <v>59</v>
      </c>
    </row>
    <row r="104" spans="1:33" ht="62.25" x14ac:dyDescent="0.25">
      <c r="A104" s="77" t="s">
        <v>87</v>
      </c>
      <c r="B104" s="78" t="s">
        <v>238</v>
      </c>
      <c r="C104" s="79" t="s">
        <v>102</v>
      </c>
      <c r="D104" s="79" t="s">
        <v>72</v>
      </c>
      <c r="E104" s="77" t="s">
        <v>270</v>
      </c>
      <c r="F104" s="80" t="s">
        <v>91</v>
      </c>
      <c r="G104" s="79"/>
      <c r="H104" s="79"/>
      <c r="I104" s="79" t="s">
        <v>35</v>
      </c>
      <c r="J104" s="81" t="s">
        <v>92</v>
      </c>
      <c r="K104" s="77" t="s">
        <v>93</v>
      </c>
      <c r="L104" s="82" t="s">
        <v>35</v>
      </c>
      <c r="M104" s="82"/>
      <c r="N104" s="78" t="s">
        <v>145</v>
      </c>
      <c r="O104" s="78" t="s">
        <v>94</v>
      </c>
      <c r="P104" s="83" t="s">
        <v>146</v>
      </c>
      <c r="Q104" s="77" t="s">
        <v>536</v>
      </c>
      <c r="R104" s="78" t="s">
        <v>39</v>
      </c>
      <c r="S104" s="77" t="s">
        <v>537</v>
      </c>
      <c r="T104" s="84" t="s">
        <v>102</v>
      </c>
      <c r="U104" s="85" t="s">
        <v>549</v>
      </c>
      <c r="V104" s="86" t="s">
        <v>73</v>
      </c>
      <c r="W104" s="6" t="str">
        <f>IFERROR(VLOOKUP($V104,'Agrupamiento Activos'!$A$3:$S$30,2,0),"")</f>
        <v>Pública</v>
      </c>
      <c r="X104" s="6" t="str">
        <f>IFERROR(VLOOKUP($V104,'Agrupamiento Activos'!$A$4:$S$30,9,0),"")</f>
        <v>Medio</v>
      </c>
      <c r="Y104" s="6" t="str">
        <f>IFERROR(VLOOKUP($V104,'Agrupamiento Activos'!$A$4:$S$30,16,0),"")</f>
        <v>Medio</v>
      </c>
      <c r="Z104" s="6" t="str">
        <f>IFERROR(VLOOKUP($V104,'Agrupamiento Activos'!$A$4:$S$30,19,0),"")</f>
        <v>Medio</v>
      </c>
      <c r="AA104" s="88" t="s">
        <v>568</v>
      </c>
      <c r="AB104" s="88" t="s">
        <v>568</v>
      </c>
      <c r="AC104" s="88" t="s">
        <v>568</v>
      </c>
      <c r="AD104" s="88" t="s">
        <v>568</v>
      </c>
      <c r="AE104" s="88" t="s">
        <v>568</v>
      </c>
      <c r="AF104" s="88" t="s">
        <v>568</v>
      </c>
      <c r="AG104" s="88" t="s">
        <v>59</v>
      </c>
    </row>
    <row r="105" spans="1:33" ht="57" x14ac:dyDescent="0.25">
      <c r="A105" s="77" t="s">
        <v>87</v>
      </c>
      <c r="B105" s="78" t="s">
        <v>238</v>
      </c>
      <c r="C105" s="79" t="s">
        <v>271</v>
      </c>
      <c r="D105" s="79" t="s">
        <v>272</v>
      </c>
      <c r="E105" s="77" t="s">
        <v>273</v>
      </c>
      <c r="F105" s="80" t="s">
        <v>91</v>
      </c>
      <c r="G105" s="79" t="s">
        <v>35</v>
      </c>
      <c r="H105" s="79"/>
      <c r="I105" s="77"/>
      <c r="J105" s="81" t="s">
        <v>108</v>
      </c>
      <c r="K105" s="77" t="s">
        <v>102</v>
      </c>
      <c r="L105" s="82" t="s">
        <v>35</v>
      </c>
      <c r="M105" s="82"/>
      <c r="N105" s="78" t="s">
        <v>145</v>
      </c>
      <c r="O105" s="78" t="s">
        <v>94</v>
      </c>
      <c r="P105" s="83" t="s">
        <v>146</v>
      </c>
      <c r="Q105" s="77" t="s">
        <v>553</v>
      </c>
      <c r="R105" s="78" t="s">
        <v>39</v>
      </c>
      <c r="S105" s="77" t="s">
        <v>554</v>
      </c>
      <c r="T105" s="84" t="s">
        <v>102</v>
      </c>
      <c r="U105" s="85" t="s">
        <v>549</v>
      </c>
      <c r="V105" s="86" t="s">
        <v>77</v>
      </c>
      <c r="W105" s="6" t="str">
        <f>IFERROR(VLOOKUP($V105,'Agrupamiento Activos'!$A$3:$S$30,2,0),"")</f>
        <v>Pública</v>
      </c>
      <c r="X105" s="6" t="str">
        <f>IFERROR(VLOOKUP($V105,'Agrupamiento Activos'!$A$4:$S$30,9,0),"")</f>
        <v>Medio</v>
      </c>
      <c r="Y105" s="6" t="str">
        <f>IFERROR(VLOOKUP($V105,'Agrupamiento Activos'!$A$4:$S$30,16,0),"")</f>
        <v>Medio</v>
      </c>
      <c r="Z105" s="6" t="str">
        <f>IFERROR(VLOOKUP($V105,'Agrupamiento Activos'!$A$4:$S$30,19,0),"")</f>
        <v>Medio</v>
      </c>
      <c r="AA105" s="88" t="s">
        <v>568</v>
      </c>
      <c r="AB105" s="88" t="s">
        <v>568</v>
      </c>
      <c r="AC105" s="88" t="s">
        <v>568</v>
      </c>
      <c r="AD105" s="88" t="s">
        <v>568</v>
      </c>
      <c r="AE105" s="88" t="s">
        <v>568</v>
      </c>
      <c r="AF105" s="88" t="s">
        <v>568</v>
      </c>
      <c r="AG105" s="88" t="s">
        <v>59</v>
      </c>
    </row>
    <row r="106" spans="1:33" ht="62.25" x14ac:dyDescent="0.25">
      <c r="A106" s="77" t="s">
        <v>87</v>
      </c>
      <c r="B106" s="78" t="s">
        <v>238</v>
      </c>
      <c r="C106" s="79" t="s">
        <v>102</v>
      </c>
      <c r="D106" s="79" t="s">
        <v>72</v>
      </c>
      <c r="E106" s="77" t="s">
        <v>274</v>
      </c>
      <c r="F106" s="80" t="s">
        <v>91</v>
      </c>
      <c r="G106" s="79"/>
      <c r="H106" s="79"/>
      <c r="I106" s="79" t="s">
        <v>35</v>
      </c>
      <c r="J106" s="81" t="s">
        <v>92</v>
      </c>
      <c r="K106" s="77" t="s">
        <v>93</v>
      </c>
      <c r="L106" s="82" t="s">
        <v>35</v>
      </c>
      <c r="M106" s="82"/>
      <c r="N106" s="78" t="s">
        <v>145</v>
      </c>
      <c r="O106" s="78" t="s">
        <v>94</v>
      </c>
      <c r="P106" s="83" t="s">
        <v>146</v>
      </c>
      <c r="Q106" s="77" t="s">
        <v>536</v>
      </c>
      <c r="R106" s="78" t="s">
        <v>39</v>
      </c>
      <c r="S106" s="77" t="s">
        <v>537</v>
      </c>
      <c r="T106" s="84" t="s">
        <v>102</v>
      </c>
      <c r="U106" s="85" t="s">
        <v>549</v>
      </c>
      <c r="V106" s="86" t="s">
        <v>73</v>
      </c>
      <c r="W106" s="6" t="str">
        <f>IFERROR(VLOOKUP($V106,'Agrupamiento Activos'!$A$3:$S$30,2,0),"")</f>
        <v>Pública</v>
      </c>
      <c r="X106" s="6" t="str">
        <f>IFERROR(VLOOKUP($V106,'Agrupamiento Activos'!$A$4:$S$30,9,0),"")</f>
        <v>Medio</v>
      </c>
      <c r="Y106" s="6" t="str">
        <f>IFERROR(VLOOKUP($V106,'Agrupamiento Activos'!$A$4:$S$30,16,0),"")</f>
        <v>Medio</v>
      </c>
      <c r="Z106" s="6" t="str">
        <f>IFERROR(VLOOKUP($V106,'Agrupamiento Activos'!$A$4:$S$30,19,0),"")</f>
        <v>Medio</v>
      </c>
      <c r="AA106" s="88" t="s">
        <v>568</v>
      </c>
      <c r="AB106" s="88" t="s">
        <v>568</v>
      </c>
      <c r="AC106" s="88" t="s">
        <v>568</v>
      </c>
      <c r="AD106" s="88" t="s">
        <v>568</v>
      </c>
      <c r="AE106" s="88" t="s">
        <v>568</v>
      </c>
      <c r="AF106" s="88" t="s">
        <v>568</v>
      </c>
      <c r="AG106" s="88" t="s">
        <v>59</v>
      </c>
    </row>
    <row r="107" spans="1:33" ht="56.25" x14ac:dyDescent="0.25">
      <c r="A107" s="77" t="s">
        <v>87</v>
      </c>
      <c r="B107" s="78" t="s">
        <v>238</v>
      </c>
      <c r="C107" s="79" t="s">
        <v>275</v>
      </c>
      <c r="D107" s="79" t="s">
        <v>276</v>
      </c>
      <c r="E107" s="77" t="s">
        <v>277</v>
      </c>
      <c r="F107" s="80" t="s">
        <v>91</v>
      </c>
      <c r="G107" s="79" t="s">
        <v>35</v>
      </c>
      <c r="H107" s="79" t="s">
        <v>35</v>
      </c>
      <c r="I107" s="78"/>
      <c r="J107" s="81" t="s">
        <v>133</v>
      </c>
      <c r="K107" s="77" t="s">
        <v>154</v>
      </c>
      <c r="L107" s="82" t="s">
        <v>35</v>
      </c>
      <c r="M107" s="82"/>
      <c r="N107" s="78" t="s">
        <v>145</v>
      </c>
      <c r="O107" s="78" t="s">
        <v>94</v>
      </c>
      <c r="P107" s="83" t="s">
        <v>146</v>
      </c>
      <c r="Q107" s="77" t="s">
        <v>553</v>
      </c>
      <c r="R107" s="78" t="s">
        <v>541</v>
      </c>
      <c r="S107" s="77" t="s">
        <v>555</v>
      </c>
      <c r="T107" s="94" t="s">
        <v>547</v>
      </c>
      <c r="U107" s="85" t="s">
        <v>549</v>
      </c>
      <c r="V107" s="86" t="s">
        <v>83</v>
      </c>
      <c r="W107" s="6" t="str">
        <f>IFERROR(VLOOKUP($V107,'Agrupamiento Activos'!$A$3:$S$30,2,0),"")</f>
        <v>Pública</v>
      </c>
      <c r="X107" s="6" t="str">
        <f>IFERROR(VLOOKUP($V107,'Agrupamiento Activos'!$A$4:$S$30,9,0),"")</f>
        <v>Alto</v>
      </c>
      <c r="Y107" s="6" t="str">
        <f>IFERROR(VLOOKUP($V107,'Agrupamiento Activos'!$A$4:$S$30,16,0),"")</f>
        <v>Alto</v>
      </c>
      <c r="Z107" s="6" t="str">
        <f>IFERROR(VLOOKUP($V107,'Agrupamiento Activos'!$A$4:$S$30,19,0),"")</f>
        <v>Medio</v>
      </c>
      <c r="AA107" s="88" t="s">
        <v>568</v>
      </c>
      <c r="AB107" s="88" t="s">
        <v>568</v>
      </c>
      <c r="AC107" s="88" t="s">
        <v>568</v>
      </c>
      <c r="AD107" s="88" t="s">
        <v>568</v>
      </c>
      <c r="AE107" s="88" t="s">
        <v>568</v>
      </c>
      <c r="AF107" s="88" t="s">
        <v>568</v>
      </c>
      <c r="AG107" s="88" t="s">
        <v>59</v>
      </c>
    </row>
    <row r="108" spans="1:33" ht="57" x14ac:dyDescent="0.25">
      <c r="A108" s="77" t="s">
        <v>87</v>
      </c>
      <c r="B108" s="78" t="s">
        <v>238</v>
      </c>
      <c r="C108" s="79" t="s">
        <v>278</v>
      </c>
      <c r="D108" s="79" t="s">
        <v>279</v>
      </c>
      <c r="E108" s="77" t="s">
        <v>280</v>
      </c>
      <c r="F108" s="80" t="s">
        <v>91</v>
      </c>
      <c r="G108" s="79" t="s">
        <v>35</v>
      </c>
      <c r="H108" s="79" t="s">
        <v>35</v>
      </c>
      <c r="I108" s="78"/>
      <c r="J108" s="81" t="s">
        <v>133</v>
      </c>
      <c r="K108" s="77" t="s">
        <v>154</v>
      </c>
      <c r="L108" s="82" t="s">
        <v>35</v>
      </c>
      <c r="M108" s="82"/>
      <c r="N108" s="78" t="s">
        <v>145</v>
      </c>
      <c r="O108" s="78" t="s">
        <v>94</v>
      </c>
      <c r="P108" s="83" t="s">
        <v>146</v>
      </c>
      <c r="Q108" s="77" t="s">
        <v>553</v>
      </c>
      <c r="R108" s="78" t="s">
        <v>541</v>
      </c>
      <c r="S108" s="77" t="s">
        <v>555</v>
      </c>
      <c r="T108" s="94" t="s">
        <v>547</v>
      </c>
      <c r="U108" s="85" t="s">
        <v>549</v>
      </c>
      <c r="V108" s="86" t="s">
        <v>83</v>
      </c>
      <c r="W108" s="6" t="str">
        <f>IFERROR(VLOOKUP($V108,'Agrupamiento Activos'!$A$3:$S$30,2,0),"")</f>
        <v>Pública</v>
      </c>
      <c r="X108" s="6" t="str">
        <f>IFERROR(VLOOKUP($V108,'Agrupamiento Activos'!$A$4:$S$30,9,0),"")</f>
        <v>Alto</v>
      </c>
      <c r="Y108" s="6" t="str">
        <f>IFERROR(VLOOKUP($V108,'Agrupamiento Activos'!$A$4:$S$30,16,0),"")</f>
        <v>Alto</v>
      </c>
      <c r="Z108" s="6" t="str">
        <f>IFERROR(VLOOKUP($V108,'Agrupamiento Activos'!$A$4:$S$30,19,0),"")</f>
        <v>Medio</v>
      </c>
      <c r="AA108" s="88" t="s">
        <v>568</v>
      </c>
      <c r="AB108" s="88" t="s">
        <v>568</v>
      </c>
      <c r="AC108" s="88" t="s">
        <v>568</v>
      </c>
      <c r="AD108" s="88" t="s">
        <v>568</v>
      </c>
      <c r="AE108" s="88" t="s">
        <v>568</v>
      </c>
      <c r="AF108" s="88" t="s">
        <v>568</v>
      </c>
      <c r="AG108" s="88" t="s">
        <v>59</v>
      </c>
    </row>
    <row r="109" spans="1:33" ht="57" x14ac:dyDescent="0.25">
      <c r="A109" s="77" t="s">
        <v>87</v>
      </c>
      <c r="B109" s="78" t="s">
        <v>238</v>
      </c>
      <c r="C109" s="79" t="s">
        <v>89</v>
      </c>
      <c r="D109" s="79" t="s">
        <v>77</v>
      </c>
      <c r="E109" s="77" t="s">
        <v>281</v>
      </c>
      <c r="F109" s="80" t="s">
        <v>91</v>
      </c>
      <c r="G109" s="79" t="s">
        <v>35</v>
      </c>
      <c r="H109" s="79"/>
      <c r="I109" s="78"/>
      <c r="J109" s="81" t="s">
        <v>108</v>
      </c>
      <c r="K109" s="77" t="s">
        <v>102</v>
      </c>
      <c r="L109" s="82" t="s">
        <v>35</v>
      </c>
      <c r="M109" s="82"/>
      <c r="N109" s="78" t="s">
        <v>145</v>
      </c>
      <c r="O109" s="78" t="s">
        <v>94</v>
      </c>
      <c r="P109" s="83" t="s">
        <v>146</v>
      </c>
      <c r="Q109" s="77" t="s">
        <v>553</v>
      </c>
      <c r="R109" s="78" t="s">
        <v>39</v>
      </c>
      <c r="S109" s="77" t="s">
        <v>554</v>
      </c>
      <c r="T109" s="84" t="s">
        <v>102</v>
      </c>
      <c r="U109" s="85" t="s">
        <v>549</v>
      </c>
      <c r="V109" s="86" t="s">
        <v>77</v>
      </c>
      <c r="W109" s="6" t="str">
        <f>IFERROR(VLOOKUP($V109,'Agrupamiento Activos'!$A$3:$S$30,2,0),"")</f>
        <v>Pública</v>
      </c>
      <c r="X109" s="6" t="str">
        <f>IFERROR(VLOOKUP($V109,'Agrupamiento Activos'!$A$4:$S$30,9,0),"")</f>
        <v>Medio</v>
      </c>
      <c r="Y109" s="6" t="str">
        <f>IFERROR(VLOOKUP($V109,'Agrupamiento Activos'!$A$4:$S$30,16,0),"")</f>
        <v>Medio</v>
      </c>
      <c r="Z109" s="6" t="str">
        <f>IFERROR(VLOOKUP($V109,'Agrupamiento Activos'!$A$4:$S$30,19,0),"")</f>
        <v>Medio</v>
      </c>
      <c r="AA109" s="88" t="s">
        <v>568</v>
      </c>
      <c r="AB109" s="88" t="s">
        <v>568</v>
      </c>
      <c r="AC109" s="88" t="s">
        <v>568</v>
      </c>
      <c r="AD109" s="88" t="s">
        <v>568</v>
      </c>
      <c r="AE109" s="88" t="s">
        <v>568</v>
      </c>
      <c r="AF109" s="88" t="s">
        <v>568</v>
      </c>
      <c r="AG109" s="88" t="s">
        <v>59</v>
      </c>
    </row>
    <row r="110" spans="1:33" ht="56.25" x14ac:dyDescent="0.25">
      <c r="A110" s="77" t="s">
        <v>87</v>
      </c>
      <c r="B110" s="78" t="s">
        <v>238</v>
      </c>
      <c r="C110" s="79" t="s">
        <v>282</v>
      </c>
      <c r="D110" s="79" t="s">
        <v>283</v>
      </c>
      <c r="E110" s="77" t="s">
        <v>284</v>
      </c>
      <c r="F110" s="80" t="s">
        <v>91</v>
      </c>
      <c r="G110" s="79" t="s">
        <v>35</v>
      </c>
      <c r="H110" s="79" t="s">
        <v>35</v>
      </c>
      <c r="I110" s="78"/>
      <c r="J110" s="81" t="s">
        <v>133</v>
      </c>
      <c r="K110" s="77" t="s">
        <v>154</v>
      </c>
      <c r="L110" s="82" t="s">
        <v>35</v>
      </c>
      <c r="M110" s="82"/>
      <c r="N110" s="78" t="s">
        <v>145</v>
      </c>
      <c r="O110" s="78" t="s">
        <v>94</v>
      </c>
      <c r="P110" s="83" t="s">
        <v>146</v>
      </c>
      <c r="Q110" s="77" t="s">
        <v>553</v>
      </c>
      <c r="R110" s="78" t="s">
        <v>541</v>
      </c>
      <c r="S110" s="77" t="s">
        <v>555</v>
      </c>
      <c r="T110" s="94" t="s">
        <v>547</v>
      </c>
      <c r="U110" s="85" t="s">
        <v>549</v>
      </c>
      <c r="V110" s="86" t="s">
        <v>83</v>
      </c>
      <c r="W110" s="6" t="str">
        <f>IFERROR(VLOOKUP($V110,'Agrupamiento Activos'!$A$3:$S$30,2,0),"")</f>
        <v>Pública</v>
      </c>
      <c r="X110" s="6" t="str">
        <f>IFERROR(VLOOKUP($V110,'Agrupamiento Activos'!$A$4:$S$30,9,0),"")</f>
        <v>Alto</v>
      </c>
      <c r="Y110" s="6" t="str">
        <f>IFERROR(VLOOKUP($V110,'Agrupamiento Activos'!$A$4:$S$30,16,0),"")</f>
        <v>Alto</v>
      </c>
      <c r="Z110" s="6" t="str">
        <f>IFERROR(VLOOKUP($V110,'Agrupamiento Activos'!$A$4:$S$30,19,0),"")</f>
        <v>Medio</v>
      </c>
      <c r="AA110" s="88" t="s">
        <v>568</v>
      </c>
      <c r="AB110" s="88" t="s">
        <v>568</v>
      </c>
      <c r="AC110" s="88" t="s">
        <v>568</v>
      </c>
      <c r="AD110" s="88" t="s">
        <v>568</v>
      </c>
      <c r="AE110" s="88" t="s">
        <v>568</v>
      </c>
      <c r="AF110" s="88" t="s">
        <v>568</v>
      </c>
      <c r="AG110" s="88" t="s">
        <v>59</v>
      </c>
    </row>
    <row r="111" spans="1:33" ht="62.25" x14ac:dyDescent="0.25">
      <c r="A111" s="77" t="s">
        <v>87</v>
      </c>
      <c r="B111" s="78" t="s">
        <v>238</v>
      </c>
      <c r="C111" s="79" t="s">
        <v>102</v>
      </c>
      <c r="D111" s="79" t="s">
        <v>123</v>
      </c>
      <c r="E111" s="77" t="s">
        <v>285</v>
      </c>
      <c r="F111" s="80" t="s">
        <v>91</v>
      </c>
      <c r="G111" s="79"/>
      <c r="H111" s="79"/>
      <c r="I111" s="79" t="s">
        <v>35</v>
      </c>
      <c r="J111" s="81" t="s">
        <v>92</v>
      </c>
      <c r="K111" s="77" t="s">
        <v>93</v>
      </c>
      <c r="L111" s="82" t="s">
        <v>35</v>
      </c>
      <c r="M111" s="82"/>
      <c r="N111" s="78" t="s">
        <v>145</v>
      </c>
      <c r="O111" s="78" t="s">
        <v>94</v>
      </c>
      <c r="P111" s="83" t="s">
        <v>146</v>
      </c>
      <c r="Q111" s="77" t="s">
        <v>536</v>
      </c>
      <c r="R111" s="78" t="s">
        <v>39</v>
      </c>
      <c r="S111" s="77" t="s">
        <v>537</v>
      </c>
      <c r="T111" s="84" t="s">
        <v>102</v>
      </c>
      <c r="U111" s="85" t="s">
        <v>549</v>
      </c>
      <c r="V111" s="86" t="s">
        <v>73</v>
      </c>
      <c r="W111" s="6" t="str">
        <f>IFERROR(VLOOKUP($V111,'Agrupamiento Activos'!$A$3:$S$30,2,0),"")</f>
        <v>Pública</v>
      </c>
      <c r="X111" s="6" t="str">
        <f>IFERROR(VLOOKUP($V111,'Agrupamiento Activos'!$A$4:$S$30,9,0),"")</f>
        <v>Medio</v>
      </c>
      <c r="Y111" s="6" t="str">
        <f>IFERROR(VLOOKUP($V111,'Agrupamiento Activos'!$A$4:$S$30,16,0),"")</f>
        <v>Medio</v>
      </c>
      <c r="Z111" s="6" t="str">
        <f>IFERROR(VLOOKUP($V111,'Agrupamiento Activos'!$A$4:$S$30,19,0),"")</f>
        <v>Medio</v>
      </c>
      <c r="AA111" s="88" t="s">
        <v>568</v>
      </c>
      <c r="AB111" s="88" t="s">
        <v>568</v>
      </c>
      <c r="AC111" s="88" t="s">
        <v>568</v>
      </c>
      <c r="AD111" s="88" t="s">
        <v>568</v>
      </c>
      <c r="AE111" s="88" t="s">
        <v>568</v>
      </c>
      <c r="AF111" s="88" t="s">
        <v>568</v>
      </c>
      <c r="AG111" s="88" t="s">
        <v>59</v>
      </c>
    </row>
    <row r="112" spans="1:33" ht="56.25" x14ac:dyDescent="0.25">
      <c r="A112" s="77" t="s">
        <v>87</v>
      </c>
      <c r="B112" s="78" t="s">
        <v>238</v>
      </c>
      <c r="C112" s="79" t="s">
        <v>89</v>
      </c>
      <c r="D112" s="79" t="s">
        <v>286</v>
      </c>
      <c r="E112" s="77" t="s">
        <v>287</v>
      </c>
      <c r="F112" s="80" t="s">
        <v>91</v>
      </c>
      <c r="G112" s="79" t="s">
        <v>35</v>
      </c>
      <c r="H112" s="79" t="s">
        <v>35</v>
      </c>
      <c r="I112" s="78"/>
      <c r="J112" s="81" t="s">
        <v>133</v>
      </c>
      <c r="K112" s="77" t="s">
        <v>154</v>
      </c>
      <c r="L112" s="82" t="s">
        <v>35</v>
      </c>
      <c r="M112" s="82"/>
      <c r="N112" s="78" t="s">
        <v>145</v>
      </c>
      <c r="O112" s="78" t="s">
        <v>94</v>
      </c>
      <c r="P112" s="83" t="s">
        <v>146</v>
      </c>
      <c r="Q112" s="77" t="s">
        <v>553</v>
      </c>
      <c r="R112" s="78" t="s">
        <v>541</v>
      </c>
      <c r="S112" s="77" t="s">
        <v>555</v>
      </c>
      <c r="T112" s="94" t="s">
        <v>547</v>
      </c>
      <c r="U112" s="85" t="s">
        <v>549</v>
      </c>
      <c r="V112" s="86" t="s">
        <v>77</v>
      </c>
      <c r="W112" s="6" t="str">
        <f>IFERROR(VLOOKUP($V112,'Agrupamiento Activos'!$A$3:$S$30,2,0),"")</f>
        <v>Pública</v>
      </c>
      <c r="X112" s="6" t="str">
        <f>IFERROR(VLOOKUP($V112,'Agrupamiento Activos'!$A$4:$S$30,9,0),"")</f>
        <v>Medio</v>
      </c>
      <c r="Y112" s="6" t="str">
        <f>IFERROR(VLOOKUP($V112,'Agrupamiento Activos'!$A$4:$S$30,16,0),"")</f>
        <v>Medio</v>
      </c>
      <c r="Z112" s="6" t="str">
        <f>IFERROR(VLOOKUP($V112,'Agrupamiento Activos'!$A$4:$S$30,19,0),"")</f>
        <v>Medio</v>
      </c>
      <c r="AA112" s="88" t="s">
        <v>568</v>
      </c>
      <c r="AB112" s="88" t="s">
        <v>568</v>
      </c>
      <c r="AC112" s="88" t="s">
        <v>568</v>
      </c>
      <c r="AD112" s="88" t="s">
        <v>568</v>
      </c>
      <c r="AE112" s="88" t="s">
        <v>568</v>
      </c>
      <c r="AF112" s="88" t="s">
        <v>568</v>
      </c>
      <c r="AG112" s="88" t="s">
        <v>59</v>
      </c>
    </row>
    <row r="113" spans="1:33" ht="56.25" x14ac:dyDescent="0.25">
      <c r="A113" s="77" t="s">
        <v>87</v>
      </c>
      <c r="B113" s="78" t="s">
        <v>238</v>
      </c>
      <c r="C113" s="79" t="s">
        <v>288</v>
      </c>
      <c r="D113" s="79" t="s">
        <v>289</v>
      </c>
      <c r="E113" s="77" t="s">
        <v>290</v>
      </c>
      <c r="F113" s="80" t="s">
        <v>91</v>
      </c>
      <c r="G113" s="79" t="s">
        <v>35</v>
      </c>
      <c r="H113" s="79" t="s">
        <v>35</v>
      </c>
      <c r="I113" s="78"/>
      <c r="J113" s="81" t="s">
        <v>133</v>
      </c>
      <c r="K113" s="77" t="s">
        <v>154</v>
      </c>
      <c r="L113" s="82" t="s">
        <v>35</v>
      </c>
      <c r="M113" s="82"/>
      <c r="N113" s="78" t="s">
        <v>145</v>
      </c>
      <c r="O113" s="78" t="s">
        <v>94</v>
      </c>
      <c r="P113" s="83" t="s">
        <v>146</v>
      </c>
      <c r="Q113" s="77" t="s">
        <v>553</v>
      </c>
      <c r="R113" s="78" t="s">
        <v>541</v>
      </c>
      <c r="S113" s="77" t="s">
        <v>555</v>
      </c>
      <c r="T113" s="94" t="s">
        <v>547</v>
      </c>
      <c r="U113" s="85" t="s">
        <v>549</v>
      </c>
      <c r="V113" s="86" t="s">
        <v>83</v>
      </c>
      <c r="W113" s="6" t="str">
        <f>IFERROR(VLOOKUP($V113,'Agrupamiento Activos'!$A$3:$S$30,2,0),"")</f>
        <v>Pública</v>
      </c>
      <c r="X113" s="6" t="str">
        <f>IFERROR(VLOOKUP($V113,'Agrupamiento Activos'!$A$4:$S$30,9,0),"")</f>
        <v>Alto</v>
      </c>
      <c r="Y113" s="6" t="str">
        <f>IFERROR(VLOOKUP($V113,'Agrupamiento Activos'!$A$4:$S$30,16,0),"")</f>
        <v>Alto</v>
      </c>
      <c r="Z113" s="6" t="str">
        <f>IFERROR(VLOOKUP($V113,'Agrupamiento Activos'!$A$4:$S$30,19,0),"")</f>
        <v>Medio</v>
      </c>
      <c r="AA113" s="88" t="s">
        <v>568</v>
      </c>
      <c r="AB113" s="88" t="s">
        <v>568</v>
      </c>
      <c r="AC113" s="88" t="s">
        <v>568</v>
      </c>
      <c r="AD113" s="88" t="s">
        <v>568</v>
      </c>
      <c r="AE113" s="88" t="s">
        <v>568</v>
      </c>
      <c r="AF113" s="88" t="s">
        <v>568</v>
      </c>
      <c r="AG113" s="88" t="s">
        <v>59</v>
      </c>
    </row>
    <row r="114" spans="1:33" ht="62.25" x14ac:dyDescent="0.25">
      <c r="A114" s="77" t="s">
        <v>87</v>
      </c>
      <c r="B114" s="78" t="s">
        <v>238</v>
      </c>
      <c r="C114" s="79" t="s">
        <v>102</v>
      </c>
      <c r="D114" s="79" t="s">
        <v>72</v>
      </c>
      <c r="E114" s="77" t="s">
        <v>291</v>
      </c>
      <c r="F114" s="80" t="s">
        <v>91</v>
      </c>
      <c r="G114" s="79"/>
      <c r="H114" s="79"/>
      <c r="I114" s="79" t="s">
        <v>35</v>
      </c>
      <c r="J114" s="81" t="s">
        <v>92</v>
      </c>
      <c r="K114" s="77" t="s">
        <v>93</v>
      </c>
      <c r="L114" s="82" t="s">
        <v>35</v>
      </c>
      <c r="M114" s="82"/>
      <c r="N114" s="78" t="s">
        <v>145</v>
      </c>
      <c r="O114" s="78" t="s">
        <v>94</v>
      </c>
      <c r="P114" s="83" t="s">
        <v>146</v>
      </c>
      <c r="Q114" s="77" t="s">
        <v>536</v>
      </c>
      <c r="R114" s="78" t="s">
        <v>39</v>
      </c>
      <c r="S114" s="77" t="s">
        <v>537</v>
      </c>
      <c r="T114" s="84" t="s">
        <v>102</v>
      </c>
      <c r="U114" s="85" t="s">
        <v>549</v>
      </c>
      <c r="V114" s="86" t="s">
        <v>73</v>
      </c>
      <c r="W114" s="6" t="str">
        <f>IFERROR(VLOOKUP($V114,'Agrupamiento Activos'!$A$3:$S$30,2,0),"")</f>
        <v>Pública</v>
      </c>
      <c r="X114" s="6" t="str">
        <f>IFERROR(VLOOKUP($V114,'Agrupamiento Activos'!$A$4:$S$30,9,0),"")</f>
        <v>Medio</v>
      </c>
      <c r="Y114" s="6" t="str">
        <f>IFERROR(VLOOKUP($V114,'Agrupamiento Activos'!$A$4:$S$30,16,0),"")</f>
        <v>Medio</v>
      </c>
      <c r="Z114" s="6" t="str">
        <f>IFERROR(VLOOKUP($V114,'Agrupamiento Activos'!$A$4:$S$30,19,0),"")</f>
        <v>Medio</v>
      </c>
      <c r="AA114" s="88" t="s">
        <v>568</v>
      </c>
      <c r="AB114" s="88" t="s">
        <v>568</v>
      </c>
      <c r="AC114" s="88" t="s">
        <v>568</v>
      </c>
      <c r="AD114" s="88" t="s">
        <v>568</v>
      </c>
      <c r="AE114" s="88" t="s">
        <v>568</v>
      </c>
      <c r="AF114" s="88" t="s">
        <v>568</v>
      </c>
      <c r="AG114" s="88" t="s">
        <v>59</v>
      </c>
    </row>
    <row r="115" spans="1:33" ht="71.25" x14ac:dyDescent="0.25">
      <c r="A115" s="77" t="s">
        <v>87</v>
      </c>
      <c r="B115" s="78" t="s">
        <v>238</v>
      </c>
      <c r="C115" s="79" t="s">
        <v>102</v>
      </c>
      <c r="D115" s="79" t="s">
        <v>292</v>
      </c>
      <c r="E115" s="77" t="s">
        <v>293</v>
      </c>
      <c r="F115" s="80" t="s">
        <v>91</v>
      </c>
      <c r="G115" s="79" t="s">
        <v>35</v>
      </c>
      <c r="H115" s="79" t="s">
        <v>35</v>
      </c>
      <c r="I115" s="79"/>
      <c r="J115" s="81" t="s">
        <v>133</v>
      </c>
      <c r="K115" s="77" t="s">
        <v>154</v>
      </c>
      <c r="L115" s="82" t="s">
        <v>35</v>
      </c>
      <c r="M115" s="82"/>
      <c r="N115" s="78" t="s">
        <v>145</v>
      </c>
      <c r="O115" s="78" t="s">
        <v>94</v>
      </c>
      <c r="P115" s="83" t="s">
        <v>146</v>
      </c>
      <c r="Q115" s="77" t="s">
        <v>561</v>
      </c>
      <c r="R115" s="78" t="s">
        <v>541</v>
      </c>
      <c r="S115" s="77" t="s">
        <v>563</v>
      </c>
      <c r="T115" s="94" t="s">
        <v>547</v>
      </c>
      <c r="U115" s="85" t="s">
        <v>549</v>
      </c>
      <c r="V115" s="86" t="s">
        <v>82</v>
      </c>
      <c r="W115" s="6" t="str">
        <f>IFERROR(VLOOKUP($V115,'Agrupamiento Activos'!$A$3:$S$30,2,0),"")</f>
        <v>Pública</v>
      </c>
      <c r="X115" s="6" t="str">
        <f>IFERROR(VLOOKUP($V115,'Agrupamiento Activos'!$A$4:$S$30,9,0),"")</f>
        <v>Medio</v>
      </c>
      <c r="Y115" s="6" t="str">
        <f>IFERROR(VLOOKUP($V115,'Agrupamiento Activos'!$A$4:$S$30,16,0),"")</f>
        <v>Medio</v>
      </c>
      <c r="Z115" s="6" t="str">
        <f>IFERROR(VLOOKUP($V115,'Agrupamiento Activos'!$A$4:$S$30,19,0),"")</f>
        <v>Medio</v>
      </c>
      <c r="AA115" s="88" t="s">
        <v>568</v>
      </c>
      <c r="AB115" s="88" t="s">
        <v>568</v>
      </c>
      <c r="AC115" s="88" t="s">
        <v>568</v>
      </c>
      <c r="AD115" s="88" t="s">
        <v>568</v>
      </c>
      <c r="AE115" s="88" t="s">
        <v>568</v>
      </c>
      <c r="AF115" s="88" t="s">
        <v>568</v>
      </c>
      <c r="AG115" s="88" t="s">
        <v>59</v>
      </c>
    </row>
    <row r="116" spans="1:33" ht="45" x14ac:dyDescent="0.25">
      <c r="A116" s="77" t="s">
        <v>87</v>
      </c>
      <c r="B116" s="78" t="s">
        <v>238</v>
      </c>
      <c r="C116" s="79" t="s">
        <v>102</v>
      </c>
      <c r="D116" s="79" t="s">
        <v>294</v>
      </c>
      <c r="E116" s="77" t="s">
        <v>295</v>
      </c>
      <c r="F116" s="80" t="s">
        <v>91</v>
      </c>
      <c r="G116" s="79" t="s">
        <v>35</v>
      </c>
      <c r="H116" s="79"/>
      <c r="I116" s="78"/>
      <c r="J116" s="81" t="s">
        <v>108</v>
      </c>
      <c r="K116" s="77" t="s">
        <v>102</v>
      </c>
      <c r="L116" s="82" t="s">
        <v>35</v>
      </c>
      <c r="M116" s="82"/>
      <c r="N116" s="78" t="s">
        <v>145</v>
      </c>
      <c r="O116" s="78" t="s">
        <v>94</v>
      </c>
      <c r="P116" s="83" t="s">
        <v>146</v>
      </c>
      <c r="Q116" s="77" t="s">
        <v>553</v>
      </c>
      <c r="R116" s="78" t="s">
        <v>39</v>
      </c>
      <c r="S116" s="77" t="s">
        <v>554</v>
      </c>
      <c r="T116" s="84" t="s">
        <v>102</v>
      </c>
      <c r="U116" s="85" t="s">
        <v>549</v>
      </c>
      <c r="V116" s="86" t="s">
        <v>83</v>
      </c>
      <c r="W116" s="6" t="str">
        <f>IFERROR(VLOOKUP($V116,'Agrupamiento Activos'!$A$3:$S$30,2,0),"")</f>
        <v>Pública</v>
      </c>
      <c r="X116" s="6" t="str">
        <f>IFERROR(VLOOKUP($V116,'Agrupamiento Activos'!$A$4:$S$30,9,0),"")</f>
        <v>Alto</v>
      </c>
      <c r="Y116" s="6" t="str">
        <f>IFERROR(VLOOKUP($V116,'Agrupamiento Activos'!$A$4:$S$30,16,0),"")</f>
        <v>Alto</v>
      </c>
      <c r="Z116" s="6" t="str">
        <f>IFERROR(VLOOKUP($V116,'Agrupamiento Activos'!$A$4:$S$30,19,0),"")</f>
        <v>Medio</v>
      </c>
      <c r="AA116" s="88" t="s">
        <v>568</v>
      </c>
      <c r="AB116" s="88" t="s">
        <v>568</v>
      </c>
      <c r="AC116" s="88" t="s">
        <v>568</v>
      </c>
      <c r="AD116" s="88" t="s">
        <v>568</v>
      </c>
      <c r="AE116" s="88" t="s">
        <v>568</v>
      </c>
      <c r="AF116" s="88" t="s">
        <v>568</v>
      </c>
      <c r="AG116" s="88" t="s">
        <v>59</v>
      </c>
    </row>
    <row r="117" spans="1:33" ht="57" x14ac:dyDescent="0.25">
      <c r="A117" s="77" t="s">
        <v>87</v>
      </c>
      <c r="B117" s="78" t="s">
        <v>238</v>
      </c>
      <c r="C117" s="79" t="s">
        <v>102</v>
      </c>
      <c r="D117" s="79" t="s">
        <v>296</v>
      </c>
      <c r="E117" s="77" t="s">
        <v>297</v>
      </c>
      <c r="F117" s="80" t="s">
        <v>91</v>
      </c>
      <c r="G117" s="79"/>
      <c r="H117" s="79"/>
      <c r="I117" s="79" t="s">
        <v>35</v>
      </c>
      <c r="J117" s="81" t="s">
        <v>99</v>
      </c>
      <c r="K117" s="77" t="s">
        <v>113</v>
      </c>
      <c r="L117" s="82" t="s">
        <v>35</v>
      </c>
      <c r="M117" s="82"/>
      <c r="N117" s="78" t="s">
        <v>145</v>
      </c>
      <c r="O117" s="78" t="s">
        <v>94</v>
      </c>
      <c r="P117" s="83" t="s">
        <v>146</v>
      </c>
      <c r="Q117" s="77" t="s">
        <v>536</v>
      </c>
      <c r="R117" s="78" t="s">
        <v>39</v>
      </c>
      <c r="S117" s="77" t="s">
        <v>558</v>
      </c>
      <c r="T117" s="84" t="s">
        <v>102</v>
      </c>
      <c r="U117" s="85" t="s">
        <v>549</v>
      </c>
      <c r="V117" s="86" t="s">
        <v>81</v>
      </c>
      <c r="W117" s="6" t="str">
        <f>IFERROR(VLOOKUP($V117,'Agrupamiento Activos'!$A$3:$S$30,2,0),"")</f>
        <v>Pública</v>
      </c>
      <c r="X117" s="6" t="str">
        <f>IFERROR(VLOOKUP($V117,'Agrupamiento Activos'!$A$4:$S$30,9,0),"")</f>
        <v>Medio</v>
      </c>
      <c r="Y117" s="6" t="str">
        <f>IFERROR(VLOOKUP($V117,'Agrupamiento Activos'!$A$4:$S$30,16,0),"")</f>
        <v>Medio</v>
      </c>
      <c r="Z117" s="6" t="str">
        <f>IFERROR(VLOOKUP($V117,'Agrupamiento Activos'!$A$4:$S$30,19,0),"")</f>
        <v>Medio</v>
      </c>
      <c r="AA117" s="88" t="s">
        <v>568</v>
      </c>
      <c r="AB117" s="88" t="s">
        <v>568</v>
      </c>
      <c r="AC117" s="88" t="s">
        <v>568</v>
      </c>
      <c r="AD117" s="88" t="s">
        <v>568</v>
      </c>
      <c r="AE117" s="88" t="s">
        <v>568</v>
      </c>
      <c r="AF117" s="88" t="s">
        <v>568</v>
      </c>
      <c r="AG117" s="88" t="s">
        <v>59</v>
      </c>
    </row>
    <row r="118" spans="1:33" ht="60" x14ac:dyDescent="0.25">
      <c r="A118" s="77" t="s">
        <v>87</v>
      </c>
      <c r="B118" s="78" t="s">
        <v>238</v>
      </c>
      <c r="C118" s="79" t="s">
        <v>102</v>
      </c>
      <c r="D118" s="79" t="s">
        <v>72</v>
      </c>
      <c r="E118" s="77" t="s">
        <v>298</v>
      </c>
      <c r="F118" s="80" t="s">
        <v>91</v>
      </c>
      <c r="G118" s="79"/>
      <c r="H118" s="79"/>
      <c r="I118" s="79" t="s">
        <v>35</v>
      </c>
      <c r="J118" s="81" t="s">
        <v>92</v>
      </c>
      <c r="K118" s="77" t="s">
        <v>93</v>
      </c>
      <c r="L118" s="82" t="s">
        <v>35</v>
      </c>
      <c r="M118" s="82"/>
      <c r="N118" s="78" t="s">
        <v>145</v>
      </c>
      <c r="O118" s="78" t="s">
        <v>94</v>
      </c>
      <c r="P118" s="83" t="s">
        <v>146</v>
      </c>
      <c r="Q118" s="77" t="s">
        <v>536</v>
      </c>
      <c r="R118" s="78" t="s">
        <v>39</v>
      </c>
      <c r="S118" s="77" t="s">
        <v>537</v>
      </c>
      <c r="T118" s="84" t="s">
        <v>102</v>
      </c>
      <c r="U118" s="85" t="s">
        <v>549</v>
      </c>
      <c r="V118" s="86" t="s">
        <v>73</v>
      </c>
      <c r="W118" s="6" t="str">
        <f>IFERROR(VLOOKUP($V118,'Agrupamiento Activos'!$A$3:$S$30,2,0),"")</f>
        <v>Pública</v>
      </c>
      <c r="X118" s="6" t="str">
        <f>IFERROR(VLOOKUP($V118,'Agrupamiento Activos'!$A$4:$S$30,9,0),"")</f>
        <v>Medio</v>
      </c>
      <c r="Y118" s="6" t="str">
        <f>IFERROR(VLOOKUP($V118,'Agrupamiento Activos'!$A$4:$S$30,16,0),"")</f>
        <v>Medio</v>
      </c>
      <c r="Z118" s="6" t="str">
        <f>IFERROR(VLOOKUP($V118,'Agrupamiento Activos'!$A$4:$S$30,19,0),"")</f>
        <v>Medio</v>
      </c>
      <c r="AA118" s="88" t="s">
        <v>568</v>
      </c>
      <c r="AB118" s="88" t="s">
        <v>568</v>
      </c>
      <c r="AC118" s="88" t="s">
        <v>568</v>
      </c>
      <c r="AD118" s="88" t="s">
        <v>568</v>
      </c>
      <c r="AE118" s="88" t="s">
        <v>568</v>
      </c>
      <c r="AF118" s="88" t="s">
        <v>568</v>
      </c>
      <c r="AG118" s="88" t="s">
        <v>59</v>
      </c>
    </row>
    <row r="119" spans="1:33" ht="62.25" x14ac:dyDescent="0.25">
      <c r="A119" s="77" t="s">
        <v>87</v>
      </c>
      <c r="B119" s="78" t="s">
        <v>299</v>
      </c>
      <c r="C119" s="79" t="s">
        <v>102</v>
      </c>
      <c r="D119" s="79" t="s">
        <v>72</v>
      </c>
      <c r="E119" s="77" t="s">
        <v>239</v>
      </c>
      <c r="F119" s="80" t="s">
        <v>91</v>
      </c>
      <c r="G119" s="79"/>
      <c r="H119" s="79"/>
      <c r="I119" s="79" t="s">
        <v>35</v>
      </c>
      <c r="J119" s="81" t="s">
        <v>92</v>
      </c>
      <c r="K119" s="77" t="s">
        <v>93</v>
      </c>
      <c r="L119" s="82" t="s">
        <v>35</v>
      </c>
      <c r="M119" s="82"/>
      <c r="N119" s="78" t="s">
        <v>145</v>
      </c>
      <c r="O119" s="78" t="s">
        <v>94</v>
      </c>
      <c r="P119" s="83" t="s">
        <v>146</v>
      </c>
      <c r="Q119" s="77" t="s">
        <v>536</v>
      </c>
      <c r="R119" s="78" t="s">
        <v>39</v>
      </c>
      <c r="S119" s="77" t="s">
        <v>537</v>
      </c>
      <c r="T119" s="84" t="s">
        <v>102</v>
      </c>
      <c r="U119" s="85" t="s">
        <v>549</v>
      </c>
      <c r="V119" s="86" t="s">
        <v>73</v>
      </c>
      <c r="W119" s="6" t="str">
        <f>IFERROR(VLOOKUP($V119,'Agrupamiento Activos'!$A$3:$S$30,2,0),"")</f>
        <v>Pública</v>
      </c>
      <c r="X119" s="6" t="str">
        <f>IFERROR(VLOOKUP($V119,'Agrupamiento Activos'!$A$4:$S$30,9,0),"")</f>
        <v>Medio</v>
      </c>
      <c r="Y119" s="6" t="str">
        <f>IFERROR(VLOOKUP($V119,'Agrupamiento Activos'!$A$4:$S$30,16,0),"")</f>
        <v>Medio</v>
      </c>
      <c r="Z119" s="6" t="str">
        <f>IFERROR(VLOOKUP($V119,'Agrupamiento Activos'!$A$4:$S$30,19,0),"")</f>
        <v>Medio</v>
      </c>
      <c r="AA119" s="88" t="s">
        <v>568</v>
      </c>
      <c r="AB119" s="88" t="s">
        <v>568</v>
      </c>
      <c r="AC119" s="88" t="s">
        <v>568</v>
      </c>
      <c r="AD119" s="88" t="s">
        <v>568</v>
      </c>
      <c r="AE119" s="88" t="s">
        <v>568</v>
      </c>
      <c r="AF119" s="88" t="s">
        <v>568</v>
      </c>
      <c r="AG119" s="88" t="s">
        <v>59</v>
      </c>
    </row>
    <row r="120" spans="1:33" ht="57" x14ac:dyDescent="0.25">
      <c r="A120" s="77" t="s">
        <v>87</v>
      </c>
      <c r="B120" s="78" t="s">
        <v>299</v>
      </c>
      <c r="C120" s="79" t="s">
        <v>89</v>
      </c>
      <c r="D120" s="79" t="s">
        <v>77</v>
      </c>
      <c r="E120" s="77" t="s">
        <v>240</v>
      </c>
      <c r="F120" s="80" t="s">
        <v>91</v>
      </c>
      <c r="G120" s="79" t="s">
        <v>35</v>
      </c>
      <c r="H120" s="79"/>
      <c r="I120" s="78"/>
      <c r="J120" s="81" t="s">
        <v>108</v>
      </c>
      <c r="K120" s="77" t="s">
        <v>102</v>
      </c>
      <c r="L120" s="82" t="s">
        <v>35</v>
      </c>
      <c r="M120" s="82"/>
      <c r="N120" s="78" t="s">
        <v>145</v>
      </c>
      <c r="O120" s="78" t="s">
        <v>94</v>
      </c>
      <c r="P120" s="83" t="s">
        <v>146</v>
      </c>
      <c r="Q120" s="77" t="s">
        <v>553</v>
      </c>
      <c r="R120" s="78" t="s">
        <v>39</v>
      </c>
      <c r="S120" s="77" t="s">
        <v>554</v>
      </c>
      <c r="T120" s="84" t="s">
        <v>102</v>
      </c>
      <c r="U120" s="85" t="s">
        <v>549</v>
      </c>
      <c r="V120" s="86" t="s">
        <v>77</v>
      </c>
      <c r="W120" s="6" t="str">
        <f>IFERROR(VLOOKUP($V120,'Agrupamiento Activos'!$A$3:$S$30,2,0),"")</f>
        <v>Pública</v>
      </c>
      <c r="X120" s="6" t="str">
        <f>IFERROR(VLOOKUP($V120,'Agrupamiento Activos'!$A$4:$S$30,9,0),"")</f>
        <v>Medio</v>
      </c>
      <c r="Y120" s="6" t="str">
        <f>IFERROR(VLOOKUP($V120,'Agrupamiento Activos'!$A$4:$S$30,16,0),"")</f>
        <v>Medio</v>
      </c>
      <c r="Z120" s="6" t="str">
        <f>IFERROR(VLOOKUP($V120,'Agrupamiento Activos'!$A$4:$S$30,19,0),"")</f>
        <v>Medio</v>
      </c>
      <c r="AA120" s="88" t="s">
        <v>568</v>
      </c>
      <c r="AB120" s="88" t="s">
        <v>568</v>
      </c>
      <c r="AC120" s="88" t="s">
        <v>568</v>
      </c>
      <c r="AD120" s="88" t="s">
        <v>568</v>
      </c>
      <c r="AE120" s="88" t="s">
        <v>568</v>
      </c>
      <c r="AF120" s="88" t="s">
        <v>568</v>
      </c>
      <c r="AG120" s="88" t="s">
        <v>59</v>
      </c>
    </row>
    <row r="121" spans="1:33" ht="57" x14ac:dyDescent="0.25">
      <c r="A121" s="77" t="s">
        <v>87</v>
      </c>
      <c r="B121" s="78" t="s">
        <v>299</v>
      </c>
      <c r="C121" s="79" t="s">
        <v>102</v>
      </c>
      <c r="D121" s="79" t="s">
        <v>219</v>
      </c>
      <c r="E121" s="77" t="s">
        <v>220</v>
      </c>
      <c r="F121" s="80" t="s">
        <v>91</v>
      </c>
      <c r="G121" s="79"/>
      <c r="H121" s="79"/>
      <c r="I121" s="79" t="s">
        <v>35</v>
      </c>
      <c r="J121" s="81" t="s">
        <v>99</v>
      </c>
      <c r="K121" s="77" t="s">
        <v>113</v>
      </c>
      <c r="L121" s="82" t="s">
        <v>35</v>
      </c>
      <c r="M121" s="82"/>
      <c r="N121" s="78" t="s">
        <v>145</v>
      </c>
      <c r="O121" s="78" t="s">
        <v>94</v>
      </c>
      <c r="P121" s="83" t="s">
        <v>146</v>
      </c>
      <c r="Q121" s="77" t="s">
        <v>536</v>
      </c>
      <c r="R121" s="78" t="s">
        <v>39</v>
      </c>
      <c r="S121" s="77" t="s">
        <v>558</v>
      </c>
      <c r="T121" s="84" t="s">
        <v>102</v>
      </c>
      <c r="U121" s="85" t="s">
        <v>549</v>
      </c>
      <c r="V121" s="86" t="s">
        <v>81</v>
      </c>
      <c r="W121" s="6" t="str">
        <f>IFERROR(VLOOKUP($V121,'Agrupamiento Activos'!$A$3:$S$30,2,0),"")</f>
        <v>Pública</v>
      </c>
      <c r="X121" s="6" t="str">
        <f>IFERROR(VLOOKUP($V121,'Agrupamiento Activos'!$A$4:$S$30,9,0),"")</f>
        <v>Medio</v>
      </c>
      <c r="Y121" s="6" t="str">
        <f>IFERROR(VLOOKUP($V121,'Agrupamiento Activos'!$A$4:$S$30,16,0),"")</f>
        <v>Medio</v>
      </c>
      <c r="Z121" s="6" t="str">
        <f>IFERROR(VLOOKUP($V121,'Agrupamiento Activos'!$A$4:$S$30,19,0),"")</f>
        <v>Medio</v>
      </c>
      <c r="AA121" s="88" t="s">
        <v>568</v>
      </c>
      <c r="AB121" s="88" t="s">
        <v>568</v>
      </c>
      <c r="AC121" s="88" t="s">
        <v>568</v>
      </c>
      <c r="AD121" s="88" t="s">
        <v>568</v>
      </c>
      <c r="AE121" s="88" t="s">
        <v>568</v>
      </c>
      <c r="AF121" s="88" t="s">
        <v>568</v>
      </c>
      <c r="AG121" s="88" t="s">
        <v>59</v>
      </c>
    </row>
    <row r="122" spans="1:33" ht="57" x14ac:dyDescent="0.25">
      <c r="A122" s="77" t="s">
        <v>87</v>
      </c>
      <c r="B122" s="78" t="s">
        <v>299</v>
      </c>
      <c r="C122" s="79" t="s">
        <v>164</v>
      </c>
      <c r="D122" s="79" t="s">
        <v>300</v>
      </c>
      <c r="E122" s="77" t="s">
        <v>301</v>
      </c>
      <c r="F122" s="80" t="s">
        <v>91</v>
      </c>
      <c r="G122" s="79" t="s">
        <v>35</v>
      </c>
      <c r="H122" s="79" t="s">
        <v>35</v>
      </c>
      <c r="I122" s="79"/>
      <c r="J122" s="81" t="s">
        <v>133</v>
      </c>
      <c r="K122" s="77" t="s">
        <v>154</v>
      </c>
      <c r="L122" s="82" t="s">
        <v>35</v>
      </c>
      <c r="M122" s="82"/>
      <c r="N122" s="78" t="s">
        <v>145</v>
      </c>
      <c r="O122" s="78" t="s">
        <v>94</v>
      </c>
      <c r="P122" s="83" t="s">
        <v>146</v>
      </c>
      <c r="Q122" s="77" t="s">
        <v>553</v>
      </c>
      <c r="R122" s="78" t="s">
        <v>541</v>
      </c>
      <c r="S122" s="77" t="s">
        <v>560</v>
      </c>
      <c r="T122" s="94" t="s">
        <v>547</v>
      </c>
      <c r="U122" s="85" t="s">
        <v>549</v>
      </c>
      <c r="V122" s="86" t="s">
        <v>83</v>
      </c>
      <c r="W122" s="6" t="str">
        <f>IFERROR(VLOOKUP($V122,'Agrupamiento Activos'!$A$3:$S$30,2,0),"")</f>
        <v>Pública</v>
      </c>
      <c r="X122" s="6" t="str">
        <f>IFERROR(VLOOKUP($V122,'Agrupamiento Activos'!$A$4:$S$30,9,0),"")</f>
        <v>Alto</v>
      </c>
      <c r="Y122" s="6" t="str">
        <f>IFERROR(VLOOKUP($V122,'Agrupamiento Activos'!$A$4:$S$30,16,0),"")</f>
        <v>Alto</v>
      </c>
      <c r="Z122" s="6" t="str">
        <f>IFERROR(VLOOKUP($V122,'Agrupamiento Activos'!$A$4:$S$30,19,0),"")</f>
        <v>Medio</v>
      </c>
      <c r="AA122" s="88" t="s">
        <v>568</v>
      </c>
      <c r="AB122" s="88" t="s">
        <v>568</v>
      </c>
      <c r="AC122" s="88" t="s">
        <v>568</v>
      </c>
      <c r="AD122" s="88" t="s">
        <v>568</v>
      </c>
      <c r="AE122" s="88" t="s">
        <v>568</v>
      </c>
      <c r="AF122" s="88" t="s">
        <v>568</v>
      </c>
      <c r="AG122" s="88" t="s">
        <v>59</v>
      </c>
    </row>
    <row r="123" spans="1:33" ht="56.25" x14ac:dyDescent="0.25">
      <c r="A123" s="77" t="s">
        <v>87</v>
      </c>
      <c r="B123" s="78" t="s">
        <v>299</v>
      </c>
      <c r="C123" s="79" t="s">
        <v>151</v>
      </c>
      <c r="D123" s="77" t="s">
        <v>152</v>
      </c>
      <c r="E123" s="77" t="s">
        <v>153</v>
      </c>
      <c r="F123" s="80" t="s">
        <v>91</v>
      </c>
      <c r="G123" s="79" t="s">
        <v>35</v>
      </c>
      <c r="H123" s="79" t="s">
        <v>35</v>
      </c>
      <c r="I123" s="79"/>
      <c r="J123" s="81" t="s">
        <v>133</v>
      </c>
      <c r="K123" s="77" t="s">
        <v>154</v>
      </c>
      <c r="L123" s="82" t="s">
        <v>35</v>
      </c>
      <c r="M123" s="82"/>
      <c r="N123" s="78" t="s">
        <v>145</v>
      </c>
      <c r="O123" s="78" t="s">
        <v>94</v>
      </c>
      <c r="P123" s="83" t="s">
        <v>146</v>
      </c>
      <c r="Q123" s="77" t="s">
        <v>553</v>
      </c>
      <c r="R123" s="78" t="s">
        <v>541</v>
      </c>
      <c r="S123" s="77" t="s">
        <v>555</v>
      </c>
      <c r="T123" s="94" t="s">
        <v>547</v>
      </c>
      <c r="U123" s="85" t="s">
        <v>549</v>
      </c>
      <c r="V123" s="86" t="s">
        <v>83</v>
      </c>
      <c r="W123" s="6" t="str">
        <f>IFERROR(VLOOKUP($V123,'Agrupamiento Activos'!$A$3:$S$30,2,0),"")</f>
        <v>Pública</v>
      </c>
      <c r="X123" s="6" t="str">
        <f>IFERROR(VLOOKUP($V123,'Agrupamiento Activos'!$A$4:$S$30,9,0),"")</f>
        <v>Alto</v>
      </c>
      <c r="Y123" s="6" t="str">
        <f>IFERROR(VLOOKUP($V123,'Agrupamiento Activos'!$A$4:$S$30,16,0),"")</f>
        <v>Alto</v>
      </c>
      <c r="Z123" s="6" t="str">
        <f>IFERROR(VLOOKUP($V123,'Agrupamiento Activos'!$A$4:$S$30,19,0),"")</f>
        <v>Medio</v>
      </c>
      <c r="AA123" s="88" t="s">
        <v>568</v>
      </c>
      <c r="AB123" s="88" t="s">
        <v>568</v>
      </c>
      <c r="AC123" s="88" t="s">
        <v>568</v>
      </c>
      <c r="AD123" s="88" t="s">
        <v>568</v>
      </c>
      <c r="AE123" s="88" t="s">
        <v>568</v>
      </c>
      <c r="AF123" s="88" t="s">
        <v>568</v>
      </c>
      <c r="AG123" s="88" t="s">
        <v>59</v>
      </c>
    </row>
    <row r="124" spans="1:33" ht="56.25" x14ac:dyDescent="0.25">
      <c r="A124" s="77" t="s">
        <v>87</v>
      </c>
      <c r="B124" s="78" t="s">
        <v>299</v>
      </c>
      <c r="C124" s="79" t="s">
        <v>201</v>
      </c>
      <c r="D124" s="85" t="s">
        <v>202</v>
      </c>
      <c r="E124" s="77" t="s">
        <v>203</v>
      </c>
      <c r="F124" s="80" t="s">
        <v>91</v>
      </c>
      <c r="G124" s="79" t="s">
        <v>35</v>
      </c>
      <c r="H124" s="79" t="s">
        <v>35</v>
      </c>
      <c r="I124" s="79"/>
      <c r="J124" s="81" t="s">
        <v>133</v>
      </c>
      <c r="K124" s="77" t="s">
        <v>154</v>
      </c>
      <c r="L124" s="82" t="s">
        <v>35</v>
      </c>
      <c r="M124" s="82"/>
      <c r="N124" s="78" t="s">
        <v>145</v>
      </c>
      <c r="O124" s="78" t="s">
        <v>94</v>
      </c>
      <c r="P124" s="83" t="s">
        <v>146</v>
      </c>
      <c r="Q124" s="77" t="s">
        <v>553</v>
      </c>
      <c r="R124" s="78" t="s">
        <v>541</v>
      </c>
      <c r="S124" s="77" t="s">
        <v>555</v>
      </c>
      <c r="T124" s="94" t="s">
        <v>547</v>
      </c>
      <c r="U124" s="85" t="s">
        <v>549</v>
      </c>
      <c r="V124" s="86" t="s">
        <v>83</v>
      </c>
      <c r="W124" s="6" t="str">
        <f>IFERROR(VLOOKUP($V124,'Agrupamiento Activos'!$A$3:$S$30,2,0),"")</f>
        <v>Pública</v>
      </c>
      <c r="X124" s="6" t="str">
        <f>IFERROR(VLOOKUP($V124,'Agrupamiento Activos'!$A$4:$S$30,9,0),"")</f>
        <v>Alto</v>
      </c>
      <c r="Y124" s="6" t="str">
        <f>IFERROR(VLOOKUP($V124,'Agrupamiento Activos'!$A$4:$S$30,16,0),"")</f>
        <v>Alto</v>
      </c>
      <c r="Z124" s="6" t="str">
        <f>IFERROR(VLOOKUP($V124,'Agrupamiento Activos'!$A$4:$S$30,19,0),"")</f>
        <v>Medio</v>
      </c>
      <c r="AA124" s="88" t="s">
        <v>568</v>
      </c>
      <c r="AB124" s="88" t="s">
        <v>568</v>
      </c>
      <c r="AC124" s="88" t="s">
        <v>568</v>
      </c>
      <c r="AD124" s="88" t="s">
        <v>568</v>
      </c>
      <c r="AE124" s="88" t="s">
        <v>568</v>
      </c>
      <c r="AF124" s="88" t="s">
        <v>568</v>
      </c>
      <c r="AG124" s="88" t="s">
        <v>59</v>
      </c>
    </row>
    <row r="125" spans="1:33" ht="45" x14ac:dyDescent="0.25">
      <c r="A125" s="77" t="s">
        <v>87</v>
      </c>
      <c r="B125" s="78" t="s">
        <v>299</v>
      </c>
      <c r="C125" s="79" t="s">
        <v>102</v>
      </c>
      <c r="D125" s="85" t="s">
        <v>198</v>
      </c>
      <c r="E125" s="77" t="s">
        <v>199</v>
      </c>
      <c r="F125" s="80" t="s">
        <v>91</v>
      </c>
      <c r="G125" s="79" t="s">
        <v>35</v>
      </c>
      <c r="H125" s="79"/>
      <c r="I125" s="79"/>
      <c r="J125" s="81" t="s">
        <v>200</v>
      </c>
      <c r="K125" s="77" t="s">
        <v>102</v>
      </c>
      <c r="L125" s="82"/>
      <c r="M125" s="82" t="s">
        <v>35</v>
      </c>
      <c r="N125" s="78" t="s">
        <v>145</v>
      </c>
      <c r="O125" s="78" t="s">
        <v>94</v>
      </c>
      <c r="P125" s="83" t="s">
        <v>146</v>
      </c>
      <c r="Q125" s="77" t="s">
        <v>553</v>
      </c>
      <c r="R125" s="78" t="s">
        <v>39</v>
      </c>
      <c r="S125" s="77" t="s">
        <v>554</v>
      </c>
      <c r="T125" s="84" t="s">
        <v>102</v>
      </c>
      <c r="U125" s="85" t="s">
        <v>549</v>
      </c>
      <c r="V125" s="86" t="s">
        <v>83</v>
      </c>
      <c r="W125" s="6" t="str">
        <f>IFERROR(VLOOKUP($V125,'Agrupamiento Activos'!$A$3:$S$30,2,0),"")</f>
        <v>Pública</v>
      </c>
      <c r="X125" s="6" t="str">
        <f>IFERROR(VLOOKUP($V125,'Agrupamiento Activos'!$A$4:$S$30,9,0),"")</f>
        <v>Alto</v>
      </c>
      <c r="Y125" s="6" t="str">
        <f>IFERROR(VLOOKUP($V125,'Agrupamiento Activos'!$A$4:$S$30,16,0),"")</f>
        <v>Alto</v>
      </c>
      <c r="Z125" s="6" t="str">
        <f>IFERROR(VLOOKUP($V125,'Agrupamiento Activos'!$A$4:$S$30,19,0),"")</f>
        <v>Medio</v>
      </c>
      <c r="AA125" s="88" t="s">
        <v>568</v>
      </c>
      <c r="AB125" s="88" t="s">
        <v>568</v>
      </c>
      <c r="AC125" s="88" t="s">
        <v>568</v>
      </c>
      <c r="AD125" s="88" t="s">
        <v>568</v>
      </c>
      <c r="AE125" s="88" t="s">
        <v>568</v>
      </c>
      <c r="AF125" s="88" t="s">
        <v>568</v>
      </c>
      <c r="AG125" s="88" t="s">
        <v>59</v>
      </c>
    </row>
    <row r="126" spans="1:33" ht="71.25" x14ac:dyDescent="0.25">
      <c r="A126" s="77" t="s">
        <v>87</v>
      </c>
      <c r="B126" s="78" t="s">
        <v>299</v>
      </c>
      <c r="C126" s="79" t="s">
        <v>102</v>
      </c>
      <c r="D126" s="79" t="s">
        <v>243</v>
      </c>
      <c r="E126" s="77" t="s">
        <v>210</v>
      </c>
      <c r="F126" s="80" t="s">
        <v>91</v>
      </c>
      <c r="G126" s="79" t="s">
        <v>35</v>
      </c>
      <c r="H126" s="79"/>
      <c r="I126" s="79"/>
      <c r="J126" s="81" t="s">
        <v>108</v>
      </c>
      <c r="K126" s="77" t="s">
        <v>102</v>
      </c>
      <c r="L126" s="82" t="s">
        <v>35</v>
      </c>
      <c r="M126" s="82"/>
      <c r="N126" s="78" t="s">
        <v>145</v>
      </c>
      <c r="O126" s="78" t="s">
        <v>94</v>
      </c>
      <c r="P126" s="83" t="s">
        <v>146</v>
      </c>
      <c r="Q126" s="77" t="s">
        <v>553</v>
      </c>
      <c r="R126" s="78" t="s">
        <v>39</v>
      </c>
      <c r="S126" s="77" t="s">
        <v>554</v>
      </c>
      <c r="T126" s="84" t="s">
        <v>102</v>
      </c>
      <c r="U126" s="85" t="s">
        <v>549</v>
      </c>
      <c r="V126" s="86" t="s">
        <v>83</v>
      </c>
      <c r="W126" s="6" t="str">
        <f>IFERROR(VLOOKUP($V126,'Agrupamiento Activos'!$A$3:$S$30,2,0),"")</f>
        <v>Pública</v>
      </c>
      <c r="X126" s="6" t="str">
        <f>IFERROR(VLOOKUP($V126,'Agrupamiento Activos'!$A$4:$S$30,9,0),"")</f>
        <v>Alto</v>
      </c>
      <c r="Y126" s="6" t="str">
        <f>IFERROR(VLOOKUP($V126,'Agrupamiento Activos'!$A$4:$S$30,16,0),"")</f>
        <v>Alto</v>
      </c>
      <c r="Z126" s="6" t="str">
        <f>IFERROR(VLOOKUP($V126,'Agrupamiento Activos'!$A$4:$S$30,19,0),"")</f>
        <v>Medio</v>
      </c>
      <c r="AA126" s="88" t="s">
        <v>568</v>
      </c>
      <c r="AB126" s="88" t="s">
        <v>568</v>
      </c>
      <c r="AC126" s="88" t="s">
        <v>568</v>
      </c>
      <c r="AD126" s="88" t="s">
        <v>568</v>
      </c>
      <c r="AE126" s="88" t="s">
        <v>568</v>
      </c>
      <c r="AF126" s="88" t="s">
        <v>568</v>
      </c>
      <c r="AG126" s="88" t="s">
        <v>59</v>
      </c>
    </row>
    <row r="127" spans="1:33" ht="71.25" x14ac:dyDescent="0.25">
      <c r="A127" s="77" t="s">
        <v>87</v>
      </c>
      <c r="B127" s="78" t="s">
        <v>299</v>
      </c>
      <c r="C127" s="79" t="s">
        <v>302</v>
      </c>
      <c r="D127" s="79" t="s">
        <v>303</v>
      </c>
      <c r="E127" s="77" t="s">
        <v>304</v>
      </c>
      <c r="F127" s="80" t="s">
        <v>91</v>
      </c>
      <c r="G127" s="79" t="s">
        <v>35</v>
      </c>
      <c r="H127" s="79" t="s">
        <v>35</v>
      </c>
      <c r="I127" s="78"/>
      <c r="J127" s="81" t="s">
        <v>133</v>
      </c>
      <c r="K127" s="77" t="s">
        <v>154</v>
      </c>
      <c r="L127" s="82" t="s">
        <v>35</v>
      </c>
      <c r="M127" s="82"/>
      <c r="N127" s="78" t="s">
        <v>145</v>
      </c>
      <c r="O127" s="78" t="s">
        <v>94</v>
      </c>
      <c r="P127" s="83" t="s">
        <v>146</v>
      </c>
      <c r="Q127" s="77" t="s">
        <v>553</v>
      </c>
      <c r="R127" s="78" t="s">
        <v>541</v>
      </c>
      <c r="S127" s="77" t="s">
        <v>555</v>
      </c>
      <c r="T127" s="94" t="s">
        <v>547</v>
      </c>
      <c r="U127" s="85" t="s">
        <v>549</v>
      </c>
      <c r="V127" s="86" t="s">
        <v>83</v>
      </c>
      <c r="W127" s="6" t="str">
        <f>IFERROR(VLOOKUP($V127,'Agrupamiento Activos'!$A$3:$S$30,2,0),"")</f>
        <v>Pública</v>
      </c>
      <c r="X127" s="6" t="str">
        <f>IFERROR(VLOOKUP($V127,'Agrupamiento Activos'!$A$4:$S$30,9,0),"")</f>
        <v>Alto</v>
      </c>
      <c r="Y127" s="6" t="str">
        <f>IFERROR(VLOOKUP($V127,'Agrupamiento Activos'!$A$4:$S$30,16,0),"")</f>
        <v>Alto</v>
      </c>
      <c r="Z127" s="6" t="str">
        <f>IFERROR(VLOOKUP($V127,'Agrupamiento Activos'!$A$4:$S$30,19,0),"")</f>
        <v>Medio</v>
      </c>
      <c r="AA127" s="88" t="s">
        <v>568</v>
      </c>
      <c r="AB127" s="88" t="s">
        <v>568</v>
      </c>
      <c r="AC127" s="88" t="s">
        <v>568</v>
      </c>
      <c r="AD127" s="88" t="s">
        <v>568</v>
      </c>
      <c r="AE127" s="88" t="s">
        <v>568</v>
      </c>
      <c r="AF127" s="88" t="s">
        <v>568</v>
      </c>
      <c r="AG127" s="88" t="s">
        <v>59</v>
      </c>
    </row>
    <row r="128" spans="1:33" ht="57" x14ac:dyDescent="0.25">
      <c r="A128" s="77" t="s">
        <v>87</v>
      </c>
      <c r="B128" s="78" t="s">
        <v>299</v>
      </c>
      <c r="C128" s="79" t="s">
        <v>305</v>
      </c>
      <c r="D128" s="79" t="s">
        <v>306</v>
      </c>
      <c r="E128" s="77" t="s">
        <v>307</v>
      </c>
      <c r="F128" s="80" t="s">
        <v>91</v>
      </c>
      <c r="G128" s="79" t="s">
        <v>35</v>
      </c>
      <c r="H128" s="79" t="s">
        <v>35</v>
      </c>
      <c r="I128" s="78"/>
      <c r="J128" s="81" t="s">
        <v>133</v>
      </c>
      <c r="K128" s="77" t="s">
        <v>154</v>
      </c>
      <c r="L128" s="82" t="s">
        <v>35</v>
      </c>
      <c r="M128" s="82"/>
      <c r="N128" s="78" t="s">
        <v>145</v>
      </c>
      <c r="O128" s="78" t="s">
        <v>94</v>
      </c>
      <c r="P128" s="83" t="s">
        <v>146</v>
      </c>
      <c r="Q128" s="77" t="s">
        <v>553</v>
      </c>
      <c r="R128" s="78" t="s">
        <v>541</v>
      </c>
      <c r="S128" s="77" t="s">
        <v>555</v>
      </c>
      <c r="T128" s="94" t="s">
        <v>547</v>
      </c>
      <c r="U128" s="85" t="s">
        <v>549</v>
      </c>
      <c r="V128" s="86" t="s">
        <v>83</v>
      </c>
      <c r="W128" s="6" t="str">
        <f>IFERROR(VLOOKUP($V128,'Agrupamiento Activos'!$A$3:$S$30,2,0),"")</f>
        <v>Pública</v>
      </c>
      <c r="X128" s="6" t="str">
        <f>IFERROR(VLOOKUP($V128,'Agrupamiento Activos'!$A$4:$S$30,9,0),"")</f>
        <v>Alto</v>
      </c>
      <c r="Y128" s="6" t="str">
        <f>IFERROR(VLOOKUP($V128,'Agrupamiento Activos'!$A$4:$S$30,16,0),"")</f>
        <v>Alto</v>
      </c>
      <c r="Z128" s="6" t="str">
        <f>IFERROR(VLOOKUP($V128,'Agrupamiento Activos'!$A$4:$S$30,19,0),"")</f>
        <v>Medio</v>
      </c>
      <c r="AA128" s="88" t="s">
        <v>568</v>
      </c>
      <c r="AB128" s="88" t="s">
        <v>568</v>
      </c>
      <c r="AC128" s="88" t="s">
        <v>568</v>
      </c>
      <c r="AD128" s="88" t="s">
        <v>568</v>
      </c>
      <c r="AE128" s="88" t="s">
        <v>568</v>
      </c>
      <c r="AF128" s="88" t="s">
        <v>568</v>
      </c>
      <c r="AG128" s="88" t="s">
        <v>59</v>
      </c>
    </row>
    <row r="129" spans="1:33" ht="56.25" x14ac:dyDescent="0.25">
      <c r="A129" s="77" t="s">
        <v>87</v>
      </c>
      <c r="B129" s="78" t="s">
        <v>299</v>
      </c>
      <c r="C129" s="79" t="s">
        <v>102</v>
      </c>
      <c r="D129" s="79" t="s">
        <v>308</v>
      </c>
      <c r="E129" s="77" t="s">
        <v>309</v>
      </c>
      <c r="F129" s="80" t="s">
        <v>91</v>
      </c>
      <c r="G129" s="79"/>
      <c r="H129" s="79"/>
      <c r="I129" s="78" t="s">
        <v>35</v>
      </c>
      <c r="J129" s="81" t="s">
        <v>99</v>
      </c>
      <c r="K129" s="81" t="s">
        <v>113</v>
      </c>
      <c r="L129" s="82" t="s">
        <v>35</v>
      </c>
      <c r="M129" s="82"/>
      <c r="N129" s="78" t="s">
        <v>145</v>
      </c>
      <c r="O129" s="78" t="s">
        <v>94</v>
      </c>
      <c r="P129" s="83" t="s">
        <v>146</v>
      </c>
      <c r="Q129" s="77" t="s">
        <v>536</v>
      </c>
      <c r="R129" s="78" t="s">
        <v>541</v>
      </c>
      <c r="S129" s="77" t="s">
        <v>564</v>
      </c>
      <c r="T129" s="94" t="s">
        <v>542</v>
      </c>
      <c r="U129" s="85" t="s">
        <v>549</v>
      </c>
      <c r="V129" s="86" t="s">
        <v>81</v>
      </c>
      <c r="W129" s="6" t="str">
        <f>IFERROR(VLOOKUP($V129,'Agrupamiento Activos'!$A$3:$S$30,2,0),"")</f>
        <v>Pública</v>
      </c>
      <c r="X129" s="6" t="str">
        <f>IFERROR(VLOOKUP($V129,'Agrupamiento Activos'!$A$4:$S$30,9,0),"")</f>
        <v>Medio</v>
      </c>
      <c r="Y129" s="6" t="str">
        <f>IFERROR(VLOOKUP($V129,'Agrupamiento Activos'!$A$4:$S$30,16,0),"")</f>
        <v>Medio</v>
      </c>
      <c r="Z129" s="6" t="str">
        <f>IFERROR(VLOOKUP($V129,'Agrupamiento Activos'!$A$4:$S$30,19,0),"")</f>
        <v>Medio</v>
      </c>
      <c r="AA129" s="88" t="s">
        <v>568</v>
      </c>
      <c r="AB129" s="88" t="s">
        <v>568</v>
      </c>
      <c r="AC129" s="88" t="s">
        <v>568</v>
      </c>
      <c r="AD129" s="88" t="s">
        <v>568</v>
      </c>
      <c r="AE129" s="88" t="s">
        <v>568</v>
      </c>
      <c r="AF129" s="88" t="s">
        <v>568</v>
      </c>
      <c r="AG129" s="88" t="s">
        <v>59</v>
      </c>
    </row>
    <row r="130" spans="1:33" ht="62.25" x14ac:dyDescent="0.25">
      <c r="A130" s="77" t="s">
        <v>87</v>
      </c>
      <c r="B130" s="78" t="s">
        <v>299</v>
      </c>
      <c r="C130" s="79" t="s">
        <v>102</v>
      </c>
      <c r="D130" s="79" t="s">
        <v>72</v>
      </c>
      <c r="E130" s="77" t="s">
        <v>310</v>
      </c>
      <c r="F130" s="80" t="s">
        <v>91</v>
      </c>
      <c r="G130" s="79"/>
      <c r="H130" s="79"/>
      <c r="I130" s="78" t="s">
        <v>35</v>
      </c>
      <c r="J130" s="81" t="s">
        <v>92</v>
      </c>
      <c r="K130" s="77" t="s">
        <v>93</v>
      </c>
      <c r="L130" s="82" t="s">
        <v>35</v>
      </c>
      <c r="M130" s="82"/>
      <c r="N130" s="78" t="s">
        <v>145</v>
      </c>
      <c r="O130" s="78" t="s">
        <v>94</v>
      </c>
      <c r="P130" s="83" t="s">
        <v>146</v>
      </c>
      <c r="Q130" s="77" t="s">
        <v>536</v>
      </c>
      <c r="R130" s="78" t="s">
        <v>39</v>
      </c>
      <c r="S130" s="77" t="s">
        <v>537</v>
      </c>
      <c r="T130" s="84" t="s">
        <v>102</v>
      </c>
      <c r="U130" s="85" t="s">
        <v>549</v>
      </c>
      <c r="V130" s="86" t="s">
        <v>73</v>
      </c>
      <c r="W130" s="6" t="str">
        <f>IFERROR(VLOOKUP($V130,'Agrupamiento Activos'!$A$3:$S$30,2,0),"")</f>
        <v>Pública</v>
      </c>
      <c r="X130" s="6" t="str">
        <f>IFERROR(VLOOKUP($V130,'Agrupamiento Activos'!$A$4:$S$30,9,0),"")</f>
        <v>Medio</v>
      </c>
      <c r="Y130" s="6" t="str">
        <f>IFERROR(VLOOKUP($V130,'Agrupamiento Activos'!$A$4:$S$30,16,0),"")</f>
        <v>Medio</v>
      </c>
      <c r="Z130" s="6" t="str">
        <f>IFERROR(VLOOKUP($V130,'Agrupamiento Activos'!$A$4:$S$30,19,0),"")</f>
        <v>Medio</v>
      </c>
      <c r="AA130" s="88" t="s">
        <v>568</v>
      </c>
      <c r="AB130" s="88" t="s">
        <v>568</v>
      </c>
      <c r="AC130" s="88" t="s">
        <v>568</v>
      </c>
      <c r="AD130" s="88" t="s">
        <v>568</v>
      </c>
      <c r="AE130" s="88" t="s">
        <v>568</v>
      </c>
      <c r="AF130" s="88" t="s">
        <v>568</v>
      </c>
      <c r="AG130" s="88" t="s">
        <v>59</v>
      </c>
    </row>
    <row r="131" spans="1:33" ht="99.75" x14ac:dyDescent="0.25">
      <c r="A131" s="77" t="s">
        <v>87</v>
      </c>
      <c r="B131" s="78" t="s">
        <v>299</v>
      </c>
      <c r="C131" s="79" t="s">
        <v>102</v>
      </c>
      <c r="D131" s="79" t="s">
        <v>311</v>
      </c>
      <c r="E131" s="77" t="s">
        <v>312</v>
      </c>
      <c r="F131" s="80" t="s">
        <v>91</v>
      </c>
      <c r="G131" s="79"/>
      <c r="H131" s="79"/>
      <c r="I131" s="78" t="s">
        <v>35</v>
      </c>
      <c r="J131" s="81" t="s">
        <v>92</v>
      </c>
      <c r="K131" s="77" t="s">
        <v>93</v>
      </c>
      <c r="L131" s="82" t="s">
        <v>35</v>
      </c>
      <c r="M131" s="82"/>
      <c r="N131" s="78" t="s">
        <v>145</v>
      </c>
      <c r="O131" s="78" t="s">
        <v>94</v>
      </c>
      <c r="P131" s="83" t="s">
        <v>146</v>
      </c>
      <c r="Q131" s="77" t="s">
        <v>536</v>
      </c>
      <c r="R131" s="78" t="s">
        <v>39</v>
      </c>
      <c r="S131" s="77" t="s">
        <v>537</v>
      </c>
      <c r="T131" s="84" t="s">
        <v>102</v>
      </c>
      <c r="U131" s="85" t="s">
        <v>549</v>
      </c>
      <c r="V131" s="86" t="s">
        <v>73</v>
      </c>
      <c r="W131" s="6" t="str">
        <f>IFERROR(VLOOKUP($V131,'Agrupamiento Activos'!$A$3:$S$30,2,0),"")</f>
        <v>Pública</v>
      </c>
      <c r="X131" s="6" t="str">
        <f>IFERROR(VLOOKUP($V131,'Agrupamiento Activos'!$A$4:$S$30,9,0),"")</f>
        <v>Medio</v>
      </c>
      <c r="Y131" s="6" t="str">
        <f>IFERROR(VLOOKUP($V131,'Agrupamiento Activos'!$A$4:$S$30,16,0),"")</f>
        <v>Medio</v>
      </c>
      <c r="Z131" s="6" t="str">
        <f>IFERROR(VLOOKUP($V131,'Agrupamiento Activos'!$A$4:$S$30,19,0),"")</f>
        <v>Medio</v>
      </c>
      <c r="AA131" s="88" t="s">
        <v>568</v>
      </c>
      <c r="AB131" s="88" t="s">
        <v>568</v>
      </c>
      <c r="AC131" s="88" t="s">
        <v>568</v>
      </c>
      <c r="AD131" s="88" t="s">
        <v>568</v>
      </c>
      <c r="AE131" s="88" t="s">
        <v>568</v>
      </c>
      <c r="AF131" s="88" t="s">
        <v>568</v>
      </c>
      <c r="AG131" s="88" t="s">
        <v>59</v>
      </c>
    </row>
    <row r="132" spans="1:33" ht="57" x14ac:dyDescent="0.25">
      <c r="A132" s="77" t="s">
        <v>87</v>
      </c>
      <c r="B132" s="78" t="s">
        <v>299</v>
      </c>
      <c r="C132" s="79" t="s">
        <v>313</v>
      </c>
      <c r="D132" s="79" t="s">
        <v>314</v>
      </c>
      <c r="E132" s="77" t="s">
        <v>315</v>
      </c>
      <c r="F132" s="80" t="s">
        <v>91</v>
      </c>
      <c r="G132" s="79" t="s">
        <v>35</v>
      </c>
      <c r="H132" s="79" t="s">
        <v>35</v>
      </c>
      <c r="I132" s="78"/>
      <c r="J132" s="81" t="s">
        <v>133</v>
      </c>
      <c r="K132" s="77" t="s">
        <v>154</v>
      </c>
      <c r="L132" s="82" t="s">
        <v>35</v>
      </c>
      <c r="M132" s="82"/>
      <c r="N132" s="78" t="s">
        <v>145</v>
      </c>
      <c r="O132" s="78" t="s">
        <v>94</v>
      </c>
      <c r="P132" s="83" t="s">
        <v>146</v>
      </c>
      <c r="Q132" s="77" t="s">
        <v>553</v>
      </c>
      <c r="R132" s="78" t="s">
        <v>541</v>
      </c>
      <c r="S132" s="77" t="s">
        <v>555</v>
      </c>
      <c r="T132" s="94" t="s">
        <v>547</v>
      </c>
      <c r="U132" s="85" t="s">
        <v>549</v>
      </c>
      <c r="V132" s="86" t="s">
        <v>82</v>
      </c>
      <c r="W132" s="6" t="str">
        <f>IFERROR(VLOOKUP($V132,'Agrupamiento Activos'!$A$3:$S$30,2,0),"")</f>
        <v>Pública</v>
      </c>
      <c r="X132" s="6" t="str">
        <f>IFERROR(VLOOKUP($V132,'Agrupamiento Activos'!$A$4:$S$30,9,0),"")</f>
        <v>Medio</v>
      </c>
      <c r="Y132" s="6" t="str">
        <f>IFERROR(VLOOKUP($V132,'Agrupamiento Activos'!$A$4:$S$30,16,0),"")</f>
        <v>Medio</v>
      </c>
      <c r="Z132" s="6" t="str">
        <f>IFERROR(VLOOKUP($V132,'Agrupamiento Activos'!$A$4:$S$30,19,0),"")</f>
        <v>Medio</v>
      </c>
      <c r="AA132" s="88" t="s">
        <v>568</v>
      </c>
      <c r="AB132" s="88" t="s">
        <v>568</v>
      </c>
      <c r="AC132" s="88" t="s">
        <v>568</v>
      </c>
      <c r="AD132" s="88" t="s">
        <v>568</v>
      </c>
      <c r="AE132" s="88" t="s">
        <v>568</v>
      </c>
      <c r="AF132" s="88" t="s">
        <v>568</v>
      </c>
      <c r="AG132" s="88" t="s">
        <v>59</v>
      </c>
    </row>
    <row r="133" spans="1:33" ht="45" x14ac:dyDescent="0.25">
      <c r="A133" s="77" t="s">
        <v>87</v>
      </c>
      <c r="B133" s="78" t="s">
        <v>299</v>
      </c>
      <c r="C133" s="79" t="s">
        <v>102</v>
      </c>
      <c r="D133" s="79" t="s">
        <v>247</v>
      </c>
      <c r="E133" s="77" t="s">
        <v>248</v>
      </c>
      <c r="F133" s="80" t="s">
        <v>91</v>
      </c>
      <c r="G133" s="79" t="s">
        <v>35</v>
      </c>
      <c r="H133" s="79"/>
      <c r="I133" s="78"/>
      <c r="J133" s="81" t="s">
        <v>108</v>
      </c>
      <c r="K133" s="77" t="s">
        <v>102</v>
      </c>
      <c r="L133" s="82" t="s">
        <v>35</v>
      </c>
      <c r="M133" s="82"/>
      <c r="N133" s="78" t="s">
        <v>145</v>
      </c>
      <c r="O133" s="78" t="s">
        <v>94</v>
      </c>
      <c r="P133" s="83" t="s">
        <v>146</v>
      </c>
      <c r="Q133" s="77" t="s">
        <v>553</v>
      </c>
      <c r="R133" s="78" t="s">
        <v>39</v>
      </c>
      <c r="S133" s="77" t="s">
        <v>554</v>
      </c>
      <c r="T133" s="84" t="s">
        <v>102</v>
      </c>
      <c r="U133" s="85" t="s">
        <v>549</v>
      </c>
      <c r="V133" s="86" t="s">
        <v>81</v>
      </c>
      <c r="W133" s="6" t="str">
        <f>IFERROR(VLOOKUP($V133,'Agrupamiento Activos'!$A$3:$S$30,2,0),"")</f>
        <v>Pública</v>
      </c>
      <c r="X133" s="6" t="str">
        <f>IFERROR(VLOOKUP($V133,'Agrupamiento Activos'!$A$4:$S$30,9,0),"")</f>
        <v>Medio</v>
      </c>
      <c r="Y133" s="6" t="str">
        <f>IFERROR(VLOOKUP($V133,'Agrupamiento Activos'!$A$4:$S$30,16,0),"")</f>
        <v>Medio</v>
      </c>
      <c r="Z133" s="6" t="str">
        <f>IFERROR(VLOOKUP($V133,'Agrupamiento Activos'!$A$4:$S$30,19,0),"")</f>
        <v>Medio</v>
      </c>
      <c r="AA133" s="88" t="s">
        <v>568</v>
      </c>
      <c r="AB133" s="88" t="s">
        <v>568</v>
      </c>
      <c r="AC133" s="88" t="s">
        <v>568</v>
      </c>
      <c r="AD133" s="88" t="s">
        <v>568</v>
      </c>
      <c r="AE133" s="88" t="s">
        <v>568</v>
      </c>
      <c r="AF133" s="88" t="s">
        <v>568</v>
      </c>
      <c r="AG133" s="88" t="s">
        <v>59</v>
      </c>
    </row>
    <row r="134" spans="1:33" ht="57" x14ac:dyDescent="0.25">
      <c r="A134" s="77" t="s">
        <v>87</v>
      </c>
      <c r="B134" s="78" t="s">
        <v>299</v>
      </c>
      <c r="C134" s="79" t="s">
        <v>102</v>
      </c>
      <c r="D134" s="79" t="s">
        <v>249</v>
      </c>
      <c r="E134" s="77" t="s">
        <v>250</v>
      </c>
      <c r="F134" s="80" t="s">
        <v>91</v>
      </c>
      <c r="G134" s="79" t="s">
        <v>35</v>
      </c>
      <c r="H134" s="79"/>
      <c r="I134" s="78"/>
      <c r="J134" s="81" t="s">
        <v>108</v>
      </c>
      <c r="K134" s="77" t="s">
        <v>102</v>
      </c>
      <c r="L134" s="82" t="s">
        <v>35</v>
      </c>
      <c r="M134" s="79"/>
      <c r="N134" s="78" t="s">
        <v>145</v>
      </c>
      <c r="O134" s="78" t="s">
        <v>94</v>
      </c>
      <c r="P134" s="78" t="s">
        <v>146</v>
      </c>
      <c r="Q134" s="77" t="s">
        <v>553</v>
      </c>
      <c r="R134" s="78" t="s">
        <v>39</v>
      </c>
      <c r="S134" s="77" t="s">
        <v>554</v>
      </c>
      <c r="T134" s="84" t="s">
        <v>102</v>
      </c>
      <c r="U134" s="85" t="s">
        <v>549</v>
      </c>
      <c r="V134" s="86" t="s">
        <v>81</v>
      </c>
      <c r="W134" s="6" t="str">
        <f>IFERROR(VLOOKUP($V134,'Agrupamiento Activos'!$A$3:$S$30,2,0),"")</f>
        <v>Pública</v>
      </c>
      <c r="X134" s="6" t="str">
        <f>IFERROR(VLOOKUP($V134,'Agrupamiento Activos'!$A$4:$S$30,9,0),"")</f>
        <v>Medio</v>
      </c>
      <c r="Y134" s="6" t="str">
        <f>IFERROR(VLOOKUP($V134,'Agrupamiento Activos'!$A$4:$S$30,16,0),"")</f>
        <v>Medio</v>
      </c>
      <c r="Z134" s="6" t="str">
        <f>IFERROR(VLOOKUP($V134,'Agrupamiento Activos'!$A$4:$S$30,19,0),"")</f>
        <v>Medio</v>
      </c>
      <c r="AA134" s="88" t="s">
        <v>568</v>
      </c>
      <c r="AB134" s="88" t="s">
        <v>568</v>
      </c>
      <c r="AC134" s="88" t="s">
        <v>568</v>
      </c>
      <c r="AD134" s="88" t="s">
        <v>568</v>
      </c>
      <c r="AE134" s="88" t="s">
        <v>568</v>
      </c>
      <c r="AF134" s="88" t="s">
        <v>568</v>
      </c>
      <c r="AG134" s="88" t="s">
        <v>59</v>
      </c>
    </row>
    <row r="135" spans="1:33" ht="57" x14ac:dyDescent="0.25">
      <c r="A135" s="77" t="s">
        <v>87</v>
      </c>
      <c r="B135" s="78" t="s">
        <v>299</v>
      </c>
      <c r="C135" s="79" t="s">
        <v>102</v>
      </c>
      <c r="D135" s="79" t="s">
        <v>251</v>
      </c>
      <c r="E135" s="77" t="s">
        <v>252</v>
      </c>
      <c r="F135" s="80" t="s">
        <v>91</v>
      </c>
      <c r="G135" s="79" t="s">
        <v>35</v>
      </c>
      <c r="H135" s="79"/>
      <c r="I135" s="78"/>
      <c r="J135" s="81" t="s">
        <v>108</v>
      </c>
      <c r="K135" s="77" t="s">
        <v>102</v>
      </c>
      <c r="L135" s="82" t="s">
        <v>35</v>
      </c>
      <c r="M135" s="79"/>
      <c r="N135" s="78" t="s">
        <v>145</v>
      </c>
      <c r="O135" s="78" t="s">
        <v>94</v>
      </c>
      <c r="P135" s="78" t="s">
        <v>146</v>
      </c>
      <c r="Q135" s="77" t="s">
        <v>561</v>
      </c>
      <c r="R135" s="78" t="s">
        <v>39</v>
      </c>
      <c r="S135" s="77" t="s">
        <v>562</v>
      </c>
      <c r="T135" s="84" t="s">
        <v>102</v>
      </c>
      <c r="U135" s="85" t="s">
        <v>549</v>
      </c>
      <c r="V135" s="86" t="s">
        <v>74</v>
      </c>
      <c r="W135" s="6" t="str">
        <f>IFERROR(VLOOKUP($V135,'Agrupamiento Activos'!$A$3:$S$30,2,0),"")</f>
        <v>Pública</v>
      </c>
      <c r="X135" s="6" t="str">
        <f>IFERROR(VLOOKUP($V135,'Agrupamiento Activos'!$A$4:$S$30,9,0),"")</f>
        <v>Medio</v>
      </c>
      <c r="Y135" s="6" t="str">
        <f>IFERROR(VLOOKUP($V135,'Agrupamiento Activos'!$A$4:$S$30,16,0),"")</f>
        <v>Medio</v>
      </c>
      <c r="Z135" s="6" t="str">
        <f>IFERROR(VLOOKUP($V135,'Agrupamiento Activos'!$A$4:$S$30,19,0),"")</f>
        <v>Medio</v>
      </c>
      <c r="AA135" s="88" t="s">
        <v>568</v>
      </c>
      <c r="AB135" s="88" t="s">
        <v>568</v>
      </c>
      <c r="AC135" s="88" t="s">
        <v>568</v>
      </c>
      <c r="AD135" s="88" t="s">
        <v>568</v>
      </c>
      <c r="AE135" s="88" t="s">
        <v>568</v>
      </c>
      <c r="AF135" s="88" t="s">
        <v>568</v>
      </c>
      <c r="AG135" s="88" t="s">
        <v>59</v>
      </c>
    </row>
    <row r="136" spans="1:33" ht="99.75" x14ac:dyDescent="0.25">
      <c r="A136" s="77" t="s">
        <v>87</v>
      </c>
      <c r="B136" s="78" t="s">
        <v>299</v>
      </c>
      <c r="C136" s="79" t="s">
        <v>102</v>
      </c>
      <c r="D136" s="79" t="s">
        <v>253</v>
      </c>
      <c r="E136" s="77" t="s">
        <v>254</v>
      </c>
      <c r="F136" s="80" t="s">
        <v>91</v>
      </c>
      <c r="G136" s="79"/>
      <c r="H136" s="79"/>
      <c r="I136" s="79" t="s">
        <v>35</v>
      </c>
      <c r="J136" s="81" t="s">
        <v>99</v>
      </c>
      <c r="K136" s="77" t="s">
        <v>255</v>
      </c>
      <c r="L136" s="82"/>
      <c r="M136" s="82" t="s">
        <v>35</v>
      </c>
      <c r="N136" s="78" t="s">
        <v>145</v>
      </c>
      <c r="O136" s="78" t="s">
        <v>94</v>
      </c>
      <c r="P136" s="83" t="s">
        <v>146</v>
      </c>
      <c r="Q136" s="77" t="s">
        <v>544</v>
      </c>
      <c r="R136" s="78" t="s">
        <v>545</v>
      </c>
      <c r="S136" s="77" t="s">
        <v>546</v>
      </c>
      <c r="T136" s="94" t="s">
        <v>547</v>
      </c>
      <c r="U136" s="85" t="s">
        <v>549</v>
      </c>
      <c r="V136" s="86" t="s">
        <v>81</v>
      </c>
      <c r="W136" s="6" t="str">
        <f>IFERROR(VLOOKUP($V136,'Agrupamiento Activos'!$A$3:$S$30,2,0),"")</f>
        <v>Pública</v>
      </c>
      <c r="X136" s="6" t="str">
        <f>IFERROR(VLOOKUP($V136,'Agrupamiento Activos'!$A$4:$S$30,9,0),"")</f>
        <v>Medio</v>
      </c>
      <c r="Y136" s="6" t="str">
        <f>IFERROR(VLOOKUP($V136,'Agrupamiento Activos'!$A$4:$S$30,16,0),"")</f>
        <v>Medio</v>
      </c>
      <c r="Z136" s="6" t="str">
        <f>IFERROR(VLOOKUP($V136,'Agrupamiento Activos'!$A$4:$S$30,19,0),"")</f>
        <v>Medio</v>
      </c>
      <c r="AA136" s="88" t="s">
        <v>568</v>
      </c>
      <c r="AB136" s="88" t="s">
        <v>568</v>
      </c>
      <c r="AC136" s="88" t="s">
        <v>568</v>
      </c>
      <c r="AD136" s="88" t="s">
        <v>568</v>
      </c>
      <c r="AE136" s="88" t="s">
        <v>568</v>
      </c>
      <c r="AF136" s="88" t="s">
        <v>568</v>
      </c>
      <c r="AG136" s="88" t="s">
        <v>59</v>
      </c>
    </row>
    <row r="137" spans="1:33" ht="60" x14ac:dyDescent="0.25">
      <c r="A137" s="77" t="s">
        <v>87</v>
      </c>
      <c r="B137" s="78" t="s">
        <v>299</v>
      </c>
      <c r="C137" s="79" t="s">
        <v>102</v>
      </c>
      <c r="D137" s="79" t="s">
        <v>72</v>
      </c>
      <c r="E137" s="77" t="s">
        <v>256</v>
      </c>
      <c r="F137" s="80" t="s">
        <v>91</v>
      </c>
      <c r="G137" s="79"/>
      <c r="H137" s="79"/>
      <c r="I137" s="79" t="s">
        <v>35</v>
      </c>
      <c r="J137" s="81" t="s">
        <v>92</v>
      </c>
      <c r="K137" s="77" t="s">
        <v>93</v>
      </c>
      <c r="L137" s="82" t="s">
        <v>35</v>
      </c>
      <c r="M137" s="82"/>
      <c r="N137" s="78" t="s">
        <v>145</v>
      </c>
      <c r="O137" s="78" t="s">
        <v>94</v>
      </c>
      <c r="P137" s="83" t="s">
        <v>146</v>
      </c>
      <c r="Q137" s="77" t="s">
        <v>536</v>
      </c>
      <c r="R137" s="78" t="s">
        <v>39</v>
      </c>
      <c r="S137" s="77" t="s">
        <v>537</v>
      </c>
      <c r="T137" s="84" t="s">
        <v>102</v>
      </c>
      <c r="U137" s="85" t="s">
        <v>549</v>
      </c>
      <c r="V137" s="86" t="s">
        <v>73</v>
      </c>
      <c r="W137" s="6" t="str">
        <f>IFERROR(VLOOKUP($V137,'Agrupamiento Activos'!$A$3:$S$30,2,0),"")</f>
        <v>Pública</v>
      </c>
      <c r="X137" s="6" t="str">
        <f>IFERROR(VLOOKUP($V137,'Agrupamiento Activos'!$A$4:$S$30,9,0),"")</f>
        <v>Medio</v>
      </c>
      <c r="Y137" s="6" t="str">
        <f>IFERROR(VLOOKUP($V137,'Agrupamiento Activos'!$A$4:$S$30,16,0),"")</f>
        <v>Medio</v>
      </c>
      <c r="Z137" s="6" t="str">
        <f>IFERROR(VLOOKUP($V137,'Agrupamiento Activos'!$A$4:$S$30,19,0),"")</f>
        <v>Medio</v>
      </c>
      <c r="AA137" s="88" t="s">
        <v>568</v>
      </c>
      <c r="AB137" s="88" t="s">
        <v>568</v>
      </c>
      <c r="AC137" s="88" t="s">
        <v>568</v>
      </c>
      <c r="AD137" s="88" t="s">
        <v>568</v>
      </c>
      <c r="AE137" s="88" t="s">
        <v>568</v>
      </c>
      <c r="AF137" s="88" t="s">
        <v>568</v>
      </c>
      <c r="AG137" s="88" t="s">
        <v>59</v>
      </c>
    </row>
    <row r="138" spans="1:33" ht="99.75" x14ac:dyDescent="0.25">
      <c r="A138" s="77" t="s">
        <v>87</v>
      </c>
      <c r="B138" s="78" t="s">
        <v>299</v>
      </c>
      <c r="C138" s="79" t="s">
        <v>102</v>
      </c>
      <c r="D138" s="79" t="s">
        <v>316</v>
      </c>
      <c r="E138" s="77" t="s">
        <v>317</v>
      </c>
      <c r="F138" s="80" t="s">
        <v>91</v>
      </c>
      <c r="G138" s="79" t="s">
        <v>35</v>
      </c>
      <c r="H138" s="79" t="s">
        <v>35</v>
      </c>
      <c r="I138" s="79"/>
      <c r="J138" s="81" t="s">
        <v>133</v>
      </c>
      <c r="K138" s="77" t="s">
        <v>154</v>
      </c>
      <c r="L138" s="82" t="s">
        <v>35</v>
      </c>
      <c r="M138" s="82"/>
      <c r="N138" s="78" t="s">
        <v>145</v>
      </c>
      <c r="O138" s="78" t="s">
        <v>94</v>
      </c>
      <c r="P138" s="83" t="s">
        <v>146</v>
      </c>
      <c r="Q138" s="77" t="s">
        <v>553</v>
      </c>
      <c r="R138" s="78" t="s">
        <v>541</v>
      </c>
      <c r="S138" s="77" t="s">
        <v>555</v>
      </c>
      <c r="T138" s="94" t="s">
        <v>547</v>
      </c>
      <c r="U138" s="85" t="s">
        <v>549</v>
      </c>
      <c r="V138" s="86" t="s">
        <v>84</v>
      </c>
      <c r="W138" s="6" t="str">
        <f>IFERROR(VLOOKUP($V138,'Agrupamiento Activos'!$A$3:$S$30,2,0),"")</f>
        <v>Pública</v>
      </c>
      <c r="X138" s="6" t="str">
        <f>IFERROR(VLOOKUP($V138,'Agrupamiento Activos'!$A$4:$S$30,9,0),"")</f>
        <v>Alto</v>
      </c>
      <c r="Y138" s="6" t="str">
        <f>IFERROR(VLOOKUP($V138,'Agrupamiento Activos'!$A$4:$S$30,16,0),"")</f>
        <v>Alto</v>
      </c>
      <c r="Z138" s="6" t="str">
        <f>IFERROR(VLOOKUP($V138,'Agrupamiento Activos'!$A$4:$S$30,19,0),"")</f>
        <v>Medio</v>
      </c>
      <c r="AA138" s="88" t="s">
        <v>568</v>
      </c>
      <c r="AB138" s="88" t="s">
        <v>568</v>
      </c>
      <c r="AC138" s="88" t="s">
        <v>568</v>
      </c>
      <c r="AD138" s="88" t="s">
        <v>568</v>
      </c>
      <c r="AE138" s="88" t="s">
        <v>568</v>
      </c>
      <c r="AF138" s="88" t="s">
        <v>568</v>
      </c>
      <c r="AG138" s="88" t="s">
        <v>59</v>
      </c>
    </row>
    <row r="139" spans="1:33" ht="57" x14ac:dyDescent="0.25">
      <c r="A139" s="77" t="s">
        <v>87</v>
      </c>
      <c r="B139" s="78" t="s">
        <v>299</v>
      </c>
      <c r="C139" s="79" t="s">
        <v>102</v>
      </c>
      <c r="D139" s="79" t="s">
        <v>257</v>
      </c>
      <c r="E139" s="77" t="s">
        <v>258</v>
      </c>
      <c r="F139" s="80" t="s">
        <v>91</v>
      </c>
      <c r="G139" s="79" t="s">
        <v>35</v>
      </c>
      <c r="H139" s="79" t="s">
        <v>35</v>
      </c>
      <c r="I139" s="78"/>
      <c r="J139" s="81" t="s">
        <v>133</v>
      </c>
      <c r="K139" s="77" t="s">
        <v>154</v>
      </c>
      <c r="L139" s="82"/>
      <c r="M139" s="82" t="s">
        <v>35</v>
      </c>
      <c r="N139" s="78" t="s">
        <v>145</v>
      </c>
      <c r="O139" s="78" t="s">
        <v>94</v>
      </c>
      <c r="P139" s="83" t="s">
        <v>146</v>
      </c>
      <c r="Q139" s="77" t="s">
        <v>553</v>
      </c>
      <c r="R139" s="78" t="s">
        <v>541</v>
      </c>
      <c r="S139" s="77" t="s">
        <v>555</v>
      </c>
      <c r="T139" s="94" t="s">
        <v>547</v>
      </c>
      <c r="U139" s="85" t="s">
        <v>549</v>
      </c>
      <c r="V139" s="86" t="s">
        <v>83</v>
      </c>
      <c r="W139" s="6" t="str">
        <f>IFERROR(VLOOKUP($V139,'Agrupamiento Activos'!$A$3:$S$30,2,0),"")</f>
        <v>Pública</v>
      </c>
      <c r="X139" s="6" t="str">
        <f>IFERROR(VLOOKUP($V139,'Agrupamiento Activos'!$A$4:$S$30,9,0),"")</f>
        <v>Alto</v>
      </c>
      <c r="Y139" s="6" t="str">
        <f>IFERROR(VLOOKUP($V139,'Agrupamiento Activos'!$A$4:$S$30,16,0),"")</f>
        <v>Alto</v>
      </c>
      <c r="Z139" s="6" t="str">
        <f>IFERROR(VLOOKUP($V139,'Agrupamiento Activos'!$A$4:$S$30,19,0),"")</f>
        <v>Medio</v>
      </c>
      <c r="AA139" s="88" t="s">
        <v>568</v>
      </c>
      <c r="AB139" s="88" t="s">
        <v>568</v>
      </c>
      <c r="AC139" s="88" t="s">
        <v>568</v>
      </c>
      <c r="AD139" s="88" t="s">
        <v>568</v>
      </c>
      <c r="AE139" s="88" t="s">
        <v>568</v>
      </c>
      <c r="AF139" s="88" t="s">
        <v>568</v>
      </c>
      <c r="AG139" s="88" t="s">
        <v>59</v>
      </c>
    </row>
    <row r="140" spans="1:33" ht="62.25" x14ac:dyDescent="0.25">
      <c r="A140" s="77" t="s">
        <v>87</v>
      </c>
      <c r="B140" s="78" t="s">
        <v>299</v>
      </c>
      <c r="C140" s="79" t="s">
        <v>102</v>
      </c>
      <c r="D140" s="79" t="s">
        <v>103</v>
      </c>
      <c r="E140" s="77" t="s">
        <v>259</v>
      </c>
      <c r="F140" s="80" t="s">
        <v>91</v>
      </c>
      <c r="G140" s="79"/>
      <c r="H140" s="79"/>
      <c r="I140" s="79" t="s">
        <v>35</v>
      </c>
      <c r="J140" s="81" t="s">
        <v>92</v>
      </c>
      <c r="K140" s="77" t="s">
        <v>93</v>
      </c>
      <c r="L140" s="82" t="s">
        <v>35</v>
      </c>
      <c r="M140" s="82"/>
      <c r="N140" s="78" t="s">
        <v>145</v>
      </c>
      <c r="O140" s="78" t="s">
        <v>94</v>
      </c>
      <c r="P140" s="83" t="s">
        <v>146</v>
      </c>
      <c r="Q140" s="77" t="s">
        <v>536</v>
      </c>
      <c r="R140" s="78" t="s">
        <v>39</v>
      </c>
      <c r="S140" s="77" t="s">
        <v>537</v>
      </c>
      <c r="T140" s="84" t="s">
        <v>102</v>
      </c>
      <c r="U140" s="85" t="s">
        <v>549</v>
      </c>
      <c r="V140" s="86" t="s">
        <v>73</v>
      </c>
      <c r="W140" s="6" t="str">
        <f>IFERROR(VLOOKUP($V140,'Agrupamiento Activos'!$A$3:$S$30,2,0),"")</f>
        <v>Pública</v>
      </c>
      <c r="X140" s="6" t="str">
        <f>IFERROR(VLOOKUP($V140,'Agrupamiento Activos'!$A$4:$S$30,9,0),"")</f>
        <v>Medio</v>
      </c>
      <c r="Y140" s="6" t="str">
        <f>IFERROR(VLOOKUP($V140,'Agrupamiento Activos'!$A$4:$S$30,16,0),"")</f>
        <v>Medio</v>
      </c>
      <c r="Z140" s="6" t="str">
        <f>IFERROR(VLOOKUP($V140,'Agrupamiento Activos'!$A$4:$S$30,19,0),"")</f>
        <v>Medio</v>
      </c>
      <c r="AA140" s="88" t="s">
        <v>568</v>
      </c>
      <c r="AB140" s="88" t="s">
        <v>568</v>
      </c>
      <c r="AC140" s="88" t="s">
        <v>568</v>
      </c>
      <c r="AD140" s="88" t="s">
        <v>568</v>
      </c>
      <c r="AE140" s="88" t="s">
        <v>568</v>
      </c>
      <c r="AF140" s="88" t="s">
        <v>568</v>
      </c>
      <c r="AG140" s="88" t="s">
        <v>59</v>
      </c>
    </row>
    <row r="141" spans="1:33" ht="60" x14ac:dyDescent="0.25">
      <c r="A141" s="77" t="s">
        <v>87</v>
      </c>
      <c r="B141" s="78" t="s">
        <v>299</v>
      </c>
      <c r="C141" s="79" t="s">
        <v>102</v>
      </c>
      <c r="D141" s="79" t="s">
        <v>123</v>
      </c>
      <c r="E141" s="77" t="s">
        <v>318</v>
      </c>
      <c r="F141" s="80" t="s">
        <v>91</v>
      </c>
      <c r="G141" s="79"/>
      <c r="H141" s="79"/>
      <c r="I141" s="79" t="s">
        <v>35</v>
      </c>
      <c r="J141" s="81" t="s">
        <v>92</v>
      </c>
      <c r="K141" s="77" t="s">
        <v>93</v>
      </c>
      <c r="L141" s="82" t="s">
        <v>35</v>
      </c>
      <c r="M141" s="82"/>
      <c r="N141" s="78" t="s">
        <v>145</v>
      </c>
      <c r="O141" s="78" t="s">
        <v>94</v>
      </c>
      <c r="P141" s="83" t="s">
        <v>146</v>
      </c>
      <c r="Q141" s="77" t="s">
        <v>536</v>
      </c>
      <c r="R141" s="78" t="s">
        <v>39</v>
      </c>
      <c r="S141" s="77" t="s">
        <v>537</v>
      </c>
      <c r="T141" s="84" t="s">
        <v>102</v>
      </c>
      <c r="U141" s="85" t="s">
        <v>549</v>
      </c>
      <c r="V141" s="86" t="s">
        <v>73</v>
      </c>
      <c r="W141" s="6" t="str">
        <f>IFERROR(VLOOKUP($V141,'Agrupamiento Activos'!$A$3:$S$30,2,0),"")</f>
        <v>Pública</v>
      </c>
      <c r="X141" s="6" t="str">
        <f>IFERROR(VLOOKUP($V141,'Agrupamiento Activos'!$A$4:$S$30,9,0),"")</f>
        <v>Medio</v>
      </c>
      <c r="Y141" s="6" t="str">
        <f>IFERROR(VLOOKUP($V141,'Agrupamiento Activos'!$A$4:$S$30,16,0),"")</f>
        <v>Medio</v>
      </c>
      <c r="Z141" s="6" t="str">
        <f>IFERROR(VLOOKUP($V141,'Agrupamiento Activos'!$A$4:$S$30,19,0),"")</f>
        <v>Medio</v>
      </c>
      <c r="AA141" s="88" t="s">
        <v>568</v>
      </c>
      <c r="AB141" s="88" t="s">
        <v>568</v>
      </c>
      <c r="AC141" s="88" t="s">
        <v>568</v>
      </c>
      <c r="AD141" s="88" t="s">
        <v>568</v>
      </c>
      <c r="AE141" s="88" t="s">
        <v>568</v>
      </c>
      <c r="AF141" s="88" t="s">
        <v>568</v>
      </c>
      <c r="AG141" s="88" t="s">
        <v>59</v>
      </c>
    </row>
    <row r="142" spans="1:33" ht="56.25" x14ac:dyDescent="0.25">
      <c r="A142" s="77" t="s">
        <v>87</v>
      </c>
      <c r="B142" s="78" t="s">
        <v>299</v>
      </c>
      <c r="C142" s="79" t="s">
        <v>261</v>
      </c>
      <c r="D142" s="79" t="s">
        <v>262</v>
      </c>
      <c r="E142" s="77" t="s">
        <v>263</v>
      </c>
      <c r="F142" s="80" t="s">
        <v>91</v>
      </c>
      <c r="G142" s="79" t="s">
        <v>35</v>
      </c>
      <c r="H142" s="79" t="s">
        <v>35</v>
      </c>
      <c r="I142" s="78"/>
      <c r="J142" s="81" t="s">
        <v>133</v>
      </c>
      <c r="K142" s="77" t="s">
        <v>154</v>
      </c>
      <c r="L142" s="82" t="s">
        <v>35</v>
      </c>
      <c r="M142" s="82"/>
      <c r="N142" s="78" t="s">
        <v>145</v>
      </c>
      <c r="O142" s="78" t="s">
        <v>94</v>
      </c>
      <c r="P142" s="83" t="s">
        <v>146</v>
      </c>
      <c r="Q142" s="77" t="s">
        <v>553</v>
      </c>
      <c r="R142" s="78" t="s">
        <v>541</v>
      </c>
      <c r="S142" s="77" t="s">
        <v>555</v>
      </c>
      <c r="T142" s="94" t="s">
        <v>547</v>
      </c>
      <c r="U142" s="85" t="s">
        <v>549</v>
      </c>
      <c r="V142" s="86" t="s">
        <v>83</v>
      </c>
      <c r="W142" s="6" t="str">
        <f>IFERROR(VLOOKUP($V142,'Agrupamiento Activos'!$A$3:$S$30,2,0),"")</f>
        <v>Pública</v>
      </c>
      <c r="X142" s="6" t="str">
        <f>IFERROR(VLOOKUP($V142,'Agrupamiento Activos'!$A$4:$S$30,9,0),"")</f>
        <v>Alto</v>
      </c>
      <c r="Y142" s="6" t="str">
        <f>IFERROR(VLOOKUP($V142,'Agrupamiento Activos'!$A$4:$S$30,16,0),"")</f>
        <v>Alto</v>
      </c>
      <c r="Z142" s="6" t="str">
        <f>IFERROR(VLOOKUP($V142,'Agrupamiento Activos'!$A$4:$S$30,19,0),"")</f>
        <v>Medio</v>
      </c>
      <c r="AA142" s="88" t="s">
        <v>568</v>
      </c>
      <c r="AB142" s="88" t="s">
        <v>568</v>
      </c>
      <c r="AC142" s="88" t="s">
        <v>568</v>
      </c>
      <c r="AD142" s="88" t="s">
        <v>568</v>
      </c>
      <c r="AE142" s="88" t="s">
        <v>568</v>
      </c>
      <c r="AF142" s="88" t="s">
        <v>568</v>
      </c>
      <c r="AG142" s="88" t="s">
        <v>59</v>
      </c>
    </row>
    <row r="143" spans="1:33" ht="57" x14ac:dyDescent="0.25">
      <c r="A143" s="77" t="s">
        <v>87</v>
      </c>
      <c r="B143" s="78" t="s">
        <v>299</v>
      </c>
      <c r="C143" s="79" t="s">
        <v>264</v>
      </c>
      <c r="D143" s="79" t="s">
        <v>265</v>
      </c>
      <c r="E143" s="77" t="s">
        <v>266</v>
      </c>
      <c r="F143" s="80" t="s">
        <v>91</v>
      </c>
      <c r="G143" s="79" t="s">
        <v>35</v>
      </c>
      <c r="H143" s="79" t="s">
        <v>35</v>
      </c>
      <c r="I143" s="78"/>
      <c r="J143" s="81" t="s">
        <v>133</v>
      </c>
      <c r="K143" s="77" t="s">
        <v>154</v>
      </c>
      <c r="L143" s="82" t="s">
        <v>35</v>
      </c>
      <c r="M143" s="82"/>
      <c r="N143" s="78" t="s">
        <v>145</v>
      </c>
      <c r="O143" s="78" t="s">
        <v>94</v>
      </c>
      <c r="P143" s="83" t="s">
        <v>146</v>
      </c>
      <c r="Q143" s="77" t="s">
        <v>553</v>
      </c>
      <c r="R143" s="78" t="s">
        <v>541</v>
      </c>
      <c r="S143" s="77" t="s">
        <v>555</v>
      </c>
      <c r="T143" s="94" t="s">
        <v>547</v>
      </c>
      <c r="U143" s="85" t="s">
        <v>549</v>
      </c>
      <c r="V143" s="86" t="s">
        <v>83</v>
      </c>
      <c r="W143" s="6" t="str">
        <f>IFERROR(VLOOKUP($V143,'Agrupamiento Activos'!$A$3:$S$30,2,0),"")</f>
        <v>Pública</v>
      </c>
      <c r="X143" s="6" t="str">
        <f>IFERROR(VLOOKUP($V143,'Agrupamiento Activos'!$A$4:$S$30,9,0),"")</f>
        <v>Alto</v>
      </c>
      <c r="Y143" s="6" t="str">
        <f>IFERROR(VLOOKUP($V143,'Agrupamiento Activos'!$A$4:$S$30,16,0),"")</f>
        <v>Alto</v>
      </c>
      <c r="Z143" s="6" t="str">
        <f>IFERROR(VLOOKUP($V143,'Agrupamiento Activos'!$A$4:$S$30,19,0),"")</f>
        <v>Medio</v>
      </c>
      <c r="AA143" s="88" t="s">
        <v>568</v>
      </c>
      <c r="AB143" s="88" t="s">
        <v>568</v>
      </c>
      <c r="AC143" s="88" t="s">
        <v>568</v>
      </c>
      <c r="AD143" s="88" t="s">
        <v>568</v>
      </c>
      <c r="AE143" s="88" t="s">
        <v>568</v>
      </c>
      <c r="AF143" s="88" t="s">
        <v>568</v>
      </c>
      <c r="AG143" s="88" t="s">
        <v>59</v>
      </c>
    </row>
    <row r="144" spans="1:33" ht="56.25" x14ac:dyDescent="0.25">
      <c r="A144" s="77" t="s">
        <v>87</v>
      </c>
      <c r="B144" s="78" t="s">
        <v>299</v>
      </c>
      <c r="C144" s="79" t="s">
        <v>261</v>
      </c>
      <c r="D144" s="79" t="s">
        <v>267</v>
      </c>
      <c r="E144" s="77" t="s">
        <v>268</v>
      </c>
      <c r="F144" s="80" t="s">
        <v>91</v>
      </c>
      <c r="G144" s="79" t="s">
        <v>35</v>
      </c>
      <c r="H144" s="79" t="s">
        <v>35</v>
      </c>
      <c r="I144" s="78"/>
      <c r="J144" s="81" t="s">
        <v>133</v>
      </c>
      <c r="K144" s="77" t="s">
        <v>154</v>
      </c>
      <c r="L144" s="82" t="s">
        <v>35</v>
      </c>
      <c r="M144" s="82"/>
      <c r="N144" s="78" t="s">
        <v>145</v>
      </c>
      <c r="O144" s="78" t="s">
        <v>94</v>
      </c>
      <c r="P144" s="83" t="s">
        <v>146</v>
      </c>
      <c r="Q144" s="77" t="s">
        <v>553</v>
      </c>
      <c r="R144" s="78" t="s">
        <v>541</v>
      </c>
      <c r="S144" s="77" t="s">
        <v>555</v>
      </c>
      <c r="T144" s="94" t="s">
        <v>547</v>
      </c>
      <c r="U144" s="85" t="s">
        <v>549</v>
      </c>
      <c r="V144" s="86" t="s">
        <v>84</v>
      </c>
      <c r="W144" s="6" t="str">
        <f>IFERROR(VLOOKUP($V144,'Agrupamiento Activos'!$A$3:$S$30,2,0),"")</f>
        <v>Pública</v>
      </c>
      <c r="X144" s="6" t="str">
        <f>IFERROR(VLOOKUP($V144,'Agrupamiento Activos'!$A$4:$S$30,9,0),"")</f>
        <v>Alto</v>
      </c>
      <c r="Y144" s="6" t="str">
        <f>IFERROR(VLOOKUP($V144,'Agrupamiento Activos'!$A$4:$S$30,16,0),"")</f>
        <v>Alto</v>
      </c>
      <c r="Z144" s="6" t="str">
        <f>IFERROR(VLOOKUP($V144,'Agrupamiento Activos'!$A$4:$S$30,19,0),"")</f>
        <v>Medio</v>
      </c>
      <c r="AA144" s="88" t="s">
        <v>568</v>
      </c>
      <c r="AB144" s="88" t="s">
        <v>568</v>
      </c>
      <c r="AC144" s="88" t="s">
        <v>568</v>
      </c>
      <c r="AD144" s="88" t="s">
        <v>568</v>
      </c>
      <c r="AE144" s="88" t="s">
        <v>568</v>
      </c>
      <c r="AF144" s="88" t="s">
        <v>568</v>
      </c>
      <c r="AG144" s="88" t="s">
        <v>59</v>
      </c>
    </row>
    <row r="145" spans="1:33" ht="62.25" x14ac:dyDescent="0.25">
      <c r="A145" s="77" t="s">
        <v>87</v>
      </c>
      <c r="B145" s="78" t="s">
        <v>299</v>
      </c>
      <c r="C145" s="79" t="s">
        <v>102</v>
      </c>
      <c r="D145" s="79" t="s">
        <v>72</v>
      </c>
      <c r="E145" s="77" t="s">
        <v>269</v>
      </c>
      <c r="F145" s="80" t="s">
        <v>91</v>
      </c>
      <c r="G145" s="79"/>
      <c r="H145" s="79"/>
      <c r="I145" s="79" t="s">
        <v>35</v>
      </c>
      <c r="J145" s="81" t="s">
        <v>92</v>
      </c>
      <c r="K145" s="77" t="s">
        <v>93</v>
      </c>
      <c r="L145" s="82" t="s">
        <v>35</v>
      </c>
      <c r="M145" s="82"/>
      <c r="N145" s="78" t="s">
        <v>145</v>
      </c>
      <c r="O145" s="78" t="s">
        <v>94</v>
      </c>
      <c r="P145" s="83" t="s">
        <v>146</v>
      </c>
      <c r="Q145" s="77" t="s">
        <v>536</v>
      </c>
      <c r="R145" s="78" t="s">
        <v>39</v>
      </c>
      <c r="S145" s="77" t="s">
        <v>537</v>
      </c>
      <c r="T145" s="84" t="s">
        <v>102</v>
      </c>
      <c r="U145" s="85" t="s">
        <v>549</v>
      </c>
      <c r="V145" s="86" t="s">
        <v>73</v>
      </c>
      <c r="W145" s="6" t="str">
        <f>IFERROR(VLOOKUP($V145,'Agrupamiento Activos'!$A$3:$S$30,2,0),"")</f>
        <v>Pública</v>
      </c>
      <c r="X145" s="6" t="str">
        <f>IFERROR(VLOOKUP($V145,'Agrupamiento Activos'!$A$4:$S$30,9,0),"")</f>
        <v>Medio</v>
      </c>
      <c r="Y145" s="6" t="str">
        <f>IFERROR(VLOOKUP($V145,'Agrupamiento Activos'!$A$4:$S$30,16,0),"")</f>
        <v>Medio</v>
      </c>
      <c r="Z145" s="6" t="str">
        <f>IFERROR(VLOOKUP($V145,'Agrupamiento Activos'!$A$4:$S$30,19,0),"")</f>
        <v>Medio</v>
      </c>
      <c r="AA145" s="88" t="s">
        <v>568</v>
      </c>
      <c r="AB145" s="88" t="s">
        <v>568</v>
      </c>
      <c r="AC145" s="88" t="s">
        <v>568</v>
      </c>
      <c r="AD145" s="88" t="s">
        <v>568</v>
      </c>
      <c r="AE145" s="88" t="s">
        <v>568</v>
      </c>
      <c r="AF145" s="88" t="s">
        <v>568</v>
      </c>
      <c r="AG145" s="88" t="s">
        <v>59</v>
      </c>
    </row>
    <row r="146" spans="1:33" ht="62.25" x14ac:dyDescent="0.25">
      <c r="A146" s="77" t="s">
        <v>87</v>
      </c>
      <c r="B146" s="78" t="s">
        <v>299</v>
      </c>
      <c r="C146" s="79" t="s">
        <v>102</v>
      </c>
      <c r="D146" s="79" t="s">
        <v>72</v>
      </c>
      <c r="E146" s="77" t="s">
        <v>270</v>
      </c>
      <c r="F146" s="80" t="s">
        <v>91</v>
      </c>
      <c r="G146" s="79"/>
      <c r="H146" s="79"/>
      <c r="I146" s="79" t="s">
        <v>35</v>
      </c>
      <c r="J146" s="81" t="s">
        <v>92</v>
      </c>
      <c r="K146" s="77" t="s">
        <v>93</v>
      </c>
      <c r="L146" s="82" t="s">
        <v>35</v>
      </c>
      <c r="M146" s="82"/>
      <c r="N146" s="78" t="s">
        <v>145</v>
      </c>
      <c r="O146" s="78" t="s">
        <v>94</v>
      </c>
      <c r="P146" s="83" t="s">
        <v>146</v>
      </c>
      <c r="Q146" s="77" t="s">
        <v>536</v>
      </c>
      <c r="R146" s="78" t="s">
        <v>39</v>
      </c>
      <c r="S146" s="77" t="s">
        <v>537</v>
      </c>
      <c r="T146" s="84" t="s">
        <v>102</v>
      </c>
      <c r="U146" s="85" t="s">
        <v>549</v>
      </c>
      <c r="V146" s="86" t="s">
        <v>73</v>
      </c>
      <c r="W146" s="6" t="str">
        <f>IFERROR(VLOOKUP($V146,'Agrupamiento Activos'!$A$3:$S$30,2,0),"")</f>
        <v>Pública</v>
      </c>
      <c r="X146" s="6" t="str">
        <f>IFERROR(VLOOKUP($V146,'Agrupamiento Activos'!$A$4:$S$30,9,0),"")</f>
        <v>Medio</v>
      </c>
      <c r="Y146" s="6" t="str">
        <f>IFERROR(VLOOKUP($V146,'Agrupamiento Activos'!$A$4:$S$30,16,0),"")</f>
        <v>Medio</v>
      </c>
      <c r="Z146" s="6" t="str">
        <f>IFERROR(VLOOKUP($V146,'Agrupamiento Activos'!$A$4:$S$30,19,0),"")</f>
        <v>Medio</v>
      </c>
      <c r="AA146" s="88" t="s">
        <v>568</v>
      </c>
      <c r="AB146" s="88" t="s">
        <v>568</v>
      </c>
      <c r="AC146" s="88" t="s">
        <v>568</v>
      </c>
      <c r="AD146" s="88" t="s">
        <v>568</v>
      </c>
      <c r="AE146" s="88" t="s">
        <v>568</v>
      </c>
      <c r="AF146" s="88" t="s">
        <v>568</v>
      </c>
      <c r="AG146" s="88" t="s">
        <v>59</v>
      </c>
    </row>
    <row r="147" spans="1:33" ht="57" x14ac:dyDescent="0.25">
      <c r="A147" s="77" t="s">
        <v>87</v>
      </c>
      <c r="B147" s="78" t="s">
        <v>299</v>
      </c>
      <c r="C147" s="79" t="s">
        <v>271</v>
      </c>
      <c r="D147" s="79" t="s">
        <v>272</v>
      </c>
      <c r="E147" s="77" t="s">
        <v>273</v>
      </c>
      <c r="F147" s="80" t="s">
        <v>91</v>
      </c>
      <c r="G147" s="79" t="s">
        <v>35</v>
      </c>
      <c r="H147" s="79"/>
      <c r="I147" s="77"/>
      <c r="J147" s="81" t="s">
        <v>108</v>
      </c>
      <c r="K147" s="77" t="s">
        <v>102</v>
      </c>
      <c r="L147" s="82" t="s">
        <v>35</v>
      </c>
      <c r="M147" s="82"/>
      <c r="N147" s="78" t="s">
        <v>145</v>
      </c>
      <c r="O147" s="78" t="s">
        <v>94</v>
      </c>
      <c r="P147" s="83" t="s">
        <v>146</v>
      </c>
      <c r="Q147" s="77" t="s">
        <v>553</v>
      </c>
      <c r="R147" s="78" t="s">
        <v>39</v>
      </c>
      <c r="S147" s="77" t="s">
        <v>554</v>
      </c>
      <c r="T147" s="84" t="s">
        <v>102</v>
      </c>
      <c r="U147" s="85" t="s">
        <v>549</v>
      </c>
      <c r="V147" s="86" t="s">
        <v>77</v>
      </c>
      <c r="W147" s="6" t="str">
        <f>IFERROR(VLOOKUP($V147,'Agrupamiento Activos'!$A$3:$S$30,2,0),"")</f>
        <v>Pública</v>
      </c>
      <c r="X147" s="6" t="str">
        <f>IFERROR(VLOOKUP($V147,'Agrupamiento Activos'!$A$4:$S$30,9,0),"")</f>
        <v>Medio</v>
      </c>
      <c r="Y147" s="6" t="str">
        <f>IFERROR(VLOOKUP($V147,'Agrupamiento Activos'!$A$4:$S$30,16,0),"")</f>
        <v>Medio</v>
      </c>
      <c r="Z147" s="6" t="str">
        <f>IFERROR(VLOOKUP($V147,'Agrupamiento Activos'!$A$4:$S$30,19,0),"")</f>
        <v>Medio</v>
      </c>
      <c r="AA147" s="88" t="s">
        <v>568</v>
      </c>
      <c r="AB147" s="88" t="s">
        <v>568</v>
      </c>
      <c r="AC147" s="88" t="s">
        <v>568</v>
      </c>
      <c r="AD147" s="88" t="s">
        <v>568</v>
      </c>
      <c r="AE147" s="88" t="s">
        <v>568</v>
      </c>
      <c r="AF147" s="88" t="s">
        <v>568</v>
      </c>
      <c r="AG147" s="88" t="s">
        <v>59</v>
      </c>
    </row>
    <row r="148" spans="1:33" ht="62.25" x14ac:dyDescent="0.25">
      <c r="A148" s="77" t="s">
        <v>87</v>
      </c>
      <c r="B148" s="78" t="s">
        <v>299</v>
      </c>
      <c r="C148" s="79" t="s">
        <v>102</v>
      </c>
      <c r="D148" s="79" t="s">
        <v>72</v>
      </c>
      <c r="E148" s="77" t="s">
        <v>274</v>
      </c>
      <c r="F148" s="80" t="s">
        <v>91</v>
      </c>
      <c r="G148" s="79"/>
      <c r="H148" s="79"/>
      <c r="I148" s="79" t="s">
        <v>35</v>
      </c>
      <c r="J148" s="81" t="s">
        <v>92</v>
      </c>
      <c r="K148" s="77" t="s">
        <v>93</v>
      </c>
      <c r="L148" s="82" t="s">
        <v>35</v>
      </c>
      <c r="M148" s="82"/>
      <c r="N148" s="78" t="s">
        <v>145</v>
      </c>
      <c r="O148" s="78" t="s">
        <v>94</v>
      </c>
      <c r="P148" s="83" t="s">
        <v>146</v>
      </c>
      <c r="Q148" s="77" t="s">
        <v>536</v>
      </c>
      <c r="R148" s="78" t="s">
        <v>39</v>
      </c>
      <c r="S148" s="77" t="s">
        <v>537</v>
      </c>
      <c r="T148" s="84" t="s">
        <v>102</v>
      </c>
      <c r="U148" s="85" t="s">
        <v>549</v>
      </c>
      <c r="V148" s="86" t="s">
        <v>73</v>
      </c>
      <c r="W148" s="6" t="str">
        <f>IFERROR(VLOOKUP($V148,'Agrupamiento Activos'!$A$3:$S$30,2,0),"")</f>
        <v>Pública</v>
      </c>
      <c r="X148" s="6" t="str">
        <f>IFERROR(VLOOKUP($V148,'Agrupamiento Activos'!$A$4:$S$30,9,0),"")</f>
        <v>Medio</v>
      </c>
      <c r="Y148" s="6" t="str">
        <f>IFERROR(VLOOKUP($V148,'Agrupamiento Activos'!$A$4:$S$30,16,0),"")</f>
        <v>Medio</v>
      </c>
      <c r="Z148" s="6" t="str">
        <f>IFERROR(VLOOKUP($V148,'Agrupamiento Activos'!$A$4:$S$30,19,0),"")</f>
        <v>Medio</v>
      </c>
      <c r="AA148" s="88" t="s">
        <v>568</v>
      </c>
      <c r="AB148" s="88" t="s">
        <v>568</v>
      </c>
      <c r="AC148" s="88" t="s">
        <v>568</v>
      </c>
      <c r="AD148" s="88" t="s">
        <v>568</v>
      </c>
      <c r="AE148" s="88" t="s">
        <v>568</v>
      </c>
      <c r="AF148" s="88" t="s">
        <v>568</v>
      </c>
      <c r="AG148" s="88" t="s">
        <v>59</v>
      </c>
    </row>
    <row r="149" spans="1:33" ht="56.25" x14ac:dyDescent="0.25">
      <c r="A149" s="77" t="s">
        <v>87</v>
      </c>
      <c r="B149" s="78" t="s">
        <v>299</v>
      </c>
      <c r="C149" s="79" t="s">
        <v>275</v>
      </c>
      <c r="D149" s="79" t="s">
        <v>276</v>
      </c>
      <c r="E149" s="77" t="s">
        <v>277</v>
      </c>
      <c r="F149" s="80" t="s">
        <v>91</v>
      </c>
      <c r="G149" s="79" t="s">
        <v>35</v>
      </c>
      <c r="H149" s="79" t="s">
        <v>35</v>
      </c>
      <c r="I149" s="78"/>
      <c r="J149" s="81" t="s">
        <v>133</v>
      </c>
      <c r="K149" s="77" t="s">
        <v>154</v>
      </c>
      <c r="L149" s="82" t="s">
        <v>35</v>
      </c>
      <c r="M149" s="82"/>
      <c r="N149" s="78" t="s">
        <v>145</v>
      </c>
      <c r="O149" s="78" t="s">
        <v>94</v>
      </c>
      <c r="P149" s="83" t="s">
        <v>146</v>
      </c>
      <c r="Q149" s="77" t="s">
        <v>553</v>
      </c>
      <c r="R149" s="78" t="s">
        <v>541</v>
      </c>
      <c r="S149" s="77" t="s">
        <v>555</v>
      </c>
      <c r="T149" s="94" t="s">
        <v>547</v>
      </c>
      <c r="U149" s="85" t="s">
        <v>549</v>
      </c>
      <c r="V149" s="86" t="s">
        <v>83</v>
      </c>
      <c r="W149" s="6" t="str">
        <f>IFERROR(VLOOKUP($V149,'Agrupamiento Activos'!$A$3:$S$30,2,0),"")</f>
        <v>Pública</v>
      </c>
      <c r="X149" s="6" t="str">
        <f>IFERROR(VLOOKUP($V149,'Agrupamiento Activos'!$A$4:$S$30,9,0),"")</f>
        <v>Alto</v>
      </c>
      <c r="Y149" s="6" t="str">
        <f>IFERROR(VLOOKUP($V149,'Agrupamiento Activos'!$A$4:$S$30,16,0),"")</f>
        <v>Alto</v>
      </c>
      <c r="Z149" s="6" t="str">
        <f>IFERROR(VLOOKUP($V149,'Agrupamiento Activos'!$A$4:$S$30,19,0),"")</f>
        <v>Medio</v>
      </c>
      <c r="AA149" s="88" t="s">
        <v>568</v>
      </c>
      <c r="AB149" s="88" t="s">
        <v>568</v>
      </c>
      <c r="AC149" s="88" t="s">
        <v>568</v>
      </c>
      <c r="AD149" s="88" t="s">
        <v>568</v>
      </c>
      <c r="AE149" s="88" t="s">
        <v>568</v>
      </c>
      <c r="AF149" s="88" t="s">
        <v>568</v>
      </c>
      <c r="AG149" s="88" t="s">
        <v>59</v>
      </c>
    </row>
    <row r="150" spans="1:33" ht="57" x14ac:dyDescent="0.25">
      <c r="A150" s="77" t="s">
        <v>87</v>
      </c>
      <c r="B150" s="78" t="s">
        <v>299</v>
      </c>
      <c r="C150" s="79" t="s">
        <v>278</v>
      </c>
      <c r="D150" s="79" t="s">
        <v>279</v>
      </c>
      <c r="E150" s="77" t="s">
        <v>280</v>
      </c>
      <c r="F150" s="80" t="s">
        <v>91</v>
      </c>
      <c r="G150" s="79" t="s">
        <v>35</v>
      </c>
      <c r="H150" s="79" t="s">
        <v>35</v>
      </c>
      <c r="I150" s="78"/>
      <c r="J150" s="81" t="s">
        <v>133</v>
      </c>
      <c r="K150" s="77" t="s">
        <v>154</v>
      </c>
      <c r="L150" s="82" t="s">
        <v>35</v>
      </c>
      <c r="M150" s="82"/>
      <c r="N150" s="78" t="s">
        <v>145</v>
      </c>
      <c r="O150" s="78" t="s">
        <v>94</v>
      </c>
      <c r="P150" s="83" t="s">
        <v>146</v>
      </c>
      <c r="Q150" s="77" t="s">
        <v>553</v>
      </c>
      <c r="R150" s="78" t="s">
        <v>541</v>
      </c>
      <c r="S150" s="77" t="s">
        <v>555</v>
      </c>
      <c r="T150" s="94" t="s">
        <v>547</v>
      </c>
      <c r="U150" s="85" t="s">
        <v>549</v>
      </c>
      <c r="V150" s="86" t="s">
        <v>83</v>
      </c>
      <c r="W150" s="6" t="str">
        <f>IFERROR(VLOOKUP($V150,'Agrupamiento Activos'!$A$3:$S$30,2,0),"")</f>
        <v>Pública</v>
      </c>
      <c r="X150" s="6" t="str">
        <f>IFERROR(VLOOKUP($V150,'Agrupamiento Activos'!$A$4:$S$30,9,0),"")</f>
        <v>Alto</v>
      </c>
      <c r="Y150" s="6" t="str">
        <f>IFERROR(VLOOKUP($V150,'Agrupamiento Activos'!$A$4:$S$30,16,0),"")</f>
        <v>Alto</v>
      </c>
      <c r="Z150" s="6" t="str">
        <f>IFERROR(VLOOKUP($V150,'Agrupamiento Activos'!$A$4:$S$30,19,0),"")</f>
        <v>Medio</v>
      </c>
      <c r="AA150" s="88" t="s">
        <v>568</v>
      </c>
      <c r="AB150" s="88" t="s">
        <v>568</v>
      </c>
      <c r="AC150" s="88" t="s">
        <v>568</v>
      </c>
      <c r="AD150" s="88" t="s">
        <v>568</v>
      </c>
      <c r="AE150" s="88" t="s">
        <v>568</v>
      </c>
      <c r="AF150" s="88" t="s">
        <v>568</v>
      </c>
      <c r="AG150" s="88" t="s">
        <v>59</v>
      </c>
    </row>
    <row r="151" spans="1:33" ht="57" x14ac:dyDescent="0.25">
      <c r="A151" s="77" t="s">
        <v>87</v>
      </c>
      <c r="B151" s="78" t="s">
        <v>299</v>
      </c>
      <c r="C151" s="79" t="s">
        <v>89</v>
      </c>
      <c r="D151" s="79" t="s">
        <v>77</v>
      </c>
      <c r="E151" s="77" t="s">
        <v>281</v>
      </c>
      <c r="F151" s="80" t="s">
        <v>91</v>
      </c>
      <c r="G151" s="79" t="s">
        <v>35</v>
      </c>
      <c r="H151" s="79"/>
      <c r="I151" s="78"/>
      <c r="J151" s="81" t="s">
        <v>108</v>
      </c>
      <c r="K151" s="77" t="s">
        <v>102</v>
      </c>
      <c r="L151" s="82" t="s">
        <v>35</v>
      </c>
      <c r="M151" s="82"/>
      <c r="N151" s="78" t="s">
        <v>145</v>
      </c>
      <c r="O151" s="78" t="s">
        <v>94</v>
      </c>
      <c r="P151" s="83" t="s">
        <v>146</v>
      </c>
      <c r="Q151" s="77" t="s">
        <v>553</v>
      </c>
      <c r="R151" s="78" t="s">
        <v>39</v>
      </c>
      <c r="S151" s="77" t="s">
        <v>554</v>
      </c>
      <c r="T151" s="84" t="s">
        <v>102</v>
      </c>
      <c r="U151" s="85" t="s">
        <v>549</v>
      </c>
      <c r="V151" s="86" t="s">
        <v>77</v>
      </c>
      <c r="W151" s="6" t="str">
        <f>IFERROR(VLOOKUP($V151,'Agrupamiento Activos'!$A$3:$S$30,2,0),"")</f>
        <v>Pública</v>
      </c>
      <c r="X151" s="6" t="str">
        <f>IFERROR(VLOOKUP($V151,'Agrupamiento Activos'!$A$4:$S$30,9,0),"")</f>
        <v>Medio</v>
      </c>
      <c r="Y151" s="6" t="str">
        <f>IFERROR(VLOOKUP($V151,'Agrupamiento Activos'!$A$4:$S$30,16,0),"")</f>
        <v>Medio</v>
      </c>
      <c r="Z151" s="6" t="str">
        <f>IFERROR(VLOOKUP($V151,'Agrupamiento Activos'!$A$4:$S$30,19,0),"")</f>
        <v>Medio</v>
      </c>
      <c r="AA151" s="88" t="s">
        <v>568</v>
      </c>
      <c r="AB151" s="88" t="s">
        <v>568</v>
      </c>
      <c r="AC151" s="88" t="s">
        <v>568</v>
      </c>
      <c r="AD151" s="88" t="s">
        <v>568</v>
      </c>
      <c r="AE151" s="88" t="s">
        <v>568</v>
      </c>
      <c r="AF151" s="88" t="s">
        <v>568</v>
      </c>
      <c r="AG151" s="88" t="s">
        <v>59</v>
      </c>
    </row>
    <row r="152" spans="1:33" ht="56.25" x14ac:dyDescent="0.25">
      <c r="A152" s="77" t="s">
        <v>87</v>
      </c>
      <c r="B152" s="78" t="s">
        <v>299</v>
      </c>
      <c r="C152" s="79" t="s">
        <v>282</v>
      </c>
      <c r="D152" s="79" t="s">
        <v>283</v>
      </c>
      <c r="E152" s="77" t="s">
        <v>284</v>
      </c>
      <c r="F152" s="80" t="s">
        <v>91</v>
      </c>
      <c r="G152" s="79" t="s">
        <v>35</v>
      </c>
      <c r="H152" s="79" t="s">
        <v>35</v>
      </c>
      <c r="I152" s="78"/>
      <c r="J152" s="81" t="s">
        <v>133</v>
      </c>
      <c r="K152" s="77" t="s">
        <v>154</v>
      </c>
      <c r="L152" s="82" t="s">
        <v>35</v>
      </c>
      <c r="M152" s="82"/>
      <c r="N152" s="78" t="s">
        <v>145</v>
      </c>
      <c r="O152" s="78" t="s">
        <v>94</v>
      </c>
      <c r="P152" s="83" t="s">
        <v>146</v>
      </c>
      <c r="Q152" s="77" t="s">
        <v>553</v>
      </c>
      <c r="R152" s="78" t="s">
        <v>541</v>
      </c>
      <c r="S152" s="77" t="s">
        <v>555</v>
      </c>
      <c r="T152" s="94" t="s">
        <v>547</v>
      </c>
      <c r="U152" s="85" t="s">
        <v>549</v>
      </c>
      <c r="V152" s="86" t="s">
        <v>83</v>
      </c>
      <c r="W152" s="6" t="str">
        <f>IFERROR(VLOOKUP($V152,'Agrupamiento Activos'!$A$3:$S$30,2,0),"")</f>
        <v>Pública</v>
      </c>
      <c r="X152" s="6" t="str">
        <f>IFERROR(VLOOKUP($V152,'Agrupamiento Activos'!$A$4:$S$30,9,0),"")</f>
        <v>Alto</v>
      </c>
      <c r="Y152" s="6" t="str">
        <f>IFERROR(VLOOKUP($V152,'Agrupamiento Activos'!$A$4:$S$30,16,0),"")</f>
        <v>Alto</v>
      </c>
      <c r="Z152" s="6" t="str">
        <f>IFERROR(VLOOKUP($V152,'Agrupamiento Activos'!$A$4:$S$30,19,0),"")</f>
        <v>Medio</v>
      </c>
      <c r="AA152" s="88" t="s">
        <v>568</v>
      </c>
      <c r="AB152" s="88" t="s">
        <v>568</v>
      </c>
      <c r="AC152" s="88" t="s">
        <v>568</v>
      </c>
      <c r="AD152" s="88" t="s">
        <v>568</v>
      </c>
      <c r="AE152" s="88" t="s">
        <v>568</v>
      </c>
      <c r="AF152" s="88" t="s">
        <v>568</v>
      </c>
      <c r="AG152" s="88" t="s">
        <v>59</v>
      </c>
    </row>
    <row r="153" spans="1:33" ht="62.25" x14ac:dyDescent="0.25">
      <c r="A153" s="77" t="s">
        <v>87</v>
      </c>
      <c r="B153" s="78" t="s">
        <v>299</v>
      </c>
      <c r="C153" s="79" t="s">
        <v>102</v>
      </c>
      <c r="D153" s="79" t="s">
        <v>123</v>
      </c>
      <c r="E153" s="77" t="s">
        <v>285</v>
      </c>
      <c r="F153" s="80" t="s">
        <v>91</v>
      </c>
      <c r="G153" s="79"/>
      <c r="H153" s="79"/>
      <c r="I153" s="79" t="s">
        <v>35</v>
      </c>
      <c r="J153" s="81" t="s">
        <v>92</v>
      </c>
      <c r="K153" s="77" t="s">
        <v>93</v>
      </c>
      <c r="L153" s="82" t="s">
        <v>35</v>
      </c>
      <c r="M153" s="82"/>
      <c r="N153" s="78" t="s">
        <v>145</v>
      </c>
      <c r="O153" s="78" t="s">
        <v>94</v>
      </c>
      <c r="P153" s="83" t="s">
        <v>146</v>
      </c>
      <c r="Q153" s="77" t="s">
        <v>536</v>
      </c>
      <c r="R153" s="78" t="s">
        <v>39</v>
      </c>
      <c r="S153" s="77" t="s">
        <v>537</v>
      </c>
      <c r="T153" s="84" t="s">
        <v>102</v>
      </c>
      <c r="U153" s="85" t="s">
        <v>549</v>
      </c>
      <c r="V153" s="86" t="s">
        <v>73</v>
      </c>
      <c r="W153" s="6" t="str">
        <f>IFERROR(VLOOKUP($V153,'Agrupamiento Activos'!$A$3:$S$30,2,0),"")</f>
        <v>Pública</v>
      </c>
      <c r="X153" s="6" t="str">
        <f>IFERROR(VLOOKUP($V153,'Agrupamiento Activos'!$A$4:$S$30,9,0),"")</f>
        <v>Medio</v>
      </c>
      <c r="Y153" s="6" t="str">
        <f>IFERROR(VLOOKUP($V153,'Agrupamiento Activos'!$A$4:$S$30,16,0),"")</f>
        <v>Medio</v>
      </c>
      <c r="Z153" s="6" t="str">
        <f>IFERROR(VLOOKUP($V153,'Agrupamiento Activos'!$A$4:$S$30,19,0),"")</f>
        <v>Medio</v>
      </c>
      <c r="AA153" s="88" t="s">
        <v>568</v>
      </c>
      <c r="AB153" s="88" t="s">
        <v>568</v>
      </c>
      <c r="AC153" s="88" t="s">
        <v>568</v>
      </c>
      <c r="AD153" s="88" t="s">
        <v>568</v>
      </c>
      <c r="AE153" s="88" t="s">
        <v>568</v>
      </c>
      <c r="AF153" s="88" t="s">
        <v>568</v>
      </c>
      <c r="AG153" s="88" t="s">
        <v>59</v>
      </c>
    </row>
    <row r="154" spans="1:33" ht="56.25" x14ac:dyDescent="0.25">
      <c r="A154" s="77" t="s">
        <v>87</v>
      </c>
      <c r="B154" s="78" t="s">
        <v>299</v>
      </c>
      <c r="C154" s="79" t="s">
        <v>89</v>
      </c>
      <c r="D154" s="79" t="s">
        <v>286</v>
      </c>
      <c r="E154" s="77" t="s">
        <v>287</v>
      </c>
      <c r="F154" s="80" t="s">
        <v>91</v>
      </c>
      <c r="G154" s="79" t="s">
        <v>35</v>
      </c>
      <c r="H154" s="79" t="s">
        <v>35</v>
      </c>
      <c r="I154" s="78"/>
      <c r="J154" s="81" t="s">
        <v>133</v>
      </c>
      <c r="K154" s="77" t="s">
        <v>154</v>
      </c>
      <c r="L154" s="82" t="s">
        <v>35</v>
      </c>
      <c r="M154" s="82"/>
      <c r="N154" s="78" t="s">
        <v>145</v>
      </c>
      <c r="O154" s="78" t="s">
        <v>94</v>
      </c>
      <c r="P154" s="83" t="s">
        <v>146</v>
      </c>
      <c r="Q154" s="77" t="s">
        <v>553</v>
      </c>
      <c r="R154" s="78" t="s">
        <v>541</v>
      </c>
      <c r="S154" s="77" t="s">
        <v>555</v>
      </c>
      <c r="T154" s="94" t="s">
        <v>547</v>
      </c>
      <c r="U154" s="85" t="s">
        <v>549</v>
      </c>
      <c r="V154" s="86" t="s">
        <v>77</v>
      </c>
      <c r="W154" s="6" t="str">
        <f>IFERROR(VLOOKUP($V154,'Agrupamiento Activos'!$A$3:$S$30,2,0),"")</f>
        <v>Pública</v>
      </c>
      <c r="X154" s="6" t="str">
        <f>IFERROR(VLOOKUP($V154,'Agrupamiento Activos'!$A$4:$S$30,9,0),"")</f>
        <v>Medio</v>
      </c>
      <c r="Y154" s="6" t="str">
        <f>IFERROR(VLOOKUP($V154,'Agrupamiento Activos'!$A$4:$S$30,16,0),"")</f>
        <v>Medio</v>
      </c>
      <c r="Z154" s="6" t="str">
        <f>IFERROR(VLOOKUP($V154,'Agrupamiento Activos'!$A$4:$S$30,19,0),"")</f>
        <v>Medio</v>
      </c>
      <c r="AA154" s="88" t="s">
        <v>568</v>
      </c>
      <c r="AB154" s="88" t="s">
        <v>568</v>
      </c>
      <c r="AC154" s="88" t="s">
        <v>568</v>
      </c>
      <c r="AD154" s="88" t="s">
        <v>568</v>
      </c>
      <c r="AE154" s="88" t="s">
        <v>568</v>
      </c>
      <c r="AF154" s="88" t="s">
        <v>568</v>
      </c>
      <c r="AG154" s="88" t="s">
        <v>59</v>
      </c>
    </row>
    <row r="155" spans="1:33" ht="56.25" x14ac:dyDescent="0.25">
      <c r="A155" s="77" t="s">
        <v>87</v>
      </c>
      <c r="B155" s="78" t="s">
        <v>299</v>
      </c>
      <c r="C155" s="79" t="s">
        <v>288</v>
      </c>
      <c r="D155" s="79" t="s">
        <v>289</v>
      </c>
      <c r="E155" s="77" t="s">
        <v>290</v>
      </c>
      <c r="F155" s="80" t="s">
        <v>91</v>
      </c>
      <c r="G155" s="79" t="s">
        <v>35</v>
      </c>
      <c r="H155" s="79" t="s">
        <v>35</v>
      </c>
      <c r="I155" s="78"/>
      <c r="J155" s="81" t="s">
        <v>133</v>
      </c>
      <c r="K155" s="77" t="s">
        <v>154</v>
      </c>
      <c r="L155" s="82" t="s">
        <v>35</v>
      </c>
      <c r="M155" s="82"/>
      <c r="N155" s="78" t="s">
        <v>145</v>
      </c>
      <c r="O155" s="78" t="s">
        <v>94</v>
      </c>
      <c r="P155" s="83" t="s">
        <v>146</v>
      </c>
      <c r="Q155" s="77" t="s">
        <v>553</v>
      </c>
      <c r="R155" s="78" t="s">
        <v>541</v>
      </c>
      <c r="S155" s="77" t="s">
        <v>555</v>
      </c>
      <c r="T155" s="94" t="s">
        <v>547</v>
      </c>
      <c r="U155" s="85" t="s">
        <v>549</v>
      </c>
      <c r="V155" s="86" t="s">
        <v>83</v>
      </c>
      <c r="W155" s="6" t="str">
        <f>IFERROR(VLOOKUP($V155,'Agrupamiento Activos'!$A$3:$S$30,2,0),"")</f>
        <v>Pública</v>
      </c>
      <c r="X155" s="6" t="str">
        <f>IFERROR(VLOOKUP($V155,'Agrupamiento Activos'!$A$4:$S$30,9,0),"")</f>
        <v>Alto</v>
      </c>
      <c r="Y155" s="6" t="str">
        <f>IFERROR(VLOOKUP($V155,'Agrupamiento Activos'!$A$4:$S$30,16,0),"")</f>
        <v>Alto</v>
      </c>
      <c r="Z155" s="6" t="str">
        <f>IFERROR(VLOOKUP($V155,'Agrupamiento Activos'!$A$4:$S$30,19,0),"")</f>
        <v>Medio</v>
      </c>
      <c r="AA155" s="88" t="s">
        <v>568</v>
      </c>
      <c r="AB155" s="88" t="s">
        <v>568</v>
      </c>
      <c r="AC155" s="88" t="s">
        <v>568</v>
      </c>
      <c r="AD155" s="88" t="s">
        <v>568</v>
      </c>
      <c r="AE155" s="88" t="s">
        <v>568</v>
      </c>
      <c r="AF155" s="88" t="s">
        <v>568</v>
      </c>
      <c r="AG155" s="88" t="s">
        <v>59</v>
      </c>
    </row>
    <row r="156" spans="1:33" ht="62.25" x14ac:dyDescent="0.25">
      <c r="A156" s="77" t="s">
        <v>87</v>
      </c>
      <c r="B156" s="78" t="s">
        <v>299</v>
      </c>
      <c r="C156" s="79" t="s">
        <v>102</v>
      </c>
      <c r="D156" s="79" t="s">
        <v>72</v>
      </c>
      <c r="E156" s="77" t="s">
        <v>291</v>
      </c>
      <c r="F156" s="80" t="s">
        <v>91</v>
      </c>
      <c r="G156" s="79"/>
      <c r="H156" s="79"/>
      <c r="I156" s="79" t="s">
        <v>35</v>
      </c>
      <c r="J156" s="81" t="s">
        <v>92</v>
      </c>
      <c r="K156" s="77" t="s">
        <v>93</v>
      </c>
      <c r="L156" s="82" t="s">
        <v>35</v>
      </c>
      <c r="M156" s="82"/>
      <c r="N156" s="78" t="s">
        <v>145</v>
      </c>
      <c r="O156" s="78" t="s">
        <v>94</v>
      </c>
      <c r="P156" s="83" t="s">
        <v>146</v>
      </c>
      <c r="Q156" s="77" t="s">
        <v>536</v>
      </c>
      <c r="R156" s="78" t="s">
        <v>39</v>
      </c>
      <c r="S156" s="77" t="s">
        <v>537</v>
      </c>
      <c r="T156" s="84" t="s">
        <v>102</v>
      </c>
      <c r="U156" s="85" t="s">
        <v>549</v>
      </c>
      <c r="V156" s="86" t="s">
        <v>73</v>
      </c>
      <c r="W156" s="6" t="str">
        <f>IFERROR(VLOOKUP($V156,'Agrupamiento Activos'!$A$3:$S$30,2,0),"")</f>
        <v>Pública</v>
      </c>
      <c r="X156" s="6" t="str">
        <f>IFERROR(VLOOKUP($V156,'Agrupamiento Activos'!$A$4:$S$30,9,0),"")</f>
        <v>Medio</v>
      </c>
      <c r="Y156" s="6" t="str">
        <f>IFERROR(VLOOKUP($V156,'Agrupamiento Activos'!$A$4:$S$30,16,0),"")</f>
        <v>Medio</v>
      </c>
      <c r="Z156" s="6" t="str">
        <f>IFERROR(VLOOKUP($V156,'Agrupamiento Activos'!$A$4:$S$30,19,0),"")</f>
        <v>Medio</v>
      </c>
      <c r="AA156" s="88" t="s">
        <v>568</v>
      </c>
      <c r="AB156" s="88" t="s">
        <v>568</v>
      </c>
      <c r="AC156" s="88" t="s">
        <v>568</v>
      </c>
      <c r="AD156" s="88" t="s">
        <v>568</v>
      </c>
      <c r="AE156" s="88" t="s">
        <v>568</v>
      </c>
      <c r="AF156" s="88" t="s">
        <v>568</v>
      </c>
      <c r="AG156" s="88" t="s">
        <v>59</v>
      </c>
    </row>
    <row r="157" spans="1:33" ht="62.25" x14ac:dyDescent="0.25">
      <c r="A157" s="77" t="s">
        <v>87</v>
      </c>
      <c r="B157" s="78" t="s">
        <v>299</v>
      </c>
      <c r="C157" s="79" t="s">
        <v>102</v>
      </c>
      <c r="D157" s="79" t="s">
        <v>72</v>
      </c>
      <c r="E157" s="77" t="s">
        <v>319</v>
      </c>
      <c r="F157" s="80" t="s">
        <v>91</v>
      </c>
      <c r="G157" s="79"/>
      <c r="H157" s="79"/>
      <c r="I157" s="78" t="s">
        <v>35</v>
      </c>
      <c r="J157" s="81" t="s">
        <v>92</v>
      </c>
      <c r="K157" s="77" t="s">
        <v>93</v>
      </c>
      <c r="L157" s="82" t="s">
        <v>35</v>
      </c>
      <c r="M157" s="82"/>
      <c r="N157" s="78" t="s">
        <v>145</v>
      </c>
      <c r="O157" s="78" t="s">
        <v>94</v>
      </c>
      <c r="P157" s="83" t="s">
        <v>146</v>
      </c>
      <c r="Q157" s="77" t="s">
        <v>536</v>
      </c>
      <c r="R157" s="78" t="s">
        <v>39</v>
      </c>
      <c r="S157" s="77" t="s">
        <v>537</v>
      </c>
      <c r="T157" s="84" t="s">
        <v>102</v>
      </c>
      <c r="U157" s="85" t="s">
        <v>549</v>
      </c>
      <c r="V157" s="86" t="s">
        <v>73</v>
      </c>
      <c r="W157" s="6" t="str">
        <f>IFERROR(VLOOKUP($V157,'Agrupamiento Activos'!$A$3:$S$30,2,0),"")</f>
        <v>Pública</v>
      </c>
      <c r="X157" s="6" t="str">
        <f>IFERROR(VLOOKUP($V157,'Agrupamiento Activos'!$A$4:$S$30,9,0),"")</f>
        <v>Medio</v>
      </c>
      <c r="Y157" s="6" t="str">
        <f>IFERROR(VLOOKUP($V157,'Agrupamiento Activos'!$A$4:$S$30,16,0),"")</f>
        <v>Medio</v>
      </c>
      <c r="Z157" s="6" t="str">
        <f>IFERROR(VLOOKUP($V157,'Agrupamiento Activos'!$A$4:$S$30,19,0),"")</f>
        <v>Medio</v>
      </c>
      <c r="AA157" s="88" t="s">
        <v>568</v>
      </c>
      <c r="AB157" s="88" t="s">
        <v>568</v>
      </c>
      <c r="AC157" s="88" t="s">
        <v>568</v>
      </c>
      <c r="AD157" s="88" t="s">
        <v>568</v>
      </c>
      <c r="AE157" s="88" t="s">
        <v>568</v>
      </c>
      <c r="AF157" s="88" t="s">
        <v>568</v>
      </c>
      <c r="AG157" s="88" t="s">
        <v>59</v>
      </c>
    </row>
    <row r="158" spans="1:33" ht="57" x14ac:dyDescent="0.25">
      <c r="A158" s="77" t="s">
        <v>87</v>
      </c>
      <c r="B158" s="78" t="s">
        <v>299</v>
      </c>
      <c r="C158" s="79" t="s">
        <v>320</v>
      </c>
      <c r="D158" s="79" t="s">
        <v>321</v>
      </c>
      <c r="E158" s="77" t="s">
        <v>322</v>
      </c>
      <c r="F158" s="80" t="s">
        <v>91</v>
      </c>
      <c r="G158" s="79" t="s">
        <v>35</v>
      </c>
      <c r="H158" s="79" t="s">
        <v>35</v>
      </c>
      <c r="I158" s="79"/>
      <c r="J158" s="81" t="s">
        <v>133</v>
      </c>
      <c r="K158" s="77" t="s">
        <v>154</v>
      </c>
      <c r="L158" s="82" t="s">
        <v>35</v>
      </c>
      <c r="M158" s="82"/>
      <c r="N158" s="78" t="s">
        <v>145</v>
      </c>
      <c r="O158" s="78" t="s">
        <v>94</v>
      </c>
      <c r="P158" s="83" t="s">
        <v>146</v>
      </c>
      <c r="Q158" s="77" t="s">
        <v>553</v>
      </c>
      <c r="R158" s="78" t="s">
        <v>541</v>
      </c>
      <c r="S158" s="77" t="s">
        <v>555</v>
      </c>
      <c r="T158" s="94" t="s">
        <v>547</v>
      </c>
      <c r="U158" s="85" t="s">
        <v>549</v>
      </c>
      <c r="V158" s="86" t="s">
        <v>84</v>
      </c>
      <c r="W158" s="6" t="str">
        <f>IFERROR(VLOOKUP($V158,'Agrupamiento Activos'!$A$3:$S$30,2,0),"")</f>
        <v>Pública</v>
      </c>
      <c r="X158" s="6" t="str">
        <f>IFERROR(VLOOKUP($V158,'Agrupamiento Activos'!$A$4:$S$30,9,0),"")</f>
        <v>Alto</v>
      </c>
      <c r="Y158" s="6" t="str">
        <f>IFERROR(VLOOKUP($V158,'Agrupamiento Activos'!$A$4:$S$30,16,0),"")</f>
        <v>Alto</v>
      </c>
      <c r="Z158" s="6" t="str">
        <f>IFERROR(VLOOKUP($V158,'Agrupamiento Activos'!$A$4:$S$30,19,0),"")</f>
        <v>Medio</v>
      </c>
      <c r="AA158" s="88" t="s">
        <v>568</v>
      </c>
      <c r="AB158" s="88" t="s">
        <v>568</v>
      </c>
      <c r="AC158" s="88" t="s">
        <v>568</v>
      </c>
      <c r="AD158" s="88" t="s">
        <v>568</v>
      </c>
      <c r="AE158" s="88" t="s">
        <v>568</v>
      </c>
      <c r="AF158" s="88" t="s">
        <v>568</v>
      </c>
      <c r="AG158" s="88" t="s">
        <v>59</v>
      </c>
    </row>
    <row r="159" spans="1:33" ht="57" x14ac:dyDescent="0.25">
      <c r="A159" s="77" t="s">
        <v>87</v>
      </c>
      <c r="B159" s="78" t="s">
        <v>299</v>
      </c>
      <c r="C159" s="79" t="s">
        <v>323</v>
      </c>
      <c r="D159" s="79" t="s">
        <v>324</v>
      </c>
      <c r="E159" s="77" t="s">
        <v>325</v>
      </c>
      <c r="F159" s="80" t="s">
        <v>91</v>
      </c>
      <c r="G159" s="79" t="s">
        <v>35</v>
      </c>
      <c r="H159" s="79" t="s">
        <v>35</v>
      </c>
      <c r="I159" s="79"/>
      <c r="J159" s="81" t="s">
        <v>133</v>
      </c>
      <c r="K159" s="77" t="s">
        <v>154</v>
      </c>
      <c r="L159" s="82" t="s">
        <v>35</v>
      </c>
      <c r="M159" s="82"/>
      <c r="N159" s="78" t="s">
        <v>145</v>
      </c>
      <c r="O159" s="78" t="s">
        <v>94</v>
      </c>
      <c r="P159" s="83" t="s">
        <v>146</v>
      </c>
      <c r="Q159" s="77" t="s">
        <v>553</v>
      </c>
      <c r="R159" s="78" t="s">
        <v>541</v>
      </c>
      <c r="S159" s="77" t="s">
        <v>555</v>
      </c>
      <c r="T159" s="94" t="s">
        <v>547</v>
      </c>
      <c r="U159" s="85" t="s">
        <v>549</v>
      </c>
      <c r="V159" s="86" t="s">
        <v>83</v>
      </c>
      <c r="W159" s="6" t="str">
        <f>IFERROR(VLOOKUP($V159,'Agrupamiento Activos'!$A$3:$S$30,2,0),"")</f>
        <v>Pública</v>
      </c>
      <c r="X159" s="6" t="str">
        <f>IFERROR(VLOOKUP($V159,'Agrupamiento Activos'!$A$4:$S$30,9,0),"")</f>
        <v>Alto</v>
      </c>
      <c r="Y159" s="6" t="str">
        <f>IFERROR(VLOOKUP($V159,'Agrupamiento Activos'!$A$4:$S$30,16,0),"")</f>
        <v>Alto</v>
      </c>
      <c r="Z159" s="6" t="str">
        <f>IFERROR(VLOOKUP($V159,'Agrupamiento Activos'!$A$4:$S$30,19,0),"")</f>
        <v>Medio</v>
      </c>
      <c r="AA159" s="88" t="s">
        <v>568</v>
      </c>
      <c r="AB159" s="88" t="s">
        <v>568</v>
      </c>
      <c r="AC159" s="88" t="s">
        <v>568</v>
      </c>
      <c r="AD159" s="88" t="s">
        <v>568</v>
      </c>
      <c r="AE159" s="88" t="s">
        <v>568</v>
      </c>
      <c r="AF159" s="88" t="s">
        <v>568</v>
      </c>
      <c r="AG159" s="88" t="s">
        <v>59</v>
      </c>
    </row>
    <row r="160" spans="1:33" ht="57" x14ac:dyDescent="0.25">
      <c r="A160" s="77" t="s">
        <v>87</v>
      </c>
      <c r="B160" s="78" t="s">
        <v>299</v>
      </c>
      <c r="C160" s="79" t="s">
        <v>326</v>
      </c>
      <c r="D160" s="79" t="s">
        <v>327</v>
      </c>
      <c r="E160" s="77" t="s">
        <v>328</v>
      </c>
      <c r="F160" s="80" t="s">
        <v>91</v>
      </c>
      <c r="G160" s="79" t="s">
        <v>35</v>
      </c>
      <c r="H160" s="79" t="s">
        <v>35</v>
      </c>
      <c r="I160" s="79"/>
      <c r="J160" s="81" t="s">
        <v>133</v>
      </c>
      <c r="K160" s="77" t="s">
        <v>154</v>
      </c>
      <c r="L160" s="82" t="s">
        <v>35</v>
      </c>
      <c r="M160" s="82"/>
      <c r="N160" s="78" t="s">
        <v>145</v>
      </c>
      <c r="O160" s="78" t="s">
        <v>94</v>
      </c>
      <c r="P160" s="83" t="s">
        <v>146</v>
      </c>
      <c r="Q160" s="77" t="s">
        <v>553</v>
      </c>
      <c r="R160" s="78" t="s">
        <v>541</v>
      </c>
      <c r="S160" s="77" t="s">
        <v>555</v>
      </c>
      <c r="T160" s="94" t="s">
        <v>547</v>
      </c>
      <c r="U160" s="85" t="s">
        <v>549</v>
      </c>
      <c r="V160" s="86" t="s">
        <v>82</v>
      </c>
      <c r="W160" s="6" t="str">
        <f>IFERROR(VLOOKUP($V160,'Agrupamiento Activos'!$A$3:$S$30,2,0),"")</f>
        <v>Pública</v>
      </c>
      <c r="X160" s="6" t="str">
        <f>IFERROR(VLOOKUP($V160,'Agrupamiento Activos'!$A$4:$S$30,9,0),"")</f>
        <v>Medio</v>
      </c>
      <c r="Y160" s="6" t="str">
        <f>IFERROR(VLOOKUP($V160,'Agrupamiento Activos'!$A$4:$S$30,16,0),"")</f>
        <v>Medio</v>
      </c>
      <c r="Z160" s="6" t="str">
        <f>IFERROR(VLOOKUP($V160,'Agrupamiento Activos'!$A$4:$S$30,19,0),"")</f>
        <v>Medio</v>
      </c>
      <c r="AA160" s="88" t="s">
        <v>568</v>
      </c>
      <c r="AB160" s="88" t="s">
        <v>568</v>
      </c>
      <c r="AC160" s="88" t="s">
        <v>568</v>
      </c>
      <c r="AD160" s="88" t="s">
        <v>568</v>
      </c>
      <c r="AE160" s="88" t="s">
        <v>568</v>
      </c>
      <c r="AF160" s="88" t="s">
        <v>568</v>
      </c>
      <c r="AG160" s="88" t="s">
        <v>59</v>
      </c>
    </row>
    <row r="161" spans="1:33" ht="85.5" x14ac:dyDescent="0.25">
      <c r="A161" s="77" t="s">
        <v>87</v>
      </c>
      <c r="B161" s="78" t="s">
        <v>299</v>
      </c>
      <c r="C161" s="79" t="s">
        <v>329</v>
      </c>
      <c r="D161" s="79" t="s">
        <v>330</v>
      </c>
      <c r="E161" s="77" t="s">
        <v>293</v>
      </c>
      <c r="F161" s="80" t="s">
        <v>91</v>
      </c>
      <c r="G161" s="79" t="s">
        <v>35</v>
      </c>
      <c r="H161" s="79" t="s">
        <v>35</v>
      </c>
      <c r="I161" s="79"/>
      <c r="J161" s="81" t="s">
        <v>133</v>
      </c>
      <c r="K161" s="77" t="s">
        <v>154</v>
      </c>
      <c r="L161" s="82" t="s">
        <v>35</v>
      </c>
      <c r="M161" s="82"/>
      <c r="N161" s="78" t="s">
        <v>145</v>
      </c>
      <c r="O161" s="78" t="s">
        <v>94</v>
      </c>
      <c r="P161" s="83" t="s">
        <v>146</v>
      </c>
      <c r="Q161" s="77" t="s">
        <v>561</v>
      </c>
      <c r="R161" s="78" t="s">
        <v>541</v>
      </c>
      <c r="S161" s="77" t="s">
        <v>563</v>
      </c>
      <c r="T161" s="94" t="s">
        <v>547</v>
      </c>
      <c r="U161" s="85" t="s">
        <v>549</v>
      </c>
      <c r="V161" s="86" t="s">
        <v>82</v>
      </c>
      <c r="W161" s="6" t="str">
        <f>IFERROR(VLOOKUP($V161,'Agrupamiento Activos'!$A$3:$S$30,2,0),"")</f>
        <v>Pública</v>
      </c>
      <c r="X161" s="6" t="str">
        <f>IFERROR(VLOOKUP($V161,'Agrupamiento Activos'!$A$4:$S$30,9,0),"")</f>
        <v>Medio</v>
      </c>
      <c r="Y161" s="6" t="str">
        <f>IFERROR(VLOOKUP($V161,'Agrupamiento Activos'!$A$4:$S$30,16,0),"")</f>
        <v>Medio</v>
      </c>
      <c r="Z161" s="6" t="str">
        <f>IFERROR(VLOOKUP($V161,'Agrupamiento Activos'!$A$4:$S$30,19,0),"")</f>
        <v>Medio</v>
      </c>
      <c r="AA161" s="88" t="s">
        <v>568</v>
      </c>
      <c r="AB161" s="88" t="s">
        <v>568</v>
      </c>
      <c r="AC161" s="88" t="s">
        <v>568</v>
      </c>
      <c r="AD161" s="88" t="s">
        <v>568</v>
      </c>
      <c r="AE161" s="88" t="s">
        <v>568</v>
      </c>
      <c r="AF161" s="88" t="s">
        <v>568</v>
      </c>
      <c r="AG161" s="88" t="s">
        <v>59</v>
      </c>
    </row>
    <row r="162" spans="1:33" ht="45" x14ac:dyDescent="0.25">
      <c r="A162" s="77" t="s">
        <v>87</v>
      </c>
      <c r="B162" s="78" t="s">
        <v>299</v>
      </c>
      <c r="C162" s="79" t="s">
        <v>102</v>
      </c>
      <c r="D162" s="79" t="s">
        <v>294</v>
      </c>
      <c r="E162" s="77" t="s">
        <v>295</v>
      </c>
      <c r="F162" s="80" t="s">
        <v>91</v>
      </c>
      <c r="G162" s="79" t="s">
        <v>35</v>
      </c>
      <c r="H162" s="79"/>
      <c r="I162" s="78"/>
      <c r="J162" s="81" t="s">
        <v>108</v>
      </c>
      <c r="K162" s="77" t="s">
        <v>102</v>
      </c>
      <c r="L162" s="82" t="s">
        <v>35</v>
      </c>
      <c r="M162" s="82"/>
      <c r="N162" s="78" t="s">
        <v>145</v>
      </c>
      <c r="O162" s="78" t="s">
        <v>94</v>
      </c>
      <c r="P162" s="83" t="s">
        <v>146</v>
      </c>
      <c r="Q162" s="77" t="s">
        <v>553</v>
      </c>
      <c r="R162" s="78" t="s">
        <v>39</v>
      </c>
      <c r="S162" s="77" t="s">
        <v>554</v>
      </c>
      <c r="T162" s="84" t="s">
        <v>102</v>
      </c>
      <c r="U162" s="85" t="s">
        <v>549</v>
      </c>
      <c r="V162" s="86" t="s">
        <v>83</v>
      </c>
      <c r="W162" s="6" t="str">
        <f>IFERROR(VLOOKUP($V162,'Agrupamiento Activos'!$A$3:$S$30,2,0),"")</f>
        <v>Pública</v>
      </c>
      <c r="X162" s="6" t="str">
        <f>IFERROR(VLOOKUP($V162,'Agrupamiento Activos'!$A$4:$S$30,9,0),"")</f>
        <v>Alto</v>
      </c>
      <c r="Y162" s="6" t="str">
        <f>IFERROR(VLOOKUP($V162,'Agrupamiento Activos'!$A$4:$S$30,16,0),"")</f>
        <v>Alto</v>
      </c>
      <c r="Z162" s="6" t="str">
        <f>IFERROR(VLOOKUP($V162,'Agrupamiento Activos'!$A$4:$S$30,19,0),"")</f>
        <v>Medio</v>
      </c>
      <c r="AA162" s="88" t="s">
        <v>568</v>
      </c>
      <c r="AB162" s="88" t="s">
        <v>568</v>
      </c>
      <c r="AC162" s="88" t="s">
        <v>568</v>
      </c>
      <c r="AD162" s="88" t="s">
        <v>568</v>
      </c>
      <c r="AE162" s="88" t="s">
        <v>568</v>
      </c>
      <c r="AF162" s="88" t="s">
        <v>568</v>
      </c>
      <c r="AG162" s="88" t="s">
        <v>59</v>
      </c>
    </row>
    <row r="163" spans="1:33" ht="57" x14ac:dyDescent="0.25">
      <c r="A163" s="77" t="s">
        <v>87</v>
      </c>
      <c r="B163" s="78" t="s">
        <v>299</v>
      </c>
      <c r="C163" s="79" t="s">
        <v>102</v>
      </c>
      <c r="D163" s="79" t="s">
        <v>296</v>
      </c>
      <c r="E163" s="77" t="s">
        <v>297</v>
      </c>
      <c r="F163" s="80" t="s">
        <v>91</v>
      </c>
      <c r="G163" s="79"/>
      <c r="H163" s="79"/>
      <c r="I163" s="79" t="s">
        <v>35</v>
      </c>
      <c r="J163" s="81" t="s">
        <v>99</v>
      </c>
      <c r="K163" s="77" t="s">
        <v>113</v>
      </c>
      <c r="L163" s="82" t="s">
        <v>35</v>
      </c>
      <c r="M163" s="82"/>
      <c r="N163" s="78" t="s">
        <v>145</v>
      </c>
      <c r="O163" s="78" t="s">
        <v>94</v>
      </c>
      <c r="P163" s="83" t="s">
        <v>146</v>
      </c>
      <c r="Q163" s="77" t="s">
        <v>536</v>
      </c>
      <c r="R163" s="78" t="s">
        <v>39</v>
      </c>
      <c r="S163" s="77" t="s">
        <v>558</v>
      </c>
      <c r="T163" s="84" t="s">
        <v>102</v>
      </c>
      <c r="U163" s="85" t="s">
        <v>549</v>
      </c>
      <c r="V163" s="86" t="s">
        <v>81</v>
      </c>
      <c r="W163" s="6" t="str">
        <f>IFERROR(VLOOKUP($V163,'Agrupamiento Activos'!$A$3:$S$30,2,0),"")</f>
        <v>Pública</v>
      </c>
      <c r="X163" s="6" t="str">
        <f>IFERROR(VLOOKUP($V163,'Agrupamiento Activos'!$A$4:$S$30,9,0),"")</f>
        <v>Medio</v>
      </c>
      <c r="Y163" s="6" t="str">
        <f>IFERROR(VLOOKUP($V163,'Agrupamiento Activos'!$A$4:$S$30,16,0),"")</f>
        <v>Medio</v>
      </c>
      <c r="Z163" s="6" t="str">
        <f>IFERROR(VLOOKUP($V163,'Agrupamiento Activos'!$A$4:$S$30,19,0),"")</f>
        <v>Medio</v>
      </c>
      <c r="AA163" s="88" t="s">
        <v>568</v>
      </c>
      <c r="AB163" s="88" t="s">
        <v>568</v>
      </c>
      <c r="AC163" s="88" t="s">
        <v>568</v>
      </c>
      <c r="AD163" s="88" t="s">
        <v>568</v>
      </c>
      <c r="AE163" s="88" t="s">
        <v>568</v>
      </c>
      <c r="AF163" s="88" t="s">
        <v>568</v>
      </c>
      <c r="AG163" s="88" t="s">
        <v>59</v>
      </c>
    </row>
    <row r="164" spans="1:33" ht="60" x14ac:dyDescent="0.25">
      <c r="A164" s="77" t="s">
        <v>87</v>
      </c>
      <c r="B164" s="78" t="s">
        <v>299</v>
      </c>
      <c r="C164" s="79" t="s">
        <v>102</v>
      </c>
      <c r="D164" s="79" t="s">
        <v>72</v>
      </c>
      <c r="E164" s="77" t="s">
        <v>298</v>
      </c>
      <c r="F164" s="80" t="s">
        <v>91</v>
      </c>
      <c r="G164" s="79"/>
      <c r="H164" s="79"/>
      <c r="I164" s="79" t="s">
        <v>35</v>
      </c>
      <c r="J164" s="81" t="s">
        <v>92</v>
      </c>
      <c r="K164" s="77" t="s">
        <v>93</v>
      </c>
      <c r="L164" s="82" t="s">
        <v>35</v>
      </c>
      <c r="M164" s="82"/>
      <c r="N164" s="78" t="s">
        <v>145</v>
      </c>
      <c r="O164" s="78" t="s">
        <v>94</v>
      </c>
      <c r="P164" s="83" t="s">
        <v>146</v>
      </c>
      <c r="Q164" s="77" t="s">
        <v>536</v>
      </c>
      <c r="R164" s="78" t="s">
        <v>39</v>
      </c>
      <c r="S164" s="77" t="s">
        <v>537</v>
      </c>
      <c r="T164" s="84" t="s">
        <v>102</v>
      </c>
      <c r="U164" s="85" t="s">
        <v>549</v>
      </c>
      <c r="V164" s="86" t="s">
        <v>73</v>
      </c>
      <c r="W164" s="6" t="str">
        <f>IFERROR(VLOOKUP($V164,'Agrupamiento Activos'!$A$3:$S$30,2,0),"")</f>
        <v>Pública</v>
      </c>
      <c r="X164" s="6" t="str">
        <f>IFERROR(VLOOKUP($V164,'Agrupamiento Activos'!$A$4:$S$30,9,0),"")</f>
        <v>Medio</v>
      </c>
      <c r="Y164" s="6" t="str">
        <f>IFERROR(VLOOKUP($V164,'Agrupamiento Activos'!$A$4:$S$30,16,0),"")</f>
        <v>Medio</v>
      </c>
      <c r="Z164" s="6" t="str">
        <f>IFERROR(VLOOKUP($V164,'Agrupamiento Activos'!$A$4:$S$30,19,0),"")</f>
        <v>Medio</v>
      </c>
      <c r="AA164" s="88" t="s">
        <v>568</v>
      </c>
      <c r="AB164" s="88" t="s">
        <v>568</v>
      </c>
      <c r="AC164" s="88" t="s">
        <v>568</v>
      </c>
      <c r="AD164" s="88" t="s">
        <v>568</v>
      </c>
      <c r="AE164" s="88" t="s">
        <v>568</v>
      </c>
      <c r="AF164" s="88" t="s">
        <v>568</v>
      </c>
      <c r="AG164" s="88" t="s">
        <v>59</v>
      </c>
    </row>
    <row r="165" spans="1:33" ht="62.25" x14ac:dyDescent="0.25">
      <c r="A165" s="77" t="s">
        <v>87</v>
      </c>
      <c r="B165" s="78" t="s">
        <v>331</v>
      </c>
      <c r="C165" s="79" t="s">
        <v>102</v>
      </c>
      <c r="D165" s="79" t="s">
        <v>72</v>
      </c>
      <c r="E165" s="77" t="s">
        <v>239</v>
      </c>
      <c r="F165" s="80" t="s">
        <v>91</v>
      </c>
      <c r="G165" s="79"/>
      <c r="H165" s="79"/>
      <c r="I165" s="79" t="s">
        <v>35</v>
      </c>
      <c r="J165" s="81" t="s">
        <v>92</v>
      </c>
      <c r="K165" s="77" t="s">
        <v>93</v>
      </c>
      <c r="L165" s="82" t="s">
        <v>35</v>
      </c>
      <c r="M165" s="82"/>
      <c r="N165" s="78" t="s">
        <v>145</v>
      </c>
      <c r="O165" s="78" t="s">
        <v>94</v>
      </c>
      <c r="P165" s="83" t="s">
        <v>146</v>
      </c>
      <c r="Q165" s="77" t="s">
        <v>536</v>
      </c>
      <c r="R165" s="78" t="s">
        <v>39</v>
      </c>
      <c r="S165" s="77" t="s">
        <v>537</v>
      </c>
      <c r="T165" s="84" t="s">
        <v>102</v>
      </c>
      <c r="U165" s="85" t="s">
        <v>549</v>
      </c>
      <c r="V165" s="86" t="s">
        <v>73</v>
      </c>
      <c r="W165" s="6" t="str">
        <f>IFERROR(VLOOKUP($V165,'Agrupamiento Activos'!$A$3:$S$30,2,0),"")</f>
        <v>Pública</v>
      </c>
      <c r="X165" s="6" t="str">
        <f>IFERROR(VLOOKUP($V165,'Agrupamiento Activos'!$A$4:$S$30,9,0),"")</f>
        <v>Medio</v>
      </c>
      <c r="Y165" s="6" t="str">
        <f>IFERROR(VLOOKUP($V165,'Agrupamiento Activos'!$A$4:$S$30,16,0),"")</f>
        <v>Medio</v>
      </c>
      <c r="Z165" s="6" t="str">
        <f>IFERROR(VLOOKUP($V165,'Agrupamiento Activos'!$A$4:$S$30,19,0),"")</f>
        <v>Medio</v>
      </c>
      <c r="AA165" s="88" t="s">
        <v>568</v>
      </c>
      <c r="AB165" s="88" t="s">
        <v>568</v>
      </c>
      <c r="AC165" s="88" t="s">
        <v>568</v>
      </c>
      <c r="AD165" s="88" t="s">
        <v>568</v>
      </c>
      <c r="AE165" s="88" t="s">
        <v>568</v>
      </c>
      <c r="AF165" s="88" t="s">
        <v>568</v>
      </c>
      <c r="AG165" s="88" t="s">
        <v>59</v>
      </c>
    </row>
    <row r="166" spans="1:33" ht="57" x14ac:dyDescent="0.25">
      <c r="A166" s="77" t="s">
        <v>87</v>
      </c>
      <c r="B166" s="78" t="s">
        <v>331</v>
      </c>
      <c r="C166" s="79" t="s">
        <v>89</v>
      </c>
      <c r="D166" s="79" t="s">
        <v>77</v>
      </c>
      <c r="E166" s="77" t="s">
        <v>240</v>
      </c>
      <c r="F166" s="80" t="s">
        <v>91</v>
      </c>
      <c r="G166" s="79" t="s">
        <v>35</v>
      </c>
      <c r="H166" s="79"/>
      <c r="I166" s="78"/>
      <c r="J166" s="81" t="s">
        <v>108</v>
      </c>
      <c r="K166" s="77" t="s">
        <v>102</v>
      </c>
      <c r="L166" s="82" t="s">
        <v>35</v>
      </c>
      <c r="M166" s="82"/>
      <c r="N166" s="78" t="s">
        <v>145</v>
      </c>
      <c r="O166" s="78" t="s">
        <v>94</v>
      </c>
      <c r="P166" s="83" t="s">
        <v>146</v>
      </c>
      <c r="Q166" s="77" t="s">
        <v>553</v>
      </c>
      <c r="R166" s="78" t="s">
        <v>39</v>
      </c>
      <c r="S166" s="77" t="s">
        <v>554</v>
      </c>
      <c r="T166" s="84" t="s">
        <v>102</v>
      </c>
      <c r="U166" s="85" t="s">
        <v>549</v>
      </c>
      <c r="V166" s="86" t="s">
        <v>77</v>
      </c>
      <c r="W166" s="6" t="str">
        <f>IFERROR(VLOOKUP($V166,'Agrupamiento Activos'!$A$3:$S$30,2,0),"")</f>
        <v>Pública</v>
      </c>
      <c r="X166" s="6" t="str">
        <f>IFERROR(VLOOKUP($V166,'Agrupamiento Activos'!$A$4:$S$30,9,0),"")</f>
        <v>Medio</v>
      </c>
      <c r="Y166" s="6" t="str">
        <f>IFERROR(VLOOKUP($V166,'Agrupamiento Activos'!$A$4:$S$30,16,0),"")</f>
        <v>Medio</v>
      </c>
      <c r="Z166" s="6" t="str">
        <f>IFERROR(VLOOKUP($V166,'Agrupamiento Activos'!$A$4:$S$30,19,0),"")</f>
        <v>Medio</v>
      </c>
      <c r="AA166" s="88" t="s">
        <v>568</v>
      </c>
      <c r="AB166" s="88" t="s">
        <v>568</v>
      </c>
      <c r="AC166" s="88" t="s">
        <v>568</v>
      </c>
      <c r="AD166" s="88" t="s">
        <v>568</v>
      </c>
      <c r="AE166" s="88" t="s">
        <v>568</v>
      </c>
      <c r="AF166" s="88" t="s">
        <v>568</v>
      </c>
      <c r="AG166" s="88" t="s">
        <v>59</v>
      </c>
    </row>
    <row r="167" spans="1:33" ht="57" x14ac:dyDescent="0.25">
      <c r="A167" s="77" t="s">
        <v>87</v>
      </c>
      <c r="B167" s="78" t="s">
        <v>331</v>
      </c>
      <c r="C167" s="79" t="s">
        <v>102</v>
      </c>
      <c r="D167" s="79" t="s">
        <v>219</v>
      </c>
      <c r="E167" s="77" t="s">
        <v>220</v>
      </c>
      <c r="F167" s="80" t="s">
        <v>91</v>
      </c>
      <c r="G167" s="79"/>
      <c r="H167" s="79"/>
      <c r="I167" s="79" t="s">
        <v>35</v>
      </c>
      <c r="J167" s="81" t="s">
        <v>99</v>
      </c>
      <c r="K167" s="77" t="s">
        <v>113</v>
      </c>
      <c r="L167" s="82" t="s">
        <v>35</v>
      </c>
      <c r="M167" s="82"/>
      <c r="N167" s="78" t="s">
        <v>145</v>
      </c>
      <c r="O167" s="78" t="s">
        <v>94</v>
      </c>
      <c r="P167" s="83" t="s">
        <v>146</v>
      </c>
      <c r="Q167" s="77" t="s">
        <v>536</v>
      </c>
      <c r="R167" s="78" t="s">
        <v>39</v>
      </c>
      <c r="S167" s="77" t="s">
        <v>558</v>
      </c>
      <c r="T167" s="84" t="s">
        <v>102</v>
      </c>
      <c r="U167" s="85" t="s">
        <v>549</v>
      </c>
      <c r="V167" s="86" t="s">
        <v>81</v>
      </c>
      <c r="W167" s="6" t="str">
        <f>IFERROR(VLOOKUP($V167,'Agrupamiento Activos'!$A$3:$S$30,2,0),"")</f>
        <v>Pública</v>
      </c>
      <c r="X167" s="6" t="str">
        <f>IFERROR(VLOOKUP($V167,'Agrupamiento Activos'!$A$4:$S$30,9,0),"")</f>
        <v>Medio</v>
      </c>
      <c r="Y167" s="6" t="str">
        <f>IFERROR(VLOOKUP($V167,'Agrupamiento Activos'!$A$4:$S$30,16,0),"")</f>
        <v>Medio</v>
      </c>
      <c r="Z167" s="6" t="str">
        <f>IFERROR(VLOOKUP($V167,'Agrupamiento Activos'!$A$4:$S$30,19,0),"")</f>
        <v>Medio</v>
      </c>
      <c r="AA167" s="88" t="s">
        <v>568</v>
      </c>
      <c r="AB167" s="88" t="s">
        <v>568</v>
      </c>
      <c r="AC167" s="88" t="s">
        <v>568</v>
      </c>
      <c r="AD167" s="88" t="s">
        <v>568</v>
      </c>
      <c r="AE167" s="88" t="s">
        <v>568</v>
      </c>
      <c r="AF167" s="88" t="s">
        <v>568</v>
      </c>
      <c r="AG167" s="88" t="s">
        <v>59</v>
      </c>
    </row>
    <row r="168" spans="1:33" ht="57" x14ac:dyDescent="0.25">
      <c r="A168" s="77" t="s">
        <v>87</v>
      </c>
      <c r="B168" s="78" t="s">
        <v>331</v>
      </c>
      <c r="C168" s="79" t="s">
        <v>160</v>
      </c>
      <c r="D168" s="79" t="s">
        <v>332</v>
      </c>
      <c r="E168" s="77" t="s">
        <v>333</v>
      </c>
      <c r="F168" s="80" t="s">
        <v>91</v>
      </c>
      <c r="G168" s="79" t="s">
        <v>35</v>
      </c>
      <c r="H168" s="79" t="s">
        <v>35</v>
      </c>
      <c r="I168" s="79"/>
      <c r="J168" s="81" t="s">
        <v>133</v>
      </c>
      <c r="K168" s="77" t="s">
        <v>154</v>
      </c>
      <c r="L168" s="82" t="s">
        <v>35</v>
      </c>
      <c r="M168" s="82"/>
      <c r="N168" s="78" t="s">
        <v>145</v>
      </c>
      <c r="O168" s="78" t="s">
        <v>94</v>
      </c>
      <c r="P168" s="83" t="s">
        <v>146</v>
      </c>
      <c r="Q168" s="77" t="s">
        <v>553</v>
      </c>
      <c r="R168" s="78" t="s">
        <v>541</v>
      </c>
      <c r="S168" s="77" t="s">
        <v>560</v>
      </c>
      <c r="T168" s="94" t="s">
        <v>547</v>
      </c>
      <c r="U168" s="85" t="s">
        <v>549</v>
      </c>
      <c r="V168" s="86" t="s">
        <v>83</v>
      </c>
      <c r="W168" s="6" t="str">
        <f>IFERROR(VLOOKUP($V168,'Agrupamiento Activos'!$A$3:$S$30,2,0),"")</f>
        <v>Pública</v>
      </c>
      <c r="X168" s="6" t="str">
        <f>IFERROR(VLOOKUP($V168,'Agrupamiento Activos'!$A$4:$S$30,9,0),"")</f>
        <v>Alto</v>
      </c>
      <c r="Y168" s="6" t="str">
        <f>IFERROR(VLOOKUP($V168,'Agrupamiento Activos'!$A$4:$S$30,16,0),"")</f>
        <v>Alto</v>
      </c>
      <c r="Z168" s="6" t="str">
        <f>IFERROR(VLOOKUP($V168,'Agrupamiento Activos'!$A$4:$S$30,19,0),"")</f>
        <v>Medio</v>
      </c>
      <c r="AA168" s="88" t="s">
        <v>568</v>
      </c>
      <c r="AB168" s="88" t="s">
        <v>568</v>
      </c>
      <c r="AC168" s="88" t="s">
        <v>568</v>
      </c>
      <c r="AD168" s="88" t="s">
        <v>568</v>
      </c>
      <c r="AE168" s="88" t="s">
        <v>568</v>
      </c>
      <c r="AF168" s="88" t="s">
        <v>568</v>
      </c>
      <c r="AG168" s="88" t="s">
        <v>59</v>
      </c>
    </row>
    <row r="169" spans="1:33" ht="56.25" x14ac:dyDescent="0.25">
      <c r="A169" s="77" t="s">
        <v>87</v>
      </c>
      <c r="B169" s="78" t="s">
        <v>331</v>
      </c>
      <c r="C169" s="79" t="s">
        <v>151</v>
      </c>
      <c r="D169" s="77" t="s">
        <v>152</v>
      </c>
      <c r="E169" s="77" t="s">
        <v>153</v>
      </c>
      <c r="F169" s="80" t="s">
        <v>91</v>
      </c>
      <c r="G169" s="79" t="s">
        <v>35</v>
      </c>
      <c r="H169" s="79" t="s">
        <v>35</v>
      </c>
      <c r="I169" s="79"/>
      <c r="J169" s="81" t="s">
        <v>133</v>
      </c>
      <c r="K169" s="77" t="s">
        <v>154</v>
      </c>
      <c r="L169" s="82" t="s">
        <v>35</v>
      </c>
      <c r="M169" s="82"/>
      <c r="N169" s="78" t="s">
        <v>145</v>
      </c>
      <c r="O169" s="78" t="s">
        <v>94</v>
      </c>
      <c r="P169" s="83" t="s">
        <v>146</v>
      </c>
      <c r="Q169" s="77" t="s">
        <v>553</v>
      </c>
      <c r="R169" s="78" t="s">
        <v>541</v>
      </c>
      <c r="S169" s="77" t="s">
        <v>555</v>
      </c>
      <c r="T169" s="94" t="s">
        <v>547</v>
      </c>
      <c r="U169" s="85" t="s">
        <v>549</v>
      </c>
      <c r="V169" s="86" t="s">
        <v>83</v>
      </c>
      <c r="W169" s="6" t="str">
        <f>IFERROR(VLOOKUP($V169,'Agrupamiento Activos'!$A$3:$S$30,2,0),"")</f>
        <v>Pública</v>
      </c>
      <c r="X169" s="6" t="str">
        <f>IFERROR(VLOOKUP($V169,'Agrupamiento Activos'!$A$4:$S$30,9,0),"")</f>
        <v>Alto</v>
      </c>
      <c r="Y169" s="6" t="str">
        <f>IFERROR(VLOOKUP($V169,'Agrupamiento Activos'!$A$4:$S$30,16,0),"")</f>
        <v>Alto</v>
      </c>
      <c r="Z169" s="6" t="str">
        <f>IFERROR(VLOOKUP($V169,'Agrupamiento Activos'!$A$4:$S$30,19,0),"")</f>
        <v>Medio</v>
      </c>
      <c r="AA169" s="88" t="s">
        <v>568</v>
      </c>
      <c r="AB169" s="88" t="s">
        <v>568</v>
      </c>
      <c r="AC169" s="88" t="s">
        <v>568</v>
      </c>
      <c r="AD169" s="88" t="s">
        <v>568</v>
      </c>
      <c r="AE169" s="88" t="s">
        <v>568</v>
      </c>
      <c r="AF169" s="88" t="s">
        <v>568</v>
      </c>
      <c r="AG169" s="88" t="s">
        <v>59</v>
      </c>
    </row>
    <row r="170" spans="1:33" ht="56.25" x14ac:dyDescent="0.25">
      <c r="A170" s="77" t="s">
        <v>87</v>
      </c>
      <c r="B170" s="78" t="s">
        <v>331</v>
      </c>
      <c r="C170" s="79" t="s">
        <v>201</v>
      </c>
      <c r="D170" s="85" t="s">
        <v>202</v>
      </c>
      <c r="E170" s="77" t="s">
        <v>203</v>
      </c>
      <c r="F170" s="80" t="s">
        <v>91</v>
      </c>
      <c r="G170" s="79" t="s">
        <v>35</v>
      </c>
      <c r="H170" s="79" t="s">
        <v>35</v>
      </c>
      <c r="I170" s="79"/>
      <c r="J170" s="81" t="s">
        <v>133</v>
      </c>
      <c r="K170" s="77" t="s">
        <v>154</v>
      </c>
      <c r="L170" s="82" t="s">
        <v>35</v>
      </c>
      <c r="M170" s="82"/>
      <c r="N170" s="78" t="s">
        <v>145</v>
      </c>
      <c r="O170" s="78" t="s">
        <v>94</v>
      </c>
      <c r="P170" s="83" t="s">
        <v>146</v>
      </c>
      <c r="Q170" s="77" t="s">
        <v>553</v>
      </c>
      <c r="R170" s="78" t="s">
        <v>541</v>
      </c>
      <c r="S170" s="77" t="s">
        <v>555</v>
      </c>
      <c r="T170" s="94" t="s">
        <v>547</v>
      </c>
      <c r="U170" s="85" t="s">
        <v>549</v>
      </c>
      <c r="V170" s="86" t="s">
        <v>83</v>
      </c>
      <c r="W170" s="6" t="str">
        <f>IFERROR(VLOOKUP($V170,'Agrupamiento Activos'!$A$3:$S$30,2,0),"")</f>
        <v>Pública</v>
      </c>
      <c r="X170" s="6" t="str">
        <f>IFERROR(VLOOKUP($V170,'Agrupamiento Activos'!$A$4:$S$30,9,0),"")</f>
        <v>Alto</v>
      </c>
      <c r="Y170" s="6" t="str">
        <f>IFERROR(VLOOKUP($V170,'Agrupamiento Activos'!$A$4:$S$30,16,0),"")</f>
        <v>Alto</v>
      </c>
      <c r="Z170" s="6" t="str">
        <f>IFERROR(VLOOKUP($V170,'Agrupamiento Activos'!$A$4:$S$30,19,0),"")</f>
        <v>Medio</v>
      </c>
      <c r="AA170" s="88" t="s">
        <v>568</v>
      </c>
      <c r="AB170" s="88" t="s">
        <v>568</v>
      </c>
      <c r="AC170" s="88" t="s">
        <v>568</v>
      </c>
      <c r="AD170" s="88" t="s">
        <v>568</v>
      </c>
      <c r="AE170" s="88" t="s">
        <v>568</v>
      </c>
      <c r="AF170" s="88" t="s">
        <v>568</v>
      </c>
      <c r="AG170" s="88" t="s">
        <v>59</v>
      </c>
    </row>
    <row r="171" spans="1:33" ht="45" x14ac:dyDescent="0.25">
      <c r="A171" s="77" t="s">
        <v>87</v>
      </c>
      <c r="B171" s="78" t="s">
        <v>331</v>
      </c>
      <c r="C171" s="79" t="s">
        <v>102</v>
      </c>
      <c r="D171" s="85" t="s">
        <v>198</v>
      </c>
      <c r="E171" s="77" t="s">
        <v>199</v>
      </c>
      <c r="F171" s="80" t="s">
        <v>91</v>
      </c>
      <c r="G171" s="79" t="s">
        <v>35</v>
      </c>
      <c r="H171" s="79"/>
      <c r="I171" s="79"/>
      <c r="J171" s="81" t="s">
        <v>200</v>
      </c>
      <c r="K171" s="77" t="s">
        <v>102</v>
      </c>
      <c r="L171" s="82"/>
      <c r="M171" s="82" t="s">
        <v>35</v>
      </c>
      <c r="N171" s="78" t="s">
        <v>145</v>
      </c>
      <c r="O171" s="78" t="s">
        <v>94</v>
      </c>
      <c r="P171" s="83" t="s">
        <v>146</v>
      </c>
      <c r="Q171" s="77" t="s">
        <v>553</v>
      </c>
      <c r="R171" s="78" t="s">
        <v>39</v>
      </c>
      <c r="S171" s="77" t="s">
        <v>554</v>
      </c>
      <c r="T171" s="84" t="s">
        <v>102</v>
      </c>
      <c r="U171" s="85" t="s">
        <v>549</v>
      </c>
      <c r="V171" s="86" t="s">
        <v>83</v>
      </c>
      <c r="W171" s="6" t="str">
        <f>IFERROR(VLOOKUP($V171,'Agrupamiento Activos'!$A$3:$S$30,2,0),"")</f>
        <v>Pública</v>
      </c>
      <c r="X171" s="6" t="str">
        <f>IFERROR(VLOOKUP($V171,'Agrupamiento Activos'!$A$4:$S$30,9,0),"")</f>
        <v>Alto</v>
      </c>
      <c r="Y171" s="6" t="str">
        <f>IFERROR(VLOOKUP($V171,'Agrupamiento Activos'!$A$4:$S$30,16,0),"")</f>
        <v>Alto</v>
      </c>
      <c r="Z171" s="6" t="str">
        <f>IFERROR(VLOOKUP($V171,'Agrupamiento Activos'!$A$4:$S$30,19,0),"")</f>
        <v>Medio</v>
      </c>
      <c r="AA171" s="88" t="s">
        <v>568</v>
      </c>
      <c r="AB171" s="88" t="s">
        <v>568</v>
      </c>
      <c r="AC171" s="88" t="s">
        <v>568</v>
      </c>
      <c r="AD171" s="88" t="s">
        <v>568</v>
      </c>
      <c r="AE171" s="88" t="s">
        <v>568</v>
      </c>
      <c r="AF171" s="88" t="s">
        <v>568</v>
      </c>
      <c r="AG171" s="88" t="s">
        <v>59</v>
      </c>
    </row>
    <row r="172" spans="1:33" ht="71.25" x14ac:dyDescent="0.25">
      <c r="A172" s="77" t="s">
        <v>87</v>
      </c>
      <c r="B172" s="78" t="s">
        <v>331</v>
      </c>
      <c r="C172" s="79" t="s">
        <v>102</v>
      </c>
      <c r="D172" s="79" t="s">
        <v>243</v>
      </c>
      <c r="E172" s="77" t="s">
        <v>210</v>
      </c>
      <c r="F172" s="80" t="s">
        <v>91</v>
      </c>
      <c r="G172" s="79" t="s">
        <v>35</v>
      </c>
      <c r="H172" s="79"/>
      <c r="I172" s="79"/>
      <c r="J172" s="81" t="s">
        <v>108</v>
      </c>
      <c r="K172" s="77" t="s">
        <v>102</v>
      </c>
      <c r="L172" s="82" t="s">
        <v>35</v>
      </c>
      <c r="M172" s="82"/>
      <c r="N172" s="78" t="s">
        <v>145</v>
      </c>
      <c r="O172" s="78" t="s">
        <v>94</v>
      </c>
      <c r="P172" s="83" t="s">
        <v>146</v>
      </c>
      <c r="Q172" s="77" t="s">
        <v>553</v>
      </c>
      <c r="R172" s="78" t="s">
        <v>39</v>
      </c>
      <c r="S172" s="77" t="s">
        <v>554</v>
      </c>
      <c r="T172" s="84" t="s">
        <v>102</v>
      </c>
      <c r="U172" s="85" t="s">
        <v>549</v>
      </c>
      <c r="V172" s="86" t="s">
        <v>83</v>
      </c>
      <c r="W172" s="6" t="str">
        <f>IFERROR(VLOOKUP($V172,'Agrupamiento Activos'!$A$3:$S$30,2,0),"")</f>
        <v>Pública</v>
      </c>
      <c r="X172" s="6" t="str">
        <f>IFERROR(VLOOKUP($V172,'Agrupamiento Activos'!$A$4:$S$30,9,0),"")</f>
        <v>Alto</v>
      </c>
      <c r="Y172" s="6" t="str">
        <f>IFERROR(VLOOKUP($V172,'Agrupamiento Activos'!$A$4:$S$30,16,0),"")</f>
        <v>Alto</v>
      </c>
      <c r="Z172" s="6" t="str">
        <f>IFERROR(VLOOKUP($V172,'Agrupamiento Activos'!$A$4:$S$30,19,0),"")</f>
        <v>Medio</v>
      </c>
      <c r="AA172" s="88" t="s">
        <v>568</v>
      </c>
      <c r="AB172" s="88" t="s">
        <v>568</v>
      </c>
      <c r="AC172" s="88" t="s">
        <v>568</v>
      </c>
      <c r="AD172" s="88" t="s">
        <v>568</v>
      </c>
      <c r="AE172" s="88" t="s">
        <v>568</v>
      </c>
      <c r="AF172" s="88" t="s">
        <v>568</v>
      </c>
      <c r="AG172" s="88" t="s">
        <v>59</v>
      </c>
    </row>
    <row r="173" spans="1:33" ht="71.25" x14ac:dyDescent="0.25">
      <c r="A173" s="77" t="s">
        <v>87</v>
      </c>
      <c r="B173" s="78" t="s">
        <v>331</v>
      </c>
      <c r="C173" s="79" t="s">
        <v>334</v>
      </c>
      <c r="D173" s="79" t="s">
        <v>335</v>
      </c>
      <c r="E173" s="77" t="s">
        <v>336</v>
      </c>
      <c r="F173" s="80" t="s">
        <v>91</v>
      </c>
      <c r="G173" s="79" t="s">
        <v>35</v>
      </c>
      <c r="H173" s="79" t="s">
        <v>35</v>
      </c>
      <c r="I173" s="79"/>
      <c r="J173" s="81" t="s">
        <v>133</v>
      </c>
      <c r="K173" s="77" t="s">
        <v>154</v>
      </c>
      <c r="L173" s="82" t="s">
        <v>35</v>
      </c>
      <c r="M173" s="82"/>
      <c r="N173" s="78" t="s">
        <v>145</v>
      </c>
      <c r="O173" s="78" t="s">
        <v>94</v>
      </c>
      <c r="P173" s="83" t="s">
        <v>146</v>
      </c>
      <c r="Q173" s="77" t="s">
        <v>553</v>
      </c>
      <c r="R173" s="78" t="s">
        <v>541</v>
      </c>
      <c r="S173" s="77" t="s">
        <v>555</v>
      </c>
      <c r="T173" s="94" t="s">
        <v>547</v>
      </c>
      <c r="U173" s="85" t="s">
        <v>549</v>
      </c>
      <c r="V173" s="86" t="s">
        <v>83</v>
      </c>
      <c r="W173" s="6" t="str">
        <f>IFERROR(VLOOKUP($V173,'Agrupamiento Activos'!$A$3:$S$30,2,0),"")</f>
        <v>Pública</v>
      </c>
      <c r="X173" s="6" t="str">
        <f>IFERROR(VLOOKUP($V173,'Agrupamiento Activos'!$A$4:$S$30,9,0),"")</f>
        <v>Alto</v>
      </c>
      <c r="Y173" s="6" t="str">
        <f>IFERROR(VLOOKUP($V173,'Agrupamiento Activos'!$A$4:$S$30,16,0),"")</f>
        <v>Alto</v>
      </c>
      <c r="Z173" s="6" t="str">
        <f>IFERROR(VLOOKUP($V173,'Agrupamiento Activos'!$A$4:$S$30,19,0),"")</f>
        <v>Medio</v>
      </c>
      <c r="AA173" s="88" t="s">
        <v>568</v>
      </c>
      <c r="AB173" s="88" t="s">
        <v>568</v>
      </c>
      <c r="AC173" s="88" t="s">
        <v>568</v>
      </c>
      <c r="AD173" s="88" t="s">
        <v>568</v>
      </c>
      <c r="AE173" s="88" t="s">
        <v>568</v>
      </c>
      <c r="AF173" s="88" t="s">
        <v>568</v>
      </c>
      <c r="AG173" s="88" t="s">
        <v>59</v>
      </c>
    </row>
    <row r="174" spans="1:33" ht="57" x14ac:dyDescent="0.25">
      <c r="A174" s="77" t="s">
        <v>87</v>
      </c>
      <c r="B174" s="78" t="s">
        <v>331</v>
      </c>
      <c r="C174" s="79" t="s">
        <v>102</v>
      </c>
      <c r="D174" s="79" t="s">
        <v>337</v>
      </c>
      <c r="E174" s="77" t="s">
        <v>338</v>
      </c>
      <c r="F174" s="80" t="s">
        <v>91</v>
      </c>
      <c r="G174" s="79" t="s">
        <v>35</v>
      </c>
      <c r="H174" s="79" t="s">
        <v>35</v>
      </c>
      <c r="I174" s="79"/>
      <c r="J174" s="81" t="s">
        <v>133</v>
      </c>
      <c r="K174" s="77" t="s">
        <v>154</v>
      </c>
      <c r="L174" s="82" t="s">
        <v>35</v>
      </c>
      <c r="M174" s="82"/>
      <c r="N174" s="78" t="s">
        <v>145</v>
      </c>
      <c r="O174" s="78" t="s">
        <v>94</v>
      </c>
      <c r="P174" s="83" t="s">
        <v>146</v>
      </c>
      <c r="Q174" s="77" t="s">
        <v>553</v>
      </c>
      <c r="R174" s="78" t="s">
        <v>541</v>
      </c>
      <c r="S174" s="77" t="s">
        <v>555</v>
      </c>
      <c r="T174" s="94" t="s">
        <v>547</v>
      </c>
      <c r="U174" s="85" t="s">
        <v>549</v>
      </c>
      <c r="V174" s="86" t="s">
        <v>79</v>
      </c>
      <c r="W174" s="6" t="str">
        <f>IFERROR(VLOOKUP($V174,'Agrupamiento Activos'!$A$3:$S$30,2,0),"")</f>
        <v>Pública</v>
      </c>
      <c r="X174" s="6" t="str">
        <f>IFERROR(VLOOKUP($V174,'Agrupamiento Activos'!$A$4:$S$30,9,0),"")</f>
        <v>Alto</v>
      </c>
      <c r="Y174" s="6" t="str">
        <f>IFERROR(VLOOKUP($V174,'Agrupamiento Activos'!$A$4:$S$30,16,0),"")</f>
        <v>Alto</v>
      </c>
      <c r="Z174" s="6" t="str">
        <f>IFERROR(VLOOKUP($V174,'Agrupamiento Activos'!$A$4:$S$30,19,0),"")</f>
        <v>Medio</v>
      </c>
      <c r="AA174" s="88" t="s">
        <v>568</v>
      </c>
      <c r="AB174" s="88" t="s">
        <v>568</v>
      </c>
      <c r="AC174" s="88" t="s">
        <v>568</v>
      </c>
      <c r="AD174" s="88" t="s">
        <v>568</v>
      </c>
      <c r="AE174" s="88" t="s">
        <v>568</v>
      </c>
      <c r="AF174" s="88" t="s">
        <v>568</v>
      </c>
      <c r="AG174" s="88" t="s">
        <v>59</v>
      </c>
    </row>
    <row r="175" spans="1:33" ht="71.25" x14ac:dyDescent="0.25">
      <c r="A175" s="77" t="s">
        <v>87</v>
      </c>
      <c r="B175" s="78" t="s">
        <v>331</v>
      </c>
      <c r="C175" s="79" t="s">
        <v>339</v>
      </c>
      <c r="D175" s="79" t="s">
        <v>340</v>
      </c>
      <c r="E175" s="77" t="s">
        <v>341</v>
      </c>
      <c r="F175" s="80" t="s">
        <v>91</v>
      </c>
      <c r="G175" s="79" t="s">
        <v>35</v>
      </c>
      <c r="H175" s="79" t="s">
        <v>35</v>
      </c>
      <c r="I175" s="78"/>
      <c r="J175" s="81" t="s">
        <v>133</v>
      </c>
      <c r="K175" s="77" t="s">
        <v>154</v>
      </c>
      <c r="L175" s="82" t="s">
        <v>35</v>
      </c>
      <c r="M175" s="82"/>
      <c r="N175" s="78" t="s">
        <v>145</v>
      </c>
      <c r="O175" s="78" t="s">
        <v>94</v>
      </c>
      <c r="P175" s="83" t="s">
        <v>146</v>
      </c>
      <c r="Q175" s="77" t="s">
        <v>553</v>
      </c>
      <c r="R175" s="78" t="s">
        <v>541</v>
      </c>
      <c r="S175" s="77" t="s">
        <v>555</v>
      </c>
      <c r="T175" s="94" t="s">
        <v>547</v>
      </c>
      <c r="U175" s="85" t="s">
        <v>549</v>
      </c>
      <c r="V175" s="86" t="s">
        <v>83</v>
      </c>
      <c r="W175" s="6" t="str">
        <f>IFERROR(VLOOKUP($V175,'Agrupamiento Activos'!$A$3:$S$30,2,0),"")</f>
        <v>Pública</v>
      </c>
      <c r="X175" s="6" t="str">
        <f>IFERROR(VLOOKUP($V175,'Agrupamiento Activos'!$A$4:$S$30,9,0),"")</f>
        <v>Alto</v>
      </c>
      <c r="Y175" s="6" t="str">
        <f>IFERROR(VLOOKUP($V175,'Agrupamiento Activos'!$A$4:$S$30,16,0),"")</f>
        <v>Alto</v>
      </c>
      <c r="Z175" s="6" t="str">
        <f>IFERROR(VLOOKUP($V175,'Agrupamiento Activos'!$A$4:$S$30,19,0),"")</f>
        <v>Medio</v>
      </c>
      <c r="AA175" s="88" t="s">
        <v>568</v>
      </c>
      <c r="AB175" s="88" t="s">
        <v>568</v>
      </c>
      <c r="AC175" s="88" t="s">
        <v>568</v>
      </c>
      <c r="AD175" s="88" t="s">
        <v>568</v>
      </c>
      <c r="AE175" s="88" t="s">
        <v>568</v>
      </c>
      <c r="AF175" s="88" t="s">
        <v>568</v>
      </c>
      <c r="AG175" s="88" t="s">
        <v>59</v>
      </c>
    </row>
    <row r="176" spans="1:33" ht="56.25" x14ac:dyDescent="0.25">
      <c r="A176" s="77" t="s">
        <v>87</v>
      </c>
      <c r="B176" s="78" t="s">
        <v>331</v>
      </c>
      <c r="C176" s="79" t="s">
        <v>102</v>
      </c>
      <c r="D176" s="79" t="s">
        <v>308</v>
      </c>
      <c r="E176" s="77" t="s">
        <v>309</v>
      </c>
      <c r="F176" s="80" t="s">
        <v>91</v>
      </c>
      <c r="G176" s="79"/>
      <c r="H176" s="79"/>
      <c r="I176" s="78" t="s">
        <v>35</v>
      </c>
      <c r="J176" s="81" t="s">
        <v>99</v>
      </c>
      <c r="K176" s="81" t="s">
        <v>113</v>
      </c>
      <c r="L176" s="82" t="s">
        <v>35</v>
      </c>
      <c r="M176" s="82"/>
      <c r="N176" s="78" t="s">
        <v>145</v>
      </c>
      <c r="O176" s="78" t="s">
        <v>94</v>
      </c>
      <c r="P176" s="83" t="s">
        <v>146</v>
      </c>
      <c r="Q176" s="77" t="s">
        <v>536</v>
      </c>
      <c r="R176" s="78" t="s">
        <v>541</v>
      </c>
      <c r="S176" s="77" t="s">
        <v>564</v>
      </c>
      <c r="T176" s="94" t="s">
        <v>542</v>
      </c>
      <c r="U176" s="85" t="s">
        <v>549</v>
      </c>
      <c r="V176" s="86" t="s">
        <v>81</v>
      </c>
      <c r="W176" s="6" t="str">
        <f>IFERROR(VLOOKUP($V176,'Agrupamiento Activos'!$A$3:$S$30,2,0),"")</f>
        <v>Pública</v>
      </c>
      <c r="X176" s="6" t="str">
        <f>IFERROR(VLOOKUP($V176,'Agrupamiento Activos'!$A$4:$S$30,9,0),"")</f>
        <v>Medio</v>
      </c>
      <c r="Y176" s="6" t="str">
        <f>IFERROR(VLOOKUP($V176,'Agrupamiento Activos'!$A$4:$S$30,16,0),"")</f>
        <v>Medio</v>
      </c>
      <c r="Z176" s="6" t="str">
        <f>IFERROR(VLOOKUP($V176,'Agrupamiento Activos'!$A$4:$S$30,19,0),"")</f>
        <v>Medio</v>
      </c>
      <c r="AA176" s="88" t="s">
        <v>568</v>
      </c>
      <c r="AB176" s="88" t="s">
        <v>568</v>
      </c>
      <c r="AC176" s="88" t="s">
        <v>568</v>
      </c>
      <c r="AD176" s="88" t="s">
        <v>568</v>
      </c>
      <c r="AE176" s="88" t="s">
        <v>568</v>
      </c>
      <c r="AF176" s="88" t="s">
        <v>568</v>
      </c>
      <c r="AG176" s="88" t="s">
        <v>59</v>
      </c>
    </row>
    <row r="177" spans="1:33" ht="62.25" x14ac:dyDescent="0.25">
      <c r="A177" s="77" t="s">
        <v>87</v>
      </c>
      <c r="B177" s="78" t="s">
        <v>331</v>
      </c>
      <c r="C177" s="79" t="s">
        <v>102</v>
      </c>
      <c r="D177" s="79" t="s">
        <v>72</v>
      </c>
      <c r="E177" s="77" t="s">
        <v>310</v>
      </c>
      <c r="F177" s="80" t="s">
        <v>91</v>
      </c>
      <c r="G177" s="79"/>
      <c r="H177" s="79"/>
      <c r="I177" s="78" t="s">
        <v>35</v>
      </c>
      <c r="J177" s="81" t="s">
        <v>92</v>
      </c>
      <c r="K177" s="77" t="s">
        <v>93</v>
      </c>
      <c r="L177" s="82" t="s">
        <v>35</v>
      </c>
      <c r="M177" s="82"/>
      <c r="N177" s="78" t="s">
        <v>145</v>
      </c>
      <c r="O177" s="78" t="s">
        <v>94</v>
      </c>
      <c r="P177" s="83" t="s">
        <v>146</v>
      </c>
      <c r="Q177" s="77" t="s">
        <v>536</v>
      </c>
      <c r="R177" s="78" t="s">
        <v>39</v>
      </c>
      <c r="S177" s="77" t="s">
        <v>537</v>
      </c>
      <c r="T177" s="84" t="s">
        <v>102</v>
      </c>
      <c r="U177" s="85" t="s">
        <v>549</v>
      </c>
      <c r="V177" s="86" t="s">
        <v>73</v>
      </c>
      <c r="W177" s="6" t="str">
        <f>IFERROR(VLOOKUP($V177,'Agrupamiento Activos'!$A$3:$S$30,2,0),"")</f>
        <v>Pública</v>
      </c>
      <c r="X177" s="6" t="str">
        <f>IFERROR(VLOOKUP($V177,'Agrupamiento Activos'!$A$4:$S$30,9,0),"")</f>
        <v>Medio</v>
      </c>
      <c r="Y177" s="6" t="str">
        <f>IFERROR(VLOOKUP($V177,'Agrupamiento Activos'!$A$4:$S$30,16,0),"")</f>
        <v>Medio</v>
      </c>
      <c r="Z177" s="6" t="str">
        <f>IFERROR(VLOOKUP($V177,'Agrupamiento Activos'!$A$4:$S$30,19,0),"")</f>
        <v>Medio</v>
      </c>
      <c r="AA177" s="88" t="s">
        <v>568</v>
      </c>
      <c r="AB177" s="88" t="s">
        <v>568</v>
      </c>
      <c r="AC177" s="88" t="s">
        <v>568</v>
      </c>
      <c r="AD177" s="88" t="s">
        <v>568</v>
      </c>
      <c r="AE177" s="88" t="s">
        <v>568</v>
      </c>
      <c r="AF177" s="88" t="s">
        <v>568</v>
      </c>
      <c r="AG177" s="88" t="s">
        <v>59</v>
      </c>
    </row>
    <row r="178" spans="1:33" ht="99.75" x14ac:dyDescent="0.25">
      <c r="A178" s="77" t="s">
        <v>87</v>
      </c>
      <c r="B178" s="78" t="s">
        <v>331</v>
      </c>
      <c r="C178" s="79" t="s">
        <v>102</v>
      </c>
      <c r="D178" s="79" t="s">
        <v>311</v>
      </c>
      <c r="E178" s="77" t="s">
        <v>312</v>
      </c>
      <c r="F178" s="80" t="s">
        <v>91</v>
      </c>
      <c r="G178" s="79"/>
      <c r="H178" s="79"/>
      <c r="I178" s="78" t="s">
        <v>35</v>
      </c>
      <c r="J178" s="81" t="s">
        <v>92</v>
      </c>
      <c r="K178" s="77" t="s">
        <v>93</v>
      </c>
      <c r="L178" s="82" t="s">
        <v>35</v>
      </c>
      <c r="M178" s="82"/>
      <c r="N178" s="78" t="s">
        <v>145</v>
      </c>
      <c r="O178" s="78" t="s">
        <v>94</v>
      </c>
      <c r="P178" s="83" t="s">
        <v>146</v>
      </c>
      <c r="Q178" s="77" t="s">
        <v>536</v>
      </c>
      <c r="R178" s="78" t="s">
        <v>39</v>
      </c>
      <c r="S178" s="77" t="s">
        <v>537</v>
      </c>
      <c r="T178" s="84" t="s">
        <v>102</v>
      </c>
      <c r="U178" s="85" t="s">
        <v>549</v>
      </c>
      <c r="V178" s="86" t="s">
        <v>73</v>
      </c>
      <c r="W178" s="6" t="str">
        <f>IFERROR(VLOOKUP($V178,'Agrupamiento Activos'!$A$3:$S$30,2,0),"")</f>
        <v>Pública</v>
      </c>
      <c r="X178" s="6" t="str">
        <f>IFERROR(VLOOKUP($V178,'Agrupamiento Activos'!$A$4:$S$30,9,0),"")</f>
        <v>Medio</v>
      </c>
      <c r="Y178" s="6" t="str">
        <f>IFERROR(VLOOKUP($V178,'Agrupamiento Activos'!$A$4:$S$30,16,0),"")</f>
        <v>Medio</v>
      </c>
      <c r="Z178" s="6" t="str">
        <f>IFERROR(VLOOKUP($V178,'Agrupamiento Activos'!$A$4:$S$30,19,0),"")</f>
        <v>Medio</v>
      </c>
      <c r="AA178" s="88" t="s">
        <v>568</v>
      </c>
      <c r="AB178" s="88" t="s">
        <v>568</v>
      </c>
      <c r="AC178" s="88" t="s">
        <v>568</v>
      </c>
      <c r="AD178" s="88" t="s">
        <v>568</v>
      </c>
      <c r="AE178" s="88" t="s">
        <v>568</v>
      </c>
      <c r="AF178" s="88" t="s">
        <v>568</v>
      </c>
      <c r="AG178" s="88" t="s">
        <v>59</v>
      </c>
    </row>
    <row r="179" spans="1:33" ht="57" x14ac:dyDescent="0.25">
      <c r="A179" s="77" t="s">
        <v>87</v>
      </c>
      <c r="B179" s="78" t="s">
        <v>331</v>
      </c>
      <c r="C179" s="79" t="s">
        <v>342</v>
      </c>
      <c r="D179" s="79" t="s">
        <v>343</v>
      </c>
      <c r="E179" s="77" t="s">
        <v>315</v>
      </c>
      <c r="F179" s="80" t="s">
        <v>91</v>
      </c>
      <c r="G179" s="79" t="s">
        <v>35</v>
      </c>
      <c r="H179" s="79" t="s">
        <v>35</v>
      </c>
      <c r="I179" s="78"/>
      <c r="J179" s="81" t="s">
        <v>133</v>
      </c>
      <c r="K179" s="77" t="s">
        <v>154</v>
      </c>
      <c r="L179" s="82" t="s">
        <v>35</v>
      </c>
      <c r="M179" s="82"/>
      <c r="N179" s="78" t="s">
        <v>145</v>
      </c>
      <c r="O179" s="78" t="s">
        <v>94</v>
      </c>
      <c r="P179" s="83" t="s">
        <v>146</v>
      </c>
      <c r="Q179" s="77" t="s">
        <v>553</v>
      </c>
      <c r="R179" s="78" t="s">
        <v>541</v>
      </c>
      <c r="S179" s="77" t="s">
        <v>555</v>
      </c>
      <c r="T179" s="94" t="s">
        <v>547</v>
      </c>
      <c r="U179" s="85" t="s">
        <v>549</v>
      </c>
      <c r="V179" s="86" t="s">
        <v>83</v>
      </c>
      <c r="W179" s="6" t="str">
        <f>IFERROR(VLOOKUP($V179,'Agrupamiento Activos'!$A$3:$S$30,2,0),"")</f>
        <v>Pública</v>
      </c>
      <c r="X179" s="6" t="str">
        <f>IFERROR(VLOOKUP($V179,'Agrupamiento Activos'!$A$4:$S$30,9,0),"")</f>
        <v>Alto</v>
      </c>
      <c r="Y179" s="6" t="str">
        <f>IFERROR(VLOOKUP($V179,'Agrupamiento Activos'!$A$4:$S$30,16,0),"")</f>
        <v>Alto</v>
      </c>
      <c r="Z179" s="6" t="str">
        <f>IFERROR(VLOOKUP($V179,'Agrupamiento Activos'!$A$4:$S$30,19,0),"")</f>
        <v>Medio</v>
      </c>
      <c r="AA179" s="88" t="s">
        <v>568</v>
      </c>
      <c r="AB179" s="88" t="s">
        <v>568</v>
      </c>
      <c r="AC179" s="88" t="s">
        <v>568</v>
      </c>
      <c r="AD179" s="88" t="s">
        <v>568</v>
      </c>
      <c r="AE179" s="88" t="s">
        <v>568</v>
      </c>
      <c r="AF179" s="88" t="s">
        <v>568</v>
      </c>
      <c r="AG179" s="88" t="s">
        <v>59</v>
      </c>
    </row>
    <row r="180" spans="1:33" ht="45" x14ac:dyDescent="0.25">
      <c r="A180" s="77" t="s">
        <v>87</v>
      </c>
      <c r="B180" s="78" t="s">
        <v>331</v>
      </c>
      <c r="C180" s="79" t="s">
        <v>102</v>
      </c>
      <c r="D180" s="79" t="s">
        <v>247</v>
      </c>
      <c r="E180" s="77" t="s">
        <v>248</v>
      </c>
      <c r="F180" s="80" t="s">
        <v>91</v>
      </c>
      <c r="G180" s="79" t="s">
        <v>35</v>
      </c>
      <c r="H180" s="79"/>
      <c r="I180" s="78"/>
      <c r="J180" s="81" t="s">
        <v>108</v>
      </c>
      <c r="K180" s="77" t="s">
        <v>102</v>
      </c>
      <c r="L180" s="82" t="s">
        <v>35</v>
      </c>
      <c r="M180" s="82"/>
      <c r="N180" s="78" t="s">
        <v>145</v>
      </c>
      <c r="O180" s="78" t="s">
        <v>94</v>
      </c>
      <c r="P180" s="83" t="s">
        <v>146</v>
      </c>
      <c r="Q180" s="77" t="s">
        <v>553</v>
      </c>
      <c r="R180" s="78" t="s">
        <v>39</v>
      </c>
      <c r="S180" s="77" t="s">
        <v>554</v>
      </c>
      <c r="T180" s="84" t="s">
        <v>102</v>
      </c>
      <c r="U180" s="85" t="s">
        <v>549</v>
      </c>
      <c r="V180" s="86" t="s">
        <v>81</v>
      </c>
      <c r="W180" s="6" t="str">
        <f>IFERROR(VLOOKUP($V180,'Agrupamiento Activos'!$A$3:$S$30,2,0),"")</f>
        <v>Pública</v>
      </c>
      <c r="X180" s="6" t="str">
        <f>IFERROR(VLOOKUP($V180,'Agrupamiento Activos'!$A$4:$S$30,9,0),"")</f>
        <v>Medio</v>
      </c>
      <c r="Y180" s="6" t="str">
        <f>IFERROR(VLOOKUP($V180,'Agrupamiento Activos'!$A$4:$S$30,16,0),"")</f>
        <v>Medio</v>
      </c>
      <c r="Z180" s="6" t="str">
        <f>IFERROR(VLOOKUP($V180,'Agrupamiento Activos'!$A$4:$S$30,19,0),"")</f>
        <v>Medio</v>
      </c>
      <c r="AA180" s="88" t="s">
        <v>568</v>
      </c>
      <c r="AB180" s="88" t="s">
        <v>568</v>
      </c>
      <c r="AC180" s="88" t="s">
        <v>568</v>
      </c>
      <c r="AD180" s="88" t="s">
        <v>568</v>
      </c>
      <c r="AE180" s="88" t="s">
        <v>568</v>
      </c>
      <c r="AF180" s="88" t="s">
        <v>568</v>
      </c>
      <c r="AG180" s="88" t="s">
        <v>59</v>
      </c>
    </row>
    <row r="181" spans="1:33" ht="57" x14ac:dyDescent="0.25">
      <c r="A181" s="77" t="s">
        <v>87</v>
      </c>
      <c r="B181" s="78" t="s">
        <v>331</v>
      </c>
      <c r="C181" s="79" t="s">
        <v>102</v>
      </c>
      <c r="D181" s="79" t="s">
        <v>249</v>
      </c>
      <c r="E181" s="77" t="s">
        <v>250</v>
      </c>
      <c r="F181" s="80" t="s">
        <v>91</v>
      </c>
      <c r="G181" s="79" t="s">
        <v>35</v>
      </c>
      <c r="H181" s="79"/>
      <c r="I181" s="78"/>
      <c r="J181" s="81" t="s">
        <v>108</v>
      </c>
      <c r="K181" s="77" t="s">
        <v>102</v>
      </c>
      <c r="L181" s="82" t="s">
        <v>35</v>
      </c>
      <c r="M181" s="79"/>
      <c r="N181" s="78" t="s">
        <v>145</v>
      </c>
      <c r="O181" s="78" t="s">
        <v>94</v>
      </c>
      <c r="P181" s="78" t="s">
        <v>146</v>
      </c>
      <c r="Q181" s="77" t="s">
        <v>553</v>
      </c>
      <c r="R181" s="78" t="s">
        <v>39</v>
      </c>
      <c r="S181" s="77" t="s">
        <v>554</v>
      </c>
      <c r="T181" s="84" t="s">
        <v>102</v>
      </c>
      <c r="U181" s="85" t="s">
        <v>549</v>
      </c>
      <c r="V181" s="86" t="s">
        <v>81</v>
      </c>
      <c r="W181" s="6" t="str">
        <f>IFERROR(VLOOKUP($V181,'Agrupamiento Activos'!$A$3:$S$30,2,0),"")</f>
        <v>Pública</v>
      </c>
      <c r="X181" s="6" t="str">
        <f>IFERROR(VLOOKUP($V181,'Agrupamiento Activos'!$A$4:$S$30,9,0),"")</f>
        <v>Medio</v>
      </c>
      <c r="Y181" s="6" t="str">
        <f>IFERROR(VLOOKUP($V181,'Agrupamiento Activos'!$A$4:$S$30,16,0),"")</f>
        <v>Medio</v>
      </c>
      <c r="Z181" s="6" t="str">
        <f>IFERROR(VLOOKUP($V181,'Agrupamiento Activos'!$A$4:$S$30,19,0),"")</f>
        <v>Medio</v>
      </c>
      <c r="AA181" s="88" t="s">
        <v>568</v>
      </c>
      <c r="AB181" s="88" t="s">
        <v>568</v>
      </c>
      <c r="AC181" s="88" t="s">
        <v>568</v>
      </c>
      <c r="AD181" s="88" t="s">
        <v>568</v>
      </c>
      <c r="AE181" s="88" t="s">
        <v>568</v>
      </c>
      <c r="AF181" s="88" t="s">
        <v>568</v>
      </c>
      <c r="AG181" s="88" t="s">
        <v>59</v>
      </c>
    </row>
    <row r="182" spans="1:33" ht="57" x14ac:dyDescent="0.25">
      <c r="A182" s="77" t="s">
        <v>87</v>
      </c>
      <c r="B182" s="78" t="s">
        <v>331</v>
      </c>
      <c r="C182" s="79" t="s">
        <v>102</v>
      </c>
      <c r="D182" s="79" t="s">
        <v>251</v>
      </c>
      <c r="E182" s="77" t="s">
        <v>252</v>
      </c>
      <c r="F182" s="80" t="s">
        <v>91</v>
      </c>
      <c r="G182" s="79" t="s">
        <v>35</v>
      </c>
      <c r="H182" s="79"/>
      <c r="I182" s="78"/>
      <c r="J182" s="81" t="s">
        <v>108</v>
      </c>
      <c r="K182" s="77" t="s">
        <v>102</v>
      </c>
      <c r="L182" s="82" t="s">
        <v>35</v>
      </c>
      <c r="M182" s="79"/>
      <c r="N182" s="78" t="s">
        <v>145</v>
      </c>
      <c r="O182" s="78" t="s">
        <v>94</v>
      </c>
      <c r="P182" s="78" t="s">
        <v>146</v>
      </c>
      <c r="Q182" s="77" t="s">
        <v>561</v>
      </c>
      <c r="R182" s="78" t="s">
        <v>39</v>
      </c>
      <c r="S182" s="77" t="s">
        <v>562</v>
      </c>
      <c r="T182" s="84" t="s">
        <v>102</v>
      </c>
      <c r="U182" s="85" t="s">
        <v>549</v>
      </c>
      <c r="V182" s="86" t="s">
        <v>74</v>
      </c>
      <c r="W182" s="6" t="str">
        <f>IFERROR(VLOOKUP($V182,'Agrupamiento Activos'!$A$3:$S$30,2,0),"")</f>
        <v>Pública</v>
      </c>
      <c r="X182" s="6" t="str">
        <f>IFERROR(VLOOKUP($V182,'Agrupamiento Activos'!$A$4:$S$30,9,0),"")</f>
        <v>Medio</v>
      </c>
      <c r="Y182" s="6" t="str">
        <f>IFERROR(VLOOKUP($V182,'Agrupamiento Activos'!$A$4:$S$30,16,0),"")</f>
        <v>Medio</v>
      </c>
      <c r="Z182" s="6" t="str">
        <f>IFERROR(VLOOKUP($V182,'Agrupamiento Activos'!$A$4:$S$30,19,0),"")</f>
        <v>Medio</v>
      </c>
      <c r="AA182" s="88" t="s">
        <v>568</v>
      </c>
      <c r="AB182" s="88" t="s">
        <v>568</v>
      </c>
      <c r="AC182" s="88" t="s">
        <v>568</v>
      </c>
      <c r="AD182" s="88" t="s">
        <v>568</v>
      </c>
      <c r="AE182" s="88" t="s">
        <v>568</v>
      </c>
      <c r="AF182" s="88" t="s">
        <v>568</v>
      </c>
      <c r="AG182" s="88" t="s">
        <v>59</v>
      </c>
    </row>
    <row r="183" spans="1:33" ht="99.75" x14ac:dyDescent="0.25">
      <c r="A183" s="77" t="s">
        <v>87</v>
      </c>
      <c r="B183" s="78" t="s">
        <v>331</v>
      </c>
      <c r="C183" s="79" t="s">
        <v>102</v>
      </c>
      <c r="D183" s="79" t="s">
        <v>253</v>
      </c>
      <c r="E183" s="77" t="s">
        <v>254</v>
      </c>
      <c r="F183" s="80" t="s">
        <v>91</v>
      </c>
      <c r="G183" s="79"/>
      <c r="H183" s="79"/>
      <c r="I183" s="79" t="s">
        <v>35</v>
      </c>
      <c r="J183" s="81" t="s">
        <v>99</v>
      </c>
      <c r="K183" s="77" t="s">
        <v>255</v>
      </c>
      <c r="L183" s="82"/>
      <c r="M183" s="82" t="s">
        <v>35</v>
      </c>
      <c r="N183" s="78" t="s">
        <v>145</v>
      </c>
      <c r="O183" s="78" t="s">
        <v>94</v>
      </c>
      <c r="P183" s="83" t="s">
        <v>146</v>
      </c>
      <c r="Q183" s="77" t="s">
        <v>544</v>
      </c>
      <c r="R183" s="78" t="s">
        <v>545</v>
      </c>
      <c r="S183" s="77" t="s">
        <v>546</v>
      </c>
      <c r="T183" s="94" t="s">
        <v>547</v>
      </c>
      <c r="U183" s="85" t="s">
        <v>549</v>
      </c>
      <c r="V183" s="86" t="s">
        <v>81</v>
      </c>
      <c r="W183" s="6" t="str">
        <f>IFERROR(VLOOKUP($V183,'Agrupamiento Activos'!$A$3:$S$30,2,0),"")</f>
        <v>Pública</v>
      </c>
      <c r="X183" s="6" t="str">
        <f>IFERROR(VLOOKUP($V183,'Agrupamiento Activos'!$A$4:$S$30,9,0),"")</f>
        <v>Medio</v>
      </c>
      <c r="Y183" s="6" t="str">
        <f>IFERROR(VLOOKUP($V183,'Agrupamiento Activos'!$A$4:$S$30,16,0),"")</f>
        <v>Medio</v>
      </c>
      <c r="Z183" s="6" t="str">
        <f>IFERROR(VLOOKUP($V183,'Agrupamiento Activos'!$A$4:$S$30,19,0),"")</f>
        <v>Medio</v>
      </c>
      <c r="AA183" s="88" t="s">
        <v>568</v>
      </c>
      <c r="AB183" s="88" t="s">
        <v>568</v>
      </c>
      <c r="AC183" s="88" t="s">
        <v>568</v>
      </c>
      <c r="AD183" s="88" t="s">
        <v>568</v>
      </c>
      <c r="AE183" s="88" t="s">
        <v>568</v>
      </c>
      <c r="AF183" s="88" t="s">
        <v>568</v>
      </c>
      <c r="AG183" s="88" t="s">
        <v>59</v>
      </c>
    </row>
    <row r="184" spans="1:33" ht="60" x14ac:dyDescent="0.25">
      <c r="A184" s="77" t="s">
        <v>87</v>
      </c>
      <c r="B184" s="78" t="s">
        <v>331</v>
      </c>
      <c r="C184" s="79" t="s">
        <v>102</v>
      </c>
      <c r="D184" s="79" t="s">
        <v>72</v>
      </c>
      <c r="E184" s="77" t="s">
        <v>256</v>
      </c>
      <c r="F184" s="80" t="s">
        <v>91</v>
      </c>
      <c r="G184" s="79"/>
      <c r="H184" s="79"/>
      <c r="I184" s="79" t="s">
        <v>35</v>
      </c>
      <c r="J184" s="81" t="s">
        <v>92</v>
      </c>
      <c r="K184" s="77" t="s">
        <v>93</v>
      </c>
      <c r="L184" s="82" t="s">
        <v>35</v>
      </c>
      <c r="M184" s="82"/>
      <c r="N184" s="78" t="s">
        <v>145</v>
      </c>
      <c r="O184" s="78" t="s">
        <v>94</v>
      </c>
      <c r="P184" s="83" t="s">
        <v>146</v>
      </c>
      <c r="Q184" s="77" t="s">
        <v>536</v>
      </c>
      <c r="R184" s="78" t="s">
        <v>39</v>
      </c>
      <c r="S184" s="77" t="s">
        <v>537</v>
      </c>
      <c r="T184" s="84" t="s">
        <v>102</v>
      </c>
      <c r="U184" s="85" t="s">
        <v>549</v>
      </c>
      <c r="V184" s="86" t="s">
        <v>73</v>
      </c>
      <c r="W184" s="6" t="str">
        <f>IFERROR(VLOOKUP($V184,'Agrupamiento Activos'!$A$3:$S$30,2,0),"")</f>
        <v>Pública</v>
      </c>
      <c r="X184" s="6" t="str">
        <f>IFERROR(VLOOKUP($V184,'Agrupamiento Activos'!$A$4:$S$30,9,0),"")</f>
        <v>Medio</v>
      </c>
      <c r="Y184" s="6" t="str">
        <f>IFERROR(VLOOKUP($V184,'Agrupamiento Activos'!$A$4:$S$30,16,0),"")</f>
        <v>Medio</v>
      </c>
      <c r="Z184" s="6" t="str">
        <f>IFERROR(VLOOKUP($V184,'Agrupamiento Activos'!$A$4:$S$30,19,0),"")</f>
        <v>Medio</v>
      </c>
      <c r="AA184" s="88" t="s">
        <v>568</v>
      </c>
      <c r="AB184" s="88" t="s">
        <v>568</v>
      </c>
      <c r="AC184" s="88" t="s">
        <v>568</v>
      </c>
      <c r="AD184" s="88" t="s">
        <v>568</v>
      </c>
      <c r="AE184" s="88" t="s">
        <v>568</v>
      </c>
      <c r="AF184" s="88" t="s">
        <v>568</v>
      </c>
      <c r="AG184" s="88" t="s">
        <v>59</v>
      </c>
    </row>
    <row r="185" spans="1:33" ht="57" x14ac:dyDescent="0.25">
      <c r="A185" s="77" t="s">
        <v>87</v>
      </c>
      <c r="B185" s="78" t="s">
        <v>331</v>
      </c>
      <c r="C185" s="79" t="s">
        <v>102</v>
      </c>
      <c r="D185" s="79" t="s">
        <v>344</v>
      </c>
      <c r="E185" s="77" t="s">
        <v>317</v>
      </c>
      <c r="F185" s="80" t="s">
        <v>91</v>
      </c>
      <c r="G185" s="79" t="s">
        <v>35</v>
      </c>
      <c r="H185" s="79" t="s">
        <v>35</v>
      </c>
      <c r="I185" s="79"/>
      <c r="J185" s="81" t="s">
        <v>133</v>
      </c>
      <c r="K185" s="77" t="s">
        <v>154</v>
      </c>
      <c r="L185" s="82" t="s">
        <v>35</v>
      </c>
      <c r="M185" s="82"/>
      <c r="N185" s="78" t="s">
        <v>145</v>
      </c>
      <c r="O185" s="78" t="s">
        <v>94</v>
      </c>
      <c r="P185" s="83" t="s">
        <v>146</v>
      </c>
      <c r="Q185" s="77" t="s">
        <v>553</v>
      </c>
      <c r="R185" s="78" t="s">
        <v>541</v>
      </c>
      <c r="S185" s="77" t="s">
        <v>555</v>
      </c>
      <c r="T185" s="94" t="s">
        <v>547</v>
      </c>
      <c r="U185" s="85" t="s">
        <v>549</v>
      </c>
      <c r="V185" s="86" t="s">
        <v>84</v>
      </c>
      <c r="W185" s="6" t="str">
        <f>IFERROR(VLOOKUP($V185,'Agrupamiento Activos'!$A$3:$S$30,2,0),"")</f>
        <v>Pública</v>
      </c>
      <c r="X185" s="6" t="str">
        <f>IFERROR(VLOOKUP($V185,'Agrupamiento Activos'!$A$4:$S$30,9,0),"")</f>
        <v>Alto</v>
      </c>
      <c r="Y185" s="6" t="str">
        <f>IFERROR(VLOOKUP($V185,'Agrupamiento Activos'!$A$4:$S$30,16,0),"")</f>
        <v>Alto</v>
      </c>
      <c r="Z185" s="6" t="str">
        <f>IFERROR(VLOOKUP($V185,'Agrupamiento Activos'!$A$4:$S$30,19,0),"")</f>
        <v>Medio</v>
      </c>
      <c r="AA185" s="88" t="s">
        <v>568</v>
      </c>
      <c r="AB185" s="88" t="s">
        <v>568</v>
      </c>
      <c r="AC185" s="88" t="s">
        <v>568</v>
      </c>
      <c r="AD185" s="88" t="s">
        <v>568</v>
      </c>
      <c r="AE185" s="88" t="s">
        <v>568</v>
      </c>
      <c r="AF185" s="88" t="s">
        <v>568</v>
      </c>
      <c r="AG185" s="88" t="s">
        <v>59</v>
      </c>
    </row>
    <row r="186" spans="1:33" ht="57" x14ac:dyDescent="0.25">
      <c r="A186" s="77" t="s">
        <v>87</v>
      </c>
      <c r="B186" s="78" t="s">
        <v>331</v>
      </c>
      <c r="C186" s="79" t="s">
        <v>102</v>
      </c>
      <c r="D186" s="79" t="s">
        <v>257</v>
      </c>
      <c r="E186" s="77" t="s">
        <v>258</v>
      </c>
      <c r="F186" s="80" t="s">
        <v>91</v>
      </c>
      <c r="G186" s="79" t="s">
        <v>35</v>
      </c>
      <c r="H186" s="79" t="s">
        <v>35</v>
      </c>
      <c r="I186" s="78"/>
      <c r="J186" s="81" t="s">
        <v>133</v>
      </c>
      <c r="K186" s="77" t="s">
        <v>154</v>
      </c>
      <c r="L186" s="82"/>
      <c r="M186" s="82" t="s">
        <v>35</v>
      </c>
      <c r="N186" s="78" t="s">
        <v>145</v>
      </c>
      <c r="O186" s="78" t="s">
        <v>94</v>
      </c>
      <c r="P186" s="83" t="s">
        <v>146</v>
      </c>
      <c r="Q186" s="77" t="s">
        <v>553</v>
      </c>
      <c r="R186" s="78" t="s">
        <v>541</v>
      </c>
      <c r="S186" s="77" t="s">
        <v>555</v>
      </c>
      <c r="T186" s="94" t="s">
        <v>547</v>
      </c>
      <c r="U186" s="85" t="s">
        <v>549</v>
      </c>
      <c r="V186" s="86" t="s">
        <v>83</v>
      </c>
      <c r="W186" s="6" t="str">
        <f>IFERROR(VLOOKUP($V186,'Agrupamiento Activos'!$A$3:$S$30,2,0),"")</f>
        <v>Pública</v>
      </c>
      <c r="X186" s="6" t="str">
        <f>IFERROR(VLOOKUP($V186,'Agrupamiento Activos'!$A$4:$S$30,9,0),"")</f>
        <v>Alto</v>
      </c>
      <c r="Y186" s="6" t="str">
        <f>IFERROR(VLOOKUP($V186,'Agrupamiento Activos'!$A$4:$S$30,16,0),"")</f>
        <v>Alto</v>
      </c>
      <c r="Z186" s="6" t="str">
        <f>IFERROR(VLOOKUP($V186,'Agrupamiento Activos'!$A$4:$S$30,19,0),"")</f>
        <v>Medio</v>
      </c>
      <c r="AA186" s="88" t="s">
        <v>568</v>
      </c>
      <c r="AB186" s="88" t="s">
        <v>568</v>
      </c>
      <c r="AC186" s="88" t="s">
        <v>568</v>
      </c>
      <c r="AD186" s="88" t="s">
        <v>568</v>
      </c>
      <c r="AE186" s="88" t="s">
        <v>568</v>
      </c>
      <c r="AF186" s="88" t="s">
        <v>568</v>
      </c>
      <c r="AG186" s="88" t="s">
        <v>59</v>
      </c>
    </row>
    <row r="187" spans="1:33" ht="62.25" x14ac:dyDescent="0.25">
      <c r="A187" s="77" t="s">
        <v>87</v>
      </c>
      <c r="B187" s="78" t="s">
        <v>331</v>
      </c>
      <c r="C187" s="79" t="s">
        <v>102</v>
      </c>
      <c r="D187" s="79" t="s">
        <v>103</v>
      </c>
      <c r="E187" s="77" t="s">
        <v>259</v>
      </c>
      <c r="F187" s="80" t="s">
        <v>91</v>
      </c>
      <c r="G187" s="79"/>
      <c r="H187" s="79"/>
      <c r="I187" s="79" t="s">
        <v>35</v>
      </c>
      <c r="J187" s="81" t="s">
        <v>92</v>
      </c>
      <c r="K187" s="77" t="s">
        <v>93</v>
      </c>
      <c r="L187" s="82" t="s">
        <v>35</v>
      </c>
      <c r="M187" s="82"/>
      <c r="N187" s="78" t="s">
        <v>145</v>
      </c>
      <c r="O187" s="78" t="s">
        <v>94</v>
      </c>
      <c r="P187" s="83" t="s">
        <v>146</v>
      </c>
      <c r="Q187" s="77" t="s">
        <v>536</v>
      </c>
      <c r="R187" s="78" t="s">
        <v>39</v>
      </c>
      <c r="S187" s="77" t="s">
        <v>537</v>
      </c>
      <c r="T187" s="84" t="s">
        <v>102</v>
      </c>
      <c r="U187" s="85" t="s">
        <v>549</v>
      </c>
      <c r="V187" s="86" t="s">
        <v>73</v>
      </c>
      <c r="W187" s="6" t="str">
        <f>IFERROR(VLOOKUP($V187,'Agrupamiento Activos'!$A$3:$S$30,2,0),"")</f>
        <v>Pública</v>
      </c>
      <c r="X187" s="6" t="str">
        <f>IFERROR(VLOOKUP($V187,'Agrupamiento Activos'!$A$4:$S$30,9,0),"")</f>
        <v>Medio</v>
      </c>
      <c r="Y187" s="6" t="str">
        <f>IFERROR(VLOOKUP($V187,'Agrupamiento Activos'!$A$4:$S$30,16,0),"")</f>
        <v>Medio</v>
      </c>
      <c r="Z187" s="6" t="str">
        <f>IFERROR(VLOOKUP($V187,'Agrupamiento Activos'!$A$4:$S$30,19,0),"")</f>
        <v>Medio</v>
      </c>
      <c r="AA187" s="88" t="s">
        <v>568</v>
      </c>
      <c r="AB187" s="88" t="s">
        <v>568</v>
      </c>
      <c r="AC187" s="88" t="s">
        <v>568</v>
      </c>
      <c r="AD187" s="88" t="s">
        <v>568</v>
      </c>
      <c r="AE187" s="88" t="s">
        <v>568</v>
      </c>
      <c r="AF187" s="88" t="s">
        <v>568</v>
      </c>
      <c r="AG187" s="88" t="s">
        <v>59</v>
      </c>
    </row>
    <row r="188" spans="1:33" ht="60" x14ac:dyDescent="0.25">
      <c r="A188" s="77" t="s">
        <v>87</v>
      </c>
      <c r="B188" s="78" t="s">
        <v>331</v>
      </c>
      <c r="C188" s="79" t="s">
        <v>102</v>
      </c>
      <c r="D188" s="79" t="s">
        <v>123</v>
      </c>
      <c r="E188" s="77" t="s">
        <v>318</v>
      </c>
      <c r="F188" s="80" t="s">
        <v>91</v>
      </c>
      <c r="G188" s="79"/>
      <c r="H188" s="79"/>
      <c r="I188" s="79" t="s">
        <v>35</v>
      </c>
      <c r="J188" s="81" t="s">
        <v>92</v>
      </c>
      <c r="K188" s="77" t="s">
        <v>93</v>
      </c>
      <c r="L188" s="82" t="s">
        <v>35</v>
      </c>
      <c r="M188" s="82"/>
      <c r="N188" s="78" t="s">
        <v>145</v>
      </c>
      <c r="O188" s="78" t="s">
        <v>94</v>
      </c>
      <c r="P188" s="83" t="s">
        <v>146</v>
      </c>
      <c r="Q188" s="77" t="s">
        <v>536</v>
      </c>
      <c r="R188" s="78" t="s">
        <v>39</v>
      </c>
      <c r="S188" s="77" t="s">
        <v>537</v>
      </c>
      <c r="T188" s="84" t="s">
        <v>102</v>
      </c>
      <c r="U188" s="85" t="s">
        <v>549</v>
      </c>
      <c r="V188" s="86" t="s">
        <v>73</v>
      </c>
      <c r="W188" s="6" t="str">
        <f>IFERROR(VLOOKUP($V188,'Agrupamiento Activos'!$A$3:$S$30,2,0),"")</f>
        <v>Pública</v>
      </c>
      <c r="X188" s="6" t="str">
        <f>IFERROR(VLOOKUP($V188,'Agrupamiento Activos'!$A$4:$S$30,9,0),"")</f>
        <v>Medio</v>
      </c>
      <c r="Y188" s="6" t="str">
        <f>IFERROR(VLOOKUP($V188,'Agrupamiento Activos'!$A$4:$S$30,16,0),"")</f>
        <v>Medio</v>
      </c>
      <c r="Z188" s="6" t="str">
        <f>IFERROR(VLOOKUP($V188,'Agrupamiento Activos'!$A$4:$S$30,19,0),"")</f>
        <v>Medio</v>
      </c>
      <c r="AA188" s="88" t="s">
        <v>568</v>
      </c>
      <c r="AB188" s="88" t="s">
        <v>568</v>
      </c>
      <c r="AC188" s="88" t="s">
        <v>568</v>
      </c>
      <c r="AD188" s="88" t="s">
        <v>568</v>
      </c>
      <c r="AE188" s="88" t="s">
        <v>568</v>
      </c>
      <c r="AF188" s="88" t="s">
        <v>568</v>
      </c>
      <c r="AG188" s="88" t="s">
        <v>59</v>
      </c>
    </row>
    <row r="189" spans="1:33" ht="56.25" x14ac:dyDescent="0.25">
      <c r="A189" s="77" t="s">
        <v>87</v>
      </c>
      <c r="B189" s="78" t="s">
        <v>331</v>
      </c>
      <c r="C189" s="79" t="s">
        <v>261</v>
      </c>
      <c r="D189" s="79" t="s">
        <v>262</v>
      </c>
      <c r="E189" s="77" t="s">
        <v>263</v>
      </c>
      <c r="F189" s="80" t="s">
        <v>91</v>
      </c>
      <c r="G189" s="79" t="s">
        <v>35</v>
      </c>
      <c r="H189" s="79" t="s">
        <v>35</v>
      </c>
      <c r="I189" s="78"/>
      <c r="J189" s="81" t="s">
        <v>133</v>
      </c>
      <c r="K189" s="77" t="s">
        <v>154</v>
      </c>
      <c r="L189" s="82" t="s">
        <v>35</v>
      </c>
      <c r="M189" s="82"/>
      <c r="N189" s="78" t="s">
        <v>145</v>
      </c>
      <c r="O189" s="78" t="s">
        <v>94</v>
      </c>
      <c r="P189" s="83" t="s">
        <v>146</v>
      </c>
      <c r="Q189" s="77" t="s">
        <v>553</v>
      </c>
      <c r="R189" s="78" t="s">
        <v>541</v>
      </c>
      <c r="S189" s="77" t="s">
        <v>555</v>
      </c>
      <c r="T189" s="94" t="s">
        <v>547</v>
      </c>
      <c r="U189" s="85" t="s">
        <v>549</v>
      </c>
      <c r="V189" s="86" t="s">
        <v>83</v>
      </c>
      <c r="W189" s="6" t="str">
        <f>IFERROR(VLOOKUP($V189,'Agrupamiento Activos'!$A$3:$S$30,2,0),"")</f>
        <v>Pública</v>
      </c>
      <c r="X189" s="6" t="str">
        <f>IFERROR(VLOOKUP($V189,'Agrupamiento Activos'!$A$4:$S$30,9,0),"")</f>
        <v>Alto</v>
      </c>
      <c r="Y189" s="6" t="str">
        <f>IFERROR(VLOOKUP($V189,'Agrupamiento Activos'!$A$4:$S$30,16,0),"")</f>
        <v>Alto</v>
      </c>
      <c r="Z189" s="6" t="str">
        <f>IFERROR(VLOOKUP($V189,'Agrupamiento Activos'!$A$4:$S$30,19,0),"")</f>
        <v>Medio</v>
      </c>
      <c r="AA189" s="88" t="s">
        <v>568</v>
      </c>
      <c r="AB189" s="88" t="s">
        <v>568</v>
      </c>
      <c r="AC189" s="88" t="s">
        <v>568</v>
      </c>
      <c r="AD189" s="88" t="s">
        <v>568</v>
      </c>
      <c r="AE189" s="88" t="s">
        <v>568</v>
      </c>
      <c r="AF189" s="88" t="s">
        <v>568</v>
      </c>
      <c r="AG189" s="88" t="s">
        <v>59</v>
      </c>
    </row>
    <row r="190" spans="1:33" ht="57" x14ac:dyDescent="0.25">
      <c r="A190" s="77" t="s">
        <v>87</v>
      </c>
      <c r="B190" s="78" t="s">
        <v>331</v>
      </c>
      <c r="C190" s="79" t="s">
        <v>264</v>
      </c>
      <c r="D190" s="79" t="s">
        <v>265</v>
      </c>
      <c r="E190" s="77" t="s">
        <v>266</v>
      </c>
      <c r="F190" s="80" t="s">
        <v>91</v>
      </c>
      <c r="G190" s="79" t="s">
        <v>35</v>
      </c>
      <c r="H190" s="79" t="s">
        <v>35</v>
      </c>
      <c r="I190" s="78"/>
      <c r="J190" s="81" t="s">
        <v>133</v>
      </c>
      <c r="K190" s="77" t="s">
        <v>154</v>
      </c>
      <c r="L190" s="82" t="s">
        <v>35</v>
      </c>
      <c r="M190" s="82"/>
      <c r="N190" s="78" t="s">
        <v>145</v>
      </c>
      <c r="O190" s="78" t="s">
        <v>94</v>
      </c>
      <c r="P190" s="83" t="s">
        <v>146</v>
      </c>
      <c r="Q190" s="77" t="s">
        <v>553</v>
      </c>
      <c r="R190" s="78" t="s">
        <v>541</v>
      </c>
      <c r="S190" s="77" t="s">
        <v>555</v>
      </c>
      <c r="T190" s="94" t="s">
        <v>547</v>
      </c>
      <c r="U190" s="85" t="s">
        <v>549</v>
      </c>
      <c r="V190" s="86" t="s">
        <v>83</v>
      </c>
      <c r="W190" s="6" t="str">
        <f>IFERROR(VLOOKUP($V190,'Agrupamiento Activos'!$A$3:$S$30,2,0),"")</f>
        <v>Pública</v>
      </c>
      <c r="X190" s="6" t="str">
        <f>IFERROR(VLOOKUP($V190,'Agrupamiento Activos'!$A$4:$S$30,9,0),"")</f>
        <v>Alto</v>
      </c>
      <c r="Y190" s="6" t="str">
        <f>IFERROR(VLOOKUP($V190,'Agrupamiento Activos'!$A$4:$S$30,16,0),"")</f>
        <v>Alto</v>
      </c>
      <c r="Z190" s="6" t="str">
        <f>IFERROR(VLOOKUP($V190,'Agrupamiento Activos'!$A$4:$S$30,19,0),"")</f>
        <v>Medio</v>
      </c>
      <c r="AA190" s="88" t="s">
        <v>568</v>
      </c>
      <c r="AB190" s="88" t="s">
        <v>568</v>
      </c>
      <c r="AC190" s="88" t="s">
        <v>568</v>
      </c>
      <c r="AD190" s="88" t="s">
        <v>568</v>
      </c>
      <c r="AE190" s="88" t="s">
        <v>568</v>
      </c>
      <c r="AF190" s="88" t="s">
        <v>568</v>
      </c>
      <c r="AG190" s="88" t="s">
        <v>59</v>
      </c>
    </row>
    <row r="191" spans="1:33" ht="56.25" x14ac:dyDescent="0.25">
      <c r="A191" s="77" t="s">
        <v>87</v>
      </c>
      <c r="B191" s="78" t="s">
        <v>331</v>
      </c>
      <c r="C191" s="79" t="s">
        <v>261</v>
      </c>
      <c r="D191" s="79" t="s">
        <v>267</v>
      </c>
      <c r="E191" s="77" t="s">
        <v>268</v>
      </c>
      <c r="F191" s="80" t="s">
        <v>91</v>
      </c>
      <c r="G191" s="79" t="s">
        <v>35</v>
      </c>
      <c r="H191" s="79" t="s">
        <v>35</v>
      </c>
      <c r="I191" s="78"/>
      <c r="J191" s="81" t="s">
        <v>133</v>
      </c>
      <c r="K191" s="77" t="s">
        <v>154</v>
      </c>
      <c r="L191" s="82" t="s">
        <v>35</v>
      </c>
      <c r="M191" s="82"/>
      <c r="N191" s="78" t="s">
        <v>145</v>
      </c>
      <c r="O191" s="78" t="s">
        <v>94</v>
      </c>
      <c r="P191" s="83" t="s">
        <v>146</v>
      </c>
      <c r="Q191" s="77" t="s">
        <v>553</v>
      </c>
      <c r="R191" s="78" t="s">
        <v>541</v>
      </c>
      <c r="S191" s="77" t="s">
        <v>555</v>
      </c>
      <c r="T191" s="94" t="s">
        <v>547</v>
      </c>
      <c r="U191" s="85" t="s">
        <v>549</v>
      </c>
      <c r="V191" s="86" t="s">
        <v>84</v>
      </c>
      <c r="W191" s="6" t="str">
        <f>IFERROR(VLOOKUP($V191,'Agrupamiento Activos'!$A$3:$S$30,2,0),"")</f>
        <v>Pública</v>
      </c>
      <c r="X191" s="6" t="str">
        <f>IFERROR(VLOOKUP($V191,'Agrupamiento Activos'!$A$4:$S$30,9,0),"")</f>
        <v>Alto</v>
      </c>
      <c r="Y191" s="6" t="str">
        <f>IFERROR(VLOOKUP($V191,'Agrupamiento Activos'!$A$4:$S$30,16,0),"")</f>
        <v>Alto</v>
      </c>
      <c r="Z191" s="6" t="str">
        <f>IFERROR(VLOOKUP($V191,'Agrupamiento Activos'!$A$4:$S$30,19,0),"")</f>
        <v>Medio</v>
      </c>
      <c r="AA191" s="88" t="s">
        <v>568</v>
      </c>
      <c r="AB191" s="88" t="s">
        <v>568</v>
      </c>
      <c r="AC191" s="88" t="s">
        <v>568</v>
      </c>
      <c r="AD191" s="88" t="s">
        <v>568</v>
      </c>
      <c r="AE191" s="88" t="s">
        <v>568</v>
      </c>
      <c r="AF191" s="88" t="s">
        <v>568</v>
      </c>
      <c r="AG191" s="88" t="s">
        <v>59</v>
      </c>
    </row>
    <row r="192" spans="1:33" ht="62.25" x14ac:dyDescent="0.25">
      <c r="A192" s="77" t="s">
        <v>87</v>
      </c>
      <c r="B192" s="78" t="s">
        <v>331</v>
      </c>
      <c r="C192" s="79" t="s">
        <v>102</v>
      </c>
      <c r="D192" s="79" t="s">
        <v>72</v>
      </c>
      <c r="E192" s="77" t="s">
        <v>269</v>
      </c>
      <c r="F192" s="80" t="s">
        <v>91</v>
      </c>
      <c r="G192" s="79"/>
      <c r="H192" s="79"/>
      <c r="I192" s="79" t="s">
        <v>35</v>
      </c>
      <c r="J192" s="81" t="s">
        <v>92</v>
      </c>
      <c r="K192" s="77" t="s">
        <v>93</v>
      </c>
      <c r="L192" s="82" t="s">
        <v>35</v>
      </c>
      <c r="M192" s="82"/>
      <c r="N192" s="78" t="s">
        <v>145</v>
      </c>
      <c r="O192" s="78" t="s">
        <v>94</v>
      </c>
      <c r="P192" s="83" t="s">
        <v>146</v>
      </c>
      <c r="Q192" s="77" t="s">
        <v>536</v>
      </c>
      <c r="R192" s="78" t="s">
        <v>39</v>
      </c>
      <c r="S192" s="77" t="s">
        <v>537</v>
      </c>
      <c r="T192" s="84" t="s">
        <v>102</v>
      </c>
      <c r="U192" s="85" t="s">
        <v>549</v>
      </c>
      <c r="V192" s="86" t="s">
        <v>73</v>
      </c>
      <c r="W192" s="6" t="str">
        <f>IFERROR(VLOOKUP($V192,'Agrupamiento Activos'!$A$3:$S$30,2,0),"")</f>
        <v>Pública</v>
      </c>
      <c r="X192" s="6" t="str">
        <f>IFERROR(VLOOKUP($V192,'Agrupamiento Activos'!$A$4:$S$30,9,0),"")</f>
        <v>Medio</v>
      </c>
      <c r="Y192" s="6" t="str">
        <f>IFERROR(VLOOKUP($V192,'Agrupamiento Activos'!$A$4:$S$30,16,0),"")</f>
        <v>Medio</v>
      </c>
      <c r="Z192" s="6" t="str">
        <f>IFERROR(VLOOKUP($V192,'Agrupamiento Activos'!$A$4:$S$30,19,0),"")</f>
        <v>Medio</v>
      </c>
      <c r="AA192" s="88" t="s">
        <v>568</v>
      </c>
      <c r="AB192" s="88" t="s">
        <v>568</v>
      </c>
      <c r="AC192" s="88" t="s">
        <v>568</v>
      </c>
      <c r="AD192" s="88" t="s">
        <v>568</v>
      </c>
      <c r="AE192" s="88" t="s">
        <v>568</v>
      </c>
      <c r="AF192" s="88" t="s">
        <v>568</v>
      </c>
      <c r="AG192" s="88" t="s">
        <v>59</v>
      </c>
    </row>
    <row r="193" spans="1:33" ht="62.25" x14ac:dyDescent="0.25">
      <c r="A193" s="77" t="s">
        <v>87</v>
      </c>
      <c r="B193" s="78" t="s">
        <v>331</v>
      </c>
      <c r="C193" s="79" t="s">
        <v>102</v>
      </c>
      <c r="D193" s="79" t="s">
        <v>72</v>
      </c>
      <c r="E193" s="77" t="s">
        <v>270</v>
      </c>
      <c r="F193" s="80" t="s">
        <v>91</v>
      </c>
      <c r="G193" s="79"/>
      <c r="H193" s="79"/>
      <c r="I193" s="79" t="s">
        <v>35</v>
      </c>
      <c r="J193" s="81" t="s">
        <v>92</v>
      </c>
      <c r="K193" s="77" t="s">
        <v>93</v>
      </c>
      <c r="L193" s="82" t="s">
        <v>35</v>
      </c>
      <c r="M193" s="82"/>
      <c r="N193" s="78" t="s">
        <v>145</v>
      </c>
      <c r="O193" s="78" t="s">
        <v>94</v>
      </c>
      <c r="P193" s="83" t="s">
        <v>146</v>
      </c>
      <c r="Q193" s="77" t="s">
        <v>536</v>
      </c>
      <c r="R193" s="78" t="s">
        <v>39</v>
      </c>
      <c r="S193" s="77" t="s">
        <v>537</v>
      </c>
      <c r="T193" s="84" t="s">
        <v>102</v>
      </c>
      <c r="U193" s="85" t="s">
        <v>549</v>
      </c>
      <c r="V193" s="86" t="s">
        <v>73</v>
      </c>
      <c r="W193" s="6" t="str">
        <f>IFERROR(VLOOKUP($V193,'Agrupamiento Activos'!$A$3:$S$30,2,0),"")</f>
        <v>Pública</v>
      </c>
      <c r="X193" s="6" t="str">
        <f>IFERROR(VLOOKUP($V193,'Agrupamiento Activos'!$A$4:$S$30,9,0),"")</f>
        <v>Medio</v>
      </c>
      <c r="Y193" s="6" t="str">
        <f>IFERROR(VLOOKUP($V193,'Agrupamiento Activos'!$A$4:$S$30,16,0),"")</f>
        <v>Medio</v>
      </c>
      <c r="Z193" s="6" t="str">
        <f>IFERROR(VLOOKUP($V193,'Agrupamiento Activos'!$A$4:$S$30,19,0),"")</f>
        <v>Medio</v>
      </c>
      <c r="AA193" s="88" t="s">
        <v>568</v>
      </c>
      <c r="AB193" s="88" t="s">
        <v>568</v>
      </c>
      <c r="AC193" s="88" t="s">
        <v>568</v>
      </c>
      <c r="AD193" s="88" t="s">
        <v>568</v>
      </c>
      <c r="AE193" s="88" t="s">
        <v>568</v>
      </c>
      <c r="AF193" s="88" t="s">
        <v>568</v>
      </c>
      <c r="AG193" s="88" t="s">
        <v>59</v>
      </c>
    </row>
    <row r="194" spans="1:33" ht="57" x14ac:dyDescent="0.25">
      <c r="A194" s="77" t="s">
        <v>87</v>
      </c>
      <c r="B194" s="78" t="s">
        <v>331</v>
      </c>
      <c r="C194" s="79" t="s">
        <v>271</v>
      </c>
      <c r="D194" s="79" t="s">
        <v>272</v>
      </c>
      <c r="E194" s="77" t="s">
        <v>273</v>
      </c>
      <c r="F194" s="80" t="s">
        <v>91</v>
      </c>
      <c r="G194" s="79" t="s">
        <v>35</v>
      </c>
      <c r="H194" s="79"/>
      <c r="I194" s="77"/>
      <c r="J194" s="81" t="s">
        <v>108</v>
      </c>
      <c r="K194" s="77" t="s">
        <v>102</v>
      </c>
      <c r="L194" s="82" t="s">
        <v>35</v>
      </c>
      <c r="M194" s="82"/>
      <c r="N194" s="78" t="s">
        <v>145</v>
      </c>
      <c r="O194" s="78" t="s">
        <v>94</v>
      </c>
      <c r="P194" s="83" t="s">
        <v>146</v>
      </c>
      <c r="Q194" s="77" t="s">
        <v>553</v>
      </c>
      <c r="R194" s="78" t="s">
        <v>39</v>
      </c>
      <c r="S194" s="77" t="s">
        <v>554</v>
      </c>
      <c r="T194" s="84" t="s">
        <v>102</v>
      </c>
      <c r="U194" s="85" t="s">
        <v>549</v>
      </c>
      <c r="V194" s="86" t="s">
        <v>77</v>
      </c>
      <c r="W194" s="6" t="str">
        <f>IFERROR(VLOOKUP($V194,'Agrupamiento Activos'!$A$3:$S$30,2,0),"")</f>
        <v>Pública</v>
      </c>
      <c r="X194" s="6" t="str">
        <f>IFERROR(VLOOKUP($V194,'Agrupamiento Activos'!$A$4:$S$30,9,0),"")</f>
        <v>Medio</v>
      </c>
      <c r="Y194" s="6" t="str">
        <f>IFERROR(VLOOKUP($V194,'Agrupamiento Activos'!$A$4:$S$30,16,0),"")</f>
        <v>Medio</v>
      </c>
      <c r="Z194" s="6" t="str">
        <f>IFERROR(VLOOKUP($V194,'Agrupamiento Activos'!$A$4:$S$30,19,0),"")</f>
        <v>Medio</v>
      </c>
      <c r="AA194" s="88" t="s">
        <v>568</v>
      </c>
      <c r="AB194" s="88" t="s">
        <v>568</v>
      </c>
      <c r="AC194" s="88" t="s">
        <v>568</v>
      </c>
      <c r="AD194" s="88" t="s">
        <v>568</v>
      </c>
      <c r="AE194" s="88" t="s">
        <v>568</v>
      </c>
      <c r="AF194" s="88" t="s">
        <v>568</v>
      </c>
      <c r="AG194" s="88" t="s">
        <v>59</v>
      </c>
    </row>
    <row r="195" spans="1:33" ht="62.25" x14ac:dyDescent="0.25">
      <c r="A195" s="77" t="s">
        <v>87</v>
      </c>
      <c r="B195" s="78" t="s">
        <v>331</v>
      </c>
      <c r="C195" s="79" t="s">
        <v>102</v>
      </c>
      <c r="D195" s="79" t="s">
        <v>72</v>
      </c>
      <c r="E195" s="77" t="s">
        <v>274</v>
      </c>
      <c r="F195" s="80" t="s">
        <v>91</v>
      </c>
      <c r="G195" s="79"/>
      <c r="H195" s="79"/>
      <c r="I195" s="79" t="s">
        <v>35</v>
      </c>
      <c r="J195" s="81" t="s">
        <v>92</v>
      </c>
      <c r="K195" s="77" t="s">
        <v>93</v>
      </c>
      <c r="L195" s="82" t="s">
        <v>35</v>
      </c>
      <c r="M195" s="82"/>
      <c r="N195" s="78" t="s">
        <v>145</v>
      </c>
      <c r="O195" s="78" t="s">
        <v>94</v>
      </c>
      <c r="P195" s="83" t="s">
        <v>146</v>
      </c>
      <c r="Q195" s="77" t="s">
        <v>536</v>
      </c>
      <c r="R195" s="78" t="s">
        <v>39</v>
      </c>
      <c r="S195" s="77" t="s">
        <v>537</v>
      </c>
      <c r="T195" s="84" t="s">
        <v>102</v>
      </c>
      <c r="U195" s="85" t="s">
        <v>549</v>
      </c>
      <c r="V195" s="86" t="s">
        <v>73</v>
      </c>
      <c r="W195" s="6" t="str">
        <f>IFERROR(VLOOKUP($V195,'Agrupamiento Activos'!$A$3:$S$30,2,0),"")</f>
        <v>Pública</v>
      </c>
      <c r="X195" s="6" t="str">
        <f>IFERROR(VLOOKUP($V195,'Agrupamiento Activos'!$A$4:$S$30,9,0),"")</f>
        <v>Medio</v>
      </c>
      <c r="Y195" s="6" t="str">
        <f>IFERROR(VLOOKUP($V195,'Agrupamiento Activos'!$A$4:$S$30,16,0),"")</f>
        <v>Medio</v>
      </c>
      <c r="Z195" s="6" t="str">
        <f>IFERROR(VLOOKUP($V195,'Agrupamiento Activos'!$A$4:$S$30,19,0),"")</f>
        <v>Medio</v>
      </c>
      <c r="AA195" s="88" t="s">
        <v>568</v>
      </c>
      <c r="AB195" s="88" t="s">
        <v>568</v>
      </c>
      <c r="AC195" s="88" t="s">
        <v>568</v>
      </c>
      <c r="AD195" s="88" t="s">
        <v>568</v>
      </c>
      <c r="AE195" s="88" t="s">
        <v>568</v>
      </c>
      <c r="AF195" s="88" t="s">
        <v>568</v>
      </c>
      <c r="AG195" s="88" t="s">
        <v>59</v>
      </c>
    </row>
    <row r="196" spans="1:33" ht="56.25" x14ac:dyDescent="0.25">
      <c r="A196" s="77" t="s">
        <v>87</v>
      </c>
      <c r="B196" s="78" t="s">
        <v>331</v>
      </c>
      <c r="C196" s="79" t="s">
        <v>275</v>
      </c>
      <c r="D196" s="79" t="s">
        <v>276</v>
      </c>
      <c r="E196" s="77" t="s">
        <v>277</v>
      </c>
      <c r="F196" s="80" t="s">
        <v>91</v>
      </c>
      <c r="G196" s="79" t="s">
        <v>35</v>
      </c>
      <c r="H196" s="79" t="s">
        <v>35</v>
      </c>
      <c r="I196" s="78"/>
      <c r="J196" s="81" t="s">
        <v>133</v>
      </c>
      <c r="K196" s="77" t="s">
        <v>154</v>
      </c>
      <c r="L196" s="82" t="s">
        <v>35</v>
      </c>
      <c r="M196" s="82"/>
      <c r="N196" s="78" t="s">
        <v>145</v>
      </c>
      <c r="O196" s="78" t="s">
        <v>94</v>
      </c>
      <c r="P196" s="83" t="s">
        <v>146</v>
      </c>
      <c r="Q196" s="77" t="s">
        <v>553</v>
      </c>
      <c r="R196" s="78" t="s">
        <v>541</v>
      </c>
      <c r="S196" s="77" t="s">
        <v>555</v>
      </c>
      <c r="T196" s="94" t="s">
        <v>547</v>
      </c>
      <c r="U196" s="85" t="s">
        <v>549</v>
      </c>
      <c r="V196" s="86" t="s">
        <v>83</v>
      </c>
      <c r="W196" s="6" t="str">
        <f>IFERROR(VLOOKUP($V196,'Agrupamiento Activos'!$A$3:$S$30,2,0),"")</f>
        <v>Pública</v>
      </c>
      <c r="X196" s="6" t="str">
        <f>IFERROR(VLOOKUP($V196,'Agrupamiento Activos'!$A$4:$S$30,9,0),"")</f>
        <v>Alto</v>
      </c>
      <c r="Y196" s="6" t="str">
        <f>IFERROR(VLOOKUP($V196,'Agrupamiento Activos'!$A$4:$S$30,16,0),"")</f>
        <v>Alto</v>
      </c>
      <c r="Z196" s="6" t="str">
        <f>IFERROR(VLOOKUP($V196,'Agrupamiento Activos'!$A$4:$S$30,19,0),"")</f>
        <v>Medio</v>
      </c>
      <c r="AA196" s="88" t="s">
        <v>568</v>
      </c>
      <c r="AB196" s="88" t="s">
        <v>568</v>
      </c>
      <c r="AC196" s="88" t="s">
        <v>568</v>
      </c>
      <c r="AD196" s="88" t="s">
        <v>568</v>
      </c>
      <c r="AE196" s="88" t="s">
        <v>568</v>
      </c>
      <c r="AF196" s="88" t="s">
        <v>568</v>
      </c>
      <c r="AG196" s="88" t="s">
        <v>59</v>
      </c>
    </row>
    <row r="197" spans="1:33" ht="57" x14ac:dyDescent="0.25">
      <c r="A197" s="77" t="s">
        <v>87</v>
      </c>
      <c r="B197" s="78" t="s">
        <v>331</v>
      </c>
      <c r="C197" s="79" t="s">
        <v>278</v>
      </c>
      <c r="D197" s="79" t="s">
        <v>279</v>
      </c>
      <c r="E197" s="77" t="s">
        <v>280</v>
      </c>
      <c r="F197" s="80" t="s">
        <v>91</v>
      </c>
      <c r="G197" s="79" t="s">
        <v>35</v>
      </c>
      <c r="H197" s="79" t="s">
        <v>35</v>
      </c>
      <c r="I197" s="78"/>
      <c r="J197" s="81" t="s">
        <v>133</v>
      </c>
      <c r="K197" s="77" t="s">
        <v>154</v>
      </c>
      <c r="L197" s="82" t="s">
        <v>35</v>
      </c>
      <c r="M197" s="82"/>
      <c r="N197" s="78" t="s">
        <v>145</v>
      </c>
      <c r="O197" s="78" t="s">
        <v>94</v>
      </c>
      <c r="P197" s="83" t="s">
        <v>146</v>
      </c>
      <c r="Q197" s="77" t="s">
        <v>553</v>
      </c>
      <c r="R197" s="78" t="s">
        <v>541</v>
      </c>
      <c r="S197" s="77" t="s">
        <v>555</v>
      </c>
      <c r="T197" s="94" t="s">
        <v>547</v>
      </c>
      <c r="U197" s="85" t="s">
        <v>549</v>
      </c>
      <c r="V197" s="86" t="s">
        <v>83</v>
      </c>
      <c r="W197" s="6" t="str">
        <f>IFERROR(VLOOKUP($V197,'Agrupamiento Activos'!$A$3:$S$30,2,0),"")</f>
        <v>Pública</v>
      </c>
      <c r="X197" s="6" t="str">
        <f>IFERROR(VLOOKUP($V197,'Agrupamiento Activos'!$A$4:$S$30,9,0),"")</f>
        <v>Alto</v>
      </c>
      <c r="Y197" s="6" t="str">
        <f>IFERROR(VLOOKUP($V197,'Agrupamiento Activos'!$A$4:$S$30,16,0),"")</f>
        <v>Alto</v>
      </c>
      <c r="Z197" s="6" t="str">
        <f>IFERROR(VLOOKUP($V197,'Agrupamiento Activos'!$A$4:$S$30,19,0),"")</f>
        <v>Medio</v>
      </c>
      <c r="AA197" s="88" t="s">
        <v>568</v>
      </c>
      <c r="AB197" s="88" t="s">
        <v>568</v>
      </c>
      <c r="AC197" s="88" t="s">
        <v>568</v>
      </c>
      <c r="AD197" s="88" t="s">
        <v>568</v>
      </c>
      <c r="AE197" s="88" t="s">
        <v>568</v>
      </c>
      <c r="AF197" s="88" t="s">
        <v>568</v>
      </c>
      <c r="AG197" s="88" t="s">
        <v>59</v>
      </c>
    </row>
    <row r="198" spans="1:33" ht="57" x14ac:dyDescent="0.25">
      <c r="A198" s="77" t="s">
        <v>87</v>
      </c>
      <c r="B198" s="78" t="s">
        <v>331</v>
      </c>
      <c r="C198" s="79" t="s">
        <v>89</v>
      </c>
      <c r="D198" s="79" t="s">
        <v>77</v>
      </c>
      <c r="E198" s="77" t="s">
        <v>281</v>
      </c>
      <c r="F198" s="80" t="s">
        <v>91</v>
      </c>
      <c r="G198" s="79" t="s">
        <v>35</v>
      </c>
      <c r="H198" s="79"/>
      <c r="I198" s="78"/>
      <c r="J198" s="81" t="s">
        <v>108</v>
      </c>
      <c r="K198" s="77" t="s">
        <v>102</v>
      </c>
      <c r="L198" s="82" t="s">
        <v>35</v>
      </c>
      <c r="M198" s="82"/>
      <c r="N198" s="78" t="s">
        <v>145</v>
      </c>
      <c r="O198" s="78" t="s">
        <v>94</v>
      </c>
      <c r="P198" s="83" t="s">
        <v>146</v>
      </c>
      <c r="Q198" s="77" t="s">
        <v>553</v>
      </c>
      <c r="R198" s="78" t="s">
        <v>39</v>
      </c>
      <c r="S198" s="77" t="s">
        <v>554</v>
      </c>
      <c r="T198" s="84" t="s">
        <v>102</v>
      </c>
      <c r="U198" s="85" t="s">
        <v>549</v>
      </c>
      <c r="V198" s="86" t="s">
        <v>77</v>
      </c>
      <c r="W198" s="6" t="str">
        <f>IFERROR(VLOOKUP($V198,'Agrupamiento Activos'!$A$3:$S$30,2,0),"")</f>
        <v>Pública</v>
      </c>
      <c r="X198" s="6" t="str">
        <f>IFERROR(VLOOKUP($V198,'Agrupamiento Activos'!$A$4:$S$30,9,0),"")</f>
        <v>Medio</v>
      </c>
      <c r="Y198" s="6" t="str">
        <f>IFERROR(VLOOKUP($V198,'Agrupamiento Activos'!$A$4:$S$30,16,0),"")</f>
        <v>Medio</v>
      </c>
      <c r="Z198" s="6" t="str">
        <f>IFERROR(VLOOKUP($V198,'Agrupamiento Activos'!$A$4:$S$30,19,0),"")</f>
        <v>Medio</v>
      </c>
      <c r="AA198" s="88" t="s">
        <v>568</v>
      </c>
      <c r="AB198" s="88" t="s">
        <v>568</v>
      </c>
      <c r="AC198" s="88" t="s">
        <v>568</v>
      </c>
      <c r="AD198" s="88" t="s">
        <v>568</v>
      </c>
      <c r="AE198" s="88" t="s">
        <v>568</v>
      </c>
      <c r="AF198" s="88" t="s">
        <v>568</v>
      </c>
      <c r="AG198" s="88" t="s">
        <v>59</v>
      </c>
    </row>
    <row r="199" spans="1:33" ht="56.25" x14ac:dyDescent="0.25">
      <c r="A199" s="77" t="s">
        <v>87</v>
      </c>
      <c r="B199" s="78" t="s">
        <v>331</v>
      </c>
      <c r="C199" s="79" t="s">
        <v>282</v>
      </c>
      <c r="D199" s="79" t="s">
        <v>283</v>
      </c>
      <c r="E199" s="77" t="s">
        <v>284</v>
      </c>
      <c r="F199" s="80" t="s">
        <v>91</v>
      </c>
      <c r="G199" s="79" t="s">
        <v>35</v>
      </c>
      <c r="H199" s="79" t="s">
        <v>35</v>
      </c>
      <c r="I199" s="78"/>
      <c r="J199" s="81" t="s">
        <v>133</v>
      </c>
      <c r="K199" s="77" t="s">
        <v>154</v>
      </c>
      <c r="L199" s="82" t="s">
        <v>35</v>
      </c>
      <c r="M199" s="82"/>
      <c r="N199" s="78" t="s">
        <v>145</v>
      </c>
      <c r="O199" s="78" t="s">
        <v>94</v>
      </c>
      <c r="P199" s="83" t="s">
        <v>146</v>
      </c>
      <c r="Q199" s="77" t="s">
        <v>553</v>
      </c>
      <c r="R199" s="78" t="s">
        <v>541</v>
      </c>
      <c r="S199" s="77" t="s">
        <v>555</v>
      </c>
      <c r="T199" s="94" t="s">
        <v>547</v>
      </c>
      <c r="U199" s="85" t="s">
        <v>549</v>
      </c>
      <c r="V199" s="86" t="s">
        <v>83</v>
      </c>
      <c r="W199" s="6" t="str">
        <f>IFERROR(VLOOKUP($V199,'Agrupamiento Activos'!$A$3:$S$30,2,0),"")</f>
        <v>Pública</v>
      </c>
      <c r="X199" s="6" t="str">
        <f>IFERROR(VLOOKUP($V199,'Agrupamiento Activos'!$A$4:$S$30,9,0),"")</f>
        <v>Alto</v>
      </c>
      <c r="Y199" s="6" t="str">
        <f>IFERROR(VLOOKUP($V199,'Agrupamiento Activos'!$A$4:$S$30,16,0),"")</f>
        <v>Alto</v>
      </c>
      <c r="Z199" s="6" t="str">
        <f>IFERROR(VLOOKUP($V199,'Agrupamiento Activos'!$A$4:$S$30,19,0),"")</f>
        <v>Medio</v>
      </c>
      <c r="AA199" s="88" t="s">
        <v>568</v>
      </c>
      <c r="AB199" s="88" t="s">
        <v>568</v>
      </c>
      <c r="AC199" s="88" t="s">
        <v>568</v>
      </c>
      <c r="AD199" s="88" t="s">
        <v>568</v>
      </c>
      <c r="AE199" s="88" t="s">
        <v>568</v>
      </c>
      <c r="AF199" s="88" t="s">
        <v>568</v>
      </c>
      <c r="AG199" s="88" t="s">
        <v>59</v>
      </c>
    </row>
    <row r="200" spans="1:33" ht="62.25" x14ac:dyDescent="0.25">
      <c r="A200" s="77" t="s">
        <v>87</v>
      </c>
      <c r="B200" s="78" t="s">
        <v>331</v>
      </c>
      <c r="C200" s="79" t="s">
        <v>102</v>
      </c>
      <c r="D200" s="79" t="s">
        <v>123</v>
      </c>
      <c r="E200" s="77" t="s">
        <v>285</v>
      </c>
      <c r="F200" s="80" t="s">
        <v>91</v>
      </c>
      <c r="G200" s="79"/>
      <c r="H200" s="79"/>
      <c r="I200" s="79" t="s">
        <v>35</v>
      </c>
      <c r="J200" s="81" t="s">
        <v>92</v>
      </c>
      <c r="K200" s="77" t="s">
        <v>93</v>
      </c>
      <c r="L200" s="82" t="s">
        <v>35</v>
      </c>
      <c r="M200" s="82"/>
      <c r="N200" s="78" t="s">
        <v>145</v>
      </c>
      <c r="O200" s="78" t="s">
        <v>94</v>
      </c>
      <c r="P200" s="83" t="s">
        <v>146</v>
      </c>
      <c r="Q200" s="77" t="s">
        <v>536</v>
      </c>
      <c r="R200" s="78" t="s">
        <v>39</v>
      </c>
      <c r="S200" s="77" t="s">
        <v>537</v>
      </c>
      <c r="T200" s="84" t="s">
        <v>102</v>
      </c>
      <c r="U200" s="85" t="s">
        <v>549</v>
      </c>
      <c r="V200" s="86" t="s">
        <v>73</v>
      </c>
      <c r="W200" s="6" t="str">
        <f>IFERROR(VLOOKUP($V200,'Agrupamiento Activos'!$A$3:$S$30,2,0),"")</f>
        <v>Pública</v>
      </c>
      <c r="X200" s="6" t="str">
        <f>IFERROR(VLOOKUP($V200,'Agrupamiento Activos'!$A$4:$S$30,9,0),"")</f>
        <v>Medio</v>
      </c>
      <c r="Y200" s="6" t="str">
        <f>IFERROR(VLOOKUP($V200,'Agrupamiento Activos'!$A$4:$S$30,16,0),"")</f>
        <v>Medio</v>
      </c>
      <c r="Z200" s="6" t="str">
        <f>IFERROR(VLOOKUP($V200,'Agrupamiento Activos'!$A$4:$S$30,19,0),"")</f>
        <v>Medio</v>
      </c>
      <c r="AA200" s="88" t="s">
        <v>568</v>
      </c>
      <c r="AB200" s="88" t="s">
        <v>568</v>
      </c>
      <c r="AC200" s="88" t="s">
        <v>568</v>
      </c>
      <c r="AD200" s="88" t="s">
        <v>568</v>
      </c>
      <c r="AE200" s="88" t="s">
        <v>568</v>
      </c>
      <c r="AF200" s="88" t="s">
        <v>568</v>
      </c>
      <c r="AG200" s="88" t="s">
        <v>59</v>
      </c>
    </row>
    <row r="201" spans="1:33" ht="56.25" x14ac:dyDescent="0.25">
      <c r="A201" s="77" t="s">
        <v>87</v>
      </c>
      <c r="B201" s="78" t="s">
        <v>331</v>
      </c>
      <c r="C201" s="79" t="s">
        <v>89</v>
      </c>
      <c r="D201" s="79" t="s">
        <v>286</v>
      </c>
      <c r="E201" s="77" t="s">
        <v>287</v>
      </c>
      <c r="F201" s="80" t="s">
        <v>91</v>
      </c>
      <c r="G201" s="79" t="s">
        <v>35</v>
      </c>
      <c r="H201" s="79" t="s">
        <v>35</v>
      </c>
      <c r="I201" s="78"/>
      <c r="J201" s="81" t="s">
        <v>133</v>
      </c>
      <c r="K201" s="77" t="s">
        <v>154</v>
      </c>
      <c r="L201" s="82" t="s">
        <v>35</v>
      </c>
      <c r="M201" s="82"/>
      <c r="N201" s="78" t="s">
        <v>145</v>
      </c>
      <c r="O201" s="78" t="s">
        <v>94</v>
      </c>
      <c r="P201" s="83" t="s">
        <v>146</v>
      </c>
      <c r="Q201" s="77" t="s">
        <v>553</v>
      </c>
      <c r="R201" s="78" t="s">
        <v>541</v>
      </c>
      <c r="S201" s="77" t="s">
        <v>555</v>
      </c>
      <c r="T201" s="94" t="s">
        <v>547</v>
      </c>
      <c r="U201" s="85" t="s">
        <v>549</v>
      </c>
      <c r="V201" s="86" t="s">
        <v>77</v>
      </c>
      <c r="W201" s="6" t="str">
        <f>IFERROR(VLOOKUP($V201,'Agrupamiento Activos'!$A$3:$S$30,2,0),"")</f>
        <v>Pública</v>
      </c>
      <c r="X201" s="6" t="str">
        <f>IFERROR(VLOOKUP($V201,'Agrupamiento Activos'!$A$4:$S$30,9,0),"")</f>
        <v>Medio</v>
      </c>
      <c r="Y201" s="6" t="str">
        <f>IFERROR(VLOOKUP($V201,'Agrupamiento Activos'!$A$4:$S$30,16,0),"")</f>
        <v>Medio</v>
      </c>
      <c r="Z201" s="6" t="str">
        <f>IFERROR(VLOOKUP($V201,'Agrupamiento Activos'!$A$4:$S$30,19,0),"")</f>
        <v>Medio</v>
      </c>
      <c r="AA201" s="88" t="s">
        <v>568</v>
      </c>
      <c r="AB201" s="88" t="s">
        <v>568</v>
      </c>
      <c r="AC201" s="88" t="s">
        <v>568</v>
      </c>
      <c r="AD201" s="88" t="s">
        <v>568</v>
      </c>
      <c r="AE201" s="88" t="s">
        <v>568</v>
      </c>
      <c r="AF201" s="88" t="s">
        <v>568</v>
      </c>
      <c r="AG201" s="88" t="s">
        <v>59</v>
      </c>
    </row>
    <row r="202" spans="1:33" ht="56.25" x14ac:dyDescent="0.25">
      <c r="A202" s="77" t="s">
        <v>87</v>
      </c>
      <c r="B202" s="78" t="s">
        <v>331</v>
      </c>
      <c r="C202" s="79" t="s">
        <v>288</v>
      </c>
      <c r="D202" s="79" t="s">
        <v>289</v>
      </c>
      <c r="E202" s="77" t="s">
        <v>290</v>
      </c>
      <c r="F202" s="80" t="s">
        <v>91</v>
      </c>
      <c r="G202" s="79" t="s">
        <v>35</v>
      </c>
      <c r="H202" s="79" t="s">
        <v>35</v>
      </c>
      <c r="I202" s="78"/>
      <c r="J202" s="81" t="s">
        <v>133</v>
      </c>
      <c r="K202" s="77" t="s">
        <v>154</v>
      </c>
      <c r="L202" s="82" t="s">
        <v>35</v>
      </c>
      <c r="M202" s="82"/>
      <c r="N202" s="78" t="s">
        <v>145</v>
      </c>
      <c r="O202" s="78" t="s">
        <v>94</v>
      </c>
      <c r="P202" s="83" t="s">
        <v>146</v>
      </c>
      <c r="Q202" s="77" t="s">
        <v>553</v>
      </c>
      <c r="R202" s="78" t="s">
        <v>541</v>
      </c>
      <c r="S202" s="77" t="s">
        <v>555</v>
      </c>
      <c r="T202" s="94" t="s">
        <v>547</v>
      </c>
      <c r="U202" s="85" t="s">
        <v>549</v>
      </c>
      <c r="V202" s="86" t="s">
        <v>83</v>
      </c>
      <c r="W202" s="6" t="str">
        <f>IFERROR(VLOOKUP($V202,'Agrupamiento Activos'!$A$3:$S$30,2,0),"")</f>
        <v>Pública</v>
      </c>
      <c r="X202" s="6" t="str">
        <f>IFERROR(VLOOKUP($V202,'Agrupamiento Activos'!$A$4:$S$30,9,0),"")</f>
        <v>Alto</v>
      </c>
      <c r="Y202" s="6" t="str">
        <f>IFERROR(VLOOKUP($V202,'Agrupamiento Activos'!$A$4:$S$30,16,0),"")</f>
        <v>Alto</v>
      </c>
      <c r="Z202" s="6" t="str">
        <f>IFERROR(VLOOKUP($V202,'Agrupamiento Activos'!$A$4:$S$30,19,0),"")</f>
        <v>Medio</v>
      </c>
      <c r="AA202" s="88" t="s">
        <v>568</v>
      </c>
      <c r="AB202" s="88" t="s">
        <v>568</v>
      </c>
      <c r="AC202" s="88" t="s">
        <v>568</v>
      </c>
      <c r="AD202" s="88" t="s">
        <v>568</v>
      </c>
      <c r="AE202" s="88" t="s">
        <v>568</v>
      </c>
      <c r="AF202" s="88" t="s">
        <v>568</v>
      </c>
      <c r="AG202" s="88" t="s">
        <v>59</v>
      </c>
    </row>
    <row r="203" spans="1:33" ht="62.25" x14ac:dyDescent="0.25">
      <c r="A203" s="77" t="s">
        <v>87</v>
      </c>
      <c r="B203" s="78" t="s">
        <v>331</v>
      </c>
      <c r="C203" s="79" t="s">
        <v>102</v>
      </c>
      <c r="D203" s="79" t="s">
        <v>72</v>
      </c>
      <c r="E203" s="77" t="s">
        <v>291</v>
      </c>
      <c r="F203" s="80" t="s">
        <v>91</v>
      </c>
      <c r="G203" s="79"/>
      <c r="H203" s="79"/>
      <c r="I203" s="79" t="s">
        <v>35</v>
      </c>
      <c r="J203" s="81" t="s">
        <v>92</v>
      </c>
      <c r="K203" s="77" t="s">
        <v>93</v>
      </c>
      <c r="L203" s="82" t="s">
        <v>35</v>
      </c>
      <c r="M203" s="82"/>
      <c r="N203" s="78" t="s">
        <v>145</v>
      </c>
      <c r="O203" s="78" t="s">
        <v>94</v>
      </c>
      <c r="P203" s="83" t="s">
        <v>146</v>
      </c>
      <c r="Q203" s="77" t="s">
        <v>536</v>
      </c>
      <c r="R203" s="78" t="s">
        <v>39</v>
      </c>
      <c r="S203" s="77" t="s">
        <v>537</v>
      </c>
      <c r="T203" s="84" t="s">
        <v>102</v>
      </c>
      <c r="U203" s="85" t="s">
        <v>549</v>
      </c>
      <c r="V203" s="86" t="s">
        <v>73</v>
      </c>
      <c r="W203" s="6" t="str">
        <f>IFERROR(VLOOKUP($V203,'Agrupamiento Activos'!$A$3:$S$30,2,0),"")</f>
        <v>Pública</v>
      </c>
      <c r="X203" s="6" t="str">
        <f>IFERROR(VLOOKUP($V203,'Agrupamiento Activos'!$A$4:$S$30,9,0),"")</f>
        <v>Medio</v>
      </c>
      <c r="Y203" s="6" t="str">
        <f>IFERROR(VLOOKUP($V203,'Agrupamiento Activos'!$A$4:$S$30,16,0),"")</f>
        <v>Medio</v>
      </c>
      <c r="Z203" s="6" t="str">
        <f>IFERROR(VLOOKUP($V203,'Agrupamiento Activos'!$A$4:$S$30,19,0),"")</f>
        <v>Medio</v>
      </c>
      <c r="AA203" s="88" t="s">
        <v>568</v>
      </c>
      <c r="AB203" s="88" t="s">
        <v>568</v>
      </c>
      <c r="AC203" s="88" t="s">
        <v>568</v>
      </c>
      <c r="AD203" s="88" t="s">
        <v>568</v>
      </c>
      <c r="AE203" s="88" t="s">
        <v>568</v>
      </c>
      <c r="AF203" s="88" t="s">
        <v>568</v>
      </c>
      <c r="AG203" s="88" t="s">
        <v>59</v>
      </c>
    </row>
    <row r="204" spans="1:33" ht="62.25" x14ac:dyDescent="0.25">
      <c r="A204" s="77" t="s">
        <v>87</v>
      </c>
      <c r="B204" s="78" t="s">
        <v>331</v>
      </c>
      <c r="C204" s="79" t="s">
        <v>102</v>
      </c>
      <c r="D204" s="79" t="s">
        <v>72</v>
      </c>
      <c r="E204" s="77" t="s">
        <v>319</v>
      </c>
      <c r="F204" s="80" t="s">
        <v>91</v>
      </c>
      <c r="G204" s="79"/>
      <c r="H204" s="79"/>
      <c r="I204" s="78" t="s">
        <v>35</v>
      </c>
      <c r="J204" s="81" t="s">
        <v>92</v>
      </c>
      <c r="K204" s="77" t="s">
        <v>93</v>
      </c>
      <c r="L204" s="82" t="s">
        <v>35</v>
      </c>
      <c r="M204" s="82"/>
      <c r="N204" s="78" t="s">
        <v>145</v>
      </c>
      <c r="O204" s="78" t="s">
        <v>94</v>
      </c>
      <c r="P204" s="83" t="s">
        <v>146</v>
      </c>
      <c r="Q204" s="77" t="s">
        <v>536</v>
      </c>
      <c r="R204" s="78" t="s">
        <v>39</v>
      </c>
      <c r="S204" s="77" t="s">
        <v>537</v>
      </c>
      <c r="T204" s="84" t="s">
        <v>102</v>
      </c>
      <c r="U204" s="85" t="s">
        <v>549</v>
      </c>
      <c r="V204" s="86" t="s">
        <v>73</v>
      </c>
      <c r="W204" s="6" t="str">
        <f>IFERROR(VLOOKUP($V204,'Agrupamiento Activos'!$A$3:$S$30,2,0),"")</f>
        <v>Pública</v>
      </c>
      <c r="X204" s="6" t="str">
        <f>IFERROR(VLOOKUP($V204,'Agrupamiento Activos'!$A$4:$S$30,9,0),"")</f>
        <v>Medio</v>
      </c>
      <c r="Y204" s="6" t="str">
        <f>IFERROR(VLOOKUP($V204,'Agrupamiento Activos'!$A$4:$S$30,16,0),"")</f>
        <v>Medio</v>
      </c>
      <c r="Z204" s="6" t="str">
        <f>IFERROR(VLOOKUP($V204,'Agrupamiento Activos'!$A$4:$S$30,19,0),"")</f>
        <v>Medio</v>
      </c>
      <c r="AA204" s="88" t="s">
        <v>568</v>
      </c>
      <c r="AB204" s="88" t="s">
        <v>568</v>
      </c>
      <c r="AC204" s="88" t="s">
        <v>568</v>
      </c>
      <c r="AD204" s="88" t="s">
        <v>568</v>
      </c>
      <c r="AE204" s="88" t="s">
        <v>568</v>
      </c>
      <c r="AF204" s="88" t="s">
        <v>568</v>
      </c>
      <c r="AG204" s="88" t="s">
        <v>59</v>
      </c>
    </row>
    <row r="205" spans="1:33" ht="57" x14ac:dyDescent="0.25">
      <c r="A205" s="77" t="s">
        <v>87</v>
      </c>
      <c r="B205" s="78" t="s">
        <v>331</v>
      </c>
      <c r="C205" s="79" t="s">
        <v>320</v>
      </c>
      <c r="D205" s="79" t="s">
        <v>321</v>
      </c>
      <c r="E205" s="77" t="s">
        <v>322</v>
      </c>
      <c r="F205" s="80" t="s">
        <v>91</v>
      </c>
      <c r="G205" s="79" t="s">
        <v>35</v>
      </c>
      <c r="H205" s="79" t="s">
        <v>35</v>
      </c>
      <c r="I205" s="79"/>
      <c r="J205" s="81" t="s">
        <v>133</v>
      </c>
      <c r="K205" s="77" t="s">
        <v>154</v>
      </c>
      <c r="L205" s="82" t="s">
        <v>35</v>
      </c>
      <c r="M205" s="82"/>
      <c r="N205" s="78" t="s">
        <v>145</v>
      </c>
      <c r="O205" s="78" t="s">
        <v>94</v>
      </c>
      <c r="P205" s="83" t="s">
        <v>146</v>
      </c>
      <c r="Q205" s="77" t="s">
        <v>553</v>
      </c>
      <c r="R205" s="78" t="s">
        <v>541</v>
      </c>
      <c r="S205" s="77" t="s">
        <v>555</v>
      </c>
      <c r="T205" s="94" t="s">
        <v>547</v>
      </c>
      <c r="U205" s="85" t="s">
        <v>549</v>
      </c>
      <c r="V205" s="86" t="s">
        <v>84</v>
      </c>
      <c r="W205" s="6" t="str">
        <f>IFERROR(VLOOKUP($V205,'Agrupamiento Activos'!$A$3:$S$30,2,0),"")</f>
        <v>Pública</v>
      </c>
      <c r="X205" s="6" t="str">
        <f>IFERROR(VLOOKUP($V205,'Agrupamiento Activos'!$A$4:$S$30,9,0),"")</f>
        <v>Alto</v>
      </c>
      <c r="Y205" s="6" t="str">
        <f>IFERROR(VLOOKUP($V205,'Agrupamiento Activos'!$A$4:$S$30,16,0),"")</f>
        <v>Alto</v>
      </c>
      <c r="Z205" s="6" t="str">
        <f>IFERROR(VLOOKUP($V205,'Agrupamiento Activos'!$A$4:$S$30,19,0),"")</f>
        <v>Medio</v>
      </c>
      <c r="AA205" s="88" t="s">
        <v>568</v>
      </c>
      <c r="AB205" s="88" t="s">
        <v>568</v>
      </c>
      <c r="AC205" s="88" t="s">
        <v>568</v>
      </c>
      <c r="AD205" s="88" t="s">
        <v>568</v>
      </c>
      <c r="AE205" s="88" t="s">
        <v>568</v>
      </c>
      <c r="AF205" s="88" t="s">
        <v>568</v>
      </c>
      <c r="AG205" s="88" t="s">
        <v>59</v>
      </c>
    </row>
    <row r="206" spans="1:33" ht="57" x14ac:dyDescent="0.25">
      <c r="A206" s="77" t="s">
        <v>87</v>
      </c>
      <c r="B206" s="78" t="s">
        <v>331</v>
      </c>
      <c r="C206" s="79" t="s">
        <v>323</v>
      </c>
      <c r="D206" s="79" t="s">
        <v>324</v>
      </c>
      <c r="E206" s="77" t="s">
        <v>325</v>
      </c>
      <c r="F206" s="80" t="s">
        <v>91</v>
      </c>
      <c r="G206" s="79" t="s">
        <v>35</v>
      </c>
      <c r="H206" s="79" t="s">
        <v>35</v>
      </c>
      <c r="I206" s="79"/>
      <c r="J206" s="81" t="s">
        <v>133</v>
      </c>
      <c r="K206" s="77" t="s">
        <v>154</v>
      </c>
      <c r="L206" s="82" t="s">
        <v>35</v>
      </c>
      <c r="M206" s="82"/>
      <c r="N206" s="78" t="s">
        <v>145</v>
      </c>
      <c r="O206" s="78" t="s">
        <v>94</v>
      </c>
      <c r="P206" s="83" t="s">
        <v>146</v>
      </c>
      <c r="Q206" s="77" t="s">
        <v>553</v>
      </c>
      <c r="R206" s="78" t="s">
        <v>541</v>
      </c>
      <c r="S206" s="77" t="s">
        <v>555</v>
      </c>
      <c r="T206" s="94" t="s">
        <v>547</v>
      </c>
      <c r="U206" s="85" t="s">
        <v>549</v>
      </c>
      <c r="V206" s="86" t="s">
        <v>83</v>
      </c>
      <c r="W206" s="6" t="str">
        <f>IFERROR(VLOOKUP($V206,'Agrupamiento Activos'!$A$3:$S$30,2,0),"")</f>
        <v>Pública</v>
      </c>
      <c r="X206" s="6" t="str">
        <f>IFERROR(VLOOKUP($V206,'Agrupamiento Activos'!$A$4:$S$30,9,0),"")</f>
        <v>Alto</v>
      </c>
      <c r="Y206" s="6" t="str">
        <f>IFERROR(VLOOKUP($V206,'Agrupamiento Activos'!$A$4:$S$30,16,0),"")</f>
        <v>Alto</v>
      </c>
      <c r="Z206" s="6" t="str">
        <f>IFERROR(VLOOKUP($V206,'Agrupamiento Activos'!$A$4:$S$30,19,0),"")</f>
        <v>Medio</v>
      </c>
      <c r="AA206" s="88" t="s">
        <v>568</v>
      </c>
      <c r="AB206" s="88" t="s">
        <v>568</v>
      </c>
      <c r="AC206" s="88" t="s">
        <v>568</v>
      </c>
      <c r="AD206" s="88" t="s">
        <v>568</v>
      </c>
      <c r="AE206" s="88" t="s">
        <v>568</v>
      </c>
      <c r="AF206" s="88" t="s">
        <v>568</v>
      </c>
      <c r="AG206" s="88" t="s">
        <v>59</v>
      </c>
    </row>
    <row r="207" spans="1:33" ht="85.5" x14ac:dyDescent="0.25">
      <c r="A207" s="77" t="s">
        <v>87</v>
      </c>
      <c r="B207" s="78" t="s">
        <v>331</v>
      </c>
      <c r="C207" s="79" t="s">
        <v>345</v>
      </c>
      <c r="D207" s="79" t="s">
        <v>346</v>
      </c>
      <c r="E207" s="77" t="s">
        <v>328</v>
      </c>
      <c r="F207" s="80" t="s">
        <v>91</v>
      </c>
      <c r="G207" s="79" t="s">
        <v>35</v>
      </c>
      <c r="H207" s="79" t="s">
        <v>35</v>
      </c>
      <c r="I207" s="79"/>
      <c r="J207" s="81" t="s">
        <v>133</v>
      </c>
      <c r="K207" s="77" t="s">
        <v>154</v>
      </c>
      <c r="L207" s="82" t="s">
        <v>35</v>
      </c>
      <c r="M207" s="82"/>
      <c r="N207" s="78" t="s">
        <v>145</v>
      </c>
      <c r="O207" s="78" t="s">
        <v>94</v>
      </c>
      <c r="P207" s="83" t="s">
        <v>146</v>
      </c>
      <c r="Q207" s="77" t="s">
        <v>553</v>
      </c>
      <c r="R207" s="78" t="s">
        <v>541</v>
      </c>
      <c r="S207" s="77" t="s">
        <v>555</v>
      </c>
      <c r="T207" s="94" t="s">
        <v>547</v>
      </c>
      <c r="U207" s="85" t="s">
        <v>549</v>
      </c>
      <c r="V207" s="86" t="s">
        <v>82</v>
      </c>
      <c r="W207" s="6" t="str">
        <f>IFERROR(VLOOKUP($V207,'Agrupamiento Activos'!$A$3:$S$30,2,0),"")</f>
        <v>Pública</v>
      </c>
      <c r="X207" s="6" t="str">
        <f>IFERROR(VLOOKUP($V207,'Agrupamiento Activos'!$A$4:$S$30,9,0),"")</f>
        <v>Medio</v>
      </c>
      <c r="Y207" s="6" t="str">
        <f>IFERROR(VLOOKUP($V207,'Agrupamiento Activos'!$A$4:$S$30,16,0),"")</f>
        <v>Medio</v>
      </c>
      <c r="Z207" s="6" t="str">
        <f>IFERROR(VLOOKUP($V207,'Agrupamiento Activos'!$A$4:$S$30,19,0),"")</f>
        <v>Medio</v>
      </c>
      <c r="AA207" s="88" t="s">
        <v>568</v>
      </c>
      <c r="AB207" s="88" t="s">
        <v>568</v>
      </c>
      <c r="AC207" s="88" t="s">
        <v>568</v>
      </c>
      <c r="AD207" s="88" t="s">
        <v>568</v>
      </c>
      <c r="AE207" s="88" t="s">
        <v>568</v>
      </c>
      <c r="AF207" s="88" t="s">
        <v>568</v>
      </c>
      <c r="AG207" s="88" t="s">
        <v>59</v>
      </c>
    </row>
    <row r="208" spans="1:33" ht="128.25" x14ac:dyDescent="0.25">
      <c r="A208" s="77" t="s">
        <v>87</v>
      </c>
      <c r="B208" s="78" t="s">
        <v>331</v>
      </c>
      <c r="C208" s="79" t="s">
        <v>347</v>
      </c>
      <c r="D208" s="77" t="s">
        <v>348</v>
      </c>
      <c r="E208" s="77" t="s">
        <v>349</v>
      </c>
      <c r="F208" s="80" t="s">
        <v>91</v>
      </c>
      <c r="G208" s="79" t="s">
        <v>35</v>
      </c>
      <c r="H208" s="79" t="s">
        <v>35</v>
      </c>
      <c r="I208" s="79"/>
      <c r="J208" s="81" t="s">
        <v>133</v>
      </c>
      <c r="K208" s="77" t="s">
        <v>154</v>
      </c>
      <c r="L208" s="82" t="s">
        <v>35</v>
      </c>
      <c r="M208" s="82"/>
      <c r="N208" s="78" t="s">
        <v>145</v>
      </c>
      <c r="O208" s="78" t="s">
        <v>94</v>
      </c>
      <c r="P208" s="83" t="s">
        <v>146</v>
      </c>
      <c r="Q208" s="77" t="s">
        <v>553</v>
      </c>
      <c r="R208" s="78" t="s">
        <v>541</v>
      </c>
      <c r="S208" s="77" t="s">
        <v>555</v>
      </c>
      <c r="T208" s="94" t="s">
        <v>547</v>
      </c>
      <c r="U208" s="85" t="s">
        <v>549</v>
      </c>
      <c r="V208" s="86" t="s">
        <v>84</v>
      </c>
      <c r="W208" s="6" t="str">
        <f>IFERROR(VLOOKUP($V208,'Agrupamiento Activos'!$A$3:$S$30,2,0),"")</f>
        <v>Pública</v>
      </c>
      <c r="X208" s="6" t="str">
        <f>IFERROR(VLOOKUP($V208,'Agrupamiento Activos'!$A$4:$S$30,9,0),"")</f>
        <v>Alto</v>
      </c>
      <c r="Y208" s="6" t="str">
        <f>IFERROR(VLOOKUP($V208,'Agrupamiento Activos'!$A$4:$S$30,16,0),"")</f>
        <v>Alto</v>
      </c>
      <c r="Z208" s="6" t="str">
        <f>IFERROR(VLOOKUP($V208,'Agrupamiento Activos'!$A$4:$S$30,19,0),"")</f>
        <v>Medio</v>
      </c>
      <c r="AA208" s="88" t="s">
        <v>568</v>
      </c>
      <c r="AB208" s="88" t="s">
        <v>568</v>
      </c>
      <c r="AC208" s="88" t="s">
        <v>568</v>
      </c>
      <c r="AD208" s="88" t="s">
        <v>568</v>
      </c>
      <c r="AE208" s="88" t="s">
        <v>568</v>
      </c>
      <c r="AF208" s="88" t="s">
        <v>568</v>
      </c>
      <c r="AG208" s="88" t="s">
        <v>59</v>
      </c>
    </row>
    <row r="209" spans="1:33" ht="114" x14ac:dyDescent="0.25">
      <c r="A209" s="77" t="s">
        <v>87</v>
      </c>
      <c r="B209" s="78" t="s">
        <v>331</v>
      </c>
      <c r="C209" s="79" t="s">
        <v>350</v>
      </c>
      <c r="D209" s="79" t="s">
        <v>351</v>
      </c>
      <c r="E209" s="77" t="s">
        <v>293</v>
      </c>
      <c r="F209" s="80" t="s">
        <v>91</v>
      </c>
      <c r="G209" s="79" t="s">
        <v>35</v>
      </c>
      <c r="H209" s="79" t="s">
        <v>35</v>
      </c>
      <c r="I209" s="79"/>
      <c r="J209" s="81" t="s">
        <v>133</v>
      </c>
      <c r="K209" s="77" t="s">
        <v>154</v>
      </c>
      <c r="L209" s="82" t="s">
        <v>35</v>
      </c>
      <c r="M209" s="82"/>
      <c r="N209" s="78" t="s">
        <v>145</v>
      </c>
      <c r="O209" s="78" t="s">
        <v>94</v>
      </c>
      <c r="P209" s="83" t="s">
        <v>146</v>
      </c>
      <c r="Q209" s="77" t="s">
        <v>561</v>
      </c>
      <c r="R209" s="78" t="s">
        <v>541</v>
      </c>
      <c r="S209" s="77" t="s">
        <v>563</v>
      </c>
      <c r="T209" s="94" t="s">
        <v>547</v>
      </c>
      <c r="U209" s="85" t="s">
        <v>549</v>
      </c>
      <c r="V209" s="86" t="s">
        <v>83</v>
      </c>
      <c r="W209" s="6" t="str">
        <f>IFERROR(VLOOKUP($V209,'Agrupamiento Activos'!$A$3:$S$30,2,0),"")</f>
        <v>Pública</v>
      </c>
      <c r="X209" s="6" t="str">
        <f>IFERROR(VLOOKUP($V209,'Agrupamiento Activos'!$A$4:$S$30,9,0),"")</f>
        <v>Alto</v>
      </c>
      <c r="Y209" s="6" t="str">
        <f>IFERROR(VLOOKUP($V209,'Agrupamiento Activos'!$A$4:$S$30,16,0),"")</f>
        <v>Alto</v>
      </c>
      <c r="Z209" s="6" t="str">
        <f>IFERROR(VLOOKUP($V209,'Agrupamiento Activos'!$A$4:$S$30,19,0),"")</f>
        <v>Medio</v>
      </c>
      <c r="AA209" s="88" t="s">
        <v>568</v>
      </c>
      <c r="AB209" s="88" t="s">
        <v>568</v>
      </c>
      <c r="AC209" s="88" t="s">
        <v>568</v>
      </c>
      <c r="AD209" s="88" t="s">
        <v>568</v>
      </c>
      <c r="AE209" s="88" t="s">
        <v>568</v>
      </c>
      <c r="AF209" s="88" t="s">
        <v>568</v>
      </c>
      <c r="AG209" s="88" t="s">
        <v>59</v>
      </c>
    </row>
    <row r="210" spans="1:33" ht="45" x14ac:dyDescent="0.25">
      <c r="A210" s="77" t="s">
        <v>87</v>
      </c>
      <c r="B210" s="78" t="s">
        <v>331</v>
      </c>
      <c r="C210" s="79" t="s">
        <v>102</v>
      </c>
      <c r="D210" s="79" t="s">
        <v>294</v>
      </c>
      <c r="E210" s="77" t="s">
        <v>295</v>
      </c>
      <c r="F210" s="80" t="s">
        <v>91</v>
      </c>
      <c r="G210" s="79" t="s">
        <v>35</v>
      </c>
      <c r="H210" s="79"/>
      <c r="I210" s="78"/>
      <c r="J210" s="81" t="s">
        <v>108</v>
      </c>
      <c r="K210" s="77" t="s">
        <v>102</v>
      </c>
      <c r="L210" s="82" t="s">
        <v>35</v>
      </c>
      <c r="M210" s="82"/>
      <c r="N210" s="78" t="s">
        <v>145</v>
      </c>
      <c r="O210" s="78" t="s">
        <v>94</v>
      </c>
      <c r="P210" s="83" t="s">
        <v>146</v>
      </c>
      <c r="Q210" s="77" t="s">
        <v>553</v>
      </c>
      <c r="R210" s="78" t="s">
        <v>39</v>
      </c>
      <c r="S210" s="77" t="s">
        <v>554</v>
      </c>
      <c r="T210" s="84" t="s">
        <v>102</v>
      </c>
      <c r="U210" s="85" t="s">
        <v>549</v>
      </c>
      <c r="V210" s="86" t="s">
        <v>83</v>
      </c>
      <c r="W210" s="6" t="str">
        <f>IFERROR(VLOOKUP($V210,'Agrupamiento Activos'!$A$3:$S$30,2,0),"")</f>
        <v>Pública</v>
      </c>
      <c r="X210" s="6" t="str">
        <f>IFERROR(VLOOKUP($V210,'Agrupamiento Activos'!$A$4:$S$30,9,0),"")</f>
        <v>Alto</v>
      </c>
      <c r="Y210" s="6" t="str">
        <f>IFERROR(VLOOKUP($V210,'Agrupamiento Activos'!$A$4:$S$30,16,0),"")</f>
        <v>Alto</v>
      </c>
      <c r="Z210" s="6" t="str">
        <f>IFERROR(VLOOKUP($V210,'Agrupamiento Activos'!$A$4:$S$30,19,0),"")</f>
        <v>Medio</v>
      </c>
      <c r="AA210" s="88" t="s">
        <v>568</v>
      </c>
      <c r="AB210" s="88" t="s">
        <v>568</v>
      </c>
      <c r="AC210" s="88" t="s">
        <v>568</v>
      </c>
      <c r="AD210" s="88" t="s">
        <v>568</v>
      </c>
      <c r="AE210" s="88" t="s">
        <v>568</v>
      </c>
      <c r="AF210" s="88" t="s">
        <v>568</v>
      </c>
      <c r="AG210" s="88" t="s">
        <v>59</v>
      </c>
    </row>
    <row r="211" spans="1:33" ht="57" x14ac:dyDescent="0.25">
      <c r="A211" s="77" t="s">
        <v>87</v>
      </c>
      <c r="B211" s="78" t="s">
        <v>331</v>
      </c>
      <c r="C211" s="79" t="s">
        <v>102</v>
      </c>
      <c r="D211" s="79" t="s">
        <v>296</v>
      </c>
      <c r="E211" s="77" t="s">
        <v>297</v>
      </c>
      <c r="F211" s="80" t="s">
        <v>91</v>
      </c>
      <c r="G211" s="79"/>
      <c r="H211" s="79"/>
      <c r="I211" s="79" t="s">
        <v>35</v>
      </c>
      <c r="J211" s="81" t="s">
        <v>99</v>
      </c>
      <c r="K211" s="77" t="s">
        <v>113</v>
      </c>
      <c r="L211" s="82" t="s">
        <v>35</v>
      </c>
      <c r="M211" s="82"/>
      <c r="N211" s="78" t="s">
        <v>145</v>
      </c>
      <c r="O211" s="78" t="s">
        <v>94</v>
      </c>
      <c r="P211" s="83" t="s">
        <v>146</v>
      </c>
      <c r="Q211" s="77" t="s">
        <v>536</v>
      </c>
      <c r="R211" s="78" t="s">
        <v>39</v>
      </c>
      <c r="S211" s="77" t="s">
        <v>558</v>
      </c>
      <c r="T211" s="84" t="s">
        <v>102</v>
      </c>
      <c r="U211" s="85" t="s">
        <v>549</v>
      </c>
      <c r="V211" s="86" t="s">
        <v>81</v>
      </c>
      <c r="W211" s="6" t="str">
        <f>IFERROR(VLOOKUP($V211,'Agrupamiento Activos'!$A$3:$S$30,2,0),"")</f>
        <v>Pública</v>
      </c>
      <c r="X211" s="6" t="str">
        <f>IFERROR(VLOOKUP($V211,'Agrupamiento Activos'!$A$4:$S$30,9,0),"")</f>
        <v>Medio</v>
      </c>
      <c r="Y211" s="6" t="str">
        <f>IFERROR(VLOOKUP($V211,'Agrupamiento Activos'!$A$4:$S$30,16,0),"")</f>
        <v>Medio</v>
      </c>
      <c r="Z211" s="6" t="str">
        <f>IFERROR(VLOOKUP($V211,'Agrupamiento Activos'!$A$4:$S$30,19,0),"")</f>
        <v>Medio</v>
      </c>
      <c r="AA211" s="88" t="s">
        <v>568</v>
      </c>
      <c r="AB211" s="88" t="s">
        <v>568</v>
      </c>
      <c r="AC211" s="88" t="s">
        <v>568</v>
      </c>
      <c r="AD211" s="88" t="s">
        <v>568</v>
      </c>
      <c r="AE211" s="88" t="s">
        <v>568</v>
      </c>
      <c r="AF211" s="88" t="s">
        <v>568</v>
      </c>
      <c r="AG211" s="88" t="s">
        <v>59</v>
      </c>
    </row>
    <row r="212" spans="1:33" ht="60" x14ac:dyDescent="0.25">
      <c r="A212" s="77" t="s">
        <v>87</v>
      </c>
      <c r="B212" s="78" t="s">
        <v>331</v>
      </c>
      <c r="C212" s="79" t="s">
        <v>102</v>
      </c>
      <c r="D212" s="79" t="s">
        <v>72</v>
      </c>
      <c r="E212" s="77" t="s">
        <v>298</v>
      </c>
      <c r="F212" s="80" t="s">
        <v>91</v>
      </c>
      <c r="G212" s="79"/>
      <c r="H212" s="79"/>
      <c r="I212" s="79" t="s">
        <v>35</v>
      </c>
      <c r="J212" s="81" t="s">
        <v>92</v>
      </c>
      <c r="K212" s="77" t="s">
        <v>93</v>
      </c>
      <c r="L212" s="82" t="s">
        <v>35</v>
      </c>
      <c r="M212" s="82"/>
      <c r="N212" s="78" t="s">
        <v>145</v>
      </c>
      <c r="O212" s="78" t="s">
        <v>94</v>
      </c>
      <c r="P212" s="83" t="s">
        <v>146</v>
      </c>
      <c r="Q212" s="77" t="s">
        <v>536</v>
      </c>
      <c r="R212" s="78" t="s">
        <v>39</v>
      </c>
      <c r="S212" s="77" t="s">
        <v>537</v>
      </c>
      <c r="T212" s="84" t="s">
        <v>102</v>
      </c>
      <c r="U212" s="85" t="s">
        <v>549</v>
      </c>
      <c r="V212" s="86" t="s">
        <v>73</v>
      </c>
      <c r="W212" s="6" t="str">
        <f>IFERROR(VLOOKUP($V212,'Agrupamiento Activos'!$A$3:$S$30,2,0),"")</f>
        <v>Pública</v>
      </c>
      <c r="X212" s="6" t="str">
        <f>IFERROR(VLOOKUP($V212,'Agrupamiento Activos'!$A$4:$S$30,9,0),"")</f>
        <v>Medio</v>
      </c>
      <c r="Y212" s="6" t="str">
        <f>IFERROR(VLOOKUP($V212,'Agrupamiento Activos'!$A$4:$S$30,16,0),"")</f>
        <v>Medio</v>
      </c>
      <c r="Z212" s="6" t="str">
        <f>IFERROR(VLOOKUP($V212,'Agrupamiento Activos'!$A$4:$S$30,19,0),"")</f>
        <v>Medio</v>
      </c>
      <c r="AA212" s="88" t="s">
        <v>568</v>
      </c>
      <c r="AB212" s="88" t="s">
        <v>568</v>
      </c>
      <c r="AC212" s="88" t="s">
        <v>568</v>
      </c>
      <c r="AD212" s="88" t="s">
        <v>568</v>
      </c>
      <c r="AE212" s="88" t="s">
        <v>568</v>
      </c>
      <c r="AF212" s="88" t="s">
        <v>568</v>
      </c>
      <c r="AG212" s="88" t="s">
        <v>59</v>
      </c>
    </row>
    <row r="213" spans="1:33" ht="62.25" x14ac:dyDescent="0.25">
      <c r="A213" s="77" t="s">
        <v>87</v>
      </c>
      <c r="B213" s="78" t="s">
        <v>352</v>
      </c>
      <c r="C213" s="79" t="s">
        <v>102</v>
      </c>
      <c r="D213" s="79" t="s">
        <v>72</v>
      </c>
      <c r="E213" s="77" t="s">
        <v>239</v>
      </c>
      <c r="F213" s="80" t="s">
        <v>91</v>
      </c>
      <c r="G213" s="79"/>
      <c r="H213" s="79"/>
      <c r="I213" s="79" t="s">
        <v>35</v>
      </c>
      <c r="J213" s="81" t="s">
        <v>92</v>
      </c>
      <c r="K213" s="77" t="s">
        <v>93</v>
      </c>
      <c r="L213" s="82" t="s">
        <v>35</v>
      </c>
      <c r="M213" s="82"/>
      <c r="N213" s="78" t="s">
        <v>145</v>
      </c>
      <c r="O213" s="78" t="s">
        <v>94</v>
      </c>
      <c r="P213" s="83" t="s">
        <v>146</v>
      </c>
      <c r="Q213" s="77" t="s">
        <v>536</v>
      </c>
      <c r="R213" s="78" t="s">
        <v>39</v>
      </c>
      <c r="S213" s="77" t="s">
        <v>537</v>
      </c>
      <c r="T213" s="84" t="s">
        <v>102</v>
      </c>
      <c r="U213" s="85" t="s">
        <v>549</v>
      </c>
      <c r="V213" s="86" t="s">
        <v>73</v>
      </c>
      <c r="W213" s="6" t="str">
        <f>IFERROR(VLOOKUP($V213,'Agrupamiento Activos'!$A$3:$S$30,2,0),"")</f>
        <v>Pública</v>
      </c>
      <c r="X213" s="6" t="str">
        <f>IFERROR(VLOOKUP($V213,'Agrupamiento Activos'!$A$4:$S$30,9,0),"")</f>
        <v>Medio</v>
      </c>
      <c r="Y213" s="6" t="str">
        <f>IFERROR(VLOOKUP($V213,'Agrupamiento Activos'!$A$4:$S$30,16,0),"")</f>
        <v>Medio</v>
      </c>
      <c r="Z213" s="6" t="str">
        <f>IFERROR(VLOOKUP($V213,'Agrupamiento Activos'!$A$4:$S$30,19,0),"")</f>
        <v>Medio</v>
      </c>
      <c r="AA213" s="88" t="s">
        <v>568</v>
      </c>
      <c r="AB213" s="88" t="s">
        <v>568</v>
      </c>
      <c r="AC213" s="88" t="s">
        <v>568</v>
      </c>
      <c r="AD213" s="88" t="s">
        <v>568</v>
      </c>
      <c r="AE213" s="88" t="s">
        <v>568</v>
      </c>
      <c r="AF213" s="88" t="s">
        <v>568</v>
      </c>
      <c r="AG213" s="88" t="s">
        <v>59</v>
      </c>
    </row>
    <row r="214" spans="1:33" ht="57" x14ac:dyDescent="0.25">
      <c r="A214" s="77" t="s">
        <v>87</v>
      </c>
      <c r="B214" s="78" t="s">
        <v>352</v>
      </c>
      <c r="C214" s="79" t="s">
        <v>89</v>
      </c>
      <c r="D214" s="79" t="s">
        <v>77</v>
      </c>
      <c r="E214" s="77" t="s">
        <v>240</v>
      </c>
      <c r="F214" s="80" t="s">
        <v>91</v>
      </c>
      <c r="G214" s="79" t="s">
        <v>35</v>
      </c>
      <c r="H214" s="79"/>
      <c r="I214" s="78"/>
      <c r="J214" s="81" t="s">
        <v>108</v>
      </c>
      <c r="K214" s="77" t="s">
        <v>102</v>
      </c>
      <c r="L214" s="82" t="s">
        <v>35</v>
      </c>
      <c r="M214" s="82"/>
      <c r="N214" s="78" t="s">
        <v>145</v>
      </c>
      <c r="O214" s="78" t="s">
        <v>94</v>
      </c>
      <c r="P214" s="83" t="s">
        <v>146</v>
      </c>
      <c r="Q214" s="77" t="s">
        <v>553</v>
      </c>
      <c r="R214" s="78" t="s">
        <v>39</v>
      </c>
      <c r="S214" s="77" t="s">
        <v>554</v>
      </c>
      <c r="T214" s="84" t="s">
        <v>102</v>
      </c>
      <c r="U214" s="85" t="s">
        <v>549</v>
      </c>
      <c r="V214" s="86" t="s">
        <v>77</v>
      </c>
      <c r="W214" s="6" t="str">
        <f>IFERROR(VLOOKUP($V214,'Agrupamiento Activos'!$A$3:$S$30,2,0),"")</f>
        <v>Pública</v>
      </c>
      <c r="X214" s="6" t="str">
        <f>IFERROR(VLOOKUP($V214,'Agrupamiento Activos'!$A$4:$S$30,9,0),"")</f>
        <v>Medio</v>
      </c>
      <c r="Y214" s="6" t="str">
        <f>IFERROR(VLOOKUP($V214,'Agrupamiento Activos'!$A$4:$S$30,16,0),"")</f>
        <v>Medio</v>
      </c>
      <c r="Z214" s="6" t="str">
        <f>IFERROR(VLOOKUP($V214,'Agrupamiento Activos'!$A$4:$S$30,19,0),"")</f>
        <v>Medio</v>
      </c>
      <c r="AA214" s="88" t="s">
        <v>568</v>
      </c>
      <c r="AB214" s="88" t="s">
        <v>568</v>
      </c>
      <c r="AC214" s="88" t="s">
        <v>568</v>
      </c>
      <c r="AD214" s="88" t="s">
        <v>568</v>
      </c>
      <c r="AE214" s="88" t="s">
        <v>568</v>
      </c>
      <c r="AF214" s="88" t="s">
        <v>568</v>
      </c>
      <c r="AG214" s="88" t="s">
        <v>59</v>
      </c>
    </row>
    <row r="215" spans="1:33" ht="57" x14ac:dyDescent="0.25">
      <c r="A215" s="77" t="s">
        <v>87</v>
      </c>
      <c r="B215" s="78" t="s">
        <v>352</v>
      </c>
      <c r="C215" s="79" t="s">
        <v>102</v>
      </c>
      <c r="D215" s="79" t="s">
        <v>219</v>
      </c>
      <c r="E215" s="77" t="s">
        <v>220</v>
      </c>
      <c r="F215" s="80" t="s">
        <v>91</v>
      </c>
      <c r="G215" s="79"/>
      <c r="H215" s="79"/>
      <c r="I215" s="79" t="s">
        <v>35</v>
      </c>
      <c r="J215" s="81" t="s">
        <v>99</v>
      </c>
      <c r="K215" s="77" t="s">
        <v>113</v>
      </c>
      <c r="L215" s="82" t="s">
        <v>35</v>
      </c>
      <c r="M215" s="82"/>
      <c r="N215" s="78" t="s">
        <v>145</v>
      </c>
      <c r="O215" s="78" t="s">
        <v>94</v>
      </c>
      <c r="P215" s="83" t="s">
        <v>146</v>
      </c>
      <c r="Q215" s="77" t="s">
        <v>536</v>
      </c>
      <c r="R215" s="78" t="s">
        <v>39</v>
      </c>
      <c r="S215" s="77" t="s">
        <v>558</v>
      </c>
      <c r="T215" s="84" t="s">
        <v>102</v>
      </c>
      <c r="U215" s="85" t="s">
        <v>549</v>
      </c>
      <c r="V215" s="86" t="s">
        <v>81</v>
      </c>
      <c r="W215" s="6" t="str">
        <f>IFERROR(VLOOKUP($V215,'Agrupamiento Activos'!$A$3:$S$30,2,0),"")</f>
        <v>Pública</v>
      </c>
      <c r="X215" s="6" t="str">
        <f>IFERROR(VLOOKUP($V215,'Agrupamiento Activos'!$A$4:$S$30,9,0),"")</f>
        <v>Medio</v>
      </c>
      <c r="Y215" s="6" t="str">
        <f>IFERROR(VLOOKUP($V215,'Agrupamiento Activos'!$A$4:$S$30,16,0),"")</f>
        <v>Medio</v>
      </c>
      <c r="Z215" s="6" t="str">
        <f>IFERROR(VLOOKUP($V215,'Agrupamiento Activos'!$A$4:$S$30,19,0),"")</f>
        <v>Medio</v>
      </c>
      <c r="AA215" s="88" t="s">
        <v>568</v>
      </c>
      <c r="AB215" s="88" t="s">
        <v>568</v>
      </c>
      <c r="AC215" s="88" t="s">
        <v>568</v>
      </c>
      <c r="AD215" s="88" t="s">
        <v>568</v>
      </c>
      <c r="AE215" s="88" t="s">
        <v>568</v>
      </c>
      <c r="AF215" s="88" t="s">
        <v>568</v>
      </c>
      <c r="AG215" s="88" t="s">
        <v>59</v>
      </c>
    </row>
    <row r="216" spans="1:33" ht="57" x14ac:dyDescent="0.25">
      <c r="A216" s="77" t="s">
        <v>87</v>
      </c>
      <c r="B216" s="78" t="s">
        <v>352</v>
      </c>
      <c r="C216" s="79" t="s">
        <v>168</v>
      </c>
      <c r="D216" s="79" t="s">
        <v>353</v>
      </c>
      <c r="E216" s="77" t="s">
        <v>354</v>
      </c>
      <c r="F216" s="80" t="s">
        <v>91</v>
      </c>
      <c r="G216" s="79" t="s">
        <v>35</v>
      </c>
      <c r="H216" s="79" t="s">
        <v>35</v>
      </c>
      <c r="I216" s="79"/>
      <c r="J216" s="81" t="s">
        <v>133</v>
      </c>
      <c r="K216" s="77" t="s">
        <v>154</v>
      </c>
      <c r="L216" s="82" t="s">
        <v>35</v>
      </c>
      <c r="M216" s="82"/>
      <c r="N216" s="78" t="s">
        <v>145</v>
      </c>
      <c r="O216" s="78" t="s">
        <v>94</v>
      </c>
      <c r="P216" s="83" t="s">
        <v>146</v>
      </c>
      <c r="Q216" s="77" t="s">
        <v>553</v>
      </c>
      <c r="R216" s="78" t="s">
        <v>541</v>
      </c>
      <c r="S216" s="77" t="s">
        <v>560</v>
      </c>
      <c r="T216" s="94" t="s">
        <v>547</v>
      </c>
      <c r="U216" s="85" t="s">
        <v>549</v>
      </c>
      <c r="V216" s="86" t="s">
        <v>83</v>
      </c>
      <c r="W216" s="6" t="str">
        <f>IFERROR(VLOOKUP($V216,'Agrupamiento Activos'!$A$3:$S$30,2,0),"")</f>
        <v>Pública</v>
      </c>
      <c r="X216" s="6" t="str">
        <f>IFERROR(VLOOKUP($V216,'Agrupamiento Activos'!$A$4:$S$30,9,0),"")</f>
        <v>Alto</v>
      </c>
      <c r="Y216" s="6" t="str">
        <f>IFERROR(VLOOKUP($V216,'Agrupamiento Activos'!$A$4:$S$30,16,0),"")</f>
        <v>Alto</v>
      </c>
      <c r="Z216" s="6" t="str">
        <f>IFERROR(VLOOKUP($V216,'Agrupamiento Activos'!$A$4:$S$30,19,0),"")</f>
        <v>Medio</v>
      </c>
      <c r="AA216" s="88" t="s">
        <v>568</v>
      </c>
      <c r="AB216" s="88" t="s">
        <v>568</v>
      </c>
      <c r="AC216" s="88" t="s">
        <v>568</v>
      </c>
      <c r="AD216" s="88" t="s">
        <v>568</v>
      </c>
      <c r="AE216" s="88" t="s">
        <v>568</v>
      </c>
      <c r="AF216" s="88" t="s">
        <v>568</v>
      </c>
      <c r="AG216" s="88" t="s">
        <v>59</v>
      </c>
    </row>
    <row r="217" spans="1:33" ht="71.25" x14ac:dyDescent="0.25">
      <c r="A217" s="77" t="s">
        <v>87</v>
      </c>
      <c r="B217" s="78" t="s">
        <v>352</v>
      </c>
      <c r="C217" s="79" t="s">
        <v>170</v>
      </c>
      <c r="D217" s="79" t="s">
        <v>355</v>
      </c>
      <c r="E217" s="77" t="s">
        <v>356</v>
      </c>
      <c r="F217" s="80" t="s">
        <v>91</v>
      </c>
      <c r="G217" s="79" t="s">
        <v>35</v>
      </c>
      <c r="H217" s="79" t="s">
        <v>35</v>
      </c>
      <c r="I217" s="79"/>
      <c r="J217" s="81" t="s">
        <v>133</v>
      </c>
      <c r="K217" s="77" t="s">
        <v>154</v>
      </c>
      <c r="L217" s="82" t="s">
        <v>35</v>
      </c>
      <c r="M217" s="82"/>
      <c r="N217" s="78" t="s">
        <v>145</v>
      </c>
      <c r="O217" s="78" t="s">
        <v>94</v>
      </c>
      <c r="P217" s="83" t="s">
        <v>146</v>
      </c>
      <c r="Q217" s="77" t="s">
        <v>553</v>
      </c>
      <c r="R217" s="78" t="s">
        <v>541</v>
      </c>
      <c r="S217" s="77" t="s">
        <v>560</v>
      </c>
      <c r="T217" s="94" t="s">
        <v>547</v>
      </c>
      <c r="U217" s="85" t="s">
        <v>549</v>
      </c>
      <c r="V217" s="86" t="s">
        <v>83</v>
      </c>
      <c r="W217" s="6" t="str">
        <f>IFERROR(VLOOKUP($V217,'Agrupamiento Activos'!$A$3:$S$30,2,0),"")</f>
        <v>Pública</v>
      </c>
      <c r="X217" s="6" t="str">
        <f>IFERROR(VLOOKUP($V217,'Agrupamiento Activos'!$A$4:$S$30,9,0),"")</f>
        <v>Alto</v>
      </c>
      <c r="Y217" s="6" t="str">
        <f>IFERROR(VLOOKUP($V217,'Agrupamiento Activos'!$A$4:$S$30,16,0),"")</f>
        <v>Alto</v>
      </c>
      <c r="Z217" s="6" t="str">
        <f>IFERROR(VLOOKUP($V217,'Agrupamiento Activos'!$A$4:$S$30,19,0),"")</f>
        <v>Medio</v>
      </c>
      <c r="AA217" s="88" t="s">
        <v>568</v>
      </c>
      <c r="AB217" s="88" t="s">
        <v>568</v>
      </c>
      <c r="AC217" s="88" t="s">
        <v>568</v>
      </c>
      <c r="AD217" s="88" t="s">
        <v>568</v>
      </c>
      <c r="AE217" s="88" t="s">
        <v>568</v>
      </c>
      <c r="AF217" s="88" t="s">
        <v>568</v>
      </c>
      <c r="AG217" s="88" t="s">
        <v>59</v>
      </c>
    </row>
    <row r="218" spans="1:33" ht="56.25" x14ac:dyDescent="0.25">
      <c r="A218" s="77" t="s">
        <v>87</v>
      </c>
      <c r="B218" s="78" t="s">
        <v>352</v>
      </c>
      <c r="C218" s="79" t="s">
        <v>151</v>
      </c>
      <c r="D218" s="77" t="s">
        <v>152</v>
      </c>
      <c r="E218" s="77" t="s">
        <v>153</v>
      </c>
      <c r="F218" s="80" t="s">
        <v>91</v>
      </c>
      <c r="G218" s="79" t="s">
        <v>35</v>
      </c>
      <c r="H218" s="79" t="s">
        <v>35</v>
      </c>
      <c r="I218" s="79"/>
      <c r="J218" s="81" t="s">
        <v>133</v>
      </c>
      <c r="K218" s="77" t="s">
        <v>154</v>
      </c>
      <c r="L218" s="82" t="s">
        <v>35</v>
      </c>
      <c r="M218" s="82"/>
      <c r="N218" s="78" t="s">
        <v>145</v>
      </c>
      <c r="O218" s="78" t="s">
        <v>94</v>
      </c>
      <c r="P218" s="83" t="s">
        <v>146</v>
      </c>
      <c r="Q218" s="77" t="s">
        <v>553</v>
      </c>
      <c r="R218" s="78" t="s">
        <v>541</v>
      </c>
      <c r="S218" s="77" t="s">
        <v>555</v>
      </c>
      <c r="T218" s="94" t="s">
        <v>547</v>
      </c>
      <c r="U218" s="85" t="s">
        <v>549</v>
      </c>
      <c r="V218" s="86" t="s">
        <v>83</v>
      </c>
      <c r="W218" s="6" t="str">
        <f>IFERROR(VLOOKUP($V218,'Agrupamiento Activos'!$A$3:$S$30,2,0),"")</f>
        <v>Pública</v>
      </c>
      <c r="X218" s="6" t="str">
        <f>IFERROR(VLOOKUP($V218,'Agrupamiento Activos'!$A$4:$S$30,9,0),"")</f>
        <v>Alto</v>
      </c>
      <c r="Y218" s="6" t="str">
        <f>IFERROR(VLOOKUP($V218,'Agrupamiento Activos'!$A$4:$S$30,16,0),"")</f>
        <v>Alto</v>
      </c>
      <c r="Z218" s="6" t="str">
        <f>IFERROR(VLOOKUP($V218,'Agrupamiento Activos'!$A$4:$S$30,19,0),"")</f>
        <v>Medio</v>
      </c>
      <c r="AA218" s="88" t="s">
        <v>568</v>
      </c>
      <c r="AB218" s="88" t="s">
        <v>568</v>
      </c>
      <c r="AC218" s="88" t="s">
        <v>568</v>
      </c>
      <c r="AD218" s="88" t="s">
        <v>568</v>
      </c>
      <c r="AE218" s="88" t="s">
        <v>568</v>
      </c>
      <c r="AF218" s="88" t="s">
        <v>568</v>
      </c>
      <c r="AG218" s="88" t="s">
        <v>59</v>
      </c>
    </row>
    <row r="219" spans="1:33" ht="56.25" x14ac:dyDescent="0.25">
      <c r="A219" s="77" t="s">
        <v>87</v>
      </c>
      <c r="B219" s="78" t="s">
        <v>352</v>
      </c>
      <c r="C219" s="79" t="s">
        <v>201</v>
      </c>
      <c r="D219" s="85" t="s">
        <v>202</v>
      </c>
      <c r="E219" s="77" t="s">
        <v>203</v>
      </c>
      <c r="F219" s="80" t="s">
        <v>91</v>
      </c>
      <c r="G219" s="79" t="s">
        <v>35</v>
      </c>
      <c r="H219" s="79" t="s">
        <v>35</v>
      </c>
      <c r="I219" s="79"/>
      <c r="J219" s="81" t="s">
        <v>133</v>
      </c>
      <c r="K219" s="77" t="s">
        <v>154</v>
      </c>
      <c r="L219" s="82" t="s">
        <v>35</v>
      </c>
      <c r="M219" s="82"/>
      <c r="N219" s="78" t="s">
        <v>145</v>
      </c>
      <c r="O219" s="78" t="s">
        <v>94</v>
      </c>
      <c r="P219" s="83" t="s">
        <v>146</v>
      </c>
      <c r="Q219" s="77" t="s">
        <v>553</v>
      </c>
      <c r="R219" s="78" t="s">
        <v>541</v>
      </c>
      <c r="S219" s="77" t="s">
        <v>555</v>
      </c>
      <c r="T219" s="94" t="s">
        <v>547</v>
      </c>
      <c r="U219" s="85" t="s">
        <v>549</v>
      </c>
      <c r="V219" s="86" t="s">
        <v>83</v>
      </c>
      <c r="W219" s="6" t="str">
        <f>IFERROR(VLOOKUP($V219,'Agrupamiento Activos'!$A$3:$S$30,2,0),"")</f>
        <v>Pública</v>
      </c>
      <c r="X219" s="6" t="str">
        <f>IFERROR(VLOOKUP($V219,'Agrupamiento Activos'!$A$4:$S$30,9,0),"")</f>
        <v>Alto</v>
      </c>
      <c r="Y219" s="6" t="str">
        <f>IFERROR(VLOOKUP($V219,'Agrupamiento Activos'!$A$4:$S$30,16,0),"")</f>
        <v>Alto</v>
      </c>
      <c r="Z219" s="6" t="str">
        <f>IFERROR(VLOOKUP($V219,'Agrupamiento Activos'!$A$4:$S$30,19,0),"")</f>
        <v>Medio</v>
      </c>
      <c r="AA219" s="88" t="s">
        <v>568</v>
      </c>
      <c r="AB219" s="88" t="s">
        <v>568</v>
      </c>
      <c r="AC219" s="88" t="s">
        <v>568</v>
      </c>
      <c r="AD219" s="88" t="s">
        <v>568</v>
      </c>
      <c r="AE219" s="88" t="s">
        <v>568</v>
      </c>
      <c r="AF219" s="88" t="s">
        <v>568</v>
      </c>
      <c r="AG219" s="88" t="s">
        <v>59</v>
      </c>
    </row>
    <row r="220" spans="1:33" ht="45" x14ac:dyDescent="0.25">
      <c r="A220" s="77" t="s">
        <v>87</v>
      </c>
      <c r="B220" s="78" t="s">
        <v>352</v>
      </c>
      <c r="C220" s="79" t="s">
        <v>102</v>
      </c>
      <c r="D220" s="85" t="s">
        <v>198</v>
      </c>
      <c r="E220" s="77" t="s">
        <v>199</v>
      </c>
      <c r="F220" s="80" t="s">
        <v>91</v>
      </c>
      <c r="G220" s="79" t="s">
        <v>35</v>
      </c>
      <c r="H220" s="79"/>
      <c r="I220" s="79"/>
      <c r="J220" s="81" t="s">
        <v>200</v>
      </c>
      <c r="K220" s="77" t="s">
        <v>102</v>
      </c>
      <c r="L220" s="82"/>
      <c r="M220" s="82" t="s">
        <v>35</v>
      </c>
      <c r="N220" s="78" t="s">
        <v>145</v>
      </c>
      <c r="O220" s="78" t="s">
        <v>94</v>
      </c>
      <c r="P220" s="83" t="s">
        <v>146</v>
      </c>
      <c r="Q220" s="77" t="s">
        <v>553</v>
      </c>
      <c r="R220" s="78" t="s">
        <v>39</v>
      </c>
      <c r="S220" s="77" t="s">
        <v>554</v>
      </c>
      <c r="T220" s="84" t="s">
        <v>102</v>
      </c>
      <c r="U220" s="85" t="s">
        <v>549</v>
      </c>
      <c r="V220" s="86" t="s">
        <v>83</v>
      </c>
      <c r="W220" s="6" t="str">
        <f>IFERROR(VLOOKUP($V220,'Agrupamiento Activos'!$A$3:$S$30,2,0),"")</f>
        <v>Pública</v>
      </c>
      <c r="X220" s="6" t="str">
        <f>IFERROR(VLOOKUP($V220,'Agrupamiento Activos'!$A$4:$S$30,9,0),"")</f>
        <v>Alto</v>
      </c>
      <c r="Y220" s="6" t="str">
        <f>IFERROR(VLOOKUP($V220,'Agrupamiento Activos'!$A$4:$S$30,16,0),"")</f>
        <v>Alto</v>
      </c>
      <c r="Z220" s="6" t="str">
        <f>IFERROR(VLOOKUP($V220,'Agrupamiento Activos'!$A$4:$S$30,19,0),"")</f>
        <v>Medio</v>
      </c>
      <c r="AA220" s="88" t="s">
        <v>568</v>
      </c>
      <c r="AB220" s="88" t="s">
        <v>568</v>
      </c>
      <c r="AC220" s="88" t="s">
        <v>568</v>
      </c>
      <c r="AD220" s="88" t="s">
        <v>568</v>
      </c>
      <c r="AE220" s="88" t="s">
        <v>568</v>
      </c>
      <c r="AF220" s="88" t="s">
        <v>568</v>
      </c>
      <c r="AG220" s="88" t="s">
        <v>59</v>
      </c>
    </row>
    <row r="221" spans="1:33" ht="71.25" x14ac:dyDescent="0.25">
      <c r="A221" s="77" t="s">
        <v>87</v>
      </c>
      <c r="B221" s="78" t="s">
        <v>352</v>
      </c>
      <c r="C221" s="79" t="s">
        <v>102</v>
      </c>
      <c r="D221" s="79" t="s">
        <v>243</v>
      </c>
      <c r="E221" s="77" t="s">
        <v>210</v>
      </c>
      <c r="F221" s="80" t="s">
        <v>91</v>
      </c>
      <c r="G221" s="79" t="s">
        <v>35</v>
      </c>
      <c r="H221" s="79"/>
      <c r="I221" s="79"/>
      <c r="J221" s="81" t="s">
        <v>108</v>
      </c>
      <c r="K221" s="77" t="s">
        <v>102</v>
      </c>
      <c r="L221" s="82" t="s">
        <v>35</v>
      </c>
      <c r="M221" s="82"/>
      <c r="N221" s="78" t="s">
        <v>145</v>
      </c>
      <c r="O221" s="78" t="s">
        <v>94</v>
      </c>
      <c r="P221" s="83" t="s">
        <v>146</v>
      </c>
      <c r="Q221" s="77" t="s">
        <v>553</v>
      </c>
      <c r="R221" s="78" t="s">
        <v>39</v>
      </c>
      <c r="S221" s="77" t="s">
        <v>554</v>
      </c>
      <c r="T221" s="84" t="s">
        <v>102</v>
      </c>
      <c r="U221" s="85" t="s">
        <v>549</v>
      </c>
      <c r="V221" s="86" t="s">
        <v>83</v>
      </c>
      <c r="W221" s="6" t="str">
        <f>IFERROR(VLOOKUP($V221,'Agrupamiento Activos'!$A$3:$S$30,2,0),"")</f>
        <v>Pública</v>
      </c>
      <c r="X221" s="6" t="str">
        <f>IFERROR(VLOOKUP($V221,'Agrupamiento Activos'!$A$4:$S$30,9,0),"")</f>
        <v>Alto</v>
      </c>
      <c r="Y221" s="6" t="str">
        <f>IFERROR(VLOOKUP($V221,'Agrupamiento Activos'!$A$4:$S$30,16,0),"")</f>
        <v>Alto</v>
      </c>
      <c r="Z221" s="6" t="str">
        <f>IFERROR(VLOOKUP($V221,'Agrupamiento Activos'!$A$4:$S$30,19,0),"")</f>
        <v>Medio</v>
      </c>
      <c r="AA221" s="88" t="s">
        <v>568</v>
      </c>
      <c r="AB221" s="88" t="s">
        <v>568</v>
      </c>
      <c r="AC221" s="88" t="s">
        <v>568</v>
      </c>
      <c r="AD221" s="88" t="s">
        <v>568</v>
      </c>
      <c r="AE221" s="88" t="s">
        <v>568</v>
      </c>
      <c r="AF221" s="88" t="s">
        <v>568</v>
      </c>
      <c r="AG221" s="88" t="s">
        <v>59</v>
      </c>
    </row>
    <row r="222" spans="1:33" ht="114" x14ac:dyDescent="0.25">
      <c r="A222" s="77" t="s">
        <v>87</v>
      </c>
      <c r="B222" s="78" t="s">
        <v>352</v>
      </c>
      <c r="C222" s="79" t="s">
        <v>357</v>
      </c>
      <c r="D222" s="79" t="s">
        <v>358</v>
      </c>
      <c r="E222" s="77" t="s">
        <v>359</v>
      </c>
      <c r="F222" s="80" t="s">
        <v>91</v>
      </c>
      <c r="G222" s="79" t="s">
        <v>35</v>
      </c>
      <c r="H222" s="79" t="s">
        <v>35</v>
      </c>
      <c r="I222" s="78"/>
      <c r="J222" s="81" t="s">
        <v>133</v>
      </c>
      <c r="K222" s="77" t="s">
        <v>154</v>
      </c>
      <c r="L222" s="82" t="s">
        <v>35</v>
      </c>
      <c r="M222" s="82"/>
      <c r="N222" s="78" t="s">
        <v>145</v>
      </c>
      <c r="O222" s="78" t="s">
        <v>94</v>
      </c>
      <c r="P222" s="83" t="s">
        <v>146</v>
      </c>
      <c r="Q222" s="77" t="s">
        <v>553</v>
      </c>
      <c r="R222" s="78" t="s">
        <v>541</v>
      </c>
      <c r="S222" s="77" t="s">
        <v>555</v>
      </c>
      <c r="T222" s="94" t="s">
        <v>547</v>
      </c>
      <c r="U222" s="85" t="s">
        <v>549</v>
      </c>
      <c r="V222" s="86" t="s">
        <v>83</v>
      </c>
      <c r="W222" s="6" t="str">
        <f>IFERROR(VLOOKUP($V222,'Agrupamiento Activos'!$A$3:$S$30,2,0),"")</f>
        <v>Pública</v>
      </c>
      <c r="X222" s="6" t="str">
        <f>IFERROR(VLOOKUP($V222,'Agrupamiento Activos'!$A$4:$S$30,9,0),"")</f>
        <v>Alto</v>
      </c>
      <c r="Y222" s="6" t="str">
        <f>IFERROR(VLOOKUP($V222,'Agrupamiento Activos'!$A$4:$S$30,16,0),"")</f>
        <v>Alto</v>
      </c>
      <c r="Z222" s="6" t="str">
        <f>IFERROR(VLOOKUP($V222,'Agrupamiento Activos'!$A$4:$S$30,19,0),"")</f>
        <v>Medio</v>
      </c>
      <c r="AA222" s="88" t="s">
        <v>568</v>
      </c>
      <c r="AB222" s="88" t="s">
        <v>568</v>
      </c>
      <c r="AC222" s="88" t="s">
        <v>568</v>
      </c>
      <c r="AD222" s="88" t="s">
        <v>568</v>
      </c>
      <c r="AE222" s="88" t="s">
        <v>568</v>
      </c>
      <c r="AF222" s="88" t="s">
        <v>568</v>
      </c>
      <c r="AG222" s="88" t="s">
        <v>59</v>
      </c>
    </row>
    <row r="223" spans="1:33" ht="99.75" x14ac:dyDescent="0.25">
      <c r="A223" s="77" t="s">
        <v>87</v>
      </c>
      <c r="B223" s="78" t="s">
        <v>352</v>
      </c>
      <c r="C223" s="79" t="s">
        <v>360</v>
      </c>
      <c r="D223" s="79" t="s">
        <v>361</v>
      </c>
      <c r="E223" s="77" t="s">
        <v>362</v>
      </c>
      <c r="F223" s="80" t="s">
        <v>91</v>
      </c>
      <c r="G223" s="79" t="s">
        <v>35</v>
      </c>
      <c r="H223" s="79" t="s">
        <v>35</v>
      </c>
      <c r="I223" s="78"/>
      <c r="J223" s="81" t="s">
        <v>133</v>
      </c>
      <c r="K223" s="77" t="s">
        <v>154</v>
      </c>
      <c r="L223" s="82" t="s">
        <v>35</v>
      </c>
      <c r="M223" s="82"/>
      <c r="N223" s="78" t="s">
        <v>145</v>
      </c>
      <c r="O223" s="78" t="s">
        <v>94</v>
      </c>
      <c r="P223" s="83" t="s">
        <v>146</v>
      </c>
      <c r="Q223" s="77" t="s">
        <v>553</v>
      </c>
      <c r="R223" s="78" t="s">
        <v>541</v>
      </c>
      <c r="S223" s="77" t="s">
        <v>555</v>
      </c>
      <c r="T223" s="94" t="s">
        <v>547</v>
      </c>
      <c r="U223" s="85" t="s">
        <v>549</v>
      </c>
      <c r="V223" s="86" t="s">
        <v>83</v>
      </c>
      <c r="W223" s="6" t="str">
        <f>IFERROR(VLOOKUP($V223,'Agrupamiento Activos'!$A$3:$S$30,2,0),"")</f>
        <v>Pública</v>
      </c>
      <c r="X223" s="6" t="str">
        <f>IFERROR(VLOOKUP($V223,'Agrupamiento Activos'!$A$4:$S$30,9,0),"")</f>
        <v>Alto</v>
      </c>
      <c r="Y223" s="6" t="str">
        <f>IFERROR(VLOOKUP($V223,'Agrupamiento Activos'!$A$4:$S$30,16,0),"")</f>
        <v>Alto</v>
      </c>
      <c r="Z223" s="6" t="str">
        <f>IFERROR(VLOOKUP($V223,'Agrupamiento Activos'!$A$4:$S$30,19,0),"")</f>
        <v>Medio</v>
      </c>
      <c r="AA223" s="88" t="s">
        <v>568</v>
      </c>
      <c r="AB223" s="88" t="s">
        <v>568</v>
      </c>
      <c r="AC223" s="88" t="s">
        <v>568</v>
      </c>
      <c r="AD223" s="88" t="s">
        <v>568</v>
      </c>
      <c r="AE223" s="88" t="s">
        <v>568</v>
      </c>
      <c r="AF223" s="88" t="s">
        <v>568</v>
      </c>
      <c r="AG223" s="88" t="s">
        <v>59</v>
      </c>
    </row>
    <row r="224" spans="1:33" ht="85.5" x14ac:dyDescent="0.25">
      <c r="A224" s="77" t="s">
        <v>87</v>
      </c>
      <c r="B224" s="78" t="s">
        <v>352</v>
      </c>
      <c r="C224" s="79" t="s">
        <v>155</v>
      </c>
      <c r="D224" s="79" t="s">
        <v>363</v>
      </c>
      <c r="E224" s="77" t="s">
        <v>364</v>
      </c>
      <c r="F224" s="80" t="s">
        <v>91</v>
      </c>
      <c r="G224" s="79" t="s">
        <v>35</v>
      </c>
      <c r="H224" s="79" t="s">
        <v>35</v>
      </c>
      <c r="I224" s="78"/>
      <c r="J224" s="81" t="s">
        <v>133</v>
      </c>
      <c r="K224" s="77" t="s">
        <v>154</v>
      </c>
      <c r="L224" s="82" t="s">
        <v>35</v>
      </c>
      <c r="M224" s="82"/>
      <c r="N224" s="78" t="s">
        <v>145</v>
      </c>
      <c r="O224" s="78" t="s">
        <v>94</v>
      </c>
      <c r="P224" s="83" t="s">
        <v>146</v>
      </c>
      <c r="Q224" s="77" t="s">
        <v>553</v>
      </c>
      <c r="R224" s="78" t="s">
        <v>541</v>
      </c>
      <c r="S224" s="77" t="s">
        <v>555</v>
      </c>
      <c r="T224" s="94" t="s">
        <v>547</v>
      </c>
      <c r="U224" s="85" t="s">
        <v>549</v>
      </c>
      <c r="V224" s="86" t="s">
        <v>83</v>
      </c>
      <c r="W224" s="6" t="str">
        <f>IFERROR(VLOOKUP($V224,'Agrupamiento Activos'!$A$3:$S$30,2,0),"")</f>
        <v>Pública</v>
      </c>
      <c r="X224" s="6" t="str">
        <f>IFERROR(VLOOKUP($V224,'Agrupamiento Activos'!$A$4:$S$30,9,0),"")</f>
        <v>Alto</v>
      </c>
      <c r="Y224" s="6" t="str">
        <f>IFERROR(VLOOKUP($V224,'Agrupamiento Activos'!$A$4:$S$30,16,0),"")</f>
        <v>Alto</v>
      </c>
      <c r="Z224" s="6" t="str">
        <f>IFERROR(VLOOKUP($V224,'Agrupamiento Activos'!$A$4:$S$30,19,0),"")</f>
        <v>Medio</v>
      </c>
      <c r="AA224" s="88" t="s">
        <v>568</v>
      </c>
      <c r="AB224" s="88" t="s">
        <v>568</v>
      </c>
      <c r="AC224" s="88" t="s">
        <v>568</v>
      </c>
      <c r="AD224" s="88" t="s">
        <v>568</v>
      </c>
      <c r="AE224" s="88" t="s">
        <v>568</v>
      </c>
      <c r="AF224" s="88" t="s">
        <v>568</v>
      </c>
      <c r="AG224" s="88" t="s">
        <v>59</v>
      </c>
    </row>
    <row r="225" spans="1:33" ht="71.25" x14ac:dyDescent="0.25">
      <c r="A225" s="77" t="s">
        <v>87</v>
      </c>
      <c r="B225" s="78" t="s">
        <v>352</v>
      </c>
      <c r="C225" s="79" t="s">
        <v>365</v>
      </c>
      <c r="D225" s="79" t="s">
        <v>366</v>
      </c>
      <c r="E225" s="77" t="s">
        <v>367</v>
      </c>
      <c r="F225" s="80" t="s">
        <v>91</v>
      </c>
      <c r="G225" s="79" t="s">
        <v>35</v>
      </c>
      <c r="H225" s="79" t="s">
        <v>35</v>
      </c>
      <c r="I225" s="78"/>
      <c r="J225" s="81" t="s">
        <v>133</v>
      </c>
      <c r="K225" s="77" t="s">
        <v>154</v>
      </c>
      <c r="L225" s="82" t="s">
        <v>35</v>
      </c>
      <c r="M225" s="82"/>
      <c r="N225" s="78" t="s">
        <v>145</v>
      </c>
      <c r="O225" s="78" t="s">
        <v>94</v>
      </c>
      <c r="P225" s="83" t="s">
        <v>146</v>
      </c>
      <c r="Q225" s="77" t="s">
        <v>553</v>
      </c>
      <c r="R225" s="78" t="s">
        <v>541</v>
      </c>
      <c r="S225" s="77" t="s">
        <v>555</v>
      </c>
      <c r="T225" s="94" t="s">
        <v>547</v>
      </c>
      <c r="U225" s="85" t="s">
        <v>549</v>
      </c>
      <c r="V225" s="86" t="s">
        <v>83</v>
      </c>
      <c r="W225" s="6" t="str">
        <f>IFERROR(VLOOKUP($V225,'Agrupamiento Activos'!$A$3:$S$30,2,0),"")</f>
        <v>Pública</v>
      </c>
      <c r="X225" s="6" t="str">
        <f>IFERROR(VLOOKUP($V225,'Agrupamiento Activos'!$A$4:$S$30,9,0),"")</f>
        <v>Alto</v>
      </c>
      <c r="Y225" s="6" t="str">
        <f>IFERROR(VLOOKUP($V225,'Agrupamiento Activos'!$A$4:$S$30,16,0),"")</f>
        <v>Alto</v>
      </c>
      <c r="Z225" s="6" t="str">
        <f>IFERROR(VLOOKUP($V225,'Agrupamiento Activos'!$A$4:$S$30,19,0),"")</f>
        <v>Medio</v>
      </c>
      <c r="AA225" s="88" t="s">
        <v>568</v>
      </c>
      <c r="AB225" s="88" t="s">
        <v>568</v>
      </c>
      <c r="AC225" s="88" t="s">
        <v>568</v>
      </c>
      <c r="AD225" s="88" t="s">
        <v>568</v>
      </c>
      <c r="AE225" s="88" t="s">
        <v>568</v>
      </c>
      <c r="AF225" s="88" t="s">
        <v>568</v>
      </c>
      <c r="AG225" s="88" t="s">
        <v>59</v>
      </c>
    </row>
    <row r="226" spans="1:33" ht="56.25" x14ac:dyDescent="0.25">
      <c r="A226" s="77" t="s">
        <v>87</v>
      </c>
      <c r="B226" s="78" t="s">
        <v>352</v>
      </c>
      <c r="C226" s="79" t="s">
        <v>102</v>
      </c>
      <c r="D226" s="79" t="s">
        <v>308</v>
      </c>
      <c r="E226" s="77" t="s">
        <v>309</v>
      </c>
      <c r="F226" s="80" t="s">
        <v>91</v>
      </c>
      <c r="G226" s="79"/>
      <c r="H226" s="79"/>
      <c r="I226" s="78" t="s">
        <v>35</v>
      </c>
      <c r="J226" s="81" t="s">
        <v>99</v>
      </c>
      <c r="K226" s="81" t="s">
        <v>113</v>
      </c>
      <c r="L226" s="82" t="s">
        <v>35</v>
      </c>
      <c r="M226" s="82"/>
      <c r="N226" s="78" t="s">
        <v>145</v>
      </c>
      <c r="O226" s="78" t="s">
        <v>94</v>
      </c>
      <c r="P226" s="83" t="s">
        <v>146</v>
      </c>
      <c r="Q226" s="77" t="s">
        <v>536</v>
      </c>
      <c r="R226" s="78" t="s">
        <v>541</v>
      </c>
      <c r="S226" s="77" t="s">
        <v>564</v>
      </c>
      <c r="T226" s="94" t="s">
        <v>542</v>
      </c>
      <c r="U226" s="85" t="s">
        <v>549</v>
      </c>
      <c r="V226" s="86" t="s">
        <v>81</v>
      </c>
      <c r="W226" s="6" t="str">
        <f>IFERROR(VLOOKUP($V226,'Agrupamiento Activos'!$A$3:$S$30,2,0),"")</f>
        <v>Pública</v>
      </c>
      <c r="X226" s="6" t="str">
        <f>IFERROR(VLOOKUP($V226,'Agrupamiento Activos'!$A$4:$S$30,9,0),"")</f>
        <v>Medio</v>
      </c>
      <c r="Y226" s="6" t="str">
        <f>IFERROR(VLOOKUP($V226,'Agrupamiento Activos'!$A$4:$S$30,16,0),"")</f>
        <v>Medio</v>
      </c>
      <c r="Z226" s="6" t="str">
        <f>IFERROR(VLOOKUP($V226,'Agrupamiento Activos'!$A$4:$S$30,19,0),"")</f>
        <v>Medio</v>
      </c>
      <c r="AA226" s="88" t="s">
        <v>568</v>
      </c>
      <c r="AB226" s="88" t="s">
        <v>568</v>
      </c>
      <c r="AC226" s="88" t="s">
        <v>568</v>
      </c>
      <c r="AD226" s="88" t="s">
        <v>568</v>
      </c>
      <c r="AE226" s="88" t="s">
        <v>568</v>
      </c>
      <c r="AF226" s="88" t="s">
        <v>568</v>
      </c>
      <c r="AG226" s="88" t="s">
        <v>59</v>
      </c>
    </row>
    <row r="227" spans="1:33" ht="62.25" x14ac:dyDescent="0.25">
      <c r="A227" s="77" t="s">
        <v>87</v>
      </c>
      <c r="B227" s="78" t="s">
        <v>352</v>
      </c>
      <c r="C227" s="79" t="s">
        <v>102</v>
      </c>
      <c r="D227" s="79" t="s">
        <v>72</v>
      </c>
      <c r="E227" s="77" t="s">
        <v>310</v>
      </c>
      <c r="F227" s="80" t="s">
        <v>91</v>
      </c>
      <c r="G227" s="79"/>
      <c r="H227" s="79"/>
      <c r="I227" s="78" t="s">
        <v>35</v>
      </c>
      <c r="J227" s="81" t="s">
        <v>92</v>
      </c>
      <c r="K227" s="77" t="s">
        <v>93</v>
      </c>
      <c r="L227" s="82" t="s">
        <v>35</v>
      </c>
      <c r="M227" s="82"/>
      <c r="N227" s="78" t="s">
        <v>145</v>
      </c>
      <c r="O227" s="78" t="s">
        <v>94</v>
      </c>
      <c r="P227" s="83" t="s">
        <v>146</v>
      </c>
      <c r="Q227" s="77" t="s">
        <v>536</v>
      </c>
      <c r="R227" s="78" t="s">
        <v>39</v>
      </c>
      <c r="S227" s="77" t="s">
        <v>537</v>
      </c>
      <c r="T227" s="84" t="s">
        <v>102</v>
      </c>
      <c r="U227" s="85" t="s">
        <v>549</v>
      </c>
      <c r="V227" s="86" t="s">
        <v>73</v>
      </c>
      <c r="W227" s="6" t="str">
        <f>IFERROR(VLOOKUP($V227,'Agrupamiento Activos'!$A$3:$S$30,2,0),"")</f>
        <v>Pública</v>
      </c>
      <c r="X227" s="6" t="str">
        <f>IFERROR(VLOOKUP($V227,'Agrupamiento Activos'!$A$4:$S$30,9,0),"")</f>
        <v>Medio</v>
      </c>
      <c r="Y227" s="6" t="str">
        <f>IFERROR(VLOOKUP($V227,'Agrupamiento Activos'!$A$4:$S$30,16,0),"")</f>
        <v>Medio</v>
      </c>
      <c r="Z227" s="6" t="str">
        <f>IFERROR(VLOOKUP($V227,'Agrupamiento Activos'!$A$4:$S$30,19,0),"")</f>
        <v>Medio</v>
      </c>
      <c r="AA227" s="88" t="s">
        <v>568</v>
      </c>
      <c r="AB227" s="88" t="s">
        <v>568</v>
      </c>
      <c r="AC227" s="88" t="s">
        <v>568</v>
      </c>
      <c r="AD227" s="88" t="s">
        <v>568</v>
      </c>
      <c r="AE227" s="88" t="s">
        <v>568</v>
      </c>
      <c r="AF227" s="88" t="s">
        <v>568</v>
      </c>
      <c r="AG227" s="88" t="s">
        <v>59</v>
      </c>
    </row>
    <row r="228" spans="1:33" ht="99.75" x14ac:dyDescent="0.25">
      <c r="A228" s="77" t="s">
        <v>87</v>
      </c>
      <c r="B228" s="78" t="s">
        <v>352</v>
      </c>
      <c r="C228" s="79" t="s">
        <v>102</v>
      </c>
      <c r="D228" s="79" t="s">
        <v>311</v>
      </c>
      <c r="E228" s="77" t="s">
        <v>312</v>
      </c>
      <c r="F228" s="80" t="s">
        <v>91</v>
      </c>
      <c r="G228" s="79"/>
      <c r="H228" s="79"/>
      <c r="I228" s="78" t="s">
        <v>35</v>
      </c>
      <c r="J228" s="81" t="s">
        <v>92</v>
      </c>
      <c r="K228" s="77" t="s">
        <v>93</v>
      </c>
      <c r="L228" s="82" t="s">
        <v>35</v>
      </c>
      <c r="M228" s="82"/>
      <c r="N228" s="78" t="s">
        <v>145</v>
      </c>
      <c r="O228" s="78" t="s">
        <v>94</v>
      </c>
      <c r="P228" s="83" t="s">
        <v>146</v>
      </c>
      <c r="Q228" s="77" t="s">
        <v>536</v>
      </c>
      <c r="R228" s="78" t="s">
        <v>39</v>
      </c>
      <c r="S228" s="77" t="s">
        <v>537</v>
      </c>
      <c r="T228" s="84" t="s">
        <v>102</v>
      </c>
      <c r="U228" s="85" t="s">
        <v>549</v>
      </c>
      <c r="V228" s="86" t="s">
        <v>83</v>
      </c>
      <c r="W228" s="6" t="str">
        <f>IFERROR(VLOOKUP($V228,'Agrupamiento Activos'!$A$3:$S$30,2,0),"")</f>
        <v>Pública</v>
      </c>
      <c r="X228" s="6" t="str">
        <f>IFERROR(VLOOKUP($V228,'Agrupamiento Activos'!$A$4:$S$30,9,0),"")</f>
        <v>Alto</v>
      </c>
      <c r="Y228" s="6" t="str">
        <f>IFERROR(VLOOKUP($V228,'Agrupamiento Activos'!$A$4:$S$30,16,0),"")</f>
        <v>Alto</v>
      </c>
      <c r="Z228" s="6" t="str">
        <f>IFERROR(VLOOKUP($V228,'Agrupamiento Activos'!$A$4:$S$30,19,0),"")</f>
        <v>Medio</v>
      </c>
      <c r="AA228" s="88" t="s">
        <v>568</v>
      </c>
      <c r="AB228" s="88" t="s">
        <v>568</v>
      </c>
      <c r="AC228" s="88" t="s">
        <v>568</v>
      </c>
      <c r="AD228" s="88" t="s">
        <v>568</v>
      </c>
      <c r="AE228" s="88" t="s">
        <v>568</v>
      </c>
      <c r="AF228" s="88" t="s">
        <v>568</v>
      </c>
      <c r="AG228" s="88" t="s">
        <v>59</v>
      </c>
    </row>
    <row r="229" spans="1:33" ht="56.25" x14ac:dyDescent="0.25">
      <c r="A229" s="77" t="s">
        <v>87</v>
      </c>
      <c r="B229" s="78" t="s">
        <v>352</v>
      </c>
      <c r="C229" s="79" t="s">
        <v>368</v>
      </c>
      <c r="D229" s="79" t="s">
        <v>369</v>
      </c>
      <c r="E229" s="77" t="s">
        <v>370</v>
      </c>
      <c r="F229" s="80" t="s">
        <v>91</v>
      </c>
      <c r="G229" s="79" t="s">
        <v>35</v>
      </c>
      <c r="H229" s="79" t="s">
        <v>35</v>
      </c>
      <c r="I229" s="78"/>
      <c r="J229" s="81" t="s">
        <v>133</v>
      </c>
      <c r="K229" s="77" t="s">
        <v>154</v>
      </c>
      <c r="L229" s="82" t="s">
        <v>35</v>
      </c>
      <c r="M229" s="82"/>
      <c r="N229" s="78" t="s">
        <v>145</v>
      </c>
      <c r="O229" s="78" t="s">
        <v>94</v>
      </c>
      <c r="P229" s="83" t="s">
        <v>146</v>
      </c>
      <c r="Q229" s="77" t="s">
        <v>553</v>
      </c>
      <c r="R229" s="78" t="s">
        <v>541</v>
      </c>
      <c r="S229" s="77" t="s">
        <v>555</v>
      </c>
      <c r="T229" s="94" t="s">
        <v>547</v>
      </c>
      <c r="U229" s="85" t="s">
        <v>549</v>
      </c>
      <c r="V229" s="86" t="s">
        <v>83</v>
      </c>
      <c r="W229" s="6" t="str">
        <f>IFERROR(VLOOKUP($V229,'Agrupamiento Activos'!$A$3:$S$30,2,0),"")</f>
        <v>Pública</v>
      </c>
      <c r="X229" s="6" t="str">
        <f>IFERROR(VLOOKUP($V229,'Agrupamiento Activos'!$A$4:$S$30,9,0),"")</f>
        <v>Alto</v>
      </c>
      <c r="Y229" s="6" t="str">
        <f>IFERROR(VLOOKUP($V229,'Agrupamiento Activos'!$A$4:$S$30,16,0),"")</f>
        <v>Alto</v>
      </c>
      <c r="Z229" s="6" t="str">
        <f>IFERROR(VLOOKUP($V229,'Agrupamiento Activos'!$A$4:$S$30,19,0),"")</f>
        <v>Medio</v>
      </c>
      <c r="AA229" s="88" t="s">
        <v>568</v>
      </c>
      <c r="AB229" s="88" t="s">
        <v>568</v>
      </c>
      <c r="AC229" s="88" t="s">
        <v>568</v>
      </c>
      <c r="AD229" s="88" t="s">
        <v>568</v>
      </c>
      <c r="AE229" s="88" t="s">
        <v>568</v>
      </c>
      <c r="AF229" s="88" t="s">
        <v>568</v>
      </c>
      <c r="AG229" s="88" t="s">
        <v>59</v>
      </c>
    </row>
    <row r="230" spans="1:33" ht="85.5" x14ac:dyDescent="0.25">
      <c r="A230" s="77" t="s">
        <v>87</v>
      </c>
      <c r="B230" s="78" t="s">
        <v>352</v>
      </c>
      <c r="C230" s="79" t="s">
        <v>313</v>
      </c>
      <c r="D230" s="79" t="s">
        <v>371</v>
      </c>
      <c r="E230" s="77" t="s">
        <v>315</v>
      </c>
      <c r="F230" s="80" t="s">
        <v>91</v>
      </c>
      <c r="G230" s="79" t="s">
        <v>35</v>
      </c>
      <c r="H230" s="79" t="s">
        <v>35</v>
      </c>
      <c r="I230" s="78"/>
      <c r="J230" s="81" t="s">
        <v>133</v>
      </c>
      <c r="K230" s="77" t="s">
        <v>154</v>
      </c>
      <c r="L230" s="82" t="s">
        <v>35</v>
      </c>
      <c r="M230" s="82"/>
      <c r="N230" s="78" t="s">
        <v>145</v>
      </c>
      <c r="O230" s="78" t="s">
        <v>94</v>
      </c>
      <c r="P230" s="83" t="s">
        <v>146</v>
      </c>
      <c r="Q230" s="77" t="s">
        <v>553</v>
      </c>
      <c r="R230" s="78" t="s">
        <v>541</v>
      </c>
      <c r="S230" s="77" t="s">
        <v>555</v>
      </c>
      <c r="T230" s="94" t="s">
        <v>547</v>
      </c>
      <c r="U230" s="85" t="s">
        <v>549</v>
      </c>
      <c r="V230" s="86" t="s">
        <v>82</v>
      </c>
      <c r="W230" s="6" t="str">
        <f>IFERROR(VLOOKUP($V230,'Agrupamiento Activos'!$A$3:$S$30,2,0),"")</f>
        <v>Pública</v>
      </c>
      <c r="X230" s="6" t="str">
        <f>IFERROR(VLOOKUP($V230,'Agrupamiento Activos'!$A$4:$S$30,9,0),"")</f>
        <v>Medio</v>
      </c>
      <c r="Y230" s="6" t="str">
        <f>IFERROR(VLOOKUP($V230,'Agrupamiento Activos'!$A$4:$S$30,16,0),"")</f>
        <v>Medio</v>
      </c>
      <c r="Z230" s="6" t="str">
        <f>IFERROR(VLOOKUP($V230,'Agrupamiento Activos'!$A$4:$S$30,19,0),"")</f>
        <v>Medio</v>
      </c>
      <c r="AA230" s="88" t="s">
        <v>568</v>
      </c>
      <c r="AB230" s="88" t="s">
        <v>568</v>
      </c>
      <c r="AC230" s="88" t="s">
        <v>568</v>
      </c>
      <c r="AD230" s="88" t="s">
        <v>568</v>
      </c>
      <c r="AE230" s="88" t="s">
        <v>568</v>
      </c>
      <c r="AF230" s="88" t="s">
        <v>568</v>
      </c>
      <c r="AG230" s="88" t="s">
        <v>59</v>
      </c>
    </row>
    <row r="231" spans="1:33" ht="56.25" x14ac:dyDescent="0.25">
      <c r="A231" s="77" t="s">
        <v>87</v>
      </c>
      <c r="B231" s="78" t="s">
        <v>352</v>
      </c>
      <c r="C231" s="79" t="s">
        <v>372</v>
      </c>
      <c r="D231" s="79" t="s">
        <v>373</v>
      </c>
      <c r="E231" s="77" t="s">
        <v>315</v>
      </c>
      <c r="F231" s="80" t="s">
        <v>91</v>
      </c>
      <c r="G231" s="79" t="s">
        <v>35</v>
      </c>
      <c r="H231" s="79" t="s">
        <v>35</v>
      </c>
      <c r="I231" s="78"/>
      <c r="J231" s="81" t="s">
        <v>133</v>
      </c>
      <c r="K231" s="77" t="s">
        <v>154</v>
      </c>
      <c r="L231" s="82" t="s">
        <v>35</v>
      </c>
      <c r="M231" s="82"/>
      <c r="N231" s="78" t="s">
        <v>145</v>
      </c>
      <c r="O231" s="78" t="s">
        <v>94</v>
      </c>
      <c r="P231" s="83" t="s">
        <v>146</v>
      </c>
      <c r="Q231" s="77" t="s">
        <v>553</v>
      </c>
      <c r="R231" s="78" t="s">
        <v>541</v>
      </c>
      <c r="S231" s="77" t="s">
        <v>560</v>
      </c>
      <c r="T231" s="94" t="s">
        <v>547</v>
      </c>
      <c r="U231" s="85" t="s">
        <v>549</v>
      </c>
      <c r="V231" s="86" t="s">
        <v>82</v>
      </c>
      <c r="W231" s="6" t="str">
        <f>IFERROR(VLOOKUP($V231,'Agrupamiento Activos'!$A$3:$S$30,2,0),"")</f>
        <v>Pública</v>
      </c>
      <c r="X231" s="6" t="str">
        <f>IFERROR(VLOOKUP($V231,'Agrupamiento Activos'!$A$4:$S$30,9,0),"")</f>
        <v>Medio</v>
      </c>
      <c r="Y231" s="6" t="str">
        <f>IFERROR(VLOOKUP($V231,'Agrupamiento Activos'!$A$4:$S$30,16,0),"")</f>
        <v>Medio</v>
      </c>
      <c r="Z231" s="6" t="str">
        <f>IFERROR(VLOOKUP($V231,'Agrupamiento Activos'!$A$4:$S$30,19,0),"")</f>
        <v>Medio</v>
      </c>
      <c r="AA231" s="88" t="s">
        <v>568</v>
      </c>
      <c r="AB231" s="88" t="s">
        <v>568</v>
      </c>
      <c r="AC231" s="88" t="s">
        <v>568</v>
      </c>
      <c r="AD231" s="88" t="s">
        <v>568</v>
      </c>
      <c r="AE231" s="88" t="s">
        <v>568</v>
      </c>
      <c r="AF231" s="88" t="s">
        <v>568</v>
      </c>
      <c r="AG231" s="88" t="s">
        <v>59</v>
      </c>
    </row>
    <row r="232" spans="1:33" ht="45" x14ac:dyDescent="0.25">
      <c r="A232" s="77" t="s">
        <v>87</v>
      </c>
      <c r="B232" s="78" t="s">
        <v>352</v>
      </c>
      <c r="C232" s="79" t="s">
        <v>102</v>
      </c>
      <c r="D232" s="79" t="s">
        <v>247</v>
      </c>
      <c r="E232" s="77" t="s">
        <v>248</v>
      </c>
      <c r="F232" s="80" t="s">
        <v>91</v>
      </c>
      <c r="G232" s="79" t="s">
        <v>35</v>
      </c>
      <c r="H232" s="79"/>
      <c r="I232" s="78"/>
      <c r="J232" s="81" t="s">
        <v>108</v>
      </c>
      <c r="K232" s="77" t="s">
        <v>102</v>
      </c>
      <c r="L232" s="82" t="s">
        <v>35</v>
      </c>
      <c r="M232" s="82"/>
      <c r="N232" s="78" t="s">
        <v>145</v>
      </c>
      <c r="O232" s="78" t="s">
        <v>94</v>
      </c>
      <c r="P232" s="83" t="s">
        <v>146</v>
      </c>
      <c r="Q232" s="77" t="s">
        <v>553</v>
      </c>
      <c r="R232" s="78" t="s">
        <v>39</v>
      </c>
      <c r="S232" s="77" t="s">
        <v>554</v>
      </c>
      <c r="T232" s="84" t="s">
        <v>102</v>
      </c>
      <c r="U232" s="85" t="s">
        <v>549</v>
      </c>
      <c r="V232" s="86" t="s">
        <v>81</v>
      </c>
      <c r="W232" s="6" t="str">
        <f>IFERROR(VLOOKUP($V232,'Agrupamiento Activos'!$A$3:$S$30,2,0),"")</f>
        <v>Pública</v>
      </c>
      <c r="X232" s="6" t="str">
        <f>IFERROR(VLOOKUP($V232,'Agrupamiento Activos'!$A$4:$S$30,9,0),"")</f>
        <v>Medio</v>
      </c>
      <c r="Y232" s="6" t="str">
        <f>IFERROR(VLOOKUP($V232,'Agrupamiento Activos'!$A$4:$S$30,16,0),"")</f>
        <v>Medio</v>
      </c>
      <c r="Z232" s="6" t="str">
        <f>IFERROR(VLOOKUP($V232,'Agrupamiento Activos'!$A$4:$S$30,19,0),"")</f>
        <v>Medio</v>
      </c>
      <c r="AA232" s="88" t="s">
        <v>568</v>
      </c>
      <c r="AB232" s="88" t="s">
        <v>568</v>
      </c>
      <c r="AC232" s="88" t="s">
        <v>568</v>
      </c>
      <c r="AD232" s="88" t="s">
        <v>568</v>
      </c>
      <c r="AE232" s="88" t="s">
        <v>568</v>
      </c>
      <c r="AF232" s="88" t="s">
        <v>568</v>
      </c>
      <c r="AG232" s="88" t="s">
        <v>59</v>
      </c>
    </row>
    <row r="233" spans="1:33" ht="57" x14ac:dyDescent="0.25">
      <c r="A233" s="77" t="s">
        <v>87</v>
      </c>
      <c r="B233" s="78" t="s">
        <v>352</v>
      </c>
      <c r="C233" s="79" t="s">
        <v>102</v>
      </c>
      <c r="D233" s="79" t="s">
        <v>249</v>
      </c>
      <c r="E233" s="77" t="s">
        <v>250</v>
      </c>
      <c r="F233" s="80" t="s">
        <v>91</v>
      </c>
      <c r="G233" s="79" t="s">
        <v>35</v>
      </c>
      <c r="H233" s="79"/>
      <c r="I233" s="78"/>
      <c r="J233" s="81" t="s">
        <v>108</v>
      </c>
      <c r="K233" s="77" t="s">
        <v>102</v>
      </c>
      <c r="L233" s="82" t="s">
        <v>35</v>
      </c>
      <c r="M233" s="79"/>
      <c r="N233" s="78" t="s">
        <v>145</v>
      </c>
      <c r="O233" s="78" t="s">
        <v>94</v>
      </c>
      <c r="P233" s="78" t="s">
        <v>146</v>
      </c>
      <c r="Q233" s="77" t="s">
        <v>553</v>
      </c>
      <c r="R233" s="78" t="s">
        <v>39</v>
      </c>
      <c r="S233" s="77" t="s">
        <v>554</v>
      </c>
      <c r="T233" s="84" t="s">
        <v>102</v>
      </c>
      <c r="U233" s="85" t="s">
        <v>549</v>
      </c>
      <c r="V233" s="86" t="s">
        <v>81</v>
      </c>
      <c r="W233" s="6" t="str">
        <f>IFERROR(VLOOKUP($V233,'Agrupamiento Activos'!$A$3:$S$30,2,0),"")</f>
        <v>Pública</v>
      </c>
      <c r="X233" s="6" t="str">
        <f>IFERROR(VLOOKUP($V233,'Agrupamiento Activos'!$A$4:$S$30,9,0),"")</f>
        <v>Medio</v>
      </c>
      <c r="Y233" s="6" t="str">
        <f>IFERROR(VLOOKUP($V233,'Agrupamiento Activos'!$A$4:$S$30,16,0),"")</f>
        <v>Medio</v>
      </c>
      <c r="Z233" s="6" t="str">
        <f>IFERROR(VLOOKUP($V233,'Agrupamiento Activos'!$A$4:$S$30,19,0),"")</f>
        <v>Medio</v>
      </c>
      <c r="AA233" s="88" t="s">
        <v>568</v>
      </c>
      <c r="AB233" s="88" t="s">
        <v>568</v>
      </c>
      <c r="AC233" s="88" t="s">
        <v>568</v>
      </c>
      <c r="AD233" s="88" t="s">
        <v>568</v>
      </c>
      <c r="AE233" s="88" t="s">
        <v>568</v>
      </c>
      <c r="AF233" s="88" t="s">
        <v>568</v>
      </c>
      <c r="AG233" s="88" t="s">
        <v>59</v>
      </c>
    </row>
    <row r="234" spans="1:33" ht="57" x14ac:dyDescent="0.25">
      <c r="A234" s="77" t="s">
        <v>87</v>
      </c>
      <c r="B234" s="78" t="s">
        <v>352</v>
      </c>
      <c r="C234" s="79" t="s">
        <v>102</v>
      </c>
      <c r="D234" s="79" t="s">
        <v>251</v>
      </c>
      <c r="E234" s="77" t="s">
        <v>252</v>
      </c>
      <c r="F234" s="80" t="s">
        <v>91</v>
      </c>
      <c r="G234" s="79" t="s">
        <v>35</v>
      </c>
      <c r="H234" s="79"/>
      <c r="I234" s="78"/>
      <c r="J234" s="81" t="s">
        <v>108</v>
      </c>
      <c r="K234" s="77" t="s">
        <v>102</v>
      </c>
      <c r="L234" s="82" t="s">
        <v>35</v>
      </c>
      <c r="M234" s="79"/>
      <c r="N234" s="78" t="s">
        <v>145</v>
      </c>
      <c r="O234" s="78" t="s">
        <v>94</v>
      </c>
      <c r="P234" s="78" t="s">
        <v>146</v>
      </c>
      <c r="Q234" s="77" t="s">
        <v>561</v>
      </c>
      <c r="R234" s="78" t="s">
        <v>39</v>
      </c>
      <c r="S234" s="77" t="s">
        <v>562</v>
      </c>
      <c r="T234" s="84" t="s">
        <v>102</v>
      </c>
      <c r="U234" s="85" t="s">
        <v>549</v>
      </c>
      <c r="V234" s="86" t="s">
        <v>74</v>
      </c>
      <c r="W234" s="6" t="str">
        <f>IFERROR(VLOOKUP($V234,'Agrupamiento Activos'!$A$3:$S$30,2,0),"")</f>
        <v>Pública</v>
      </c>
      <c r="X234" s="6" t="str">
        <f>IFERROR(VLOOKUP($V234,'Agrupamiento Activos'!$A$4:$S$30,9,0),"")</f>
        <v>Medio</v>
      </c>
      <c r="Y234" s="6" t="str">
        <f>IFERROR(VLOOKUP($V234,'Agrupamiento Activos'!$A$4:$S$30,16,0),"")</f>
        <v>Medio</v>
      </c>
      <c r="Z234" s="6" t="str">
        <f>IFERROR(VLOOKUP($V234,'Agrupamiento Activos'!$A$4:$S$30,19,0),"")</f>
        <v>Medio</v>
      </c>
      <c r="AA234" s="88" t="s">
        <v>568</v>
      </c>
      <c r="AB234" s="88" t="s">
        <v>568</v>
      </c>
      <c r="AC234" s="88" t="s">
        <v>568</v>
      </c>
      <c r="AD234" s="88" t="s">
        <v>568</v>
      </c>
      <c r="AE234" s="88" t="s">
        <v>568</v>
      </c>
      <c r="AF234" s="88" t="s">
        <v>568</v>
      </c>
      <c r="AG234" s="88" t="s">
        <v>59</v>
      </c>
    </row>
    <row r="235" spans="1:33" ht="99.75" x14ac:dyDescent="0.25">
      <c r="A235" s="77" t="s">
        <v>87</v>
      </c>
      <c r="B235" s="78" t="s">
        <v>352</v>
      </c>
      <c r="C235" s="79" t="s">
        <v>102</v>
      </c>
      <c r="D235" s="79" t="s">
        <v>253</v>
      </c>
      <c r="E235" s="77" t="s">
        <v>254</v>
      </c>
      <c r="F235" s="80" t="s">
        <v>91</v>
      </c>
      <c r="G235" s="79"/>
      <c r="H235" s="79"/>
      <c r="I235" s="79" t="s">
        <v>35</v>
      </c>
      <c r="J235" s="81" t="s">
        <v>99</v>
      </c>
      <c r="K235" s="77" t="s">
        <v>255</v>
      </c>
      <c r="L235" s="82"/>
      <c r="M235" s="82" t="s">
        <v>35</v>
      </c>
      <c r="N235" s="78" t="s">
        <v>145</v>
      </c>
      <c r="O235" s="78" t="s">
        <v>94</v>
      </c>
      <c r="P235" s="83" t="s">
        <v>146</v>
      </c>
      <c r="Q235" s="77" t="s">
        <v>544</v>
      </c>
      <c r="R235" s="78" t="s">
        <v>545</v>
      </c>
      <c r="S235" s="77" t="s">
        <v>546</v>
      </c>
      <c r="T235" s="94" t="s">
        <v>547</v>
      </c>
      <c r="U235" s="85" t="s">
        <v>549</v>
      </c>
      <c r="V235" s="86" t="s">
        <v>81</v>
      </c>
      <c r="W235" s="6" t="str">
        <f>IFERROR(VLOOKUP($V235,'Agrupamiento Activos'!$A$3:$S$30,2,0),"")</f>
        <v>Pública</v>
      </c>
      <c r="X235" s="6" t="str">
        <f>IFERROR(VLOOKUP($V235,'Agrupamiento Activos'!$A$4:$S$30,9,0),"")</f>
        <v>Medio</v>
      </c>
      <c r="Y235" s="6" t="str">
        <f>IFERROR(VLOOKUP($V235,'Agrupamiento Activos'!$A$4:$S$30,16,0),"")</f>
        <v>Medio</v>
      </c>
      <c r="Z235" s="6" t="str">
        <f>IFERROR(VLOOKUP($V235,'Agrupamiento Activos'!$A$4:$S$30,19,0),"")</f>
        <v>Medio</v>
      </c>
      <c r="AA235" s="88" t="s">
        <v>568</v>
      </c>
      <c r="AB235" s="88" t="s">
        <v>568</v>
      </c>
      <c r="AC235" s="88" t="s">
        <v>568</v>
      </c>
      <c r="AD235" s="88" t="s">
        <v>568</v>
      </c>
      <c r="AE235" s="88" t="s">
        <v>568</v>
      </c>
      <c r="AF235" s="88" t="s">
        <v>568</v>
      </c>
      <c r="AG235" s="88" t="s">
        <v>59</v>
      </c>
    </row>
    <row r="236" spans="1:33" ht="60" x14ac:dyDescent="0.25">
      <c r="A236" s="77" t="s">
        <v>87</v>
      </c>
      <c r="B236" s="78" t="s">
        <v>352</v>
      </c>
      <c r="C236" s="79" t="s">
        <v>102</v>
      </c>
      <c r="D236" s="79" t="s">
        <v>72</v>
      </c>
      <c r="E236" s="77" t="s">
        <v>256</v>
      </c>
      <c r="F236" s="80" t="s">
        <v>91</v>
      </c>
      <c r="G236" s="79"/>
      <c r="H236" s="79"/>
      <c r="I236" s="79" t="s">
        <v>35</v>
      </c>
      <c r="J236" s="81" t="s">
        <v>92</v>
      </c>
      <c r="K236" s="77" t="s">
        <v>93</v>
      </c>
      <c r="L236" s="82" t="s">
        <v>35</v>
      </c>
      <c r="M236" s="82"/>
      <c r="N236" s="78" t="s">
        <v>145</v>
      </c>
      <c r="O236" s="78" t="s">
        <v>94</v>
      </c>
      <c r="P236" s="83" t="s">
        <v>146</v>
      </c>
      <c r="Q236" s="77" t="s">
        <v>536</v>
      </c>
      <c r="R236" s="78" t="s">
        <v>39</v>
      </c>
      <c r="S236" s="77" t="s">
        <v>537</v>
      </c>
      <c r="T236" s="84" t="s">
        <v>102</v>
      </c>
      <c r="U236" s="85" t="s">
        <v>549</v>
      </c>
      <c r="V236" s="86" t="s">
        <v>73</v>
      </c>
      <c r="W236" s="6" t="str">
        <f>IFERROR(VLOOKUP($V236,'Agrupamiento Activos'!$A$3:$S$30,2,0),"")</f>
        <v>Pública</v>
      </c>
      <c r="X236" s="6" t="str">
        <f>IFERROR(VLOOKUP($V236,'Agrupamiento Activos'!$A$4:$S$30,9,0),"")</f>
        <v>Medio</v>
      </c>
      <c r="Y236" s="6" t="str">
        <f>IFERROR(VLOOKUP($V236,'Agrupamiento Activos'!$A$4:$S$30,16,0),"")</f>
        <v>Medio</v>
      </c>
      <c r="Z236" s="6" t="str">
        <f>IFERROR(VLOOKUP($V236,'Agrupamiento Activos'!$A$4:$S$30,19,0),"")</f>
        <v>Medio</v>
      </c>
      <c r="AA236" s="88" t="s">
        <v>568</v>
      </c>
      <c r="AB236" s="88" t="s">
        <v>568</v>
      </c>
      <c r="AC236" s="88" t="s">
        <v>568</v>
      </c>
      <c r="AD236" s="88" t="s">
        <v>568</v>
      </c>
      <c r="AE236" s="88" t="s">
        <v>568</v>
      </c>
      <c r="AF236" s="88" t="s">
        <v>568</v>
      </c>
      <c r="AG236" s="88" t="s">
        <v>59</v>
      </c>
    </row>
    <row r="237" spans="1:33" ht="85.5" x14ac:dyDescent="0.25">
      <c r="A237" s="77" t="s">
        <v>87</v>
      </c>
      <c r="B237" s="78" t="s">
        <v>352</v>
      </c>
      <c r="C237" s="79" t="s">
        <v>374</v>
      </c>
      <c r="D237" s="79" t="s">
        <v>375</v>
      </c>
      <c r="E237" s="77" t="s">
        <v>376</v>
      </c>
      <c r="F237" s="80" t="s">
        <v>91</v>
      </c>
      <c r="G237" s="79" t="s">
        <v>35</v>
      </c>
      <c r="H237" s="79" t="s">
        <v>35</v>
      </c>
      <c r="I237" s="78"/>
      <c r="J237" s="81" t="s">
        <v>133</v>
      </c>
      <c r="K237" s="77" t="s">
        <v>154</v>
      </c>
      <c r="L237" s="82" t="s">
        <v>35</v>
      </c>
      <c r="M237" s="82"/>
      <c r="N237" s="78" t="s">
        <v>145</v>
      </c>
      <c r="O237" s="78" t="s">
        <v>94</v>
      </c>
      <c r="P237" s="83" t="s">
        <v>146</v>
      </c>
      <c r="Q237" s="77" t="s">
        <v>553</v>
      </c>
      <c r="R237" s="78" t="s">
        <v>39</v>
      </c>
      <c r="S237" s="77" t="s">
        <v>559</v>
      </c>
      <c r="T237" s="84" t="s">
        <v>102</v>
      </c>
      <c r="U237" s="85" t="s">
        <v>549</v>
      </c>
      <c r="V237" s="86" t="s">
        <v>83</v>
      </c>
      <c r="W237" s="6" t="str">
        <f>IFERROR(VLOOKUP($V237,'Agrupamiento Activos'!$A$3:$S$30,2,0),"")</f>
        <v>Pública</v>
      </c>
      <c r="X237" s="6" t="str">
        <f>IFERROR(VLOOKUP($V237,'Agrupamiento Activos'!$A$4:$S$30,9,0),"")</f>
        <v>Alto</v>
      </c>
      <c r="Y237" s="6" t="str">
        <f>IFERROR(VLOOKUP($V237,'Agrupamiento Activos'!$A$4:$S$30,16,0),"")</f>
        <v>Alto</v>
      </c>
      <c r="Z237" s="6" t="str">
        <f>IFERROR(VLOOKUP($V237,'Agrupamiento Activos'!$A$4:$S$30,19,0),"")</f>
        <v>Medio</v>
      </c>
      <c r="AA237" s="88" t="s">
        <v>568</v>
      </c>
      <c r="AB237" s="88" t="s">
        <v>568</v>
      </c>
      <c r="AC237" s="88" t="s">
        <v>568</v>
      </c>
      <c r="AD237" s="88" t="s">
        <v>568</v>
      </c>
      <c r="AE237" s="88" t="s">
        <v>568</v>
      </c>
      <c r="AF237" s="88" t="s">
        <v>568</v>
      </c>
      <c r="AG237" s="88" t="s">
        <v>59</v>
      </c>
    </row>
    <row r="238" spans="1:33" ht="56.25" x14ac:dyDescent="0.25">
      <c r="A238" s="77" t="s">
        <v>87</v>
      </c>
      <c r="B238" s="78" t="s">
        <v>352</v>
      </c>
      <c r="C238" s="79" t="s">
        <v>377</v>
      </c>
      <c r="D238" s="79" t="s">
        <v>378</v>
      </c>
      <c r="E238" s="77" t="s">
        <v>379</v>
      </c>
      <c r="F238" s="80" t="s">
        <v>91</v>
      </c>
      <c r="G238" s="79" t="s">
        <v>35</v>
      </c>
      <c r="H238" s="79" t="s">
        <v>35</v>
      </c>
      <c r="I238" s="78"/>
      <c r="J238" s="81" t="s">
        <v>133</v>
      </c>
      <c r="K238" s="77" t="s">
        <v>154</v>
      </c>
      <c r="L238" s="82" t="s">
        <v>35</v>
      </c>
      <c r="M238" s="82"/>
      <c r="N238" s="78" t="s">
        <v>145</v>
      </c>
      <c r="O238" s="78" t="s">
        <v>94</v>
      </c>
      <c r="P238" s="83" t="s">
        <v>146</v>
      </c>
      <c r="Q238" s="77" t="s">
        <v>553</v>
      </c>
      <c r="R238" s="78" t="s">
        <v>39</v>
      </c>
      <c r="S238" s="77" t="s">
        <v>559</v>
      </c>
      <c r="T238" s="84" t="s">
        <v>102</v>
      </c>
      <c r="U238" s="85" t="s">
        <v>549</v>
      </c>
      <c r="V238" s="86" t="s">
        <v>83</v>
      </c>
      <c r="W238" s="6" t="str">
        <f>IFERROR(VLOOKUP($V238,'Agrupamiento Activos'!$A$3:$S$30,2,0),"")</f>
        <v>Pública</v>
      </c>
      <c r="X238" s="6" t="str">
        <f>IFERROR(VLOOKUP($V238,'Agrupamiento Activos'!$A$4:$S$30,9,0),"")</f>
        <v>Alto</v>
      </c>
      <c r="Y238" s="6" t="str">
        <f>IFERROR(VLOOKUP($V238,'Agrupamiento Activos'!$A$4:$S$30,16,0),"")</f>
        <v>Alto</v>
      </c>
      <c r="Z238" s="6" t="str">
        <f>IFERROR(VLOOKUP($V238,'Agrupamiento Activos'!$A$4:$S$30,19,0),"")</f>
        <v>Medio</v>
      </c>
      <c r="AA238" s="88" t="s">
        <v>568</v>
      </c>
      <c r="AB238" s="88" t="s">
        <v>568</v>
      </c>
      <c r="AC238" s="88" t="s">
        <v>568</v>
      </c>
      <c r="AD238" s="88" t="s">
        <v>568</v>
      </c>
      <c r="AE238" s="88" t="s">
        <v>568</v>
      </c>
      <c r="AF238" s="88" t="s">
        <v>568</v>
      </c>
      <c r="AG238" s="88" t="s">
        <v>59</v>
      </c>
    </row>
    <row r="239" spans="1:33" ht="57" x14ac:dyDescent="0.25">
      <c r="A239" s="77" t="s">
        <v>87</v>
      </c>
      <c r="B239" s="78" t="s">
        <v>352</v>
      </c>
      <c r="C239" s="79" t="s">
        <v>102</v>
      </c>
      <c r="D239" s="79" t="s">
        <v>380</v>
      </c>
      <c r="E239" s="77" t="s">
        <v>376</v>
      </c>
      <c r="F239" s="80" t="s">
        <v>91</v>
      </c>
      <c r="G239" s="79"/>
      <c r="H239" s="79"/>
      <c r="I239" s="79" t="s">
        <v>35</v>
      </c>
      <c r="J239" s="81" t="s">
        <v>99</v>
      </c>
      <c r="K239" s="77" t="s">
        <v>100</v>
      </c>
      <c r="L239" s="82" t="s">
        <v>35</v>
      </c>
      <c r="M239" s="82"/>
      <c r="N239" s="78" t="s">
        <v>145</v>
      </c>
      <c r="O239" s="78" t="s">
        <v>94</v>
      </c>
      <c r="P239" s="83" t="s">
        <v>146</v>
      </c>
      <c r="Q239" s="77" t="s">
        <v>536</v>
      </c>
      <c r="R239" s="78" t="s">
        <v>39</v>
      </c>
      <c r="S239" s="77" t="s">
        <v>550</v>
      </c>
      <c r="T239" s="84" t="s">
        <v>102</v>
      </c>
      <c r="U239" s="85" t="s">
        <v>549</v>
      </c>
      <c r="V239" s="86" t="s">
        <v>81</v>
      </c>
      <c r="W239" s="6" t="str">
        <f>IFERROR(VLOOKUP($V239,'Agrupamiento Activos'!$A$3:$S$30,2,0),"")</f>
        <v>Pública</v>
      </c>
      <c r="X239" s="6" t="str">
        <f>IFERROR(VLOOKUP($V239,'Agrupamiento Activos'!$A$4:$S$30,9,0),"")</f>
        <v>Medio</v>
      </c>
      <c r="Y239" s="6" t="str">
        <f>IFERROR(VLOOKUP($V239,'Agrupamiento Activos'!$A$4:$S$30,16,0),"")</f>
        <v>Medio</v>
      </c>
      <c r="Z239" s="6" t="str">
        <f>IFERROR(VLOOKUP($V239,'Agrupamiento Activos'!$A$4:$S$30,19,0),"")</f>
        <v>Medio</v>
      </c>
      <c r="AA239" s="88" t="s">
        <v>568</v>
      </c>
      <c r="AB239" s="88" t="s">
        <v>568</v>
      </c>
      <c r="AC239" s="88" t="s">
        <v>568</v>
      </c>
      <c r="AD239" s="88" t="s">
        <v>568</v>
      </c>
      <c r="AE239" s="88" t="s">
        <v>568</v>
      </c>
      <c r="AF239" s="88" t="s">
        <v>568</v>
      </c>
      <c r="AG239" s="88" t="s">
        <v>59</v>
      </c>
    </row>
    <row r="240" spans="1:33" ht="57" x14ac:dyDescent="0.25">
      <c r="A240" s="77" t="s">
        <v>87</v>
      </c>
      <c r="B240" s="78" t="s">
        <v>352</v>
      </c>
      <c r="C240" s="79" t="s">
        <v>102</v>
      </c>
      <c r="D240" s="79" t="s">
        <v>257</v>
      </c>
      <c r="E240" s="77" t="s">
        <v>258</v>
      </c>
      <c r="F240" s="80" t="s">
        <v>91</v>
      </c>
      <c r="G240" s="79" t="s">
        <v>35</v>
      </c>
      <c r="H240" s="79" t="s">
        <v>35</v>
      </c>
      <c r="I240" s="78"/>
      <c r="J240" s="81" t="s">
        <v>133</v>
      </c>
      <c r="K240" s="77" t="s">
        <v>154</v>
      </c>
      <c r="L240" s="82"/>
      <c r="M240" s="82" t="s">
        <v>35</v>
      </c>
      <c r="N240" s="78" t="s">
        <v>145</v>
      </c>
      <c r="O240" s="78" t="s">
        <v>94</v>
      </c>
      <c r="P240" s="83" t="s">
        <v>146</v>
      </c>
      <c r="Q240" s="77" t="s">
        <v>553</v>
      </c>
      <c r="R240" s="78" t="s">
        <v>541</v>
      </c>
      <c r="S240" s="77" t="s">
        <v>555</v>
      </c>
      <c r="T240" s="94" t="s">
        <v>547</v>
      </c>
      <c r="U240" s="85" t="s">
        <v>549</v>
      </c>
      <c r="V240" s="86" t="s">
        <v>83</v>
      </c>
      <c r="W240" s="6" t="str">
        <f>IFERROR(VLOOKUP($V240,'Agrupamiento Activos'!$A$3:$S$30,2,0),"")</f>
        <v>Pública</v>
      </c>
      <c r="X240" s="6" t="str">
        <f>IFERROR(VLOOKUP($V240,'Agrupamiento Activos'!$A$4:$S$30,9,0),"")</f>
        <v>Alto</v>
      </c>
      <c r="Y240" s="6" t="str">
        <f>IFERROR(VLOOKUP($V240,'Agrupamiento Activos'!$A$4:$S$30,16,0),"")</f>
        <v>Alto</v>
      </c>
      <c r="Z240" s="6" t="str">
        <f>IFERROR(VLOOKUP($V240,'Agrupamiento Activos'!$A$4:$S$30,19,0),"")</f>
        <v>Medio</v>
      </c>
      <c r="AA240" s="88" t="s">
        <v>568</v>
      </c>
      <c r="AB240" s="88" t="s">
        <v>568</v>
      </c>
      <c r="AC240" s="88" t="s">
        <v>568</v>
      </c>
      <c r="AD240" s="88" t="s">
        <v>568</v>
      </c>
      <c r="AE240" s="88" t="s">
        <v>568</v>
      </c>
      <c r="AF240" s="88" t="s">
        <v>568</v>
      </c>
      <c r="AG240" s="88" t="s">
        <v>59</v>
      </c>
    </row>
    <row r="241" spans="1:33" ht="62.25" x14ac:dyDescent="0.25">
      <c r="A241" s="77" t="s">
        <v>87</v>
      </c>
      <c r="B241" s="78" t="s">
        <v>352</v>
      </c>
      <c r="C241" s="79" t="s">
        <v>102</v>
      </c>
      <c r="D241" s="79" t="s">
        <v>103</v>
      </c>
      <c r="E241" s="77" t="s">
        <v>259</v>
      </c>
      <c r="F241" s="80" t="s">
        <v>91</v>
      </c>
      <c r="G241" s="79"/>
      <c r="H241" s="79"/>
      <c r="I241" s="79" t="s">
        <v>35</v>
      </c>
      <c r="J241" s="81" t="s">
        <v>92</v>
      </c>
      <c r="K241" s="77" t="s">
        <v>93</v>
      </c>
      <c r="L241" s="82" t="s">
        <v>35</v>
      </c>
      <c r="M241" s="82"/>
      <c r="N241" s="78" t="s">
        <v>145</v>
      </c>
      <c r="O241" s="78" t="s">
        <v>94</v>
      </c>
      <c r="P241" s="83" t="s">
        <v>146</v>
      </c>
      <c r="Q241" s="77" t="s">
        <v>536</v>
      </c>
      <c r="R241" s="78" t="s">
        <v>39</v>
      </c>
      <c r="S241" s="77" t="s">
        <v>537</v>
      </c>
      <c r="T241" s="84" t="s">
        <v>102</v>
      </c>
      <c r="U241" s="85" t="s">
        <v>549</v>
      </c>
      <c r="V241" s="86" t="s">
        <v>73</v>
      </c>
      <c r="W241" s="6" t="str">
        <f>IFERROR(VLOOKUP($V241,'Agrupamiento Activos'!$A$3:$S$30,2,0),"")</f>
        <v>Pública</v>
      </c>
      <c r="X241" s="6" t="str">
        <f>IFERROR(VLOOKUP($V241,'Agrupamiento Activos'!$A$4:$S$30,9,0),"")</f>
        <v>Medio</v>
      </c>
      <c r="Y241" s="6" t="str">
        <f>IFERROR(VLOOKUP($V241,'Agrupamiento Activos'!$A$4:$S$30,16,0),"")</f>
        <v>Medio</v>
      </c>
      <c r="Z241" s="6" t="str">
        <f>IFERROR(VLOOKUP($V241,'Agrupamiento Activos'!$A$4:$S$30,19,0),"")</f>
        <v>Medio</v>
      </c>
      <c r="AA241" s="88" t="s">
        <v>568</v>
      </c>
      <c r="AB241" s="88" t="s">
        <v>568</v>
      </c>
      <c r="AC241" s="88" t="s">
        <v>568</v>
      </c>
      <c r="AD241" s="88" t="s">
        <v>568</v>
      </c>
      <c r="AE241" s="88" t="s">
        <v>568</v>
      </c>
      <c r="AF241" s="88" t="s">
        <v>568</v>
      </c>
      <c r="AG241" s="88" t="s">
        <v>59</v>
      </c>
    </row>
    <row r="242" spans="1:33" ht="60" x14ac:dyDescent="0.25">
      <c r="A242" s="77" t="s">
        <v>87</v>
      </c>
      <c r="B242" s="78" t="s">
        <v>352</v>
      </c>
      <c r="C242" s="79" t="s">
        <v>102</v>
      </c>
      <c r="D242" s="79" t="s">
        <v>123</v>
      </c>
      <c r="E242" s="77" t="s">
        <v>318</v>
      </c>
      <c r="F242" s="80" t="s">
        <v>91</v>
      </c>
      <c r="G242" s="79"/>
      <c r="H242" s="79"/>
      <c r="I242" s="79" t="s">
        <v>35</v>
      </c>
      <c r="J242" s="81" t="s">
        <v>92</v>
      </c>
      <c r="K242" s="77" t="s">
        <v>93</v>
      </c>
      <c r="L242" s="82" t="s">
        <v>35</v>
      </c>
      <c r="M242" s="82"/>
      <c r="N242" s="78" t="s">
        <v>145</v>
      </c>
      <c r="O242" s="78" t="s">
        <v>94</v>
      </c>
      <c r="P242" s="83" t="s">
        <v>146</v>
      </c>
      <c r="Q242" s="77" t="s">
        <v>536</v>
      </c>
      <c r="R242" s="78" t="s">
        <v>39</v>
      </c>
      <c r="S242" s="77" t="s">
        <v>537</v>
      </c>
      <c r="T242" s="84" t="s">
        <v>102</v>
      </c>
      <c r="U242" s="85" t="s">
        <v>549</v>
      </c>
      <c r="V242" s="86" t="s">
        <v>73</v>
      </c>
      <c r="W242" s="6" t="str">
        <f>IFERROR(VLOOKUP($V242,'Agrupamiento Activos'!$A$3:$S$30,2,0),"")</f>
        <v>Pública</v>
      </c>
      <c r="X242" s="6" t="str">
        <f>IFERROR(VLOOKUP($V242,'Agrupamiento Activos'!$A$4:$S$30,9,0),"")</f>
        <v>Medio</v>
      </c>
      <c r="Y242" s="6" t="str">
        <f>IFERROR(VLOOKUP($V242,'Agrupamiento Activos'!$A$4:$S$30,16,0),"")</f>
        <v>Medio</v>
      </c>
      <c r="Z242" s="6" t="str">
        <f>IFERROR(VLOOKUP($V242,'Agrupamiento Activos'!$A$4:$S$30,19,0),"")</f>
        <v>Medio</v>
      </c>
      <c r="AA242" s="88" t="s">
        <v>568</v>
      </c>
      <c r="AB242" s="88" t="s">
        <v>568</v>
      </c>
      <c r="AC242" s="88" t="s">
        <v>568</v>
      </c>
      <c r="AD242" s="88" t="s">
        <v>568</v>
      </c>
      <c r="AE242" s="88" t="s">
        <v>568</v>
      </c>
      <c r="AF242" s="88" t="s">
        <v>568</v>
      </c>
      <c r="AG242" s="88" t="s">
        <v>59</v>
      </c>
    </row>
    <row r="243" spans="1:33" ht="56.25" x14ac:dyDescent="0.25">
      <c r="A243" s="77" t="s">
        <v>87</v>
      </c>
      <c r="B243" s="78" t="s">
        <v>352</v>
      </c>
      <c r="C243" s="79" t="s">
        <v>261</v>
      </c>
      <c r="D243" s="79" t="s">
        <v>262</v>
      </c>
      <c r="E243" s="77" t="s">
        <v>263</v>
      </c>
      <c r="F243" s="80" t="s">
        <v>91</v>
      </c>
      <c r="G243" s="79" t="s">
        <v>35</v>
      </c>
      <c r="H243" s="79" t="s">
        <v>35</v>
      </c>
      <c r="I243" s="78"/>
      <c r="J243" s="81" t="s">
        <v>133</v>
      </c>
      <c r="K243" s="77" t="s">
        <v>154</v>
      </c>
      <c r="L243" s="82" t="s">
        <v>35</v>
      </c>
      <c r="M243" s="82"/>
      <c r="N243" s="78" t="s">
        <v>145</v>
      </c>
      <c r="O243" s="78" t="s">
        <v>94</v>
      </c>
      <c r="P243" s="83" t="s">
        <v>146</v>
      </c>
      <c r="Q243" s="77" t="s">
        <v>553</v>
      </c>
      <c r="R243" s="78" t="s">
        <v>541</v>
      </c>
      <c r="S243" s="77" t="s">
        <v>555</v>
      </c>
      <c r="T243" s="94" t="s">
        <v>547</v>
      </c>
      <c r="U243" s="85" t="s">
        <v>549</v>
      </c>
      <c r="V243" s="86" t="s">
        <v>83</v>
      </c>
      <c r="W243" s="6" t="str">
        <f>IFERROR(VLOOKUP($V243,'Agrupamiento Activos'!$A$3:$S$30,2,0),"")</f>
        <v>Pública</v>
      </c>
      <c r="X243" s="6" t="str">
        <f>IFERROR(VLOOKUP($V243,'Agrupamiento Activos'!$A$4:$S$30,9,0),"")</f>
        <v>Alto</v>
      </c>
      <c r="Y243" s="6" t="str">
        <f>IFERROR(VLOOKUP($V243,'Agrupamiento Activos'!$A$4:$S$30,16,0),"")</f>
        <v>Alto</v>
      </c>
      <c r="Z243" s="6" t="str">
        <f>IFERROR(VLOOKUP($V243,'Agrupamiento Activos'!$A$4:$S$30,19,0),"")</f>
        <v>Medio</v>
      </c>
      <c r="AA243" s="88" t="s">
        <v>568</v>
      </c>
      <c r="AB243" s="88" t="s">
        <v>568</v>
      </c>
      <c r="AC243" s="88" t="s">
        <v>568</v>
      </c>
      <c r="AD243" s="88" t="s">
        <v>568</v>
      </c>
      <c r="AE243" s="88" t="s">
        <v>568</v>
      </c>
      <c r="AF243" s="88" t="s">
        <v>568</v>
      </c>
      <c r="AG243" s="88" t="s">
        <v>59</v>
      </c>
    </row>
    <row r="244" spans="1:33" ht="57" x14ac:dyDescent="0.25">
      <c r="A244" s="77" t="s">
        <v>87</v>
      </c>
      <c r="B244" s="78" t="s">
        <v>352</v>
      </c>
      <c r="C244" s="79" t="s">
        <v>264</v>
      </c>
      <c r="D244" s="79" t="s">
        <v>265</v>
      </c>
      <c r="E244" s="77" t="s">
        <v>266</v>
      </c>
      <c r="F244" s="80" t="s">
        <v>91</v>
      </c>
      <c r="G244" s="79" t="s">
        <v>35</v>
      </c>
      <c r="H244" s="79" t="s">
        <v>35</v>
      </c>
      <c r="I244" s="78"/>
      <c r="J244" s="81" t="s">
        <v>133</v>
      </c>
      <c r="K244" s="77" t="s">
        <v>154</v>
      </c>
      <c r="L244" s="82" t="s">
        <v>35</v>
      </c>
      <c r="M244" s="82"/>
      <c r="N244" s="78" t="s">
        <v>145</v>
      </c>
      <c r="O244" s="78" t="s">
        <v>94</v>
      </c>
      <c r="P244" s="83" t="s">
        <v>146</v>
      </c>
      <c r="Q244" s="77" t="s">
        <v>553</v>
      </c>
      <c r="R244" s="78" t="s">
        <v>541</v>
      </c>
      <c r="S244" s="77" t="s">
        <v>555</v>
      </c>
      <c r="T244" s="94" t="s">
        <v>547</v>
      </c>
      <c r="U244" s="85" t="s">
        <v>549</v>
      </c>
      <c r="V244" s="86" t="s">
        <v>76</v>
      </c>
      <c r="W244" s="6" t="str">
        <f>IFERROR(VLOOKUP($V244,'Agrupamiento Activos'!$A$3:$S$30,2,0),"")</f>
        <v>Pública</v>
      </c>
      <c r="X244" s="6" t="str">
        <f>IFERROR(VLOOKUP($V244,'Agrupamiento Activos'!$A$4:$S$30,9,0),"")</f>
        <v>Bajo</v>
      </c>
      <c r="Y244" s="6" t="str">
        <f>IFERROR(VLOOKUP($V244,'Agrupamiento Activos'!$A$4:$S$30,16,0),"")</f>
        <v>Medio</v>
      </c>
      <c r="Z244" s="6" t="str">
        <f>IFERROR(VLOOKUP($V244,'Agrupamiento Activos'!$A$4:$S$30,19,0),"")</f>
        <v>Bajo</v>
      </c>
      <c r="AA244" s="88" t="s">
        <v>568</v>
      </c>
      <c r="AB244" s="88" t="s">
        <v>568</v>
      </c>
      <c r="AC244" s="88" t="s">
        <v>568</v>
      </c>
      <c r="AD244" s="88" t="s">
        <v>568</v>
      </c>
      <c r="AE244" s="88" t="s">
        <v>568</v>
      </c>
      <c r="AF244" s="88" t="s">
        <v>568</v>
      </c>
      <c r="AG244" s="88" t="s">
        <v>59</v>
      </c>
    </row>
    <row r="245" spans="1:33" ht="56.25" x14ac:dyDescent="0.25">
      <c r="A245" s="77" t="s">
        <v>87</v>
      </c>
      <c r="B245" s="78" t="s">
        <v>352</v>
      </c>
      <c r="C245" s="79" t="s">
        <v>261</v>
      </c>
      <c r="D245" s="79" t="s">
        <v>267</v>
      </c>
      <c r="E245" s="77" t="s">
        <v>268</v>
      </c>
      <c r="F245" s="80" t="s">
        <v>91</v>
      </c>
      <c r="G245" s="79" t="s">
        <v>35</v>
      </c>
      <c r="H245" s="79" t="s">
        <v>35</v>
      </c>
      <c r="I245" s="78"/>
      <c r="J245" s="81" t="s">
        <v>133</v>
      </c>
      <c r="K245" s="77" t="s">
        <v>154</v>
      </c>
      <c r="L245" s="82" t="s">
        <v>35</v>
      </c>
      <c r="M245" s="82"/>
      <c r="N245" s="78" t="s">
        <v>145</v>
      </c>
      <c r="O245" s="78" t="s">
        <v>94</v>
      </c>
      <c r="P245" s="83" t="s">
        <v>146</v>
      </c>
      <c r="Q245" s="77" t="s">
        <v>553</v>
      </c>
      <c r="R245" s="78" t="s">
        <v>541</v>
      </c>
      <c r="S245" s="77" t="s">
        <v>555</v>
      </c>
      <c r="T245" s="94" t="s">
        <v>547</v>
      </c>
      <c r="U245" s="85" t="s">
        <v>549</v>
      </c>
      <c r="V245" s="86" t="s">
        <v>84</v>
      </c>
      <c r="W245" s="6" t="str">
        <f>IFERROR(VLOOKUP($V245,'Agrupamiento Activos'!$A$3:$S$30,2,0),"")</f>
        <v>Pública</v>
      </c>
      <c r="X245" s="6" t="str">
        <f>IFERROR(VLOOKUP($V245,'Agrupamiento Activos'!$A$4:$S$30,9,0),"")</f>
        <v>Alto</v>
      </c>
      <c r="Y245" s="6" t="str">
        <f>IFERROR(VLOOKUP($V245,'Agrupamiento Activos'!$A$4:$S$30,16,0),"")</f>
        <v>Alto</v>
      </c>
      <c r="Z245" s="6" t="str">
        <f>IFERROR(VLOOKUP($V245,'Agrupamiento Activos'!$A$4:$S$30,19,0),"")</f>
        <v>Medio</v>
      </c>
      <c r="AA245" s="88" t="s">
        <v>568</v>
      </c>
      <c r="AB245" s="88" t="s">
        <v>568</v>
      </c>
      <c r="AC245" s="88" t="s">
        <v>568</v>
      </c>
      <c r="AD245" s="88" t="s">
        <v>568</v>
      </c>
      <c r="AE245" s="88" t="s">
        <v>568</v>
      </c>
      <c r="AF245" s="88" t="s">
        <v>568</v>
      </c>
      <c r="AG245" s="88" t="s">
        <v>59</v>
      </c>
    </row>
    <row r="246" spans="1:33" ht="62.25" x14ac:dyDescent="0.25">
      <c r="A246" s="77" t="s">
        <v>87</v>
      </c>
      <c r="B246" s="78" t="s">
        <v>352</v>
      </c>
      <c r="C246" s="79" t="s">
        <v>102</v>
      </c>
      <c r="D246" s="79" t="s">
        <v>72</v>
      </c>
      <c r="E246" s="77" t="s">
        <v>269</v>
      </c>
      <c r="F246" s="80" t="s">
        <v>91</v>
      </c>
      <c r="G246" s="79"/>
      <c r="H246" s="79"/>
      <c r="I246" s="79" t="s">
        <v>35</v>
      </c>
      <c r="J246" s="81" t="s">
        <v>92</v>
      </c>
      <c r="K246" s="77" t="s">
        <v>93</v>
      </c>
      <c r="L246" s="82" t="s">
        <v>35</v>
      </c>
      <c r="M246" s="82"/>
      <c r="N246" s="78" t="s">
        <v>145</v>
      </c>
      <c r="O246" s="78" t="s">
        <v>94</v>
      </c>
      <c r="P246" s="83" t="s">
        <v>146</v>
      </c>
      <c r="Q246" s="77" t="s">
        <v>536</v>
      </c>
      <c r="R246" s="78" t="s">
        <v>39</v>
      </c>
      <c r="S246" s="77" t="s">
        <v>537</v>
      </c>
      <c r="T246" s="84" t="s">
        <v>102</v>
      </c>
      <c r="U246" s="85" t="s">
        <v>549</v>
      </c>
      <c r="V246" s="86" t="s">
        <v>73</v>
      </c>
      <c r="W246" s="6" t="str">
        <f>IFERROR(VLOOKUP($V246,'Agrupamiento Activos'!$A$3:$S$30,2,0),"")</f>
        <v>Pública</v>
      </c>
      <c r="X246" s="6" t="str">
        <f>IFERROR(VLOOKUP($V246,'Agrupamiento Activos'!$A$4:$S$30,9,0),"")</f>
        <v>Medio</v>
      </c>
      <c r="Y246" s="6" t="str">
        <f>IFERROR(VLOOKUP($V246,'Agrupamiento Activos'!$A$4:$S$30,16,0),"")</f>
        <v>Medio</v>
      </c>
      <c r="Z246" s="6" t="str">
        <f>IFERROR(VLOOKUP($V246,'Agrupamiento Activos'!$A$4:$S$30,19,0),"")</f>
        <v>Medio</v>
      </c>
      <c r="AA246" s="88" t="s">
        <v>568</v>
      </c>
      <c r="AB246" s="88" t="s">
        <v>568</v>
      </c>
      <c r="AC246" s="88" t="s">
        <v>568</v>
      </c>
      <c r="AD246" s="88" t="s">
        <v>568</v>
      </c>
      <c r="AE246" s="88" t="s">
        <v>568</v>
      </c>
      <c r="AF246" s="88" t="s">
        <v>568</v>
      </c>
      <c r="AG246" s="88" t="s">
        <v>59</v>
      </c>
    </row>
    <row r="247" spans="1:33" ht="62.25" x14ac:dyDescent="0.25">
      <c r="A247" s="77" t="s">
        <v>87</v>
      </c>
      <c r="B247" s="78" t="s">
        <v>352</v>
      </c>
      <c r="C247" s="79" t="s">
        <v>102</v>
      </c>
      <c r="D247" s="79" t="s">
        <v>72</v>
      </c>
      <c r="E247" s="77" t="s">
        <v>270</v>
      </c>
      <c r="F247" s="80" t="s">
        <v>91</v>
      </c>
      <c r="G247" s="79"/>
      <c r="H247" s="79"/>
      <c r="I247" s="79" t="s">
        <v>35</v>
      </c>
      <c r="J247" s="81" t="s">
        <v>92</v>
      </c>
      <c r="K247" s="77" t="s">
        <v>93</v>
      </c>
      <c r="L247" s="82" t="s">
        <v>35</v>
      </c>
      <c r="M247" s="82"/>
      <c r="N247" s="78" t="s">
        <v>145</v>
      </c>
      <c r="O247" s="78" t="s">
        <v>94</v>
      </c>
      <c r="P247" s="83" t="s">
        <v>146</v>
      </c>
      <c r="Q247" s="77" t="s">
        <v>536</v>
      </c>
      <c r="R247" s="78" t="s">
        <v>39</v>
      </c>
      <c r="S247" s="77" t="s">
        <v>537</v>
      </c>
      <c r="T247" s="84" t="s">
        <v>102</v>
      </c>
      <c r="U247" s="85" t="s">
        <v>549</v>
      </c>
      <c r="V247" s="86" t="s">
        <v>73</v>
      </c>
      <c r="W247" s="6" t="str">
        <f>IFERROR(VLOOKUP($V247,'Agrupamiento Activos'!$A$3:$S$30,2,0),"")</f>
        <v>Pública</v>
      </c>
      <c r="X247" s="6" t="str">
        <f>IFERROR(VLOOKUP($V247,'Agrupamiento Activos'!$A$4:$S$30,9,0),"")</f>
        <v>Medio</v>
      </c>
      <c r="Y247" s="6" t="str">
        <f>IFERROR(VLOOKUP($V247,'Agrupamiento Activos'!$A$4:$S$30,16,0),"")</f>
        <v>Medio</v>
      </c>
      <c r="Z247" s="6" t="str">
        <f>IFERROR(VLOOKUP($V247,'Agrupamiento Activos'!$A$4:$S$30,19,0),"")</f>
        <v>Medio</v>
      </c>
      <c r="AA247" s="88" t="s">
        <v>568</v>
      </c>
      <c r="AB247" s="88" t="s">
        <v>568</v>
      </c>
      <c r="AC247" s="88" t="s">
        <v>568</v>
      </c>
      <c r="AD247" s="88" t="s">
        <v>568</v>
      </c>
      <c r="AE247" s="88" t="s">
        <v>568</v>
      </c>
      <c r="AF247" s="88" t="s">
        <v>568</v>
      </c>
      <c r="AG247" s="88" t="s">
        <v>59</v>
      </c>
    </row>
    <row r="248" spans="1:33" ht="57" x14ac:dyDescent="0.25">
      <c r="A248" s="77" t="s">
        <v>87</v>
      </c>
      <c r="B248" s="78" t="s">
        <v>352</v>
      </c>
      <c r="C248" s="79" t="s">
        <v>271</v>
      </c>
      <c r="D248" s="79" t="s">
        <v>272</v>
      </c>
      <c r="E248" s="77" t="s">
        <v>273</v>
      </c>
      <c r="F248" s="80" t="s">
        <v>91</v>
      </c>
      <c r="G248" s="79" t="s">
        <v>35</v>
      </c>
      <c r="H248" s="79"/>
      <c r="I248" s="77"/>
      <c r="J248" s="81" t="s">
        <v>108</v>
      </c>
      <c r="K248" s="77" t="s">
        <v>102</v>
      </c>
      <c r="L248" s="82" t="s">
        <v>35</v>
      </c>
      <c r="M248" s="82"/>
      <c r="N248" s="78" t="s">
        <v>145</v>
      </c>
      <c r="O248" s="78" t="s">
        <v>94</v>
      </c>
      <c r="P248" s="83" t="s">
        <v>146</v>
      </c>
      <c r="Q248" s="77" t="s">
        <v>553</v>
      </c>
      <c r="R248" s="78" t="s">
        <v>39</v>
      </c>
      <c r="S248" s="77" t="s">
        <v>554</v>
      </c>
      <c r="T248" s="84" t="s">
        <v>102</v>
      </c>
      <c r="U248" s="85" t="s">
        <v>549</v>
      </c>
      <c r="V248" s="86" t="s">
        <v>77</v>
      </c>
      <c r="W248" s="6" t="str">
        <f>IFERROR(VLOOKUP($V248,'Agrupamiento Activos'!$A$3:$S$30,2,0),"")</f>
        <v>Pública</v>
      </c>
      <c r="X248" s="6" t="str">
        <f>IFERROR(VLOOKUP($V248,'Agrupamiento Activos'!$A$4:$S$30,9,0),"")</f>
        <v>Medio</v>
      </c>
      <c r="Y248" s="6" t="str">
        <f>IFERROR(VLOOKUP($V248,'Agrupamiento Activos'!$A$4:$S$30,16,0),"")</f>
        <v>Medio</v>
      </c>
      <c r="Z248" s="6" t="str">
        <f>IFERROR(VLOOKUP($V248,'Agrupamiento Activos'!$A$4:$S$30,19,0),"")</f>
        <v>Medio</v>
      </c>
      <c r="AA248" s="88" t="s">
        <v>568</v>
      </c>
      <c r="AB248" s="88" t="s">
        <v>568</v>
      </c>
      <c r="AC248" s="88" t="s">
        <v>568</v>
      </c>
      <c r="AD248" s="88" t="s">
        <v>568</v>
      </c>
      <c r="AE248" s="88" t="s">
        <v>568</v>
      </c>
      <c r="AF248" s="88" t="s">
        <v>568</v>
      </c>
      <c r="AG248" s="88" t="s">
        <v>59</v>
      </c>
    </row>
    <row r="249" spans="1:33" ht="62.25" x14ac:dyDescent="0.25">
      <c r="A249" s="77" t="s">
        <v>87</v>
      </c>
      <c r="B249" s="78" t="s">
        <v>352</v>
      </c>
      <c r="C249" s="79" t="s">
        <v>102</v>
      </c>
      <c r="D249" s="79" t="s">
        <v>72</v>
      </c>
      <c r="E249" s="77" t="s">
        <v>274</v>
      </c>
      <c r="F249" s="80" t="s">
        <v>91</v>
      </c>
      <c r="G249" s="79"/>
      <c r="H249" s="79"/>
      <c r="I249" s="79" t="s">
        <v>35</v>
      </c>
      <c r="J249" s="81" t="s">
        <v>92</v>
      </c>
      <c r="K249" s="77" t="s">
        <v>93</v>
      </c>
      <c r="L249" s="82" t="s">
        <v>35</v>
      </c>
      <c r="M249" s="82"/>
      <c r="N249" s="78" t="s">
        <v>145</v>
      </c>
      <c r="O249" s="78" t="s">
        <v>94</v>
      </c>
      <c r="P249" s="83" t="s">
        <v>146</v>
      </c>
      <c r="Q249" s="77" t="s">
        <v>536</v>
      </c>
      <c r="R249" s="78" t="s">
        <v>39</v>
      </c>
      <c r="S249" s="77" t="s">
        <v>537</v>
      </c>
      <c r="T249" s="84" t="s">
        <v>102</v>
      </c>
      <c r="U249" s="85" t="s">
        <v>549</v>
      </c>
      <c r="V249" s="86" t="s">
        <v>73</v>
      </c>
      <c r="W249" s="6" t="str">
        <f>IFERROR(VLOOKUP($V249,'Agrupamiento Activos'!$A$3:$S$30,2,0),"")</f>
        <v>Pública</v>
      </c>
      <c r="X249" s="6" t="str">
        <f>IFERROR(VLOOKUP($V249,'Agrupamiento Activos'!$A$4:$S$30,9,0),"")</f>
        <v>Medio</v>
      </c>
      <c r="Y249" s="6" t="str">
        <f>IFERROR(VLOOKUP($V249,'Agrupamiento Activos'!$A$4:$S$30,16,0),"")</f>
        <v>Medio</v>
      </c>
      <c r="Z249" s="6" t="str">
        <f>IFERROR(VLOOKUP($V249,'Agrupamiento Activos'!$A$4:$S$30,19,0),"")</f>
        <v>Medio</v>
      </c>
      <c r="AA249" s="88" t="s">
        <v>568</v>
      </c>
      <c r="AB249" s="88" t="s">
        <v>568</v>
      </c>
      <c r="AC249" s="88" t="s">
        <v>568</v>
      </c>
      <c r="AD249" s="88" t="s">
        <v>568</v>
      </c>
      <c r="AE249" s="88" t="s">
        <v>568</v>
      </c>
      <c r="AF249" s="88" t="s">
        <v>568</v>
      </c>
      <c r="AG249" s="88" t="s">
        <v>59</v>
      </c>
    </row>
    <row r="250" spans="1:33" ht="56.25" x14ac:dyDescent="0.25">
      <c r="A250" s="77" t="s">
        <v>87</v>
      </c>
      <c r="B250" s="78" t="s">
        <v>352</v>
      </c>
      <c r="C250" s="79" t="s">
        <v>275</v>
      </c>
      <c r="D250" s="79" t="s">
        <v>276</v>
      </c>
      <c r="E250" s="77" t="s">
        <v>277</v>
      </c>
      <c r="F250" s="80" t="s">
        <v>91</v>
      </c>
      <c r="G250" s="79" t="s">
        <v>35</v>
      </c>
      <c r="H250" s="79" t="s">
        <v>35</v>
      </c>
      <c r="I250" s="78"/>
      <c r="J250" s="81" t="s">
        <v>133</v>
      </c>
      <c r="K250" s="77" t="s">
        <v>154</v>
      </c>
      <c r="L250" s="82" t="s">
        <v>35</v>
      </c>
      <c r="M250" s="82"/>
      <c r="N250" s="78" t="s">
        <v>145</v>
      </c>
      <c r="O250" s="78" t="s">
        <v>94</v>
      </c>
      <c r="P250" s="83" t="s">
        <v>146</v>
      </c>
      <c r="Q250" s="77" t="s">
        <v>553</v>
      </c>
      <c r="R250" s="78" t="s">
        <v>541</v>
      </c>
      <c r="S250" s="77" t="s">
        <v>555</v>
      </c>
      <c r="T250" s="94" t="s">
        <v>547</v>
      </c>
      <c r="U250" s="85" t="s">
        <v>549</v>
      </c>
      <c r="V250" s="86" t="s">
        <v>76</v>
      </c>
      <c r="W250" s="6" t="str">
        <f>IFERROR(VLOOKUP($V250,'Agrupamiento Activos'!$A$3:$S$30,2,0),"")</f>
        <v>Pública</v>
      </c>
      <c r="X250" s="6" t="str">
        <f>IFERROR(VLOOKUP($V250,'Agrupamiento Activos'!$A$4:$S$30,9,0),"")</f>
        <v>Bajo</v>
      </c>
      <c r="Y250" s="6" t="str">
        <f>IFERROR(VLOOKUP($V250,'Agrupamiento Activos'!$A$4:$S$30,16,0),"")</f>
        <v>Medio</v>
      </c>
      <c r="Z250" s="6" t="str">
        <f>IFERROR(VLOOKUP($V250,'Agrupamiento Activos'!$A$4:$S$30,19,0),"")</f>
        <v>Bajo</v>
      </c>
      <c r="AA250" s="88" t="s">
        <v>568</v>
      </c>
      <c r="AB250" s="88" t="s">
        <v>568</v>
      </c>
      <c r="AC250" s="88" t="s">
        <v>568</v>
      </c>
      <c r="AD250" s="88" t="s">
        <v>568</v>
      </c>
      <c r="AE250" s="88" t="s">
        <v>568</v>
      </c>
      <c r="AF250" s="88" t="s">
        <v>568</v>
      </c>
      <c r="AG250" s="88" t="s">
        <v>59</v>
      </c>
    </row>
    <row r="251" spans="1:33" ht="57" x14ac:dyDescent="0.25">
      <c r="A251" s="77" t="s">
        <v>87</v>
      </c>
      <c r="B251" s="78" t="s">
        <v>352</v>
      </c>
      <c r="C251" s="79" t="s">
        <v>278</v>
      </c>
      <c r="D251" s="79" t="s">
        <v>279</v>
      </c>
      <c r="E251" s="77" t="s">
        <v>280</v>
      </c>
      <c r="F251" s="80" t="s">
        <v>91</v>
      </c>
      <c r="G251" s="79" t="s">
        <v>35</v>
      </c>
      <c r="H251" s="79" t="s">
        <v>35</v>
      </c>
      <c r="I251" s="78"/>
      <c r="J251" s="81" t="s">
        <v>133</v>
      </c>
      <c r="K251" s="77" t="s">
        <v>154</v>
      </c>
      <c r="L251" s="82" t="s">
        <v>35</v>
      </c>
      <c r="M251" s="82"/>
      <c r="N251" s="78" t="s">
        <v>145</v>
      </c>
      <c r="O251" s="78" t="s">
        <v>94</v>
      </c>
      <c r="P251" s="83" t="s">
        <v>146</v>
      </c>
      <c r="Q251" s="77" t="s">
        <v>553</v>
      </c>
      <c r="R251" s="78" t="s">
        <v>541</v>
      </c>
      <c r="S251" s="77" t="s">
        <v>555</v>
      </c>
      <c r="T251" s="94" t="s">
        <v>547</v>
      </c>
      <c r="U251" s="85" t="s">
        <v>549</v>
      </c>
      <c r="V251" s="86" t="s">
        <v>76</v>
      </c>
      <c r="W251" s="6" t="str">
        <f>IFERROR(VLOOKUP($V251,'Agrupamiento Activos'!$A$3:$S$30,2,0),"")</f>
        <v>Pública</v>
      </c>
      <c r="X251" s="6" t="str">
        <f>IFERROR(VLOOKUP($V251,'Agrupamiento Activos'!$A$4:$S$30,9,0),"")</f>
        <v>Bajo</v>
      </c>
      <c r="Y251" s="6" t="str">
        <f>IFERROR(VLOOKUP($V251,'Agrupamiento Activos'!$A$4:$S$30,16,0),"")</f>
        <v>Medio</v>
      </c>
      <c r="Z251" s="6" t="str">
        <f>IFERROR(VLOOKUP($V251,'Agrupamiento Activos'!$A$4:$S$30,19,0),"")</f>
        <v>Bajo</v>
      </c>
      <c r="AA251" s="88" t="s">
        <v>568</v>
      </c>
      <c r="AB251" s="88" t="s">
        <v>568</v>
      </c>
      <c r="AC251" s="88" t="s">
        <v>568</v>
      </c>
      <c r="AD251" s="88" t="s">
        <v>568</v>
      </c>
      <c r="AE251" s="88" t="s">
        <v>568</v>
      </c>
      <c r="AF251" s="88" t="s">
        <v>568</v>
      </c>
      <c r="AG251" s="88" t="s">
        <v>59</v>
      </c>
    </row>
    <row r="252" spans="1:33" ht="57" x14ac:dyDescent="0.25">
      <c r="A252" s="77" t="s">
        <v>87</v>
      </c>
      <c r="B252" s="78" t="s">
        <v>352</v>
      </c>
      <c r="C252" s="79" t="s">
        <v>89</v>
      </c>
      <c r="D252" s="79" t="s">
        <v>77</v>
      </c>
      <c r="E252" s="77" t="s">
        <v>281</v>
      </c>
      <c r="F252" s="80" t="s">
        <v>91</v>
      </c>
      <c r="G252" s="79" t="s">
        <v>35</v>
      </c>
      <c r="H252" s="79"/>
      <c r="I252" s="78"/>
      <c r="J252" s="81" t="s">
        <v>108</v>
      </c>
      <c r="K252" s="77" t="s">
        <v>102</v>
      </c>
      <c r="L252" s="82" t="s">
        <v>35</v>
      </c>
      <c r="M252" s="82"/>
      <c r="N252" s="78" t="s">
        <v>145</v>
      </c>
      <c r="O252" s="78" t="s">
        <v>94</v>
      </c>
      <c r="P252" s="83" t="s">
        <v>146</v>
      </c>
      <c r="Q252" s="77" t="s">
        <v>553</v>
      </c>
      <c r="R252" s="78" t="s">
        <v>39</v>
      </c>
      <c r="S252" s="77" t="s">
        <v>554</v>
      </c>
      <c r="T252" s="84" t="s">
        <v>102</v>
      </c>
      <c r="U252" s="85" t="s">
        <v>549</v>
      </c>
      <c r="V252" s="86" t="s">
        <v>77</v>
      </c>
      <c r="W252" s="6" t="str">
        <f>IFERROR(VLOOKUP($V252,'Agrupamiento Activos'!$A$3:$S$30,2,0),"")</f>
        <v>Pública</v>
      </c>
      <c r="X252" s="6" t="str">
        <f>IFERROR(VLOOKUP($V252,'Agrupamiento Activos'!$A$4:$S$30,9,0),"")</f>
        <v>Medio</v>
      </c>
      <c r="Y252" s="6" t="str">
        <f>IFERROR(VLOOKUP($V252,'Agrupamiento Activos'!$A$4:$S$30,16,0),"")</f>
        <v>Medio</v>
      </c>
      <c r="Z252" s="6" t="str">
        <f>IFERROR(VLOOKUP($V252,'Agrupamiento Activos'!$A$4:$S$30,19,0),"")</f>
        <v>Medio</v>
      </c>
      <c r="AA252" s="88" t="s">
        <v>568</v>
      </c>
      <c r="AB252" s="88" t="s">
        <v>568</v>
      </c>
      <c r="AC252" s="88" t="s">
        <v>568</v>
      </c>
      <c r="AD252" s="88" t="s">
        <v>568</v>
      </c>
      <c r="AE252" s="88" t="s">
        <v>568</v>
      </c>
      <c r="AF252" s="88" t="s">
        <v>568</v>
      </c>
      <c r="AG252" s="88" t="s">
        <v>59</v>
      </c>
    </row>
    <row r="253" spans="1:33" ht="56.25" x14ac:dyDescent="0.25">
      <c r="A253" s="77" t="s">
        <v>87</v>
      </c>
      <c r="B253" s="78" t="s">
        <v>352</v>
      </c>
      <c r="C253" s="79" t="s">
        <v>282</v>
      </c>
      <c r="D253" s="79" t="s">
        <v>283</v>
      </c>
      <c r="E253" s="77" t="s">
        <v>284</v>
      </c>
      <c r="F253" s="80" t="s">
        <v>91</v>
      </c>
      <c r="G253" s="79" t="s">
        <v>35</v>
      </c>
      <c r="H253" s="79" t="s">
        <v>35</v>
      </c>
      <c r="I253" s="78"/>
      <c r="J253" s="81" t="s">
        <v>133</v>
      </c>
      <c r="K253" s="77" t="s">
        <v>154</v>
      </c>
      <c r="L253" s="82" t="s">
        <v>35</v>
      </c>
      <c r="M253" s="82"/>
      <c r="N253" s="78" t="s">
        <v>145</v>
      </c>
      <c r="O253" s="78" t="s">
        <v>94</v>
      </c>
      <c r="P253" s="83" t="s">
        <v>146</v>
      </c>
      <c r="Q253" s="77" t="s">
        <v>553</v>
      </c>
      <c r="R253" s="78" t="s">
        <v>541</v>
      </c>
      <c r="S253" s="77" t="s">
        <v>555</v>
      </c>
      <c r="T253" s="94" t="s">
        <v>547</v>
      </c>
      <c r="U253" s="85" t="s">
        <v>549</v>
      </c>
      <c r="V253" s="86" t="s">
        <v>76</v>
      </c>
      <c r="W253" s="6" t="str">
        <f>IFERROR(VLOOKUP($V253,'Agrupamiento Activos'!$A$3:$S$30,2,0),"")</f>
        <v>Pública</v>
      </c>
      <c r="X253" s="6" t="str">
        <f>IFERROR(VLOOKUP($V253,'Agrupamiento Activos'!$A$4:$S$30,9,0),"")</f>
        <v>Bajo</v>
      </c>
      <c r="Y253" s="6" t="str">
        <f>IFERROR(VLOOKUP($V253,'Agrupamiento Activos'!$A$4:$S$30,16,0),"")</f>
        <v>Medio</v>
      </c>
      <c r="Z253" s="6" t="str">
        <f>IFERROR(VLOOKUP($V253,'Agrupamiento Activos'!$A$4:$S$30,19,0),"")</f>
        <v>Bajo</v>
      </c>
      <c r="AA253" s="88" t="s">
        <v>568</v>
      </c>
      <c r="AB253" s="88" t="s">
        <v>568</v>
      </c>
      <c r="AC253" s="88" t="s">
        <v>568</v>
      </c>
      <c r="AD253" s="88" t="s">
        <v>568</v>
      </c>
      <c r="AE253" s="88" t="s">
        <v>568</v>
      </c>
      <c r="AF253" s="88" t="s">
        <v>568</v>
      </c>
      <c r="AG253" s="88" t="s">
        <v>59</v>
      </c>
    </row>
    <row r="254" spans="1:33" ht="62.25" x14ac:dyDescent="0.25">
      <c r="A254" s="77" t="s">
        <v>87</v>
      </c>
      <c r="B254" s="78" t="s">
        <v>352</v>
      </c>
      <c r="C254" s="79" t="s">
        <v>102</v>
      </c>
      <c r="D254" s="79" t="s">
        <v>123</v>
      </c>
      <c r="E254" s="77" t="s">
        <v>285</v>
      </c>
      <c r="F254" s="80" t="s">
        <v>91</v>
      </c>
      <c r="G254" s="79"/>
      <c r="H254" s="79"/>
      <c r="I254" s="79" t="s">
        <v>35</v>
      </c>
      <c r="J254" s="81" t="s">
        <v>92</v>
      </c>
      <c r="K254" s="77" t="s">
        <v>93</v>
      </c>
      <c r="L254" s="82" t="s">
        <v>35</v>
      </c>
      <c r="M254" s="82"/>
      <c r="N254" s="78" t="s">
        <v>145</v>
      </c>
      <c r="O254" s="78" t="s">
        <v>94</v>
      </c>
      <c r="P254" s="83" t="s">
        <v>146</v>
      </c>
      <c r="Q254" s="77" t="s">
        <v>536</v>
      </c>
      <c r="R254" s="78" t="s">
        <v>39</v>
      </c>
      <c r="S254" s="77" t="s">
        <v>537</v>
      </c>
      <c r="T254" s="84" t="s">
        <v>102</v>
      </c>
      <c r="U254" s="85" t="s">
        <v>549</v>
      </c>
      <c r="V254" s="86" t="s">
        <v>73</v>
      </c>
      <c r="W254" s="6" t="str">
        <f>IFERROR(VLOOKUP($V254,'Agrupamiento Activos'!$A$3:$S$30,2,0),"")</f>
        <v>Pública</v>
      </c>
      <c r="X254" s="6" t="str">
        <f>IFERROR(VLOOKUP($V254,'Agrupamiento Activos'!$A$4:$S$30,9,0),"")</f>
        <v>Medio</v>
      </c>
      <c r="Y254" s="6" t="str">
        <f>IFERROR(VLOOKUP($V254,'Agrupamiento Activos'!$A$4:$S$30,16,0),"")</f>
        <v>Medio</v>
      </c>
      <c r="Z254" s="6" t="str">
        <f>IFERROR(VLOOKUP($V254,'Agrupamiento Activos'!$A$4:$S$30,19,0),"")</f>
        <v>Medio</v>
      </c>
      <c r="AA254" s="88" t="s">
        <v>568</v>
      </c>
      <c r="AB254" s="88" t="s">
        <v>568</v>
      </c>
      <c r="AC254" s="88" t="s">
        <v>568</v>
      </c>
      <c r="AD254" s="88" t="s">
        <v>568</v>
      </c>
      <c r="AE254" s="88" t="s">
        <v>568</v>
      </c>
      <c r="AF254" s="88" t="s">
        <v>568</v>
      </c>
      <c r="AG254" s="88" t="s">
        <v>59</v>
      </c>
    </row>
    <row r="255" spans="1:33" ht="56.25" x14ac:dyDescent="0.25">
      <c r="A255" s="77" t="s">
        <v>87</v>
      </c>
      <c r="B255" s="78" t="s">
        <v>352</v>
      </c>
      <c r="C255" s="79" t="s">
        <v>89</v>
      </c>
      <c r="D255" s="79" t="s">
        <v>286</v>
      </c>
      <c r="E255" s="77" t="s">
        <v>287</v>
      </c>
      <c r="F255" s="80" t="s">
        <v>91</v>
      </c>
      <c r="G255" s="79" t="s">
        <v>35</v>
      </c>
      <c r="H255" s="79" t="s">
        <v>35</v>
      </c>
      <c r="I255" s="78"/>
      <c r="J255" s="81" t="s">
        <v>133</v>
      </c>
      <c r="K255" s="77" t="s">
        <v>154</v>
      </c>
      <c r="L255" s="82" t="s">
        <v>35</v>
      </c>
      <c r="M255" s="82"/>
      <c r="N255" s="78" t="s">
        <v>145</v>
      </c>
      <c r="O255" s="78" t="s">
        <v>94</v>
      </c>
      <c r="P255" s="83" t="s">
        <v>146</v>
      </c>
      <c r="Q255" s="77" t="s">
        <v>553</v>
      </c>
      <c r="R255" s="78" t="s">
        <v>541</v>
      </c>
      <c r="S255" s="77" t="s">
        <v>555</v>
      </c>
      <c r="T255" s="94" t="s">
        <v>547</v>
      </c>
      <c r="U255" s="85" t="s">
        <v>549</v>
      </c>
      <c r="V255" s="86" t="s">
        <v>77</v>
      </c>
      <c r="W255" s="6" t="str">
        <f>IFERROR(VLOOKUP($V255,'Agrupamiento Activos'!$A$3:$S$30,2,0),"")</f>
        <v>Pública</v>
      </c>
      <c r="X255" s="6" t="str">
        <f>IFERROR(VLOOKUP($V255,'Agrupamiento Activos'!$A$4:$S$30,9,0),"")</f>
        <v>Medio</v>
      </c>
      <c r="Y255" s="6" t="str">
        <f>IFERROR(VLOOKUP($V255,'Agrupamiento Activos'!$A$4:$S$30,16,0),"")</f>
        <v>Medio</v>
      </c>
      <c r="Z255" s="6" t="str">
        <f>IFERROR(VLOOKUP($V255,'Agrupamiento Activos'!$A$4:$S$30,19,0),"")</f>
        <v>Medio</v>
      </c>
      <c r="AA255" s="88" t="s">
        <v>568</v>
      </c>
      <c r="AB255" s="88" t="s">
        <v>568</v>
      </c>
      <c r="AC255" s="88" t="s">
        <v>568</v>
      </c>
      <c r="AD255" s="88" t="s">
        <v>568</v>
      </c>
      <c r="AE255" s="88" t="s">
        <v>568</v>
      </c>
      <c r="AF255" s="88" t="s">
        <v>568</v>
      </c>
      <c r="AG255" s="88" t="s">
        <v>59</v>
      </c>
    </row>
    <row r="256" spans="1:33" ht="56.25" x14ac:dyDescent="0.25">
      <c r="A256" s="77" t="s">
        <v>87</v>
      </c>
      <c r="B256" s="78" t="s">
        <v>352</v>
      </c>
      <c r="C256" s="79" t="s">
        <v>288</v>
      </c>
      <c r="D256" s="79" t="s">
        <v>289</v>
      </c>
      <c r="E256" s="77" t="s">
        <v>290</v>
      </c>
      <c r="F256" s="80" t="s">
        <v>91</v>
      </c>
      <c r="G256" s="79" t="s">
        <v>35</v>
      </c>
      <c r="H256" s="79" t="s">
        <v>35</v>
      </c>
      <c r="I256" s="78"/>
      <c r="J256" s="81" t="s">
        <v>133</v>
      </c>
      <c r="K256" s="77" t="s">
        <v>154</v>
      </c>
      <c r="L256" s="82" t="s">
        <v>35</v>
      </c>
      <c r="M256" s="82"/>
      <c r="N256" s="78" t="s">
        <v>145</v>
      </c>
      <c r="O256" s="78" t="s">
        <v>94</v>
      </c>
      <c r="P256" s="83" t="s">
        <v>146</v>
      </c>
      <c r="Q256" s="77" t="s">
        <v>553</v>
      </c>
      <c r="R256" s="78" t="s">
        <v>541</v>
      </c>
      <c r="S256" s="77" t="s">
        <v>555</v>
      </c>
      <c r="T256" s="94" t="s">
        <v>547</v>
      </c>
      <c r="U256" s="85" t="s">
        <v>549</v>
      </c>
      <c r="V256" s="86" t="s">
        <v>76</v>
      </c>
      <c r="W256" s="6" t="str">
        <f>IFERROR(VLOOKUP($V256,'Agrupamiento Activos'!$A$3:$S$30,2,0),"")</f>
        <v>Pública</v>
      </c>
      <c r="X256" s="6" t="str">
        <f>IFERROR(VLOOKUP($V256,'Agrupamiento Activos'!$A$4:$S$30,9,0),"")</f>
        <v>Bajo</v>
      </c>
      <c r="Y256" s="6" t="str">
        <f>IFERROR(VLOOKUP($V256,'Agrupamiento Activos'!$A$4:$S$30,16,0),"")</f>
        <v>Medio</v>
      </c>
      <c r="Z256" s="6" t="str">
        <f>IFERROR(VLOOKUP($V256,'Agrupamiento Activos'!$A$4:$S$30,19,0),"")</f>
        <v>Bajo</v>
      </c>
      <c r="AA256" s="88" t="s">
        <v>568</v>
      </c>
      <c r="AB256" s="88" t="s">
        <v>568</v>
      </c>
      <c r="AC256" s="88" t="s">
        <v>568</v>
      </c>
      <c r="AD256" s="88" t="s">
        <v>568</v>
      </c>
      <c r="AE256" s="88" t="s">
        <v>568</v>
      </c>
      <c r="AF256" s="88" t="s">
        <v>568</v>
      </c>
      <c r="AG256" s="88" t="s">
        <v>59</v>
      </c>
    </row>
    <row r="257" spans="1:33" ht="62.25" x14ac:dyDescent="0.25">
      <c r="A257" s="77" t="s">
        <v>87</v>
      </c>
      <c r="B257" s="78" t="s">
        <v>352</v>
      </c>
      <c r="C257" s="79" t="s">
        <v>102</v>
      </c>
      <c r="D257" s="79" t="s">
        <v>72</v>
      </c>
      <c r="E257" s="77" t="s">
        <v>291</v>
      </c>
      <c r="F257" s="80" t="s">
        <v>91</v>
      </c>
      <c r="G257" s="79"/>
      <c r="H257" s="79"/>
      <c r="I257" s="79" t="s">
        <v>35</v>
      </c>
      <c r="J257" s="81" t="s">
        <v>92</v>
      </c>
      <c r="K257" s="77" t="s">
        <v>93</v>
      </c>
      <c r="L257" s="82" t="s">
        <v>35</v>
      </c>
      <c r="M257" s="82"/>
      <c r="N257" s="78" t="s">
        <v>145</v>
      </c>
      <c r="O257" s="78" t="s">
        <v>94</v>
      </c>
      <c r="P257" s="83" t="s">
        <v>146</v>
      </c>
      <c r="Q257" s="77" t="s">
        <v>536</v>
      </c>
      <c r="R257" s="78" t="s">
        <v>39</v>
      </c>
      <c r="S257" s="77" t="s">
        <v>537</v>
      </c>
      <c r="T257" s="84" t="s">
        <v>102</v>
      </c>
      <c r="U257" s="85" t="s">
        <v>549</v>
      </c>
      <c r="V257" s="86" t="s">
        <v>73</v>
      </c>
      <c r="W257" s="6" t="str">
        <f>IFERROR(VLOOKUP($V257,'Agrupamiento Activos'!$A$3:$S$30,2,0),"")</f>
        <v>Pública</v>
      </c>
      <c r="X257" s="6" t="str">
        <f>IFERROR(VLOOKUP($V257,'Agrupamiento Activos'!$A$4:$S$30,9,0),"")</f>
        <v>Medio</v>
      </c>
      <c r="Y257" s="6" t="str">
        <f>IFERROR(VLOOKUP($V257,'Agrupamiento Activos'!$A$4:$S$30,16,0),"")</f>
        <v>Medio</v>
      </c>
      <c r="Z257" s="6" t="str">
        <f>IFERROR(VLOOKUP($V257,'Agrupamiento Activos'!$A$4:$S$30,19,0),"")</f>
        <v>Medio</v>
      </c>
      <c r="AA257" s="88" t="s">
        <v>568</v>
      </c>
      <c r="AB257" s="88" t="s">
        <v>568</v>
      </c>
      <c r="AC257" s="88" t="s">
        <v>568</v>
      </c>
      <c r="AD257" s="88" t="s">
        <v>568</v>
      </c>
      <c r="AE257" s="88" t="s">
        <v>568</v>
      </c>
      <c r="AF257" s="88" t="s">
        <v>568</v>
      </c>
      <c r="AG257" s="88" t="s">
        <v>59</v>
      </c>
    </row>
    <row r="258" spans="1:33" ht="62.25" x14ac:dyDescent="0.25">
      <c r="A258" s="77" t="s">
        <v>87</v>
      </c>
      <c r="B258" s="78" t="s">
        <v>352</v>
      </c>
      <c r="C258" s="79" t="s">
        <v>102</v>
      </c>
      <c r="D258" s="79" t="s">
        <v>72</v>
      </c>
      <c r="E258" s="77" t="s">
        <v>319</v>
      </c>
      <c r="F258" s="80" t="s">
        <v>91</v>
      </c>
      <c r="G258" s="79"/>
      <c r="H258" s="79"/>
      <c r="I258" s="78" t="s">
        <v>35</v>
      </c>
      <c r="J258" s="81" t="s">
        <v>92</v>
      </c>
      <c r="K258" s="77" t="s">
        <v>93</v>
      </c>
      <c r="L258" s="82" t="s">
        <v>35</v>
      </c>
      <c r="M258" s="82"/>
      <c r="N258" s="78" t="s">
        <v>145</v>
      </c>
      <c r="O258" s="78" t="s">
        <v>94</v>
      </c>
      <c r="P258" s="83" t="s">
        <v>146</v>
      </c>
      <c r="Q258" s="77" t="s">
        <v>536</v>
      </c>
      <c r="R258" s="78" t="s">
        <v>39</v>
      </c>
      <c r="S258" s="77" t="s">
        <v>537</v>
      </c>
      <c r="T258" s="84" t="s">
        <v>102</v>
      </c>
      <c r="U258" s="85" t="s">
        <v>549</v>
      </c>
      <c r="V258" s="86" t="s">
        <v>73</v>
      </c>
      <c r="W258" s="6" t="str">
        <f>IFERROR(VLOOKUP($V258,'Agrupamiento Activos'!$A$3:$S$30,2,0),"")</f>
        <v>Pública</v>
      </c>
      <c r="X258" s="6" t="str">
        <f>IFERROR(VLOOKUP($V258,'Agrupamiento Activos'!$A$4:$S$30,9,0),"")</f>
        <v>Medio</v>
      </c>
      <c r="Y258" s="6" t="str">
        <f>IFERROR(VLOOKUP($V258,'Agrupamiento Activos'!$A$4:$S$30,16,0),"")</f>
        <v>Medio</v>
      </c>
      <c r="Z258" s="6" t="str">
        <f>IFERROR(VLOOKUP($V258,'Agrupamiento Activos'!$A$4:$S$30,19,0),"")</f>
        <v>Medio</v>
      </c>
      <c r="AA258" s="88" t="s">
        <v>568</v>
      </c>
      <c r="AB258" s="88" t="s">
        <v>568</v>
      </c>
      <c r="AC258" s="88" t="s">
        <v>568</v>
      </c>
      <c r="AD258" s="88" t="s">
        <v>568</v>
      </c>
      <c r="AE258" s="88" t="s">
        <v>568</v>
      </c>
      <c r="AF258" s="88" t="s">
        <v>568</v>
      </c>
      <c r="AG258" s="88" t="s">
        <v>59</v>
      </c>
    </row>
    <row r="259" spans="1:33" ht="57" x14ac:dyDescent="0.25">
      <c r="A259" s="77" t="s">
        <v>87</v>
      </c>
      <c r="B259" s="78" t="s">
        <v>352</v>
      </c>
      <c r="C259" s="79" t="s">
        <v>381</v>
      </c>
      <c r="D259" s="79" t="s">
        <v>382</v>
      </c>
      <c r="E259" s="77" t="s">
        <v>322</v>
      </c>
      <c r="F259" s="80" t="s">
        <v>91</v>
      </c>
      <c r="G259" s="79" t="s">
        <v>35</v>
      </c>
      <c r="H259" s="79" t="s">
        <v>35</v>
      </c>
      <c r="I259" s="79"/>
      <c r="J259" s="81" t="s">
        <v>133</v>
      </c>
      <c r="K259" s="77" t="s">
        <v>154</v>
      </c>
      <c r="L259" s="82" t="s">
        <v>35</v>
      </c>
      <c r="M259" s="82"/>
      <c r="N259" s="78" t="s">
        <v>145</v>
      </c>
      <c r="O259" s="78" t="s">
        <v>94</v>
      </c>
      <c r="P259" s="83" t="s">
        <v>146</v>
      </c>
      <c r="Q259" s="77" t="s">
        <v>553</v>
      </c>
      <c r="R259" s="78" t="s">
        <v>541</v>
      </c>
      <c r="S259" s="77" t="s">
        <v>555</v>
      </c>
      <c r="T259" s="94" t="s">
        <v>547</v>
      </c>
      <c r="U259" s="85" t="s">
        <v>549</v>
      </c>
      <c r="V259" s="86" t="s">
        <v>84</v>
      </c>
      <c r="W259" s="6" t="str">
        <f>IFERROR(VLOOKUP($V259,'Agrupamiento Activos'!$A$3:$S$30,2,0),"")</f>
        <v>Pública</v>
      </c>
      <c r="X259" s="6" t="str">
        <f>IFERROR(VLOOKUP($V259,'Agrupamiento Activos'!$A$4:$S$30,9,0),"")</f>
        <v>Alto</v>
      </c>
      <c r="Y259" s="6" t="str">
        <f>IFERROR(VLOOKUP($V259,'Agrupamiento Activos'!$A$4:$S$30,16,0),"")</f>
        <v>Alto</v>
      </c>
      <c r="Z259" s="6" t="str">
        <f>IFERROR(VLOOKUP($V259,'Agrupamiento Activos'!$A$4:$S$30,19,0),"")</f>
        <v>Medio</v>
      </c>
      <c r="AA259" s="88" t="s">
        <v>568</v>
      </c>
      <c r="AB259" s="88" t="s">
        <v>568</v>
      </c>
      <c r="AC259" s="88" t="s">
        <v>568</v>
      </c>
      <c r="AD259" s="88" t="s">
        <v>568</v>
      </c>
      <c r="AE259" s="88" t="s">
        <v>568</v>
      </c>
      <c r="AF259" s="88" t="s">
        <v>568</v>
      </c>
      <c r="AG259" s="88" t="s">
        <v>59</v>
      </c>
    </row>
    <row r="260" spans="1:33" ht="57" x14ac:dyDescent="0.25">
      <c r="A260" s="77" t="s">
        <v>87</v>
      </c>
      <c r="B260" s="78" t="s">
        <v>352</v>
      </c>
      <c r="C260" s="79" t="s">
        <v>323</v>
      </c>
      <c r="D260" s="79" t="s">
        <v>324</v>
      </c>
      <c r="E260" s="77" t="s">
        <v>325</v>
      </c>
      <c r="F260" s="80" t="s">
        <v>91</v>
      </c>
      <c r="G260" s="79" t="s">
        <v>35</v>
      </c>
      <c r="H260" s="79" t="s">
        <v>35</v>
      </c>
      <c r="I260" s="79"/>
      <c r="J260" s="81" t="s">
        <v>133</v>
      </c>
      <c r="K260" s="77" t="s">
        <v>154</v>
      </c>
      <c r="L260" s="82" t="s">
        <v>35</v>
      </c>
      <c r="M260" s="82"/>
      <c r="N260" s="78" t="s">
        <v>145</v>
      </c>
      <c r="O260" s="78" t="s">
        <v>94</v>
      </c>
      <c r="P260" s="83" t="s">
        <v>146</v>
      </c>
      <c r="Q260" s="77" t="s">
        <v>553</v>
      </c>
      <c r="R260" s="78" t="s">
        <v>541</v>
      </c>
      <c r="S260" s="77" t="s">
        <v>555</v>
      </c>
      <c r="T260" s="94" t="s">
        <v>547</v>
      </c>
      <c r="U260" s="85" t="s">
        <v>549</v>
      </c>
      <c r="V260" s="86" t="s">
        <v>76</v>
      </c>
      <c r="W260" s="6" t="str">
        <f>IFERROR(VLOOKUP($V260,'Agrupamiento Activos'!$A$3:$S$30,2,0),"")</f>
        <v>Pública</v>
      </c>
      <c r="X260" s="6" t="str">
        <f>IFERROR(VLOOKUP($V260,'Agrupamiento Activos'!$A$4:$S$30,9,0),"")</f>
        <v>Bajo</v>
      </c>
      <c r="Y260" s="6" t="str">
        <f>IFERROR(VLOOKUP($V260,'Agrupamiento Activos'!$A$4:$S$30,16,0),"")</f>
        <v>Medio</v>
      </c>
      <c r="Z260" s="6" t="str">
        <f>IFERROR(VLOOKUP($V260,'Agrupamiento Activos'!$A$4:$S$30,19,0),"")</f>
        <v>Bajo</v>
      </c>
      <c r="AA260" s="88" t="s">
        <v>568</v>
      </c>
      <c r="AB260" s="88" t="s">
        <v>568</v>
      </c>
      <c r="AC260" s="88" t="s">
        <v>568</v>
      </c>
      <c r="AD260" s="88" t="s">
        <v>568</v>
      </c>
      <c r="AE260" s="88" t="s">
        <v>568</v>
      </c>
      <c r="AF260" s="88" t="s">
        <v>568</v>
      </c>
      <c r="AG260" s="88" t="s">
        <v>59</v>
      </c>
    </row>
    <row r="261" spans="1:33" ht="71.25" x14ac:dyDescent="0.25">
      <c r="A261" s="77" t="s">
        <v>87</v>
      </c>
      <c r="B261" s="78" t="s">
        <v>352</v>
      </c>
      <c r="C261" s="79" t="s">
        <v>383</v>
      </c>
      <c r="D261" s="79" t="s">
        <v>384</v>
      </c>
      <c r="E261" s="77" t="s">
        <v>328</v>
      </c>
      <c r="F261" s="80" t="s">
        <v>91</v>
      </c>
      <c r="G261" s="79" t="s">
        <v>35</v>
      </c>
      <c r="H261" s="79" t="s">
        <v>35</v>
      </c>
      <c r="I261" s="79"/>
      <c r="J261" s="81" t="s">
        <v>133</v>
      </c>
      <c r="K261" s="77" t="s">
        <v>154</v>
      </c>
      <c r="L261" s="82" t="s">
        <v>35</v>
      </c>
      <c r="M261" s="82"/>
      <c r="N261" s="78" t="s">
        <v>145</v>
      </c>
      <c r="O261" s="78" t="s">
        <v>94</v>
      </c>
      <c r="P261" s="83" t="s">
        <v>146</v>
      </c>
      <c r="Q261" s="77" t="s">
        <v>553</v>
      </c>
      <c r="R261" s="78" t="s">
        <v>541</v>
      </c>
      <c r="S261" s="77" t="s">
        <v>555</v>
      </c>
      <c r="T261" s="94" t="s">
        <v>547</v>
      </c>
      <c r="U261" s="85" t="s">
        <v>549</v>
      </c>
      <c r="V261" s="86" t="s">
        <v>82</v>
      </c>
      <c r="W261" s="6" t="str">
        <f>IFERROR(VLOOKUP($V261,'Agrupamiento Activos'!$A$3:$S$30,2,0),"")</f>
        <v>Pública</v>
      </c>
      <c r="X261" s="6" t="str">
        <f>IFERROR(VLOOKUP($V261,'Agrupamiento Activos'!$A$4:$S$30,9,0),"")</f>
        <v>Medio</v>
      </c>
      <c r="Y261" s="6" t="str">
        <f>IFERROR(VLOOKUP($V261,'Agrupamiento Activos'!$A$4:$S$30,16,0),"")</f>
        <v>Medio</v>
      </c>
      <c r="Z261" s="6" t="str">
        <f>IFERROR(VLOOKUP($V261,'Agrupamiento Activos'!$A$4:$S$30,19,0),"")</f>
        <v>Medio</v>
      </c>
      <c r="AA261" s="88" t="s">
        <v>568</v>
      </c>
      <c r="AB261" s="88" t="s">
        <v>568</v>
      </c>
      <c r="AC261" s="88" t="s">
        <v>568</v>
      </c>
      <c r="AD261" s="88" t="s">
        <v>568</v>
      </c>
      <c r="AE261" s="88" t="s">
        <v>568</v>
      </c>
      <c r="AF261" s="88" t="s">
        <v>568</v>
      </c>
      <c r="AG261" s="88" t="s">
        <v>59</v>
      </c>
    </row>
    <row r="262" spans="1:33" ht="85.5" x14ac:dyDescent="0.25">
      <c r="A262" s="77" t="s">
        <v>87</v>
      </c>
      <c r="B262" s="78" t="s">
        <v>352</v>
      </c>
      <c r="C262" s="79" t="s">
        <v>383</v>
      </c>
      <c r="D262" s="79" t="s">
        <v>385</v>
      </c>
      <c r="E262" s="77" t="s">
        <v>328</v>
      </c>
      <c r="F262" s="80" t="s">
        <v>91</v>
      </c>
      <c r="G262" s="79" t="s">
        <v>35</v>
      </c>
      <c r="H262" s="79" t="s">
        <v>35</v>
      </c>
      <c r="I262" s="79"/>
      <c r="J262" s="81" t="s">
        <v>133</v>
      </c>
      <c r="K262" s="77" t="s">
        <v>154</v>
      </c>
      <c r="L262" s="82" t="s">
        <v>35</v>
      </c>
      <c r="M262" s="82"/>
      <c r="N262" s="78" t="s">
        <v>145</v>
      </c>
      <c r="O262" s="78" t="s">
        <v>94</v>
      </c>
      <c r="P262" s="83" t="s">
        <v>146</v>
      </c>
      <c r="Q262" s="77" t="s">
        <v>553</v>
      </c>
      <c r="R262" s="78" t="s">
        <v>541</v>
      </c>
      <c r="S262" s="77" t="s">
        <v>555</v>
      </c>
      <c r="T262" s="94" t="s">
        <v>547</v>
      </c>
      <c r="U262" s="85" t="s">
        <v>549</v>
      </c>
      <c r="V262" s="86" t="s">
        <v>82</v>
      </c>
      <c r="W262" s="6" t="str">
        <f>IFERROR(VLOOKUP($V262,'Agrupamiento Activos'!$A$3:$S$30,2,0),"")</f>
        <v>Pública</v>
      </c>
      <c r="X262" s="6" t="str">
        <f>IFERROR(VLOOKUP($V262,'Agrupamiento Activos'!$A$4:$S$30,9,0),"")</f>
        <v>Medio</v>
      </c>
      <c r="Y262" s="6" t="str">
        <f>IFERROR(VLOOKUP($V262,'Agrupamiento Activos'!$A$4:$S$30,16,0),"")</f>
        <v>Medio</v>
      </c>
      <c r="Z262" s="6" t="str">
        <f>IFERROR(VLOOKUP($V262,'Agrupamiento Activos'!$A$4:$S$30,19,0),"")</f>
        <v>Medio</v>
      </c>
      <c r="AA262" s="88" t="s">
        <v>568</v>
      </c>
      <c r="AB262" s="88" t="s">
        <v>568</v>
      </c>
      <c r="AC262" s="88" t="s">
        <v>568</v>
      </c>
      <c r="AD262" s="88" t="s">
        <v>568</v>
      </c>
      <c r="AE262" s="88" t="s">
        <v>568</v>
      </c>
      <c r="AF262" s="88" t="s">
        <v>568</v>
      </c>
      <c r="AG262" s="88" t="s">
        <v>59</v>
      </c>
    </row>
    <row r="263" spans="1:33" ht="85.5" x14ac:dyDescent="0.25">
      <c r="A263" s="77" t="s">
        <v>87</v>
      </c>
      <c r="B263" s="78" t="s">
        <v>352</v>
      </c>
      <c r="C263" s="79" t="s">
        <v>386</v>
      </c>
      <c r="D263" s="79" t="s">
        <v>387</v>
      </c>
      <c r="E263" s="77" t="s">
        <v>388</v>
      </c>
      <c r="F263" s="80" t="s">
        <v>91</v>
      </c>
      <c r="G263" s="79" t="s">
        <v>35</v>
      </c>
      <c r="H263" s="79" t="s">
        <v>35</v>
      </c>
      <c r="I263" s="79"/>
      <c r="J263" s="81" t="s">
        <v>133</v>
      </c>
      <c r="K263" s="77" t="s">
        <v>154</v>
      </c>
      <c r="L263" s="82" t="s">
        <v>35</v>
      </c>
      <c r="M263" s="82"/>
      <c r="N263" s="78" t="s">
        <v>145</v>
      </c>
      <c r="O263" s="78" t="s">
        <v>94</v>
      </c>
      <c r="P263" s="83" t="s">
        <v>146</v>
      </c>
      <c r="Q263" s="77" t="s">
        <v>561</v>
      </c>
      <c r="R263" s="78" t="s">
        <v>541</v>
      </c>
      <c r="S263" s="77" t="s">
        <v>563</v>
      </c>
      <c r="T263" s="94" t="s">
        <v>547</v>
      </c>
      <c r="U263" s="85" t="s">
        <v>549</v>
      </c>
      <c r="V263" s="86" t="s">
        <v>82</v>
      </c>
      <c r="W263" s="6" t="str">
        <f>IFERROR(VLOOKUP($V263,'Agrupamiento Activos'!$A$3:$S$30,2,0),"")</f>
        <v>Pública</v>
      </c>
      <c r="X263" s="6" t="str">
        <f>IFERROR(VLOOKUP($V263,'Agrupamiento Activos'!$A$4:$S$30,9,0),"")</f>
        <v>Medio</v>
      </c>
      <c r="Y263" s="6" t="str">
        <f>IFERROR(VLOOKUP($V263,'Agrupamiento Activos'!$A$4:$S$30,16,0),"")</f>
        <v>Medio</v>
      </c>
      <c r="Z263" s="6" t="str">
        <f>IFERROR(VLOOKUP($V263,'Agrupamiento Activos'!$A$4:$S$30,19,0),"")</f>
        <v>Medio</v>
      </c>
      <c r="AA263" s="88" t="s">
        <v>568</v>
      </c>
      <c r="AB263" s="88" t="s">
        <v>568</v>
      </c>
      <c r="AC263" s="88" t="s">
        <v>568</v>
      </c>
      <c r="AD263" s="88" t="s">
        <v>568</v>
      </c>
      <c r="AE263" s="88" t="s">
        <v>568</v>
      </c>
      <c r="AF263" s="88" t="s">
        <v>568</v>
      </c>
      <c r="AG263" s="88" t="s">
        <v>59</v>
      </c>
    </row>
    <row r="264" spans="1:33" ht="71.25" x14ac:dyDescent="0.25">
      <c r="A264" s="77" t="s">
        <v>87</v>
      </c>
      <c r="B264" s="78" t="s">
        <v>352</v>
      </c>
      <c r="C264" s="79" t="s">
        <v>386</v>
      </c>
      <c r="D264" s="79" t="s">
        <v>389</v>
      </c>
      <c r="E264" s="77" t="s">
        <v>388</v>
      </c>
      <c r="F264" s="80" t="s">
        <v>91</v>
      </c>
      <c r="G264" s="79" t="s">
        <v>35</v>
      </c>
      <c r="H264" s="79" t="s">
        <v>35</v>
      </c>
      <c r="I264" s="79"/>
      <c r="J264" s="81" t="s">
        <v>133</v>
      </c>
      <c r="K264" s="77" t="s">
        <v>154</v>
      </c>
      <c r="L264" s="82" t="s">
        <v>35</v>
      </c>
      <c r="M264" s="82"/>
      <c r="N264" s="78" t="s">
        <v>145</v>
      </c>
      <c r="O264" s="78" t="s">
        <v>94</v>
      </c>
      <c r="P264" s="83" t="s">
        <v>146</v>
      </c>
      <c r="Q264" s="77" t="s">
        <v>561</v>
      </c>
      <c r="R264" s="78" t="s">
        <v>541</v>
      </c>
      <c r="S264" s="77" t="s">
        <v>563</v>
      </c>
      <c r="T264" s="94" t="s">
        <v>547</v>
      </c>
      <c r="U264" s="85" t="s">
        <v>549</v>
      </c>
      <c r="V264" s="86" t="s">
        <v>82</v>
      </c>
      <c r="W264" s="6" t="str">
        <f>IFERROR(VLOOKUP($V264,'Agrupamiento Activos'!$A$3:$S$30,2,0),"")</f>
        <v>Pública</v>
      </c>
      <c r="X264" s="6" t="str">
        <f>IFERROR(VLOOKUP($V264,'Agrupamiento Activos'!$A$4:$S$30,9,0),"")</f>
        <v>Medio</v>
      </c>
      <c r="Y264" s="6" t="str">
        <f>IFERROR(VLOOKUP($V264,'Agrupamiento Activos'!$A$4:$S$30,16,0),"")</f>
        <v>Medio</v>
      </c>
      <c r="Z264" s="6" t="str">
        <f>IFERROR(VLOOKUP($V264,'Agrupamiento Activos'!$A$4:$S$30,19,0),"")</f>
        <v>Medio</v>
      </c>
      <c r="AA264" s="88" t="s">
        <v>568</v>
      </c>
      <c r="AB264" s="88" t="s">
        <v>568</v>
      </c>
      <c r="AC264" s="88" t="s">
        <v>568</v>
      </c>
      <c r="AD264" s="88" t="s">
        <v>568</v>
      </c>
      <c r="AE264" s="88" t="s">
        <v>568</v>
      </c>
      <c r="AF264" s="88" t="s">
        <v>568</v>
      </c>
      <c r="AG264" s="88" t="s">
        <v>59</v>
      </c>
    </row>
    <row r="265" spans="1:33" ht="45" x14ac:dyDescent="0.25">
      <c r="A265" s="77" t="s">
        <v>87</v>
      </c>
      <c r="B265" s="78" t="s">
        <v>352</v>
      </c>
      <c r="C265" s="79" t="s">
        <v>102</v>
      </c>
      <c r="D265" s="79" t="s">
        <v>294</v>
      </c>
      <c r="E265" s="77" t="s">
        <v>295</v>
      </c>
      <c r="F265" s="80" t="s">
        <v>91</v>
      </c>
      <c r="G265" s="79" t="s">
        <v>35</v>
      </c>
      <c r="H265" s="79"/>
      <c r="I265" s="78"/>
      <c r="J265" s="81" t="s">
        <v>108</v>
      </c>
      <c r="K265" s="77" t="s">
        <v>102</v>
      </c>
      <c r="L265" s="82" t="s">
        <v>35</v>
      </c>
      <c r="M265" s="82"/>
      <c r="N265" s="78" t="s">
        <v>145</v>
      </c>
      <c r="O265" s="78" t="s">
        <v>94</v>
      </c>
      <c r="P265" s="83" t="s">
        <v>146</v>
      </c>
      <c r="Q265" s="77" t="s">
        <v>553</v>
      </c>
      <c r="R265" s="78" t="s">
        <v>39</v>
      </c>
      <c r="S265" s="77" t="s">
        <v>554</v>
      </c>
      <c r="T265" s="84" t="s">
        <v>102</v>
      </c>
      <c r="U265" s="85" t="s">
        <v>549</v>
      </c>
      <c r="V265" s="86" t="s">
        <v>83</v>
      </c>
      <c r="W265" s="6" t="str">
        <f>IFERROR(VLOOKUP($V265,'Agrupamiento Activos'!$A$3:$S$30,2,0),"")</f>
        <v>Pública</v>
      </c>
      <c r="X265" s="6" t="str">
        <f>IFERROR(VLOOKUP($V265,'Agrupamiento Activos'!$A$4:$S$30,9,0),"")</f>
        <v>Alto</v>
      </c>
      <c r="Y265" s="6" t="str">
        <f>IFERROR(VLOOKUP($V265,'Agrupamiento Activos'!$A$4:$S$30,16,0),"")</f>
        <v>Alto</v>
      </c>
      <c r="Z265" s="6" t="str">
        <f>IFERROR(VLOOKUP($V265,'Agrupamiento Activos'!$A$4:$S$30,19,0),"")</f>
        <v>Medio</v>
      </c>
      <c r="AA265" s="88" t="s">
        <v>568</v>
      </c>
      <c r="AB265" s="88" t="s">
        <v>568</v>
      </c>
      <c r="AC265" s="88" t="s">
        <v>568</v>
      </c>
      <c r="AD265" s="88" t="s">
        <v>568</v>
      </c>
      <c r="AE265" s="88" t="s">
        <v>568</v>
      </c>
      <c r="AF265" s="88" t="s">
        <v>568</v>
      </c>
      <c r="AG265" s="88" t="s">
        <v>59</v>
      </c>
    </row>
    <row r="266" spans="1:33" ht="57" x14ac:dyDescent="0.25">
      <c r="A266" s="77" t="s">
        <v>87</v>
      </c>
      <c r="B266" s="78" t="s">
        <v>352</v>
      </c>
      <c r="C266" s="79" t="s">
        <v>102</v>
      </c>
      <c r="D266" s="79" t="s">
        <v>296</v>
      </c>
      <c r="E266" s="77" t="s">
        <v>297</v>
      </c>
      <c r="F266" s="80" t="s">
        <v>91</v>
      </c>
      <c r="G266" s="79"/>
      <c r="H266" s="79"/>
      <c r="I266" s="79" t="s">
        <v>35</v>
      </c>
      <c r="J266" s="81" t="s">
        <v>99</v>
      </c>
      <c r="K266" s="77" t="s">
        <v>113</v>
      </c>
      <c r="L266" s="82" t="s">
        <v>35</v>
      </c>
      <c r="M266" s="82"/>
      <c r="N266" s="78" t="s">
        <v>145</v>
      </c>
      <c r="O266" s="78" t="s">
        <v>94</v>
      </c>
      <c r="P266" s="83" t="s">
        <v>146</v>
      </c>
      <c r="Q266" s="77" t="s">
        <v>536</v>
      </c>
      <c r="R266" s="78" t="s">
        <v>39</v>
      </c>
      <c r="S266" s="77" t="s">
        <v>558</v>
      </c>
      <c r="T266" s="84" t="s">
        <v>102</v>
      </c>
      <c r="U266" s="85" t="s">
        <v>549</v>
      </c>
      <c r="V266" s="86" t="s">
        <v>81</v>
      </c>
      <c r="W266" s="6" t="str">
        <f>IFERROR(VLOOKUP($V266,'Agrupamiento Activos'!$A$3:$S$30,2,0),"")</f>
        <v>Pública</v>
      </c>
      <c r="X266" s="6" t="str">
        <f>IFERROR(VLOOKUP($V266,'Agrupamiento Activos'!$A$4:$S$30,9,0),"")</f>
        <v>Medio</v>
      </c>
      <c r="Y266" s="6" t="str">
        <f>IFERROR(VLOOKUP($V266,'Agrupamiento Activos'!$A$4:$S$30,16,0),"")</f>
        <v>Medio</v>
      </c>
      <c r="Z266" s="6" t="str">
        <f>IFERROR(VLOOKUP($V266,'Agrupamiento Activos'!$A$4:$S$30,19,0),"")</f>
        <v>Medio</v>
      </c>
      <c r="AA266" s="88" t="s">
        <v>568</v>
      </c>
      <c r="AB266" s="88" t="s">
        <v>568</v>
      </c>
      <c r="AC266" s="88" t="s">
        <v>568</v>
      </c>
      <c r="AD266" s="88" t="s">
        <v>568</v>
      </c>
      <c r="AE266" s="88" t="s">
        <v>568</v>
      </c>
      <c r="AF266" s="88" t="s">
        <v>568</v>
      </c>
      <c r="AG266" s="88" t="s">
        <v>59</v>
      </c>
    </row>
    <row r="267" spans="1:33" ht="60" x14ac:dyDescent="0.25">
      <c r="A267" s="77" t="s">
        <v>87</v>
      </c>
      <c r="B267" s="78" t="s">
        <v>352</v>
      </c>
      <c r="C267" s="79" t="s">
        <v>102</v>
      </c>
      <c r="D267" s="79" t="s">
        <v>72</v>
      </c>
      <c r="E267" s="77" t="s">
        <v>298</v>
      </c>
      <c r="F267" s="80" t="s">
        <v>91</v>
      </c>
      <c r="G267" s="79"/>
      <c r="H267" s="79"/>
      <c r="I267" s="79" t="s">
        <v>35</v>
      </c>
      <c r="J267" s="81" t="s">
        <v>92</v>
      </c>
      <c r="K267" s="77" t="s">
        <v>93</v>
      </c>
      <c r="L267" s="82" t="s">
        <v>35</v>
      </c>
      <c r="M267" s="82"/>
      <c r="N267" s="78" t="s">
        <v>145</v>
      </c>
      <c r="O267" s="78" t="s">
        <v>94</v>
      </c>
      <c r="P267" s="83" t="s">
        <v>146</v>
      </c>
      <c r="Q267" s="77" t="s">
        <v>536</v>
      </c>
      <c r="R267" s="78" t="s">
        <v>39</v>
      </c>
      <c r="S267" s="77" t="s">
        <v>537</v>
      </c>
      <c r="T267" s="84" t="s">
        <v>102</v>
      </c>
      <c r="U267" s="85" t="s">
        <v>549</v>
      </c>
      <c r="V267" s="86" t="s">
        <v>73</v>
      </c>
      <c r="W267" s="6" t="str">
        <f>IFERROR(VLOOKUP($V267,'Agrupamiento Activos'!$A$3:$S$30,2,0),"")</f>
        <v>Pública</v>
      </c>
      <c r="X267" s="6" t="str">
        <f>IFERROR(VLOOKUP($V267,'Agrupamiento Activos'!$A$4:$S$30,9,0),"")</f>
        <v>Medio</v>
      </c>
      <c r="Y267" s="6" t="str">
        <f>IFERROR(VLOOKUP($V267,'Agrupamiento Activos'!$A$4:$S$30,16,0),"")</f>
        <v>Medio</v>
      </c>
      <c r="Z267" s="6" t="str">
        <f>IFERROR(VLOOKUP($V267,'Agrupamiento Activos'!$A$4:$S$30,19,0),"")</f>
        <v>Medio</v>
      </c>
      <c r="AA267" s="88" t="s">
        <v>568</v>
      </c>
      <c r="AB267" s="88" t="s">
        <v>568</v>
      </c>
      <c r="AC267" s="88" t="s">
        <v>568</v>
      </c>
      <c r="AD267" s="88" t="s">
        <v>568</v>
      </c>
      <c r="AE267" s="88" t="s">
        <v>568</v>
      </c>
      <c r="AF267" s="88" t="s">
        <v>568</v>
      </c>
      <c r="AG267" s="88" t="s">
        <v>59</v>
      </c>
    </row>
    <row r="268" spans="1:33" ht="71.25" x14ac:dyDescent="0.25">
      <c r="A268" s="77" t="s">
        <v>87</v>
      </c>
      <c r="B268" s="78" t="s">
        <v>390</v>
      </c>
      <c r="C268" s="79" t="s">
        <v>102</v>
      </c>
      <c r="D268" s="79" t="s">
        <v>391</v>
      </c>
      <c r="E268" s="77" t="s">
        <v>223</v>
      </c>
      <c r="F268" s="80" t="s">
        <v>91</v>
      </c>
      <c r="G268" s="79" t="s">
        <v>35</v>
      </c>
      <c r="H268" s="79" t="s">
        <v>35</v>
      </c>
      <c r="I268" s="79"/>
      <c r="J268" s="81" t="s">
        <v>133</v>
      </c>
      <c r="K268" s="77" t="s">
        <v>154</v>
      </c>
      <c r="L268" s="82" t="s">
        <v>35</v>
      </c>
      <c r="M268" s="82"/>
      <c r="N268" s="78" t="s">
        <v>145</v>
      </c>
      <c r="O268" s="78" t="s">
        <v>94</v>
      </c>
      <c r="P268" s="83" t="s">
        <v>146</v>
      </c>
      <c r="Q268" s="77" t="s">
        <v>553</v>
      </c>
      <c r="R268" s="78" t="s">
        <v>541</v>
      </c>
      <c r="S268" s="77" t="s">
        <v>560</v>
      </c>
      <c r="T268" s="94" t="s">
        <v>547</v>
      </c>
      <c r="U268" s="85" t="s">
        <v>549</v>
      </c>
      <c r="V268" s="86" t="s">
        <v>83</v>
      </c>
      <c r="W268" s="6" t="str">
        <f>IFERROR(VLOOKUP($V268,'Agrupamiento Activos'!$A$3:$S$30,2,0),"")</f>
        <v>Pública</v>
      </c>
      <c r="X268" s="6" t="str">
        <f>IFERROR(VLOOKUP($V268,'Agrupamiento Activos'!$A$4:$S$30,9,0),"")</f>
        <v>Alto</v>
      </c>
      <c r="Y268" s="6" t="str">
        <f>IFERROR(VLOOKUP($V268,'Agrupamiento Activos'!$A$4:$S$30,16,0),"")</f>
        <v>Alto</v>
      </c>
      <c r="Z268" s="6" t="str">
        <f>IFERROR(VLOOKUP($V268,'Agrupamiento Activos'!$A$4:$S$30,19,0),"")</f>
        <v>Medio</v>
      </c>
      <c r="AA268" s="88" t="s">
        <v>568</v>
      </c>
      <c r="AB268" s="88" t="s">
        <v>568</v>
      </c>
      <c r="AC268" s="88" t="s">
        <v>568</v>
      </c>
      <c r="AD268" s="88" t="s">
        <v>568</v>
      </c>
      <c r="AE268" s="88" t="s">
        <v>568</v>
      </c>
      <c r="AF268" s="88" t="s">
        <v>568</v>
      </c>
      <c r="AG268" s="88" t="s">
        <v>569</v>
      </c>
    </row>
    <row r="269" spans="1:33" ht="71.25" x14ac:dyDescent="0.25">
      <c r="A269" s="77" t="s">
        <v>87</v>
      </c>
      <c r="B269" s="78" t="s">
        <v>390</v>
      </c>
      <c r="C269" s="79" t="s">
        <v>392</v>
      </c>
      <c r="D269" s="79" t="s">
        <v>393</v>
      </c>
      <c r="E269" s="77" t="s">
        <v>223</v>
      </c>
      <c r="F269" s="80" t="s">
        <v>91</v>
      </c>
      <c r="G269" s="79" t="s">
        <v>35</v>
      </c>
      <c r="H269" s="79" t="s">
        <v>35</v>
      </c>
      <c r="I269" s="79"/>
      <c r="J269" s="81" t="s">
        <v>133</v>
      </c>
      <c r="K269" s="77" t="s">
        <v>154</v>
      </c>
      <c r="L269" s="82" t="s">
        <v>35</v>
      </c>
      <c r="M269" s="82"/>
      <c r="N269" s="78" t="s">
        <v>145</v>
      </c>
      <c r="O269" s="78" t="s">
        <v>94</v>
      </c>
      <c r="P269" s="83" t="s">
        <v>146</v>
      </c>
      <c r="Q269" s="77" t="s">
        <v>553</v>
      </c>
      <c r="R269" s="78" t="s">
        <v>541</v>
      </c>
      <c r="S269" s="77" t="s">
        <v>555</v>
      </c>
      <c r="T269" s="94" t="s">
        <v>547</v>
      </c>
      <c r="U269" s="85" t="s">
        <v>549</v>
      </c>
      <c r="V269" s="86" t="s">
        <v>83</v>
      </c>
      <c r="W269" s="6" t="str">
        <f>IFERROR(VLOOKUP($V269,'Agrupamiento Activos'!$A$3:$S$30,2,0),"")</f>
        <v>Pública</v>
      </c>
      <c r="X269" s="6" t="str">
        <f>IFERROR(VLOOKUP($V269,'Agrupamiento Activos'!$A$4:$S$30,9,0),"")</f>
        <v>Alto</v>
      </c>
      <c r="Y269" s="6" t="str">
        <f>IFERROR(VLOOKUP($V269,'Agrupamiento Activos'!$A$4:$S$30,16,0),"")</f>
        <v>Alto</v>
      </c>
      <c r="Z269" s="6" t="str">
        <f>IFERROR(VLOOKUP($V269,'Agrupamiento Activos'!$A$4:$S$30,19,0),"")</f>
        <v>Medio</v>
      </c>
      <c r="AA269" s="88" t="s">
        <v>568</v>
      </c>
      <c r="AB269" s="88" t="s">
        <v>568</v>
      </c>
      <c r="AC269" s="88" t="s">
        <v>568</v>
      </c>
      <c r="AD269" s="88" t="s">
        <v>568</v>
      </c>
      <c r="AE269" s="88" t="s">
        <v>568</v>
      </c>
      <c r="AF269" s="88" t="s">
        <v>568</v>
      </c>
      <c r="AG269" s="88" t="s">
        <v>569</v>
      </c>
    </row>
    <row r="270" spans="1:33" ht="45" x14ac:dyDescent="0.25">
      <c r="A270" s="77" t="s">
        <v>87</v>
      </c>
      <c r="B270" s="78" t="s">
        <v>390</v>
      </c>
      <c r="C270" s="79" t="s">
        <v>102</v>
      </c>
      <c r="D270" s="79" t="s">
        <v>394</v>
      </c>
      <c r="E270" s="77" t="s">
        <v>226</v>
      </c>
      <c r="F270" s="80" t="s">
        <v>91</v>
      </c>
      <c r="G270" s="79" t="s">
        <v>35</v>
      </c>
      <c r="H270" s="79"/>
      <c r="I270" s="78"/>
      <c r="J270" s="81" t="s">
        <v>108</v>
      </c>
      <c r="K270" s="77" t="s">
        <v>102</v>
      </c>
      <c r="L270" s="82" t="s">
        <v>35</v>
      </c>
      <c r="M270" s="82"/>
      <c r="N270" s="78" t="s">
        <v>145</v>
      </c>
      <c r="O270" s="78" t="s">
        <v>94</v>
      </c>
      <c r="P270" s="83" t="s">
        <v>146</v>
      </c>
      <c r="Q270" s="77" t="s">
        <v>553</v>
      </c>
      <c r="R270" s="78" t="s">
        <v>39</v>
      </c>
      <c r="S270" s="77" t="s">
        <v>554</v>
      </c>
      <c r="T270" s="84" t="s">
        <v>102</v>
      </c>
      <c r="U270" s="85" t="s">
        <v>549</v>
      </c>
      <c r="V270" s="86" t="s">
        <v>77</v>
      </c>
      <c r="W270" s="6" t="str">
        <f>IFERROR(VLOOKUP($V270,'Agrupamiento Activos'!$A$3:$S$30,2,0),"")</f>
        <v>Pública</v>
      </c>
      <c r="X270" s="6" t="str">
        <f>IFERROR(VLOOKUP($V270,'Agrupamiento Activos'!$A$4:$S$30,9,0),"")</f>
        <v>Medio</v>
      </c>
      <c r="Y270" s="6" t="str">
        <f>IFERROR(VLOOKUP($V270,'Agrupamiento Activos'!$A$4:$S$30,16,0),"")</f>
        <v>Medio</v>
      </c>
      <c r="Z270" s="6" t="str">
        <f>IFERROR(VLOOKUP($V270,'Agrupamiento Activos'!$A$4:$S$30,19,0),"")</f>
        <v>Medio</v>
      </c>
      <c r="AA270" s="88" t="s">
        <v>568</v>
      </c>
      <c r="AB270" s="88" t="s">
        <v>568</v>
      </c>
      <c r="AC270" s="88" t="s">
        <v>568</v>
      </c>
      <c r="AD270" s="88" t="s">
        <v>568</v>
      </c>
      <c r="AE270" s="88" t="s">
        <v>568</v>
      </c>
      <c r="AF270" s="88" t="s">
        <v>568</v>
      </c>
      <c r="AG270" s="88" t="s">
        <v>59</v>
      </c>
    </row>
    <row r="271" spans="1:33" ht="57" x14ac:dyDescent="0.25">
      <c r="A271" s="77" t="s">
        <v>87</v>
      </c>
      <c r="B271" s="78" t="s">
        <v>390</v>
      </c>
      <c r="C271" s="79" t="s">
        <v>227</v>
      </c>
      <c r="D271" s="79" t="s">
        <v>395</v>
      </c>
      <c r="E271" s="77" t="s">
        <v>229</v>
      </c>
      <c r="F271" s="80" t="s">
        <v>91</v>
      </c>
      <c r="G271" s="79" t="s">
        <v>35</v>
      </c>
      <c r="H271" s="79" t="s">
        <v>35</v>
      </c>
      <c r="I271" s="79"/>
      <c r="J271" s="81" t="s">
        <v>133</v>
      </c>
      <c r="K271" s="77" t="s">
        <v>154</v>
      </c>
      <c r="L271" s="82" t="s">
        <v>35</v>
      </c>
      <c r="M271" s="82"/>
      <c r="N271" s="78" t="s">
        <v>145</v>
      </c>
      <c r="O271" s="78" t="s">
        <v>94</v>
      </c>
      <c r="P271" s="83" t="s">
        <v>146</v>
      </c>
      <c r="Q271" s="77" t="s">
        <v>553</v>
      </c>
      <c r="R271" s="78" t="s">
        <v>541</v>
      </c>
      <c r="S271" s="77" t="s">
        <v>555</v>
      </c>
      <c r="T271" s="94" t="s">
        <v>547</v>
      </c>
      <c r="U271" s="85" t="s">
        <v>549</v>
      </c>
      <c r="V271" s="86" t="s">
        <v>83</v>
      </c>
      <c r="W271" s="6" t="str">
        <f>IFERROR(VLOOKUP($V271,'Agrupamiento Activos'!$A$3:$S$30,2,0),"")</f>
        <v>Pública</v>
      </c>
      <c r="X271" s="6" t="str">
        <f>IFERROR(VLOOKUP($V271,'Agrupamiento Activos'!$A$4:$S$30,9,0),"")</f>
        <v>Alto</v>
      </c>
      <c r="Y271" s="6" t="str">
        <f>IFERROR(VLOOKUP($V271,'Agrupamiento Activos'!$A$4:$S$30,16,0),"")</f>
        <v>Alto</v>
      </c>
      <c r="Z271" s="6" t="str">
        <f>IFERROR(VLOOKUP($V271,'Agrupamiento Activos'!$A$4:$S$30,19,0),"")</f>
        <v>Medio</v>
      </c>
      <c r="AA271" s="88" t="s">
        <v>568</v>
      </c>
      <c r="AB271" s="88" t="s">
        <v>568</v>
      </c>
      <c r="AC271" s="88" t="s">
        <v>568</v>
      </c>
      <c r="AD271" s="88" t="s">
        <v>568</v>
      </c>
      <c r="AE271" s="88" t="s">
        <v>568</v>
      </c>
      <c r="AF271" s="88" t="s">
        <v>568</v>
      </c>
      <c r="AG271" s="88" t="s">
        <v>59</v>
      </c>
    </row>
    <row r="272" spans="1:33" ht="56.25" x14ac:dyDescent="0.25">
      <c r="A272" s="77" t="s">
        <v>87</v>
      </c>
      <c r="B272" s="78" t="s">
        <v>390</v>
      </c>
      <c r="C272" s="79" t="s">
        <v>102</v>
      </c>
      <c r="D272" s="79" t="s">
        <v>396</v>
      </c>
      <c r="E272" s="77" t="s">
        <v>397</v>
      </c>
      <c r="F272" s="80" t="s">
        <v>91</v>
      </c>
      <c r="G272" s="79" t="s">
        <v>35</v>
      </c>
      <c r="H272" s="79" t="s">
        <v>35</v>
      </c>
      <c r="I272" s="79"/>
      <c r="J272" s="81" t="s">
        <v>133</v>
      </c>
      <c r="K272" s="77" t="s">
        <v>154</v>
      </c>
      <c r="L272" s="82" t="s">
        <v>35</v>
      </c>
      <c r="M272" s="82"/>
      <c r="N272" s="78" t="s">
        <v>145</v>
      </c>
      <c r="O272" s="78" t="s">
        <v>94</v>
      </c>
      <c r="P272" s="83" t="s">
        <v>146</v>
      </c>
      <c r="Q272" s="77" t="s">
        <v>553</v>
      </c>
      <c r="R272" s="78" t="s">
        <v>541</v>
      </c>
      <c r="S272" s="77" t="s">
        <v>554</v>
      </c>
      <c r="T272" s="94" t="s">
        <v>547</v>
      </c>
      <c r="U272" s="85" t="s">
        <v>549</v>
      </c>
      <c r="V272" s="86" t="s">
        <v>83</v>
      </c>
      <c r="W272" s="6" t="str">
        <f>IFERROR(VLOOKUP($V272,'Agrupamiento Activos'!$A$3:$S$30,2,0),"")</f>
        <v>Pública</v>
      </c>
      <c r="X272" s="6" t="str">
        <f>IFERROR(VLOOKUP($V272,'Agrupamiento Activos'!$A$4:$S$30,9,0),"")</f>
        <v>Alto</v>
      </c>
      <c r="Y272" s="6" t="str">
        <f>IFERROR(VLOOKUP($V272,'Agrupamiento Activos'!$A$4:$S$30,16,0),"")</f>
        <v>Alto</v>
      </c>
      <c r="Z272" s="6" t="str">
        <f>IFERROR(VLOOKUP($V272,'Agrupamiento Activos'!$A$4:$S$30,19,0),"")</f>
        <v>Medio</v>
      </c>
      <c r="AA272" s="88" t="s">
        <v>568</v>
      </c>
      <c r="AB272" s="88" t="s">
        <v>568</v>
      </c>
      <c r="AC272" s="88" t="s">
        <v>568</v>
      </c>
      <c r="AD272" s="88" t="s">
        <v>568</v>
      </c>
      <c r="AE272" s="88" t="s">
        <v>568</v>
      </c>
      <c r="AF272" s="88" t="s">
        <v>568</v>
      </c>
      <c r="AG272" s="88" t="s">
        <v>59</v>
      </c>
    </row>
    <row r="273" spans="1:33" ht="71.25" x14ac:dyDescent="0.25">
      <c r="A273" s="77" t="s">
        <v>87</v>
      </c>
      <c r="B273" s="78" t="s">
        <v>390</v>
      </c>
      <c r="C273" s="79" t="s">
        <v>102</v>
      </c>
      <c r="D273" s="79" t="s">
        <v>398</v>
      </c>
      <c r="E273" s="77" t="s">
        <v>399</v>
      </c>
      <c r="F273" s="80" t="s">
        <v>91</v>
      </c>
      <c r="G273" s="79" t="s">
        <v>35</v>
      </c>
      <c r="H273" s="79" t="s">
        <v>35</v>
      </c>
      <c r="I273" s="79"/>
      <c r="J273" s="81" t="s">
        <v>133</v>
      </c>
      <c r="K273" s="77" t="s">
        <v>154</v>
      </c>
      <c r="L273" s="82" t="s">
        <v>35</v>
      </c>
      <c r="M273" s="82"/>
      <c r="N273" s="78" t="s">
        <v>145</v>
      </c>
      <c r="O273" s="78" t="s">
        <v>94</v>
      </c>
      <c r="P273" s="83" t="s">
        <v>146</v>
      </c>
      <c r="Q273" s="77" t="s">
        <v>553</v>
      </c>
      <c r="R273" s="78" t="s">
        <v>541</v>
      </c>
      <c r="S273" s="77" t="s">
        <v>554</v>
      </c>
      <c r="T273" s="94" t="s">
        <v>547</v>
      </c>
      <c r="U273" s="85" t="s">
        <v>549</v>
      </c>
      <c r="V273" s="86" t="s">
        <v>83</v>
      </c>
      <c r="W273" s="6" t="str">
        <f>IFERROR(VLOOKUP($V273,'Agrupamiento Activos'!$A$3:$S$30,2,0),"")</f>
        <v>Pública</v>
      </c>
      <c r="X273" s="6" t="str">
        <f>IFERROR(VLOOKUP($V273,'Agrupamiento Activos'!$A$4:$S$30,9,0),"")</f>
        <v>Alto</v>
      </c>
      <c r="Y273" s="6" t="str">
        <f>IFERROR(VLOOKUP($V273,'Agrupamiento Activos'!$A$4:$S$30,16,0),"")</f>
        <v>Alto</v>
      </c>
      <c r="Z273" s="6" t="str">
        <f>IFERROR(VLOOKUP($V273,'Agrupamiento Activos'!$A$4:$S$30,19,0),"")</f>
        <v>Medio</v>
      </c>
      <c r="AA273" s="88" t="s">
        <v>568</v>
      </c>
      <c r="AB273" s="88" t="s">
        <v>568</v>
      </c>
      <c r="AC273" s="88" t="s">
        <v>568</v>
      </c>
      <c r="AD273" s="88" t="s">
        <v>568</v>
      </c>
      <c r="AE273" s="88" t="s">
        <v>568</v>
      </c>
      <c r="AF273" s="88" t="s">
        <v>568</v>
      </c>
      <c r="AG273" s="88" t="s">
        <v>59</v>
      </c>
    </row>
    <row r="274" spans="1:33" ht="71.25" x14ac:dyDescent="0.25">
      <c r="A274" s="77" t="s">
        <v>87</v>
      </c>
      <c r="B274" s="78" t="s">
        <v>390</v>
      </c>
      <c r="C274" s="79" t="s">
        <v>102</v>
      </c>
      <c r="D274" s="79" t="s">
        <v>400</v>
      </c>
      <c r="E274" s="77" t="s">
        <v>401</v>
      </c>
      <c r="F274" s="80" t="s">
        <v>91</v>
      </c>
      <c r="G274" s="79"/>
      <c r="H274" s="79"/>
      <c r="I274" s="79" t="s">
        <v>35</v>
      </c>
      <c r="J274" s="81" t="s">
        <v>99</v>
      </c>
      <c r="K274" s="77" t="s">
        <v>113</v>
      </c>
      <c r="L274" s="82" t="s">
        <v>35</v>
      </c>
      <c r="M274" s="82"/>
      <c r="N274" s="78" t="s">
        <v>145</v>
      </c>
      <c r="O274" s="78" t="s">
        <v>94</v>
      </c>
      <c r="P274" s="83" t="s">
        <v>146</v>
      </c>
      <c r="Q274" s="77" t="s">
        <v>536</v>
      </c>
      <c r="R274" s="78" t="s">
        <v>39</v>
      </c>
      <c r="S274" s="77" t="s">
        <v>558</v>
      </c>
      <c r="T274" s="84" t="s">
        <v>102</v>
      </c>
      <c r="U274" s="85" t="s">
        <v>549</v>
      </c>
      <c r="V274" s="86" t="s">
        <v>81</v>
      </c>
      <c r="W274" s="6" t="str">
        <f>IFERROR(VLOOKUP($V274,'Agrupamiento Activos'!$A$3:$S$30,2,0),"")</f>
        <v>Pública</v>
      </c>
      <c r="X274" s="6" t="str">
        <f>IFERROR(VLOOKUP($V274,'Agrupamiento Activos'!$A$4:$S$30,9,0),"")</f>
        <v>Medio</v>
      </c>
      <c r="Y274" s="6" t="str">
        <f>IFERROR(VLOOKUP($V274,'Agrupamiento Activos'!$A$4:$S$30,16,0),"")</f>
        <v>Medio</v>
      </c>
      <c r="Z274" s="6" t="str">
        <f>IFERROR(VLOOKUP($V274,'Agrupamiento Activos'!$A$4:$S$30,19,0),"")</f>
        <v>Medio</v>
      </c>
      <c r="AA274" s="88" t="s">
        <v>568</v>
      </c>
      <c r="AB274" s="88" t="s">
        <v>568</v>
      </c>
      <c r="AC274" s="88" t="s">
        <v>568</v>
      </c>
      <c r="AD274" s="88" t="s">
        <v>568</v>
      </c>
      <c r="AE274" s="88" t="s">
        <v>568</v>
      </c>
      <c r="AF274" s="88" t="s">
        <v>568</v>
      </c>
      <c r="AG274" s="88" t="s">
        <v>59</v>
      </c>
    </row>
    <row r="275" spans="1:33" ht="57" x14ac:dyDescent="0.25">
      <c r="A275" s="77" t="s">
        <v>87</v>
      </c>
      <c r="B275" s="78" t="s">
        <v>390</v>
      </c>
      <c r="C275" s="79" t="s">
        <v>102</v>
      </c>
      <c r="D275" s="79" t="s">
        <v>402</v>
      </c>
      <c r="E275" s="77" t="s">
        <v>403</v>
      </c>
      <c r="F275" s="80" t="s">
        <v>91</v>
      </c>
      <c r="G275" s="79" t="s">
        <v>35</v>
      </c>
      <c r="H275" s="79"/>
      <c r="I275" s="78"/>
      <c r="J275" s="81" t="s">
        <v>108</v>
      </c>
      <c r="K275" s="77" t="s">
        <v>102</v>
      </c>
      <c r="L275" s="82" t="s">
        <v>35</v>
      </c>
      <c r="M275" s="79"/>
      <c r="N275" s="78" t="s">
        <v>145</v>
      </c>
      <c r="O275" s="78" t="s">
        <v>94</v>
      </c>
      <c r="P275" s="78" t="s">
        <v>146</v>
      </c>
      <c r="Q275" s="77" t="s">
        <v>553</v>
      </c>
      <c r="R275" s="78" t="s">
        <v>39</v>
      </c>
      <c r="S275" s="77" t="s">
        <v>554</v>
      </c>
      <c r="T275" s="84" t="s">
        <v>102</v>
      </c>
      <c r="U275" s="85" t="s">
        <v>549</v>
      </c>
      <c r="V275" s="86" t="s">
        <v>74</v>
      </c>
      <c r="W275" s="6" t="str">
        <f>IFERROR(VLOOKUP($V275,'Agrupamiento Activos'!$A$3:$S$30,2,0),"")</f>
        <v>Pública</v>
      </c>
      <c r="X275" s="6" t="str">
        <f>IFERROR(VLOOKUP($V275,'Agrupamiento Activos'!$A$4:$S$30,9,0),"")</f>
        <v>Medio</v>
      </c>
      <c r="Y275" s="6" t="str">
        <f>IFERROR(VLOOKUP($V275,'Agrupamiento Activos'!$A$4:$S$30,16,0),"")</f>
        <v>Medio</v>
      </c>
      <c r="Z275" s="6" t="str">
        <f>IFERROR(VLOOKUP($V275,'Agrupamiento Activos'!$A$4:$S$30,19,0),"")</f>
        <v>Medio</v>
      </c>
      <c r="AA275" s="88" t="s">
        <v>568</v>
      </c>
      <c r="AB275" s="88" t="s">
        <v>568</v>
      </c>
      <c r="AC275" s="88" t="s">
        <v>568</v>
      </c>
      <c r="AD275" s="88" t="s">
        <v>568</v>
      </c>
      <c r="AE275" s="88" t="s">
        <v>568</v>
      </c>
      <c r="AF275" s="88" t="s">
        <v>568</v>
      </c>
      <c r="AG275" s="88" t="s">
        <v>59</v>
      </c>
    </row>
    <row r="276" spans="1:33" ht="57" x14ac:dyDescent="0.25">
      <c r="A276" s="77" t="s">
        <v>87</v>
      </c>
      <c r="B276" s="78" t="s">
        <v>390</v>
      </c>
      <c r="C276" s="79" t="s">
        <v>102</v>
      </c>
      <c r="D276" s="79" t="s">
        <v>404</v>
      </c>
      <c r="E276" s="77" t="s">
        <v>405</v>
      </c>
      <c r="F276" s="80" t="s">
        <v>91</v>
      </c>
      <c r="G276" s="79" t="s">
        <v>35</v>
      </c>
      <c r="H276" s="79"/>
      <c r="I276" s="78"/>
      <c r="J276" s="81" t="s">
        <v>108</v>
      </c>
      <c r="K276" s="77" t="s">
        <v>102</v>
      </c>
      <c r="L276" s="82" t="s">
        <v>35</v>
      </c>
      <c r="M276" s="79"/>
      <c r="N276" s="78" t="s">
        <v>145</v>
      </c>
      <c r="O276" s="78" t="s">
        <v>94</v>
      </c>
      <c r="P276" s="78" t="s">
        <v>146</v>
      </c>
      <c r="Q276" s="77" t="s">
        <v>561</v>
      </c>
      <c r="R276" s="78" t="s">
        <v>39</v>
      </c>
      <c r="S276" s="77" t="s">
        <v>562</v>
      </c>
      <c r="T276" s="84" t="s">
        <v>102</v>
      </c>
      <c r="U276" s="85" t="s">
        <v>549</v>
      </c>
      <c r="V276" s="86" t="s">
        <v>74</v>
      </c>
      <c r="W276" s="6" t="str">
        <f>IFERROR(VLOOKUP($V276,'Agrupamiento Activos'!$A$3:$S$30,2,0),"")</f>
        <v>Pública</v>
      </c>
      <c r="X276" s="6" t="str">
        <f>IFERROR(VLOOKUP($V276,'Agrupamiento Activos'!$A$4:$S$30,9,0),"")</f>
        <v>Medio</v>
      </c>
      <c r="Y276" s="6" t="str">
        <f>IFERROR(VLOOKUP($V276,'Agrupamiento Activos'!$A$4:$S$30,16,0),"")</f>
        <v>Medio</v>
      </c>
      <c r="Z276" s="6" t="str">
        <f>IFERROR(VLOOKUP($V276,'Agrupamiento Activos'!$A$4:$S$30,19,0),"")</f>
        <v>Medio</v>
      </c>
      <c r="AA276" s="88" t="s">
        <v>568</v>
      </c>
      <c r="AB276" s="88" t="s">
        <v>568</v>
      </c>
      <c r="AC276" s="88" t="s">
        <v>568</v>
      </c>
      <c r="AD276" s="88" t="s">
        <v>568</v>
      </c>
      <c r="AE276" s="88" t="s">
        <v>568</v>
      </c>
      <c r="AF276" s="88" t="s">
        <v>568</v>
      </c>
      <c r="AG276" s="88" t="s">
        <v>59</v>
      </c>
    </row>
    <row r="277" spans="1:33" ht="57" x14ac:dyDescent="0.25">
      <c r="A277" s="77" t="s">
        <v>87</v>
      </c>
      <c r="B277" s="78" t="s">
        <v>390</v>
      </c>
      <c r="C277" s="79" t="s">
        <v>233</v>
      </c>
      <c r="D277" s="79" t="s">
        <v>406</v>
      </c>
      <c r="E277" s="77" t="s">
        <v>235</v>
      </c>
      <c r="F277" s="80" t="s">
        <v>91</v>
      </c>
      <c r="G277" s="79" t="s">
        <v>35</v>
      </c>
      <c r="H277" s="79" t="s">
        <v>35</v>
      </c>
      <c r="I277" s="79"/>
      <c r="J277" s="81" t="s">
        <v>133</v>
      </c>
      <c r="K277" s="77" t="s">
        <v>154</v>
      </c>
      <c r="L277" s="82" t="s">
        <v>35</v>
      </c>
      <c r="M277" s="82"/>
      <c r="N277" s="78" t="s">
        <v>145</v>
      </c>
      <c r="O277" s="78" t="s">
        <v>94</v>
      </c>
      <c r="P277" s="83" t="s">
        <v>146</v>
      </c>
      <c r="Q277" s="77" t="s">
        <v>553</v>
      </c>
      <c r="R277" s="78" t="s">
        <v>541</v>
      </c>
      <c r="S277" s="77" t="s">
        <v>554</v>
      </c>
      <c r="T277" s="94" t="s">
        <v>547</v>
      </c>
      <c r="U277" s="85" t="s">
        <v>549</v>
      </c>
      <c r="V277" s="86" t="s">
        <v>82</v>
      </c>
      <c r="W277" s="6" t="str">
        <f>IFERROR(VLOOKUP($V277,'Agrupamiento Activos'!$A$3:$S$30,2,0),"")</f>
        <v>Pública</v>
      </c>
      <c r="X277" s="6" t="str">
        <f>IFERROR(VLOOKUP($V277,'Agrupamiento Activos'!$A$4:$S$30,9,0),"")</f>
        <v>Medio</v>
      </c>
      <c r="Y277" s="6" t="str">
        <f>IFERROR(VLOOKUP($V277,'Agrupamiento Activos'!$A$4:$S$30,16,0),"")</f>
        <v>Medio</v>
      </c>
      <c r="Z277" s="6" t="str">
        <f>IFERROR(VLOOKUP($V277,'Agrupamiento Activos'!$A$4:$S$30,19,0),"")</f>
        <v>Medio</v>
      </c>
      <c r="AA277" s="88" t="s">
        <v>568</v>
      </c>
      <c r="AB277" s="88" t="s">
        <v>568</v>
      </c>
      <c r="AC277" s="88" t="s">
        <v>568</v>
      </c>
      <c r="AD277" s="88" t="s">
        <v>568</v>
      </c>
      <c r="AE277" s="88" t="s">
        <v>568</v>
      </c>
      <c r="AF277" s="88" t="s">
        <v>568</v>
      </c>
      <c r="AG277" s="88" t="s">
        <v>59</v>
      </c>
    </row>
    <row r="278" spans="1:33" ht="45" x14ac:dyDescent="0.25">
      <c r="A278" s="77" t="s">
        <v>87</v>
      </c>
      <c r="B278" s="78" t="s">
        <v>390</v>
      </c>
      <c r="C278" s="79" t="s">
        <v>230</v>
      </c>
      <c r="D278" s="79" t="s">
        <v>407</v>
      </c>
      <c r="E278" s="77" t="s">
        <v>232</v>
      </c>
      <c r="F278" s="80" t="s">
        <v>91</v>
      </c>
      <c r="G278" s="79" t="s">
        <v>35</v>
      </c>
      <c r="H278" s="79"/>
      <c r="I278" s="78"/>
      <c r="J278" s="81" t="s">
        <v>108</v>
      </c>
      <c r="K278" s="77" t="s">
        <v>102</v>
      </c>
      <c r="L278" s="82" t="s">
        <v>35</v>
      </c>
      <c r="M278" s="82"/>
      <c r="N278" s="78" t="s">
        <v>145</v>
      </c>
      <c r="O278" s="78" t="s">
        <v>94</v>
      </c>
      <c r="P278" s="83" t="s">
        <v>146</v>
      </c>
      <c r="Q278" s="77" t="s">
        <v>553</v>
      </c>
      <c r="R278" s="78" t="s">
        <v>39</v>
      </c>
      <c r="S278" s="77" t="s">
        <v>554</v>
      </c>
      <c r="T278" s="84" t="s">
        <v>102</v>
      </c>
      <c r="U278" s="85" t="s">
        <v>549</v>
      </c>
      <c r="V278" s="86" t="s">
        <v>76</v>
      </c>
      <c r="W278" s="6" t="str">
        <f>IFERROR(VLOOKUP($V278,'Agrupamiento Activos'!$A$3:$S$30,2,0),"")</f>
        <v>Pública</v>
      </c>
      <c r="X278" s="6" t="str">
        <f>IFERROR(VLOOKUP($V278,'Agrupamiento Activos'!$A$4:$S$30,9,0),"")</f>
        <v>Bajo</v>
      </c>
      <c r="Y278" s="6" t="str">
        <f>IFERROR(VLOOKUP($V278,'Agrupamiento Activos'!$A$4:$S$30,16,0),"")</f>
        <v>Medio</v>
      </c>
      <c r="Z278" s="6" t="str">
        <f>IFERROR(VLOOKUP($V278,'Agrupamiento Activos'!$A$4:$S$30,19,0),"")</f>
        <v>Bajo</v>
      </c>
      <c r="AA278" s="88" t="s">
        <v>568</v>
      </c>
      <c r="AB278" s="88" t="s">
        <v>568</v>
      </c>
      <c r="AC278" s="88" t="s">
        <v>568</v>
      </c>
      <c r="AD278" s="88" t="s">
        <v>568</v>
      </c>
      <c r="AE278" s="88" t="s">
        <v>568</v>
      </c>
      <c r="AF278" s="88" t="s">
        <v>568</v>
      </c>
      <c r="AG278" s="88" t="s">
        <v>59</v>
      </c>
    </row>
    <row r="279" spans="1:33" ht="57" x14ac:dyDescent="0.25">
      <c r="A279" s="77" t="s">
        <v>87</v>
      </c>
      <c r="B279" s="78" t="s">
        <v>390</v>
      </c>
      <c r="C279" s="79" t="s">
        <v>102</v>
      </c>
      <c r="D279" s="79" t="s">
        <v>408</v>
      </c>
      <c r="E279" s="77" t="s">
        <v>409</v>
      </c>
      <c r="F279" s="80" t="s">
        <v>91</v>
      </c>
      <c r="G279" s="79" t="s">
        <v>35</v>
      </c>
      <c r="H279" s="79"/>
      <c r="I279" s="78"/>
      <c r="J279" s="81" t="s">
        <v>108</v>
      </c>
      <c r="K279" s="77" t="s">
        <v>102</v>
      </c>
      <c r="L279" s="82" t="s">
        <v>35</v>
      </c>
      <c r="M279" s="79"/>
      <c r="N279" s="78" t="s">
        <v>145</v>
      </c>
      <c r="O279" s="78" t="s">
        <v>94</v>
      </c>
      <c r="P279" s="78" t="s">
        <v>146</v>
      </c>
      <c r="Q279" s="77" t="s">
        <v>553</v>
      </c>
      <c r="R279" s="78" t="s">
        <v>39</v>
      </c>
      <c r="S279" s="77" t="s">
        <v>554</v>
      </c>
      <c r="T279" s="84" t="s">
        <v>102</v>
      </c>
      <c r="U279" s="85" t="s">
        <v>549</v>
      </c>
      <c r="V279" s="86" t="s">
        <v>83</v>
      </c>
      <c r="W279" s="6" t="str">
        <f>IFERROR(VLOOKUP($V279,'Agrupamiento Activos'!$A$3:$S$30,2,0),"")</f>
        <v>Pública</v>
      </c>
      <c r="X279" s="6" t="str">
        <f>IFERROR(VLOOKUP($V279,'Agrupamiento Activos'!$A$4:$S$30,9,0),"")</f>
        <v>Alto</v>
      </c>
      <c r="Y279" s="6" t="str">
        <f>IFERROR(VLOOKUP($V279,'Agrupamiento Activos'!$A$4:$S$30,16,0),"")</f>
        <v>Alto</v>
      </c>
      <c r="Z279" s="6" t="str">
        <f>IFERROR(VLOOKUP($V279,'Agrupamiento Activos'!$A$4:$S$30,19,0),"")</f>
        <v>Medio</v>
      </c>
      <c r="AA279" s="88" t="s">
        <v>568</v>
      </c>
      <c r="AB279" s="88" t="s">
        <v>568</v>
      </c>
      <c r="AC279" s="88" t="s">
        <v>568</v>
      </c>
      <c r="AD279" s="88" t="s">
        <v>568</v>
      </c>
      <c r="AE279" s="88" t="s">
        <v>568</v>
      </c>
      <c r="AF279" s="88" t="s">
        <v>568</v>
      </c>
      <c r="AG279" s="88" t="s">
        <v>59</v>
      </c>
    </row>
    <row r="280" spans="1:33" ht="99.75" x14ac:dyDescent="0.25">
      <c r="A280" s="77" t="s">
        <v>87</v>
      </c>
      <c r="B280" s="78" t="s">
        <v>390</v>
      </c>
      <c r="C280" s="79" t="s">
        <v>102</v>
      </c>
      <c r="D280" s="79" t="s">
        <v>72</v>
      </c>
      <c r="E280" s="77" t="s">
        <v>410</v>
      </c>
      <c r="F280" s="80" t="s">
        <v>91</v>
      </c>
      <c r="G280" s="79"/>
      <c r="H280" s="79"/>
      <c r="I280" s="79" t="s">
        <v>35</v>
      </c>
      <c r="J280" s="81" t="s">
        <v>92</v>
      </c>
      <c r="K280" s="77" t="s">
        <v>93</v>
      </c>
      <c r="L280" s="82" t="s">
        <v>35</v>
      </c>
      <c r="M280" s="82"/>
      <c r="N280" s="78" t="s">
        <v>145</v>
      </c>
      <c r="O280" s="78" t="s">
        <v>94</v>
      </c>
      <c r="P280" s="83" t="s">
        <v>146</v>
      </c>
      <c r="Q280" s="77" t="s">
        <v>536</v>
      </c>
      <c r="R280" s="78" t="s">
        <v>39</v>
      </c>
      <c r="S280" s="77" t="s">
        <v>537</v>
      </c>
      <c r="T280" s="84" t="s">
        <v>102</v>
      </c>
      <c r="U280" s="85" t="s">
        <v>549</v>
      </c>
      <c r="V280" s="86" t="s">
        <v>73</v>
      </c>
      <c r="W280" s="6" t="str">
        <f>IFERROR(VLOOKUP($V280,'Agrupamiento Activos'!$A$3:$S$30,2,0),"")</f>
        <v>Pública</v>
      </c>
      <c r="X280" s="6" t="str">
        <f>IFERROR(VLOOKUP($V280,'Agrupamiento Activos'!$A$4:$S$30,9,0),"")</f>
        <v>Medio</v>
      </c>
      <c r="Y280" s="6" t="str">
        <f>IFERROR(VLOOKUP($V280,'Agrupamiento Activos'!$A$4:$S$30,16,0),"")</f>
        <v>Medio</v>
      </c>
      <c r="Z280" s="6" t="str">
        <f>IFERROR(VLOOKUP($V280,'Agrupamiento Activos'!$A$4:$S$30,19,0),"")</f>
        <v>Medio</v>
      </c>
      <c r="AA280" s="88" t="s">
        <v>568</v>
      </c>
      <c r="AB280" s="88" t="s">
        <v>568</v>
      </c>
      <c r="AC280" s="88" t="s">
        <v>568</v>
      </c>
      <c r="AD280" s="88" t="s">
        <v>568</v>
      </c>
      <c r="AE280" s="88" t="s">
        <v>568</v>
      </c>
      <c r="AF280" s="88" t="s">
        <v>568</v>
      </c>
      <c r="AG280" s="88" t="s">
        <v>59</v>
      </c>
    </row>
    <row r="281" spans="1:33" ht="56.25" x14ac:dyDescent="0.25">
      <c r="A281" s="77" t="s">
        <v>87</v>
      </c>
      <c r="B281" s="78" t="s">
        <v>390</v>
      </c>
      <c r="C281" s="79" t="s">
        <v>102</v>
      </c>
      <c r="D281" s="79" t="s">
        <v>135</v>
      </c>
      <c r="E281" s="77" t="s">
        <v>411</v>
      </c>
      <c r="F281" s="80" t="s">
        <v>91</v>
      </c>
      <c r="G281" s="79"/>
      <c r="H281" s="79"/>
      <c r="I281" s="79" t="s">
        <v>35</v>
      </c>
      <c r="J281" s="81" t="s">
        <v>99</v>
      </c>
      <c r="K281" s="77" t="s">
        <v>117</v>
      </c>
      <c r="L281" s="82" t="s">
        <v>35</v>
      </c>
      <c r="M281" s="82"/>
      <c r="N281" s="78" t="s">
        <v>145</v>
      </c>
      <c r="O281" s="78" t="s">
        <v>94</v>
      </c>
      <c r="P281" s="83" t="s">
        <v>146</v>
      </c>
      <c r="Q281" s="77" t="s">
        <v>536</v>
      </c>
      <c r="R281" s="78" t="s">
        <v>39</v>
      </c>
      <c r="S281" s="77" t="s">
        <v>552</v>
      </c>
      <c r="T281" s="84" t="s">
        <v>102</v>
      </c>
      <c r="U281" s="85" t="s">
        <v>549</v>
      </c>
      <c r="V281" s="86" t="s">
        <v>81</v>
      </c>
      <c r="W281" s="6" t="str">
        <f>IFERROR(VLOOKUP($V281,'Agrupamiento Activos'!$A$3:$S$30,2,0),"")</f>
        <v>Pública</v>
      </c>
      <c r="X281" s="6" t="str">
        <f>IFERROR(VLOOKUP($V281,'Agrupamiento Activos'!$A$4:$S$30,9,0),"")</f>
        <v>Medio</v>
      </c>
      <c r="Y281" s="6" t="str">
        <f>IFERROR(VLOOKUP($V281,'Agrupamiento Activos'!$A$4:$S$30,16,0),"")</f>
        <v>Medio</v>
      </c>
      <c r="Z281" s="6" t="str">
        <f>IFERROR(VLOOKUP($V281,'Agrupamiento Activos'!$A$4:$S$30,19,0),"")</f>
        <v>Medio</v>
      </c>
      <c r="AA281" s="88" t="s">
        <v>568</v>
      </c>
      <c r="AB281" s="88" t="s">
        <v>568</v>
      </c>
      <c r="AC281" s="88" t="s">
        <v>568</v>
      </c>
      <c r="AD281" s="88" t="s">
        <v>568</v>
      </c>
      <c r="AE281" s="88" t="s">
        <v>568</v>
      </c>
      <c r="AF281" s="88" t="s">
        <v>568</v>
      </c>
      <c r="AG281" s="88" t="s">
        <v>59</v>
      </c>
    </row>
    <row r="282" spans="1:33" ht="99.75" x14ac:dyDescent="0.25">
      <c r="A282" s="77" t="s">
        <v>87</v>
      </c>
      <c r="B282" s="78" t="s">
        <v>390</v>
      </c>
      <c r="C282" s="79" t="s">
        <v>102</v>
      </c>
      <c r="D282" s="79" t="s">
        <v>412</v>
      </c>
      <c r="E282" s="77" t="s">
        <v>413</v>
      </c>
      <c r="F282" s="80" t="s">
        <v>91</v>
      </c>
      <c r="G282" s="79"/>
      <c r="H282" s="79"/>
      <c r="I282" s="79" t="s">
        <v>35</v>
      </c>
      <c r="J282" s="81" t="s">
        <v>92</v>
      </c>
      <c r="K282" s="77" t="s">
        <v>93</v>
      </c>
      <c r="L282" s="82" t="s">
        <v>35</v>
      </c>
      <c r="M282" s="82"/>
      <c r="N282" s="78" t="s">
        <v>145</v>
      </c>
      <c r="O282" s="78" t="s">
        <v>94</v>
      </c>
      <c r="P282" s="83" t="s">
        <v>146</v>
      </c>
      <c r="Q282" s="77" t="s">
        <v>536</v>
      </c>
      <c r="R282" s="78" t="s">
        <v>39</v>
      </c>
      <c r="S282" s="77" t="s">
        <v>537</v>
      </c>
      <c r="T282" s="84" t="s">
        <v>102</v>
      </c>
      <c r="U282" s="85" t="s">
        <v>549</v>
      </c>
      <c r="V282" s="86" t="s">
        <v>73</v>
      </c>
      <c r="W282" s="6" t="str">
        <f>IFERROR(VLOOKUP($V282,'Agrupamiento Activos'!$A$3:$S$30,2,0),"")</f>
        <v>Pública</v>
      </c>
      <c r="X282" s="6" t="str">
        <f>IFERROR(VLOOKUP($V282,'Agrupamiento Activos'!$A$4:$S$30,9,0),"")</f>
        <v>Medio</v>
      </c>
      <c r="Y282" s="6" t="str">
        <f>IFERROR(VLOOKUP($V282,'Agrupamiento Activos'!$A$4:$S$30,16,0),"")</f>
        <v>Medio</v>
      </c>
      <c r="Z282" s="6" t="str">
        <f>IFERROR(VLOOKUP($V282,'Agrupamiento Activos'!$A$4:$S$30,19,0),"")</f>
        <v>Medio</v>
      </c>
      <c r="AA282" s="88" t="s">
        <v>568</v>
      </c>
      <c r="AB282" s="88" t="s">
        <v>568</v>
      </c>
      <c r="AC282" s="88" t="s">
        <v>568</v>
      </c>
      <c r="AD282" s="88" t="s">
        <v>568</v>
      </c>
      <c r="AE282" s="88" t="s">
        <v>568</v>
      </c>
      <c r="AF282" s="88" t="s">
        <v>568</v>
      </c>
      <c r="AG282" s="88" t="s">
        <v>59</v>
      </c>
    </row>
    <row r="283" spans="1:33" ht="60.75" x14ac:dyDescent="0.25">
      <c r="A283" s="77" t="s">
        <v>87</v>
      </c>
      <c r="B283" s="78" t="s">
        <v>390</v>
      </c>
      <c r="C283" s="79" t="s">
        <v>102</v>
      </c>
      <c r="D283" s="79" t="s">
        <v>414</v>
      </c>
      <c r="E283" s="77" t="s">
        <v>415</v>
      </c>
      <c r="F283" s="80" t="s">
        <v>91</v>
      </c>
      <c r="G283" s="79"/>
      <c r="H283" s="79"/>
      <c r="I283" s="79" t="s">
        <v>35</v>
      </c>
      <c r="J283" s="81" t="s">
        <v>416</v>
      </c>
      <c r="K283" s="77" t="s">
        <v>100</v>
      </c>
      <c r="L283" s="82" t="s">
        <v>35</v>
      </c>
      <c r="M283" s="82"/>
      <c r="N283" s="78" t="s">
        <v>145</v>
      </c>
      <c r="O283" s="78" t="s">
        <v>94</v>
      </c>
      <c r="P283" s="83" t="s">
        <v>146</v>
      </c>
      <c r="Q283" s="77" t="s">
        <v>536</v>
      </c>
      <c r="R283" s="78" t="s">
        <v>39</v>
      </c>
      <c r="S283" s="77" t="s">
        <v>550</v>
      </c>
      <c r="T283" s="84" t="s">
        <v>102</v>
      </c>
      <c r="U283" s="85" t="s">
        <v>549</v>
      </c>
      <c r="V283" s="86" t="s">
        <v>85</v>
      </c>
      <c r="W283" s="6" t="str">
        <f>IFERROR(VLOOKUP($V283,'Agrupamiento Activos'!$A$3:$S$30,2,0),"")</f>
        <v>Pública</v>
      </c>
      <c r="X283" s="6" t="str">
        <f>IFERROR(VLOOKUP($V283,'Agrupamiento Activos'!$A$4:$S$30,9,0),"")</f>
        <v>Medio</v>
      </c>
      <c r="Y283" s="6" t="str">
        <f>IFERROR(VLOOKUP($V283,'Agrupamiento Activos'!$A$4:$S$30,16,0),"")</f>
        <v>Medio</v>
      </c>
      <c r="Z283" s="6" t="str">
        <f>IFERROR(VLOOKUP($V283,'Agrupamiento Activos'!$A$4:$S$30,19,0),"")</f>
        <v>Medio</v>
      </c>
      <c r="AA283" s="88" t="s">
        <v>568</v>
      </c>
      <c r="AB283" s="88" t="s">
        <v>568</v>
      </c>
      <c r="AC283" s="88" t="s">
        <v>568</v>
      </c>
      <c r="AD283" s="88" t="s">
        <v>568</v>
      </c>
      <c r="AE283" s="88" t="s">
        <v>568</v>
      </c>
      <c r="AF283" s="88" t="s">
        <v>568</v>
      </c>
      <c r="AG283" s="88" t="s">
        <v>569</v>
      </c>
    </row>
    <row r="284" spans="1:33" ht="99.75" x14ac:dyDescent="0.25">
      <c r="A284" s="77" t="s">
        <v>87</v>
      </c>
      <c r="B284" s="78" t="s">
        <v>390</v>
      </c>
      <c r="C284" s="79" t="s">
        <v>102</v>
      </c>
      <c r="D284" s="79" t="s">
        <v>72</v>
      </c>
      <c r="E284" s="77" t="s">
        <v>417</v>
      </c>
      <c r="F284" s="80" t="s">
        <v>91</v>
      </c>
      <c r="G284" s="79"/>
      <c r="H284" s="79"/>
      <c r="I284" s="79" t="s">
        <v>35</v>
      </c>
      <c r="J284" s="81" t="s">
        <v>92</v>
      </c>
      <c r="K284" s="77" t="s">
        <v>93</v>
      </c>
      <c r="L284" s="82" t="s">
        <v>35</v>
      </c>
      <c r="M284" s="82"/>
      <c r="N284" s="78" t="s">
        <v>145</v>
      </c>
      <c r="O284" s="78" t="s">
        <v>94</v>
      </c>
      <c r="P284" s="83" t="s">
        <v>146</v>
      </c>
      <c r="Q284" s="77" t="s">
        <v>536</v>
      </c>
      <c r="R284" s="78" t="s">
        <v>39</v>
      </c>
      <c r="S284" s="77" t="s">
        <v>537</v>
      </c>
      <c r="T284" s="84" t="s">
        <v>102</v>
      </c>
      <c r="U284" s="85" t="s">
        <v>549</v>
      </c>
      <c r="V284" s="86" t="s">
        <v>73</v>
      </c>
      <c r="W284" s="6" t="str">
        <f>IFERROR(VLOOKUP($V284,'Agrupamiento Activos'!$A$3:$S$30,2,0),"")</f>
        <v>Pública</v>
      </c>
      <c r="X284" s="6" t="str">
        <f>IFERROR(VLOOKUP($V284,'Agrupamiento Activos'!$A$4:$S$30,9,0),"")</f>
        <v>Medio</v>
      </c>
      <c r="Y284" s="6" t="str">
        <f>IFERROR(VLOOKUP($V284,'Agrupamiento Activos'!$A$4:$S$30,16,0),"")</f>
        <v>Medio</v>
      </c>
      <c r="Z284" s="6" t="str">
        <f>IFERROR(VLOOKUP($V284,'Agrupamiento Activos'!$A$4:$S$30,19,0),"")</f>
        <v>Medio</v>
      </c>
      <c r="AA284" s="88" t="s">
        <v>568</v>
      </c>
      <c r="AB284" s="88" t="s">
        <v>568</v>
      </c>
      <c r="AC284" s="88" t="s">
        <v>568</v>
      </c>
      <c r="AD284" s="88" t="s">
        <v>568</v>
      </c>
      <c r="AE284" s="88" t="s">
        <v>568</v>
      </c>
      <c r="AF284" s="88" t="s">
        <v>568</v>
      </c>
      <c r="AG284" s="88" t="s">
        <v>59</v>
      </c>
    </row>
    <row r="285" spans="1:33" ht="45" x14ac:dyDescent="0.25">
      <c r="A285" s="77" t="s">
        <v>87</v>
      </c>
      <c r="B285" s="78" t="s">
        <v>390</v>
      </c>
      <c r="C285" s="79" t="s">
        <v>102</v>
      </c>
      <c r="D285" s="79" t="s">
        <v>418</v>
      </c>
      <c r="E285" s="77" t="s">
        <v>419</v>
      </c>
      <c r="F285" s="80" t="s">
        <v>91</v>
      </c>
      <c r="G285" s="79" t="s">
        <v>35</v>
      </c>
      <c r="H285" s="79" t="s">
        <v>35</v>
      </c>
      <c r="I285" s="79"/>
      <c r="J285" s="81" t="s">
        <v>420</v>
      </c>
      <c r="K285" s="77" t="s">
        <v>154</v>
      </c>
      <c r="L285" s="82" t="s">
        <v>35</v>
      </c>
      <c r="M285" s="82"/>
      <c r="N285" s="78" t="s">
        <v>145</v>
      </c>
      <c r="O285" s="78" t="s">
        <v>94</v>
      </c>
      <c r="P285" s="83" t="s">
        <v>146</v>
      </c>
      <c r="Q285" s="77" t="s">
        <v>553</v>
      </c>
      <c r="R285" s="78" t="s">
        <v>541</v>
      </c>
      <c r="S285" s="77" t="s">
        <v>554</v>
      </c>
      <c r="T285" s="94" t="s">
        <v>547</v>
      </c>
      <c r="U285" s="85" t="s">
        <v>549</v>
      </c>
      <c r="V285" s="86" t="s">
        <v>83</v>
      </c>
      <c r="W285" s="6" t="str">
        <f>IFERROR(VLOOKUP($V285,'Agrupamiento Activos'!$A$3:$S$30,2,0),"")</f>
        <v>Pública</v>
      </c>
      <c r="X285" s="6" t="str">
        <f>IFERROR(VLOOKUP($V285,'Agrupamiento Activos'!$A$4:$S$30,9,0),"")</f>
        <v>Alto</v>
      </c>
      <c r="Y285" s="6" t="str">
        <f>IFERROR(VLOOKUP($V285,'Agrupamiento Activos'!$A$4:$S$30,16,0),"")</f>
        <v>Alto</v>
      </c>
      <c r="Z285" s="6" t="str">
        <f>IFERROR(VLOOKUP($V285,'Agrupamiento Activos'!$A$4:$S$30,19,0),"")</f>
        <v>Medio</v>
      </c>
      <c r="AA285" s="88" t="s">
        <v>568</v>
      </c>
      <c r="AB285" s="88" t="s">
        <v>568</v>
      </c>
      <c r="AC285" s="88" t="s">
        <v>568</v>
      </c>
      <c r="AD285" s="88" t="s">
        <v>568</v>
      </c>
      <c r="AE285" s="88" t="s">
        <v>568</v>
      </c>
      <c r="AF285" s="88" t="s">
        <v>568</v>
      </c>
      <c r="AG285" s="88" t="s">
        <v>59</v>
      </c>
    </row>
    <row r="286" spans="1:33" ht="57" x14ac:dyDescent="0.25">
      <c r="A286" s="77" t="s">
        <v>87</v>
      </c>
      <c r="B286" s="78" t="s">
        <v>390</v>
      </c>
      <c r="C286" s="79" t="s">
        <v>102</v>
      </c>
      <c r="D286" s="79" t="s">
        <v>421</v>
      </c>
      <c r="E286" s="77" t="s">
        <v>422</v>
      </c>
      <c r="F286" s="80" t="s">
        <v>91</v>
      </c>
      <c r="G286" s="79" t="s">
        <v>35</v>
      </c>
      <c r="H286" s="79"/>
      <c r="I286" s="79"/>
      <c r="J286" s="81" t="s">
        <v>108</v>
      </c>
      <c r="K286" s="77" t="s">
        <v>102</v>
      </c>
      <c r="L286" s="82" t="s">
        <v>35</v>
      </c>
      <c r="M286" s="82"/>
      <c r="N286" s="78" t="s">
        <v>145</v>
      </c>
      <c r="O286" s="78" t="s">
        <v>94</v>
      </c>
      <c r="P286" s="83" t="s">
        <v>146</v>
      </c>
      <c r="Q286" s="77" t="s">
        <v>553</v>
      </c>
      <c r="R286" s="78" t="s">
        <v>39</v>
      </c>
      <c r="S286" s="77" t="s">
        <v>554</v>
      </c>
      <c r="T286" s="84" t="s">
        <v>102</v>
      </c>
      <c r="U286" s="85" t="s">
        <v>549</v>
      </c>
      <c r="V286" s="86" t="s">
        <v>83</v>
      </c>
      <c r="W286" s="6" t="str">
        <f>IFERROR(VLOOKUP($V286,'Agrupamiento Activos'!$A$3:$S$30,2,0),"")</f>
        <v>Pública</v>
      </c>
      <c r="X286" s="6" t="str">
        <f>IFERROR(VLOOKUP($V286,'Agrupamiento Activos'!$A$4:$S$30,9,0),"")</f>
        <v>Alto</v>
      </c>
      <c r="Y286" s="6" t="str">
        <f>IFERROR(VLOOKUP($V286,'Agrupamiento Activos'!$A$4:$S$30,16,0),"")</f>
        <v>Alto</v>
      </c>
      <c r="Z286" s="6" t="str">
        <f>IFERROR(VLOOKUP($V286,'Agrupamiento Activos'!$A$4:$S$30,19,0),"")</f>
        <v>Medio</v>
      </c>
      <c r="AA286" s="88" t="s">
        <v>568</v>
      </c>
      <c r="AB286" s="88" t="s">
        <v>568</v>
      </c>
      <c r="AC286" s="88" t="s">
        <v>568</v>
      </c>
      <c r="AD286" s="88" t="s">
        <v>568</v>
      </c>
      <c r="AE286" s="88" t="s">
        <v>568</v>
      </c>
      <c r="AF286" s="88" t="s">
        <v>568</v>
      </c>
      <c r="AG286" s="88" t="s">
        <v>59</v>
      </c>
    </row>
    <row r="287" spans="1:33" ht="56.25" x14ac:dyDescent="0.25">
      <c r="A287" s="77" t="s">
        <v>87</v>
      </c>
      <c r="B287" s="78" t="s">
        <v>390</v>
      </c>
      <c r="C287" s="79" t="s">
        <v>102</v>
      </c>
      <c r="D287" s="79" t="s">
        <v>423</v>
      </c>
      <c r="E287" s="77" t="s">
        <v>424</v>
      </c>
      <c r="F287" s="80" t="s">
        <v>91</v>
      </c>
      <c r="G287" s="79"/>
      <c r="H287" s="79"/>
      <c r="I287" s="79" t="s">
        <v>35</v>
      </c>
      <c r="J287" s="81" t="s">
        <v>99</v>
      </c>
      <c r="K287" s="77" t="s">
        <v>255</v>
      </c>
      <c r="L287" s="82"/>
      <c r="M287" s="82" t="s">
        <v>35</v>
      </c>
      <c r="N287" s="78" t="s">
        <v>145</v>
      </c>
      <c r="O287" s="78" t="s">
        <v>94</v>
      </c>
      <c r="P287" s="83" t="s">
        <v>146</v>
      </c>
      <c r="Q287" s="77" t="s">
        <v>544</v>
      </c>
      <c r="R287" s="78" t="s">
        <v>545</v>
      </c>
      <c r="S287" s="77" t="s">
        <v>546</v>
      </c>
      <c r="T287" s="94" t="s">
        <v>547</v>
      </c>
      <c r="U287" s="85" t="s">
        <v>549</v>
      </c>
      <c r="V287" s="86" t="s">
        <v>81</v>
      </c>
      <c r="W287" s="6" t="str">
        <f>IFERROR(VLOOKUP($V287,'Agrupamiento Activos'!$A$3:$S$30,2,0),"")</f>
        <v>Pública</v>
      </c>
      <c r="X287" s="6" t="str">
        <f>IFERROR(VLOOKUP($V287,'Agrupamiento Activos'!$A$4:$S$30,9,0),"")</f>
        <v>Medio</v>
      </c>
      <c r="Y287" s="6" t="str">
        <f>IFERROR(VLOOKUP($V287,'Agrupamiento Activos'!$A$4:$S$30,16,0),"")</f>
        <v>Medio</v>
      </c>
      <c r="Z287" s="6" t="str">
        <f>IFERROR(VLOOKUP($V287,'Agrupamiento Activos'!$A$4:$S$30,19,0),"")</f>
        <v>Medio</v>
      </c>
      <c r="AA287" s="88" t="s">
        <v>568</v>
      </c>
      <c r="AB287" s="88" t="s">
        <v>568</v>
      </c>
      <c r="AC287" s="88" t="s">
        <v>568</v>
      </c>
      <c r="AD287" s="88" t="s">
        <v>568</v>
      </c>
      <c r="AE287" s="88" t="s">
        <v>568</v>
      </c>
      <c r="AF287" s="88" t="s">
        <v>568</v>
      </c>
      <c r="AG287" s="88" t="s">
        <v>59</v>
      </c>
    </row>
    <row r="288" spans="1:33" ht="60.75" x14ac:dyDescent="0.25">
      <c r="A288" s="77" t="s">
        <v>87</v>
      </c>
      <c r="B288" s="78" t="s">
        <v>390</v>
      </c>
      <c r="C288" s="79" t="s">
        <v>102</v>
      </c>
      <c r="D288" s="79" t="s">
        <v>425</v>
      </c>
      <c r="E288" s="77" t="s">
        <v>426</v>
      </c>
      <c r="F288" s="80" t="s">
        <v>91</v>
      </c>
      <c r="G288" s="79" t="s">
        <v>35</v>
      </c>
      <c r="H288" s="79" t="s">
        <v>35</v>
      </c>
      <c r="I288" s="79"/>
      <c r="J288" s="81" t="s">
        <v>420</v>
      </c>
      <c r="K288" s="77" t="s">
        <v>154</v>
      </c>
      <c r="L288" s="82" t="s">
        <v>35</v>
      </c>
      <c r="M288" s="82"/>
      <c r="N288" s="78" t="s">
        <v>145</v>
      </c>
      <c r="O288" s="78" t="s">
        <v>94</v>
      </c>
      <c r="P288" s="83" t="s">
        <v>146</v>
      </c>
      <c r="Q288" s="77" t="s">
        <v>553</v>
      </c>
      <c r="R288" s="78" t="s">
        <v>541</v>
      </c>
      <c r="S288" s="77" t="s">
        <v>554</v>
      </c>
      <c r="T288" s="94" t="s">
        <v>547</v>
      </c>
      <c r="U288" s="85" t="s">
        <v>549</v>
      </c>
      <c r="V288" s="86" t="s">
        <v>83</v>
      </c>
      <c r="W288" s="6" t="str">
        <f>IFERROR(VLOOKUP($V288,'Agrupamiento Activos'!$A$3:$S$30,2,0),"")</f>
        <v>Pública</v>
      </c>
      <c r="X288" s="6" t="str">
        <f>IFERROR(VLOOKUP($V288,'Agrupamiento Activos'!$A$4:$S$30,9,0),"")</f>
        <v>Alto</v>
      </c>
      <c r="Y288" s="6" t="str">
        <f>IFERROR(VLOOKUP($V288,'Agrupamiento Activos'!$A$4:$S$30,16,0),"")</f>
        <v>Alto</v>
      </c>
      <c r="Z288" s="6" t="str">
        <f>IFERROR(VLOOKUP($V288,'Agrupamiento Activos'!$A$4:$S$30,19,0),"")</f>
        <v>Medio</v>
      </c>
      <c r="AA288" s="88" t="s">
        <v>568</v>
      </c>
      <c r="AB288" s="88" t="s">
        <v>568</v>
      </c>
      <c r="AC288" s="88" t="s">
        <v>568</v>
      </c>
      <c r="AD288" s="88" t="s">
        <v>568</v>
      </c>
      <c r="AE288" s="88" t="s">
        <v>568</v>
      </c>
      <c r="AF288" s="88" t="s">
        <v>568</v>
      </c>
      <c r="AG288" s="88" t="s">
        <v>59</v>
      </c>
    </row>
    <row r="289" spans="1:33" ht="56.25" x14ac:dyDescent="0.25">
      <c r="A289" s="77" t="s">
        <v>87</v>
      </c>
      <c r="B289" s="78" t="s">
        <v>390</v>
      </c>
      <c r="C289" s="79" t="s">
        <v>102</v>
      </c>
      <c r="D289" s="79" t="s">
        <v>427</v>
      </c>
      <c r="E289" s="77" t="s">
        <v>428</v>
      </c>
      <c r="F289" s="80" t="s">
        <v>91</v>
      </c>
      <c r="G289" s="79"/>
      <c r="H289" s="79"/>
      <c r="I289" s="79" t="s">
        <v>35</v>
      </c>
      <c r="J289" s="81" t="s">
        <v>99</v>
      </c>
      <c r="K289" s="77" t="s">
        <v>117</v>
      </c>
      <c r="L289" s="82" t="s">
        <v>35</v>
      </c>
      <c r="M289" s="82"/>
      <c r="N289" s="78" t="s">
        <v>145</v>
      </c>
      <c r="O289" s="78" t="s">
        <v>94</v>
      </c>
      <c r="P289" s="83" t="s">
        <v>146</v>
      </c>
      <c r="Q289" s="77" t="s">
        <v>536</v>
      </c>
      <c r="R289" s="78" t="s">
        <v>39</v>
      </c>
      <c r="S289" s="77" t="s">
        <v>548</v>
      </c>
      <c r="T289" s="84" t="s">
        <v>102</v>
      </c>
      <c r="U289" s="85" t="s">
        <v>549</v>
      </c>
      <c r="V289" s="86" t="s">
        <v>81</v>
      </c>
      <c r="W289" s="6" t="str">
        <f>IFERROR(VLOOKUP($V289,'Agrupamiento Activos'!$A$3:$S$30,2,0),"")</f>
        <v>Pública</v>
      </c>
      <c r="X289" s="6" t="str">
        <f>IFERROR(VLOOKUP($V289,'Agrupamiento Activos'!$A$4:$S$30,9,0),"")</f>
        <v>Medio</v>
      </c>
      <c r="Y289" s="6" t="str">
        <f>IFERROR(VLOOKUP($V289,'Agrupamiento Activos'!$A$4:$S$30,16,0),"")</f>
        <v>Medio</v>
      </c>
      <c r="Z289" s="6" t="str">
        <f>IFERROR(VLOOKUP($V289,'Agrupamiento Activos'!$A$4:$S$30,19,0),"")</f>
        <v>Medio</v>
      </c>
      <c r="AA289" s="88" t="s">
        <v>568</v>
      </c>
      <c r="AB289" s="88" t="s">
        <v>568</v>
      </c>
      <c r="AC289" s="88" t="s">
        <v>568</v>
      </c>
      <c r="AD289" s="88" t="s">
        <v>568</v>
      </c>
      <c r="AE289" s="88" t="s">
        <v>568</v>
      </c>
      <c r="AF289" s="88" t="s">
        <v>568</v>
      </c>
      <c r="AG289" s="88" t="s">
        <v>59</v>
      </c>
    </row>
    <row r="290" spans="1:33" ht="60" x14ac:dyDescent="0.25">
      <c r="A290" s="77" t="s">
        <v>87</v>
      </c>
      <c r="B290" s="78" t="s">
        <v>429</v>
      </c>
      <c r="C290" s="79" t="s">
        <v>102</v>
      </c>
      <c r="D290" s="77" t="s">
        <v>72</v>
      </c>
      <c r="E290" s="77" t="s">
        <v>430</v>
      </c>
      <c r="F290" s="80" t="s">
        <v>91</v>
      </c>
      <c r="G290" s="79"/>
      <c r="H290" s="79"/>
      <c r="I290" s="79" t="s">
        <v>35</v>
      </c>
      <c r="J290" s="81" t="s">
        <v>92</v>
      </c>
      <c r="K290" s="77" t="s">
        <v>93</v>
      </c>
      <c r="L290" s="82" t="s">
        <v>35</v>
      </c>
      <c r="M290" s="82"/>
      <c r="N290" s="78" t="s">
        <v>145</v>
      </c>
      <c r="O290" s="78" t="s">
        <v>94</v>
      </c>
      <c r="P290" s="83" t="s">
        <v>146</v>
      </c>
      <c r="Q290" s="77" t="s">
        <v>536</v>
      </c>
      <c r="R290" s="78" t="s">
        <v>39</v>
      </c>
      <c r="S290" s="77" t="s">
        <v>537</v>
      </c>
      <c r="T290" s="84" t="s">
        <v>102</v>
      </c>
      <c r="U290" s="85" t="s">
        <v>549</v>
      </c>
      <c r="V290" s="86" t="s">
        <v>73</v>
      </c>
      <c r="W290" s="6" t="str">
        <f>IFERROR(VLOOKUP($V290,'Agrupamiento Activos'!$A$3:$S$30,2,0),"")</f>
        <v>Pública</v>
      </c>
      <c r="X290" s="6" t="str">
        <f>IFERROR(VLOOKUP($V290,'Agrupamiento Activos'!$A$4:$S$30,9,0),"")</f>
        <v>Medio</v>
      </c>
      <c r="Y290" s="6" t="str">
        <f>IFERROR(VLOOKUP($V290,'Agrupamiento Activos'!$A$4:$S$30,16,0),"")</f>
        <v>Medio</v>
      </c>
      <c r="Z290" s="6" t="str">
        <f>IFERROR(VLOOKUP($V290,'Agrupamiento Activos'!$A$4:$S$30,19,0),"")</f>
        <v>Medio</v>
      </c>
      <c r="AA290" s="88" t="s">
        <v>568</v>
      </c>
      <c r="AB290" s="88" t="s">
        <v>568</v>
      </c>
      <c r="AC290" s="88" t="s">
        <v>568</v>
      </c>
      <c r="AD290" s="88" t="s">
        <v>568</v>
      </c>
      <c r="AE290" s="88" t="s">
        <v>568</v>
      </c>
      <c r="AF290" s="88" t="s">
        <v>568</v>
      </c>
      <c r="AG290" s="88" t="s">
        <v>59</v>
      </c>
    </row>
    <row r="291" spans="1:33" ht="45" x14ac:dyDescent="0.25">
      <c r="A291" s="77" t="s">
        <v>87</v>
      </c>
      <c r="B291" s="78" t="s">
        <v>429</v>
      </c>
      <c r="C291" s="79" t="s">
        <v>431</v>
      </c>
      <c r="D291" s="77" t="s">
        <v>78</v>
      </c>
      <c r="E291" s="77" t="s">
        <v>430</v>
      </c>
      <c r="F291" s="80" t="s">
        <v>91</v>
      </c>
      <c r="G291" s="79" t="s">
        <v>35</v>
      </c>
      <c r="H291" s="79"/>
      <c r="I291" s="79"/>
      <c r="J291" s="81" t="s">
        <v>108</v>
      </c>
      <c r="K291" s="77" t="s">
        <v>102</v>
      </c>
      <c r="L291" s="82" t="s">
        <v>35</v>
      </c>
      <c r="M291" s="82"/>
      <c r="N291" s="78" t="s">
        <v>145</v>
      </c>
      <c r="O291" s="78" t="s">
        <v>94</v>
      </c>
      <c r="P291" s="83" t="s">
        <v>146</v>
      </c>
      <c r="Q291" s="77" t="s">
        <v>553</v>
      </c>
      <c r="R291" s="78" t="s">
        <v>39</v>
      </c>
      <c r="S291" s="77" t="s">
        <v>554</v>
      </c>
      <c r="T291" s="84" t="s">
        <v>102</v>
      </c>
      <c r="U291" s="85" t="s">
        <v>549</v>
      </c>
      <c r="V291" s="86" t="s">
        <v>83</v>
      </c>
      <c r="W291" s="6" t="str">
        <f>IFERROR(VLOOKUP($V291,'Agrupamiento Activos'!$A$3:$S$30,2,0),"")</f>
        <v>Pública</v>
      </c>
      <c r="X291" s="6" t="str">
        <f>IFERROR(VLOOKUP($V291,'Agrupamiento Activos'!$A$4:$S$30,9,0),"")</f>
        <v>Alto</v>
      </c>
      <c r="Y291" s="6" t="str">
        <f>IFERROR(VLOOKUP($V291,'Agrupamiento Activos'!$A$4:$S$30,16,0),"")</f>
        <v>Alto</v>
      </c>
      <c r="Z291" s="6" t="str">
        <f>IFERROR(VLOOKUP($V291,'Agrupamiento Activos'!$A$4:$S$30,19,0),"")</f>
        <v>Medio</v>
      </c>
      <c r="AA291" s="88" t="s">
        <v>568</v>
      </c>
      <c r="AB291" s="88" t="s">
        <v>568</v>
      </c>
      <c r="AC291" s="88" t="s">
        <v>568</v>
      </c>
      <c r="AD291" s="88" t="s">
        <v>568</v>
      </c>
      <c r="AE291" s="88" t="s">
        <v>568</v>
      </c>
      <c r="AF291" s="88" t="s">
        <v>568</v>
      </c>
      <c r="AG291" s="88" t="s">
        <v>59</v>
      </c>
    </row>
    <row r="292" spans="1:33" ht="57" x14ac:dyDescent="0.25">
      <c r="A292" s="77" t="s">
        <v>87</v>
      </c>
      <c r="B292" s="78" t="s">
        <v>429</v>
      </c>
      <c r="C292" s="79" t="s">
        <v>102</v>
      </c>
      <c r="D292" s="77" t="s">
        <v>432</v>
      </c>
      <c r="E292" s="77" t="s">
        <v>433</v>
      </c>
      <c r="F292" s="80" t="s">
        <v>91</v>
      </c>
      <c r="G292" s="79" t="s">
        <v>35</v>
      </c>
      <c r="H292" s="79"/>
      <c r="I292" s="79"/>
      <c r="J292" s="81" t="s">
        <v>108</v>
      </c>
      <c r="K292" s="77" t="s">
        <v>102</v>
      </c>
      <c r="L292" s="82" t="s">
        <v>35</v>
      </c>
      <c r="M292" s="82"/>
      <c r="N292" s="78" t="s">
        <v>145</v>
      </c>
      <c r="O292" s="78" t="s">
        <v>94</v>
      </c>
      <c r="P292" s="83" t="s">
        <v>146</v>
      </c>
      <c r="Q292" s="77" t="s">
        <v>553</v>
      </c>
      <c r="R292" s="78" t="s">
        <v>39</v>
      </c>
      <c r="S292" s="77" t="s">
        <v>554</v>
      </c>
      <c r="T292" s="84" t="s">
        <v>102</v>
      </c>
      <c r="U292" s="85" t="s">
        <v>549</v>
      </c>
      <c r="V292" s="86" t="s">
        <v>86</v>
      </c>
      <c r="W292" s="6" t="str">
        <f>IFERROR(VLOOKUP($V292,'Agrupamiento Activos'!$A$3:$S$30,2,0),"")</f>
        <v>Pública</v>
      </c>
      <c r="X292" s="6" t="str">
        <f>IFERROR(VLOOKUP($V292,'Agrupamiento Activos'!$A$4:$S$30,9,0),"")</f>
        <v>Alto</v>
      </c>
      <c r="Y292" s="6" t="str">
        <f>IFERROR(VLOOKUP($V292,'Agrupamiento Activos'!$A$4:$S$30,16,0),"")</f>
        <v>Alto</v>
      </c>
      <c r="Z292" s="6" t="str">
        <f>IFERROR(VLOOKUP($V292,'Agrupamiento Activos'!$A$4:$S$30,19,0),"")</f>
        <v>Medio</v>
      </c>
      <c r="AA292" s="88" t="s">
        <v>568</v>
      </c>
      <c r="AB292" s="88" t="s">
        <v>568</v>
      </c>
      <c r="AC292" s="88" t="s">
        <v>568</v>
      </c>
      <c r="AD292" s="88" t="s">
        <v>568</v>
      </c>
      <c r="AE292" s="88" t="s">
        <v>568</v>
      </c>
      <c r="AF292" s="88" t="s">
        <v>568</v>
      </c>
      <c r="AG292" s="88" t="s">
        <v>59</v>
      </c>
    </row>
    <row r="293" spans="1:33" ht="57" x14ac:dyDescent="0.25">
      <c r="A293" s="77" t="s">
        <v>87</v>
      </c>
      <c r="B293" s="78" t="s">
        <v>429</v>
      </c>
      <c r="C293" s="79" t="s">
        <v>102</v>
      </c>
      <c r="D293" s="77" t="s">
        <v>434</v>
      </c>
      <c r="E293" s="77" t="s">
        <v>435</v>
      </c>
      <c r="F293" s="80" t="s">
        <v>91</v>
      </c>
      <c r="G293" s="79" t="s">
        <v>35</v>
      </c>
      <c r="H293" s="79"/>
      <c r="I293" s="79"/>
      <c r="J293" s="81" t="s">
        <v>108</v>
      </c>
      <c r="K293" s="77" t="s">
        <v>102</v>
      </c>
      <c r="L293" s="82" t="s">
        <v>35</v>
      </c>
      <c r="M293" s="82"/>
      <c r="N293" s="78" t="s">
        <v>145</v>
      </c>
      <c r="O293" s="78" t="s">
        <v>94</v>
      </c>
      <c r="P293" s="83" t="s">
        <v>146</v>
      </c>
      <c r="Q293" s="77" t="s">
        <v>553</v>
      </c>
      <c r="R293" s="78" t="s">
        <v>39</v>
      </c>
      <c r="S293" s="77" t="s">
        <v>554</v>
      </c>
      <c r="T293" s="84" t="s">
        <v>102</v>
      </c>
      <c r="U293" s="85" t="s">
        <v>549</v>
      </c>
      <c r="V293" s="86" t="s">
        <v>84</v>
      </c>
      <c r="W293" s="6" t="str">
        <f>IFERROR(VLOOKUP($V293,'Agrupamiento Activos'!$A$3:$S$30,2,0),"")</f>
        <v>Pública</v>
      </c>
      <c r="X293" s="6" t="str">
        <f>IFERROR(VLOOKUP($V293,'Agrupamiento Activos'!$A$4:$S$30,9,0),"")</f>
        <v>Alto</v>
      </c>
      <c r="Y293" s="6" t="str">
        <f>IFERROR(VLOOKUP($V293,'Agrupamiento Activos'!$A$4:$S$30,16,0),"")</f>
        <v>Alto</v>
      </c>
      <c r="Z293" s="6" t="str">
        <f>IFERROR(VLOOKUP($V293,'Agrupamiento Activos'!$A$4:$S$30,19,0),"")</f>
        <v>Medio</v>
      </c>
      <c r="AA293" s="88" t="s">
        <v>568</v>
      </c>
      <c r="AB293" s="88" t="s">
        <v>568</v>
      </c>
      <c r="AC293" s="88" t="s">
        <v>568</v>
      </c>
      <c r="AD293" s="88" t="s">
        <v>568</v>
      </c>
      <c r="AE293" s="88" t="s">
        <v>568</v>
      </c>
      <c r="AF293" s="88" t="s">
        <v>568</v>
      </c>
      <c r="AG293" s="88" t="s">
        <v>59</v>
      </c>
    </row>
    <row r="294" spans="1:33" ht="45" x14ac:dyDescent="0.25">
      <c r="A294" s="77" t="s">
        <v>87</v>
      </c>
      <c r="B294" s="78" t="s">
        <v>429</v>
      </c>
      <c r="C294" s="79" t="s">
        <v>436</v>
      </c>
      <c r="D294" s="77" t="s">
        <v>437</v>
      </c>
      <c r="E294" s="77" t="s">
        <v>438</v>
      </c>
      <c r="F294" s="80" t="s">
        <v>91</v>
      </c>
      <c r="G294" s="79" t="s">
        <v>35</v>
      </c>
      <c r="H294" s="79"/>
      <c r="I294" s="79"/>
      <c r="J294" s="81" t="s">
        <v>108</v>
      </c>
      <c r="K294" s="77" t="s">
        <v>102</v>
      </c>
      <c r="L294" s="82" t="s">
        <v>35</v>
      </c>
      <c r="M294" s="82"/>
      <c r="N294" s="78" t="s">
        <v>145</v>
      </c>
      <c r="O294" s="78" t="s">
        <v>94</v>
      </c>
      <c r="P294" s="83" t="s">
        <v>146</v>
      </c>
      <c r="Q294" s="77" t="s">
        <v>553</v>
      </c>
      <c r="R294" s="78" t="s">
        <v>39</v>
      </c>
      <c r="S294" s="77" t="s">
        <v>554</v>
      </c>
      <c r="T294" s="84" t="s">
        <v>102</v>
      </c>
      <c r="U294" s="85" t="s">
        <v>549</v>
      </c>
      <c r="V294" s="86" t="s">
        <v>84</v>
      </c>
      <c r="W294" s="6" t="str">
        <f>IFERROR(VLOOKUP($V294,'Agrupamiento Activos'!$A$3:$S$30,2,0),"")</f>
        <v>Pública</v>
      </c>
      <c r="X294" s="6" t="str">
        <f>IFERROR(VLOOKUP($V294,'Agrupamiento Activos'!$A$4:$S$30,9,0),"")</f>
        <v>Alto</v>
      </c>
      <c r="Y294" s="6" t="str">
        <f>IFERROR(VLOOKUP($V294,'Agrupamiento Activos'!$A$4:$S$30,16,0),"")</f>
        <v>Alto</v>
      </c>
      <c r="Z294" s="6" t="str">
        <f>IFERROR(VLOOKUP($V294,'Agrupamiento Activos'!$A$4:$S$30,19,0),"")</f>
        <v>Medio</v>
      </c>
      <c r="AA294" s="88" t="s">
        <v>568</v>
      </c>
      <c r="AB294" s="88" t="s">
        <v>568</v>
      </c>
      <c r="AC294" s="88" t="s">
        <v>568</v>
      </c>
      <c r="AD294" s="88" t="s">
        <v>568</v>
      </c>
      <c r="AE294" s="88" t="s">
        <v>568</v>
      </c>
      <c r="AF294" s="88" t="s">
        <v>568</v>
      </c>
      <c r="AG294" s="88" t="s">
        <v>569</v>
      </c>
    </row>
    <row r="295" spans="1:33" ht="45" x14ac:dyDescent="0.25">
      <c r="A295" s="77" t="s">
        <v>87</v>
      </c>
      <c r="B295" s="78" t="s">
        <v>429</v>
      </c>
      <c r="C295" s="79" t="s">
        <v>89</v>
      </c>
      <c r="D295" s="77" t="s">
        <v>77</v>
      </c>
      <c r="E295" s="77" t="s">
        <v>439</v>
      </c>
      <c r="F295" s="80" t="s">
        <v>91</v>
      </c>
      <c r="G295" s="79" t="s">
        <v>35</v>
      </c>
      <c r="H295" s="79"/>
      <c r="I295" s="79"/>
      <c r="J295" s="81" t="s">
        <v>108</v>
      </c>
      <c r="K295" s="77" t="s">
        <v>102</v>
      </c>
      <c r="L295" s="82" t="s">
        <v>35</v>
      </c>
      <c r="M295" s="82"/>
      <c r="N295" s="78" t="s">
        <v>145</v>
      </c>
      <c r="O295" s="78" t="s">
        <v>94</v>
      </c>
      <c r="P295" s="83" t="s">
        <v>146</v>
      </c>
      <c r="Q295" s="77" t="s">
        <v>553</v>
      </c>
      <c r="R295" s="78" t="s">
        <v>39</v>
      </c>
      <c r="S295" s="77" t="s">
        <v>554</v>
      </c>
      <c r="T295" s="84" t="s">
        <v>102</v>
      </c>
      <c r="U295" s="85" t="s">
        <v>549</v>
      </c>
      <c r="V295" s="86" t="s">
        <v>77</v>
      </c>
      <c r="W295" s="6" t="str">
        <f>IFERROR(VLOOKUP($V295,'Agrupamiento Activos'!$A$3:$S$30,2,0),"")</f>
        <v>Pública</v>
      </c>
      <c r="X295" s="6" t="str">
        <f>IFERROR(VLOOKUP($V295,'Agrupamiento Activos'!$A$4:$S$30,9,0),"")</f>
        <v>Medio</v>
      </c>
      <c r="Y295" s="6" t="str">
        <f>IFERROR(VLOOKUP($V295,'Agrupamiento Activos'!$A$4:$S$30,16,0),"")</f>
        <v>Medio</v>
      </c>
      <c r="Z295" s="6" t="str">
        <f>IFERROR(VLOOKUP($V295,'Agrupamiento Activos'!$A$4:$S$30,19,0),"")</f>
        <v>Medio</v>
      </c>
      <c r="AA295" s="88" t="s">
        <v>568</v>
      </c>
      <c r="AB295" s="88" t="s">
        <v>568</v>
      </c>
      <c r="AC295" s="88" t="s">
        <v>568</v>
      </c>
      <c r="AD295" s="88" t="s">
        <v>568</v>
      </c>
      <c r="AE295" s="88" t="s">
        <v>568</v>
      </c>
      <c r="AF295" s="88" t="s">
        <v>568</v>
      </c>
      <c r="AG295" s="88" t="s">
        <v>59</v>
      </c>
    </row>
    <row r="296" spans="1:33" ht="60.75" x14ac:dyDescent="0.25">
      <c r="A296" s="77" t="s">
        <v>87</v>
      </c>
      <c r="B296" s="78" t="s">
        <v>429</v>
      </c>
      <c r="C296" s="79" t="s">
        <v>102</v>
      </c>
      <c r="D296" s="77" t="s">
        <v>440</v>
      </c>
      <c r="E296" s="77" t="s">
        <v>415</v>
      </c>
      <c r="F296" s="80" t="s">
        <v>91</v>
      </c>
      <c r="G296" s="79"/>
      <c r="H296" s="79"/>
      <c r="I296" s="79" t="s">
        <v>35</v>
      </c>
      <c r="J296" s="81" t="s">
        <v>416</v>
      </c>
      <c r="K296" s="77" t="s">
        <v>100</v>
      </c>
      <c r="L296" s="82" t="s">
        <v>35</v>
      </c>
      <c r="M296" s="82"/>
      <c r="N296" s="78" t="s">
        <v>145</v>
      </c>
      <c r="O296" s="78" t="s">
        <v>94</v>
      </c>
      <c r="P296" s="83" t="s">
        <v>146</v>
      </c>
      <c r="Q296" s="77" t="s">
        <v>536</v>
      </c>
      <c r="R296" s="78" t="s">
        <v>39</v>
      </c>
      <c r="S296" s="77" t="s">
        <v>550</v>
      </c>
      <c r="T296" s="84" t="s">
        <v>102</v>
      </c>
      <c r="U296" s="85" t="s">
        <v>549</v>
      </c>
      <c r="V296" s="86" t="s">
        <v>85</v>
      </c>
      <c r="W296" s="6" t="str">
        <f>IFERROR(VLOOKUP($V296,'Agrupamiento Activos'!$A$3:$S$30,2,0),"")</f>
        <v>Pública</v>
      </c>
      <c r="X296" s="6" t="str">
        <f>IFERROR(VLOOKUP($V296,'Agrupamiento Activos'!$A$4:$S$30,9,0),"")</f>
        <v>Medio</v>
      </c>
      <c r="Y296" s="6" t="str">
        <f>IFERROR(VLOOKUP($V296,'Agrupamiento Activos'!$A$4:$S$30,16,0),"")</f>
        <v>Medio</v>
      </c>
      <c r="Z296" s="6" t="str">
        <f>IFERROR(VLOOKUP($V296,'Agrupamiento Activos'!$A$4:$S$30,19,0),"")</f>
        <v>Medio</v>
      </c>
      <c r="AA296" s="88" t="s">
        <v>568</v>
      </c>
      <c r="AB296" s="88" t="s">
        <v>568</v>
      </c>
      <c r="AC296" s="88" t="s">
        <v>568</v>
      </c>
      <c r="AD296" s="88" t="s">
        <v>568</v>
      </c>
      <c r="AE296" s="88" t="s">
        <v>568</v>
      </c>
      <c r="AF296" s="88" t="s">
        <v>568</v>
      </c>
      <c r="AG296" s="88" t="s">
        <v>569</v>
      </c>
    </row>
    <row r="297" spans="1:33" ht="60.75" x14ac:dyDescent="0.25">
      <c r="A297" s="77" t="s">
        <v>87</v>
      </c>
      <c r="B297" s="78" t="s">
        <v>429</v>
      </c>
      <c r="C297" s="79" t="s">
        <v>102</v>
      </c>
      <c r="D297" s="77" t="s">
        <v>441</v>
      </c>
      <c r="E297" s="77" t="s">
        <v>442</v>
      </c>
      <c r="F297" s="80" t="s">
        <v>91</v>
      </c>
      <c r="G297" s="79" t="s">
        <v>35</v>
      </c>
      <c r="H297" s="79" t="s">
        <v>35</v>
      </c>
      <c r="I297" s="79"/>
      <c r="J297" s="81" t="s">
        <v>420</v>
      </c>
      <c r="K297" s="77" t="s">
        <v>154</v>
      </c>
      <c r="L297" s="82" t="s">
        <v>35</v>
      </c>
      <c r="M297" s="82"/>
      <c r="N297" s="78" t="s">
        <v>145</v>
      </c>
      <c r="O297" s="78" t="s">
        <v>94</v>
      </c>
      <c r="P297" s="83" t="s">
        <v>146</v>
      </c>
      <c r="Q297" s="77" t="s">
        <v>553</v>
      </c>
      <c r="R297" s="78" t="s">
        <v>541</v>
      </c>
      <c r="S297" s="77" t="s">
        <v>554</v>
      </c>
      <c r="T297" s="94" t="s">
        <v>547</v>
      </c>
      <c r="U297" s="85" t="s">
        <v>549</v>
      </c>
      <c r="V297" s="86" t="s">
        <v>83</v>
      </c>
      <c r="W297" s="6" t="str">
        <f>IFERROR(VLOOKUP($V297,'Agrupamiento Activos'!$A$3:$S$30,2,0),"")</f>
        <v>Pública</v>
      </c>
      <c r="X297" s="6" t="str">
        <f>IFERROR(VLOOKUP($V297,'Agrupamiento Activos'!$A$4:$S$30,9,0),"")</f>
        <v>Alto</v>
      </c>
      <c r="Y297" s="6" t="str">
        <f>IFERROR(VLOOKUP($V297,'Agrupamiento Activos'!$A$4:$S$30,16,0),"")</f>
        <v>Alto</v>
      </c>
      <c r="Z297" s="6" t="str">
        <f>IFERROR(VLOOKUP($V297,'Agrupamiento Activos'!$A$4:$S$30,19,0),"")</f>
        <v>Medio</v>
      </c>
      <c r="AA297" s="88" t="s">
        <v>568</v>
      </c>
      <c r="AB297" s="88" t="s">
        <v>568</v>
      </c>
      <c r="AC297" s="88" t="s">
        <v>568</v>
      </c>
      <c r="AD297" s="88" t="s">
        <v>568</v>
      </c>
      <c r="AE297" s="88" t="s">
        <v>568</v>
      </c>
      <c r="AF297" s="88" t="s">
        <v>568</v>
      </c>
      <c r="AG297" s="88" t="s">
        <v>59</v>
      </c>
    </row>
    <row r="298" spans="1:33" ht="57" x14ac:dyDescent="0.25">
      <c r="A298" s="77" t="s">
        <v>87</v>
      </c>
      <c r="B298" s="78" t="s">
        <v>429</v>
      </c>
      <c r="C298" s="79" t="s">
        <v>102</v>
      </c>
      <c r="D298" s="77" t="s">
        <v>443</v>
      </c>
      <c r="E298" s="77" t="s">
        <v>444</v>
      </c>
      <c r="F298" s="80" t="s">
        <v>91</v>
      </c>
      <c r="G298" s="79" t="s">
        <v>35</v>
      </c>
      <c r="H298" s="79" t="s">
        <v>35</v>
      </c>
      <c r="I298" s="79"/>
      <c r="J298" s="81" t="s">
        <v>420</v>
      </c>
      <c r="K298" s="77" t="s">
        <v>154</v>
      </c>
      <c r="L298" s="82" t="s">
        <v>35</v>
      </c>
      <c r="M298" s="82"/>
      <c r="N298" s="78" t="s">
        <v>145</v>
      </c>
      <c r="O298" s="78" t="s">
        <v>94</v>
      </c>
      <c r="P298" s="83" t="s">
        <v>146</v>
      </c>
      <c r="Q298" s="77" t="s">
        <v>553</v>
      </c>
      <c r="R298" s="78" t="s">
        <v>541</v>
      </c>
      <c r="S298" s="77" t="s">
        <v>554</v>
      </c>
      <c r="T298" s="94" t="s">
        <v>547</v>
      </c>
      <c r="U298" s="85" t="s">
        <v>549</v>
      </c>
      <c r="V298" s="86" t="s">
        <v>83</v>
      </c>
      <c r="W298" s="6" t="str">
        <f>IFERROR(VLOOKUP($V298,'Agrupamiento Activos'!$A$3:$S$30,2,0),"")</f>
        <v>Pública</v>
      </c>
      <c r="X298" s="6" t="str">
        <f>IFERROR(VLOOKUP($V298,'Agrupamiento Activos'!$A$4:$S$30,9,0),"")</f>
        <v>Alto</v>
      </c>
      <c r="Y298" s="6" t="str">
        <f>IFERROR(VLOOKUP($V298,'Agrupamiento Activos'!$A$4:$S$30,16,0),"")</f>
        <v>Alto</v>
      </c>
      <c r="Z298" s="6" t="str">
        <f>IFERROR(VLOOKUP($V298,'Agrupamiento Activos'!$A$4:$S$30,19,0),"")</f>
        <v>Medio</v>
      </c>
      <c r="AA298" s="88" t="s">
        <v>568</v>
      </c>
      <c r="AB298" s="88" t="s">
        <v>568</v>
      </c>
      <c r="AC298" s="88" t="s">
        <v>568</v>
      </c>
      <c r="AD298" s="88" t="s">
        <v>568</v>
      </c>
      <c r="AE298" s="88" t="s">
        <v>568</v>
      </c>
      <c r="AF298" s="88" t="s">
        <v>568</v>
      </c>
      <c r="AG298" s="88" t="s">
        <v>59</v>
      </c>
    </row>
    <row r="299" spans="1:33" ht="60.75" x14ac:dyDescent="0.25">
      <c r="A299" s="77" t="s">
        <v>87</v>
      </c>
      <c r="B299" s="78" t="s">
        <v>429</v>
      </c>
      <c r="C299" s="79" t="s">
        <v>445</v>
      </c>
      <c r="D299" s="77" t="s">
        <v>446</v>
      </c>
      <c r="E299" s="77" t="s">
        <v>447</v>
      </c>
      <c r="F299" s="80" t="s">
        <v>91</v>
      </c>
      <c r="G299" s="79" t="s">
        <v>35</v>
      </c>
      <c r="H299" s="79" t="s">
        <v>35</v>
      </c>
      <c r="I299" s="79"/>
      <c r="J299" s="81" t="s">
        <v>420</v>
      </c>
      <c r="K299" s="77" t="s">
        <v>154</v>
      </c>
      <c r="L299" s="82" t="s">
        <v>35</v>
      </c>
      <c r="M299" s="82"/>
      <c r="N299" s="78" t="s">
        <v>145</v>
      </c>
      <c r="O299" s="78" t="s">
        <v>94</v>
      </c>
      <c r="P299" s="83" t="s">
        <v>146</v>
      </c>
      <c r="Q299" s="77" t="s">
        <v>553</v>
      </c>
      <c r="R299" s="78" t="s">
        <v>541</v>
      </c>
      <c r="S299" s="77" t="s">
        <v>554</v>
      </c>
      <c r="T299" s="94" t="s">
        <v>547</v>
      </c>
      <c r="U299" s="85" t="s">
        <v>549</v>
      </c>
      <c r="V299" s="86" t="s">
        <v>79</v>
      </c>
      <c r="W299" s="6" t="str">
        <f>IFERROR(VLOOKUP($V299,'Agrupamiento Activos'!$A$3:$S$30,2,0),"")</f>
        <v>Pública</v>
      </c>
      <c r="X299" s="6" t="str">
        <f>IFERROR(VLOOKUP($V299,'Agrupamiento Activos'!$A$4:$S$30,9,0),"")</f>
        <v>Alto</v>
      </c>
      <c r="Y299" s="6" t="str">
        <f>IFERROR(VLOOKUP($V299,'Agrupamiento Activos'!$A$4:$S$30,16,0),"")</f>
        <v>Alto</v>
      </c>
      <c r="Z299" s="6" t="str">
        <f>IFERROR(VLOOKUP($V299,'Agrupamiento Activos'!$A$4:$S$30,19,0),"")</f>
        <v>Medio</v>
      </c>
      <c r="AA299" s="88" t="s">
        <v>568</v>
      </c>
      <c r="AB299" s="88" t="s">
        <v>568</v>
      </c>
      <c r="AC299" s="88" t="s">
        <v>568</v>
      </c>
      <c r="AD299" s="88" t="s">
        <v>568</v>
      </c>
      <c r="AE299" s="88" t="s">
        <v>568</v>
      </c>
      <c r="AF299" s="88" t="s">
        <v>568</v>
      </c>
      <c r="AG299" s="88" t="s">
        <v>59</v>
      </c>
    </row>
    <row r="300" spans="1:33" ht="60.75" x14ac:dyDescent="0.25">
      <c r="A300" s="77" t="s">
        <v>87</v>
      </c>
      <c r="B300" s="78" t="s">
        <v>429</v>
      </c>
      <c r="C300" s="79" t="s">
        <v>102</v>
      </c>
      <c r="D300" s="77" t="s">
        <v>448</v>
      </c>
      <c r="E300" s="77" t="s">
        <v>449</v>
      </c>
      <c r="F300" s="80" t="s">
        <v>91</v>
      </c>
      <c r="G300" s="79" t="s">
        <v>35</v>
      </c>
      <c r="H300" s="79" t="s">
        <v>35</v>
      </c>
      <c r="I300" s="79"/>
      <c r="J300" s="81" t="s">
        <v>420</v>
      </c>
      <c r="K300" s="77" t="s">
        <v>154</v>
      </c>
      <c r="L300" s="82" t="s">
        <v>35</v>
      </c>
      <c r="M300" s="82"/>
      <c r="N300" s="78" t="s">
        <v>145</v>
      </c>
      <c r="O300" s="78" t="s">
        <v>94</v>
      </c>
      <c r="P300" s="83" t="s">
        <v>146</v>
      </c>
      <c r="Q300" s="77" t="s">
        <v>553</v>
      </c>
      <c r="R300" s="78" t="s">
        <v>541</v>
      </c>
      <c r="S300" s="77" t="s">
        <v>554</v>
      </c>
      <c r="T300" s="94" t="s">
        <v>547</v>
      </c>
      <c r="U300" s="85" t="s">
        <v>549</v>
      </c>
      <c r="V300" s="86" t="s">
        <v>83</v>
      </c>
      <c r="W300" s="6" t="str">
        <f>IFERROR(VLOOKUP($V300,'Agrupamiento Activos'!$A$3:$S$30,2,0),"")</f>
        <v>Pública</v>
      </c>
      <c r="X300" s="6" t="str">
        <f>IFERROR(VLOOKUP($V300,'Agrupamiento Activos'!$A$4:$S$30,9,0),"")</f>
        <v>Alto</v>
      </c>
      <c r="Y300" s="6" t="str">
        <f>IFERROR(VLOOKUP($V300,'Agrupamiento Activos'!$A$4:$S$30,16,0),"")</f>
        <v>Alto</v>
      </c>
      <c r="Z300" s="6" t="str">
        <f>IFERROR(VLOOKUP($V300,'Agrupamiento Activos'!$A$4:$S$30,19,0),"")</f>
        <v>Medio</v>
      </c>
      <c r="AA300" s="88" t="s">
        <v>568</v>
      </c>
      <c r="AB300" s="88" t="s">
        <v>568</v>
      </c>
      <c r="AC300" s="88" t="s">
        <v>568</v>
      </c>
      <c r="AD300" s="88" t="s">
        <v>568</v>
      </c>
      <c r="AE300" s="88" t="s">
        <v>568</v>
      </c>
      <c r="AF300" s="88" t="s">
        <v>568</v>
      </c>
      <c r="AG300" s="88" t="s">
        <v>59</v>
      </c>
    </row>
    <row r="301" spans="1:33" ht="99.75" x14ac:dyDescent="0.25">
      <c r="A301" s="77" t="s">
        <v>87</v>
      </c>
      <c r="B301" s="78" t="s">
        <v>429</v>
      </c>
      <c r="C301" s="79" t="s">
        <v>102</v>
      </c>
      <c r="D301" s="77" t="s">
        <v>450</v>
      </c>
      <c r="E301" s="77" t="s">
        <v>451</v>
      </c>
      <c r="F301" s="80" t="s">
        <v>91</v>
      </c>
      <c r="G301" s="79" t="s">
        <v>35</v>
      </c>
      <c r="H301" s="79" t="s">
        <v>35</v>
      </c>
      <c r="I301" s="79"/>
      <c r="J301" s="81" t="s">
        <v>420</v>
      </c>
      <c r="K301" s="77" t="s">
        <v>154</v>
      </c>
      <c r="L301" s="82" t="s">
        <v>35</v>
      </c>
      <c r="M301" s="82"/>
      <c r="N301" s="78" t="s">
        <v>145</v>
      </c>
      <c r="O301" s="78" t="s">
        <v>94</v>
      </c>
      <c r="P301" s="83" t="s">
        <v>146</v>
      </c>
      <c r="Q301" s="77" t="s">
        <v>553</v>
      </c>
      <c r="R301" s="78" t="s">
        <v>541</v>
      </c>
      <c r="S301" s="77" t="s">
        <v>554</v>
      </c>
      <c r="T301" s="94" t="s">
        <v>547</v>
      </c>
      <c r="U301" s="85" t="s">
        <v>549</v>
      </c>
      <c r="V301" s="86" t="s">
        <v>83</v>
      </c>
      <c r="W301" s="6" t="str">
        <f>IFERROR(VLOOKUP($V301,'Agrupamiento Activos'!$A$3:$S$30,2,0),"")</f>
        <v>Pública</v>
      </c>
      <c r="X301" s="6" t="str">
        <f>IFERROR(VLOOKUP($V301,'Agrupamiento Activos'!$A$4:$S$30,9,0),"")</f>
        <v>Alto</v>
      </c>
      <c r="Y301" s="6" t="str">
        <f>IFERROR(VLOOKUP($V301,'Agrupamiento Activos'!$A$4:$S$30,16,0),"")</f>
        <v>Alto</v>
      </c>
      <c r="Z301" s="6" t="str">
        <f>IFERROR(VLOOKUP($V301,'Agrupamiento Activos'!$A$4:$S$30,19,0),"")</f>
        <v>Medio</v>
      </c>
      <c r="AA301" s="88" t="s">
        <v>568</v>
      </c>
      <c r="AB301" s="88" t="s">
        <v>568</v>
      </c>
      <c r="AC301" s="88" t="s">
        <v>568</v>
      </c>
      <c r="AD301" s="88" t="s">
        <v>568</v>
      </c>
      <c r="AE301" s="88" t="s">
        <v>568</v>
      </c>
      <c r="AF301" s="88" t="s">
        <v>568</v>
      </c>
      <c r="AG301" s="88" t="s">
        <v>59</v>
      </c>
    </row>
    <row r="302" spans="1:33" ht="45" x14ac:dyDescent="0.25">
      <c r="A302" s="77" t="s">
        <v>87</v>
      </c>
      <c r="B302" s="78" t="s">
        <v>429</v>
      </c>
      <c r="C302" s="79" t="s">
        <v>102</v>
      </c>
      <c r="D302" s="77" t="s">
        <v>452</v>
      </c>
      <c r="E302" s="77" t="s">
        <v>444</v>
      </c>
      <c r="F302" s="80" t="s">
        <v>91</v>
      </c>
      <c r="G302" s="79" t="s">
        <v>35</v>
      </c>
      <c r="H302" s="79"/>
      <c r="I302" s="79"/>
      <c r="J302" s="81" t="s">
        <v>108</v>
      </c>
      <c r="K302" s="77" t="s">
        <v>102</v>
      </c>
      <c r="L302" s="82" t="s">
        <v>35</v>
      </c>
      <c r="M302" s="82"/>
      <c r="N302" s="78" t="s">
        <v>145</v>
      </c>
      <c r="O302" s="78" t="s">
        <v>94</v>
      </c>
      <c r="P302" s="83" t="s">
        <v>146</v>
      </c>
      <c r="Q302" s="77" t="s">
        <v>553</v>
      </c>
      <c r="R302" s="78" t="s">
        <v>39</v>
      </c>
      <c r="S302" s="77" t="s">
        <v>554</v>
      </c>
      <c r="T302" s="84" t="s">
        <v>102</v>
      </c>
      <c r="U302" s="85" t="s">
        <v>549</v>
      </c>
      <c r="V302" s="86" t="s">
        <v>83</v>
      </c>
      <c r="W302" s="6" t="str">
        <f>IFERROR(VLOOKUP($V302,'Agrupamiento Activos'!$A$3:$S$30,2,0),"")</f>
        <v>Pública</v>
      </c>
      <c r="X302" s="6" t="str">
        <f>IFERROR(VLOOKUP($V302,'Agrupamiento Activos'!$A$4:$S$30,9,0),"")</f>
        <v>Alto</v>
      </c>
      <c r="Y302" s="6" t="str">
        <f>IFERROR(VLOOKUP($V302,'Agrupamiento Activos'!$A$4:$S$30,16,0),"")</f>
        <v>Alto</v>
      </c>
      <c r="Z302" s="6" t="str">
        <f>IFERROR(VLOOKUP($V302,'Agrupamiento Activos'!$A$4:$S$30,19,0),"")</f>
        <v>Medio</v>
      </c>
      <c r="AA302" s="88" t="s">
        <v>568</v>
      </c>
      <c r="AB302" s="88" t="s">
        <v>568</v>
      </c>
      <c r="AC302" s="88" t="s">
        <v>568</v>
      </c>
      <c r="AD302" s="88" t="s">
        <v>568</v>
      </c>
      <c r="AE302" s="88" t="s">
        <v>568</v>
      </c>
      <c r="AF302" s="88" t="s">
        <v>568</v>
      </c>
      <c r="AG302" s="88" t="s">
        <v>59</v>
      </c>
    </row>
    <row r="303" spans="1:33" ht="45" x14ac:dyDescent="0.25">
      <c r="A303" s="77" t="s">
        <v>87</v>
      </c>
      <c r="B303" s="78" t="s">
        <v>429</v>
      </c>
      <c r="C303" s="79" t="s">
        <v>453</v>
      </c>
      <c r="D303" s="77" t="s">
        <v>454</v>
      </c>
      <c r="E303" s="77" t="s">
        <v>455</v>
      </c>
      <c r="F303" s="80" t="s">
        <v>91</v>
      </c>
      <c r="G303" s="79" t="s">
        <v>35</v>
      </c>
      <c r="H303" s="79"/>
      <c r="I303" s="79"/>
      <c r="J303" s="81" t="s">
        <v>108</v>
      </c>
      <c r="K303" s="77" t="s">
        <v>102</v>
      </c>
      <c r="L303" s="82" t="s">
        <v>35</v>
      </c>
      <c r="M303" s="82"/>
      <c r="N303" s="78" t="s">
        <v>145</v>
      </c>
      <c r="O303" s="78" t="s">
        <v>94</v>
      </c>
      <c r="P303" s="83" t="s">
        <v>146</v>
      </c>
      <c r="Q303" s="77" t="s">
        <v>553</v>
      </c>
      <c r="R303" s="78" t="s">
        <v>39</v>
      </c>
      <c r="S303" s="77" t="s">
        <v>554</v>
      </c>
      <c r="T303" s="84" t="s">
        <v>102</v>
      </c>
      <c r="U303" s="85" t="s">
        <v>549</v>
      </c>
      <c r="V303" s="86" t="s">
        <v>84</v>
      </c>
      <c r="W303" s="6" t="str">
        <f>IFERROR(VLOOKUP($V303,'Agrupamiento Activos'!$A$3:$S$30,2,0),"")</f>
        <v>Pública</v>
      </c>
      <c r="X303" s="6" t="str">
        <f>IFERROR(VLOOKUP($V303,'Agrupamiento Activos'!$A$4:$S$30,9,0),"")</f>
        <v>Alto</v>
      </c>
      <c r="Y303" s="6" t="str">
        <f>IFERROR(VLOOKUP($V303,'Agrupamiento Activos'!$A$4:$S$30,16,0),"")</f>
        <v>Alto</v>
      </c>
      <c r="Z303" s="6" t="str">
        <f>IFERROR(VLOOKUP($V303,'Agrupamiento Activos'!$A$4:$S$30,19,0),"")</f>
        <v>Medio</v>
      </c>
      <c r="AA303" s="88" t="s">
        <v>568</v>
      </c>
      <c r="AB303" s="88" t="s">
        <v>568</v>
      </c>
      <c r="AC303" s="88" t="s">
        <v>568</v>
      </c>
      <c r="AD303" s="88" t="s">
        <v>568</v>
      </c>
      <c r="AE303" s="88" t="s">
        <v>568</v>
      </c>
      <c r="AF303" s="88" t="s">
        <v>568</v>
      </c>
      <c r="AG303" s="88" t="s">
        <v>59</v>
      </c>
    </row>
    <row r="304" spans="1:33" ht="99.75" x14ac:dyDescent="0.25">
      <c r="A304" s="77" t="s">
        <v>87</v>
      </c>
      <c r="B304" s="78" t="s">
        <v>429</v>
      </c>
      <c r="C304" s="79" t="s">
        <v>102</v>
      </c>
      <c r="D304" s="77" t="s">
        <v>456</v>
      </c>
      <c r="E304" s="77" t="s">
        <v>442</v>
      </c>
      <c r="F304" s="80" t="s">
        <v>91</v>
      </c>
      <c r="G304" s="79" t="s">
        <v>35</v>
      </c>
      <c r="H304" s="79" t="s">
        <v>35</v>
      </c>
      <c r="I304" s="79"/>
      <c r="J304" s="81" t="s">
        <v>420</v>
      </c>
      <c r="K304" s="77" t="s">
        <v>154</v>
      </c>
      <c r="L304" s="82" t="s">
        <v>35</v>
      </c>
      <c r="M304" s="82"/>
      <c r="N304" s="78" t="s">
        <v>145</v>
      </c>
      <c r="O304" s="78" t="s">
        <v>94</v>
      </c>
      <c r="P304" s="83" t="s">
        <v>146</v>
      </c>
      <c r="Q304" s="77" t="s">
        <v>553</v>
      </c>
      <c r="R304" s="78" t="s">
        <v>541</v>
      </c>
      <c r="S304" s="77" t="s">
        <v>554</v>
      </c>
      <c r="T304" s="94" t="s">
        <v>547</v>
      </c>
      <c r="U304" s="85" t="s">
        <v>549</v>
      </c>
      <c r="V304" s="86" t="s">
        <v>83</v>
      </c>
      <c r="W304" s="6" t="str">
        <f>IFERROR(VLOOKUP($V304,'Agrupamiento Activos'!$A$3:$S$30,2,0),"")</f>
        <v>Pública</v>
      </c>
      <c r="X304" s="6" t="str">
        <f>IFERROR(VLOOKUP($V304,'Agrupamiento Activos'!$A$4:$S$30,9,0),"")</f>
        <v>Alto</v>
      </c>
      <c r="Y304" s="6" t="str">
        <f>IFERROR(VLOOKUP($V304,'Agrupamiento Activos'!$A$4:$S$30,16,0),"")</f>
        <v>Alto</v>
      </c>
      <c r="Z304" s="6" t="str">
        <f>IFERROR(VLOOKUP($V304,'Agrupamiento Activos'!$A$4:$S$30,19,0),"")</f>
        <v>Medio</v>
      </c>
      <c r="AA304" s="88" t="s">
        <v>568</v>
      </c>
      <c r="AB304" s="88" t="s">
        <v>568</v>
      </c>
      <c r="AC304" s="88" t="s">
        <v>568</v>
      </c>
      <c r="AD304" s="88" t="s">
        <v>568</v>
      </c>
      <c r="AE304" s="88" t="s">
        <v>568</v>
      </c>
      <c r="AF304" s="88" t="s">
        <v>568</v>
      </c>
      <c r="AG304" s="88" t="s">
        <v>59</v>
      </c>
    </row>
    <row r="305" spans="1:33" ht="71.25" x14ac:dyDescent="0.25">
      <c r="A305" s="77" t="s">
        <v>87</v>
      </c>
      <c r="B305" s="78" t="s">
        <v>429</v>
      </c>
      <c r="C305" s="79" t="s">
        <v>102</v>
      </c>
      <c r="D305" s="77" t="s">
        <v>135</v>
      </c>
      <c r="E305" s="77" t="s">
        <v>457</v>
      </c>
      <c r="F305" s="80" t="s">
        <v>91</v>
      </c>
      <c r="G305" s="79"/>
      <c r="H305" s="79"/>
      <c r="I305" s="79" t="s">
        <v>35</v>
      </c>
      <c r="J305" s="81" t="s">
        <v>99</v>
      </c>
      <c r="K305" s="77" t="s">
        <v>117</v>
      </c>
      <c r="L305" s="82" t="s">
        <v>35</v>
      </c>
      <c r="M305" s="82"/>
      <c r="N305" s="78" t="s">
        <v>87</v>
      </c>
      <c r="O305" s="78" t="s">
        <v>94</v>
      </c>
      <c r="P305" s="83" t="s">
        <v>95</v>
      </c>
      <c r="Q305" s="77" t="s">
        <v>536</v>
      </c>
      <c r="R305" s="78" t="s">
        <v>39</v>
      </c>
      <c r="S305" s="77" t="s">
        <v>552</v>
      </c>
      <c r="T305" s="84" t="s">
        <v>102</v>
      </c>
      <c r="U305" s="85" t="s">
        <v>549</v>
      </c>
      <c r="V305" s="86" t="s">
        <v>81</v>
      </c>
      <c r="W305" s="6" t="str">
        <f>IFERROR(VLOOKUP($V305,'Agrupamiento Activos'!$A$3:$S$30,2,0),"")</f>
        <v>Pública</v>
      </c>
      <c r="X305" s="6" t="str">
        <f>IFERROR(VLOOKUP($V305,'Agrupamiento Activos'!$A$4:$S$30,9,0),"")</f>
        <v>Medio</v>
      </c>
      <c r="Y305" s="6" t="str">
        <f>IFERROR(VLOOKUP($V305,'Agrupamiento Activos'!$A$4:$S$30,16,0),"")</f>
        <v>Medio</v>
      </c>
      <c r="Z305" s="6" t="str">
        <f>IFERROR(VLOOKUP($V305,'Agrupamiento Activos'!$A$4:$S$30,19,0),"")</f>
        <v>Medio</v>
      </c>
      <c r="AA305" s="88" t="s">
        <v>568</v>
      </c>
      <c r="AB305" s="88" t="s">
        <v>568</v>
      </c>
      <c r="AC305" s="88" t="s">
        <v>568</v>
      </c>
      <c r="AD305" s="88" t="s">
        <v>568</v>
      </c>
      <c r="AE305" s="88" t="s">
        <v>568</v>
      </c>
      <c r="AF305" s="88" t="s">
        <v>568</v>
      </c>
      <c r="AG305" s="88" t="s">
        <v>59</v>
      </c>
    </row>
    <row r="306" spans="1:33" ht="57" x14ac:dyDescent="0.25">
      <c r="A306" s="77" t="s">
        <v>87</v>
      </c>
      <c r="B306" s="78" t="s">
        <v>429</v>
      </c>
      <c r="C306" s="79" t="s">
        <v>102</v>
      </c>
      <c r="D306" s="77" t="s">
        <v>458</v>
      </c>
      <c r="E306" s="77" t="s">
        <v>459</v>
      </c>
      <c r="F306" s="80" t="s">
        <v>91</v>
      </c>
      <c r="G306" s="79"/>
      <c r="H306" s="79"/>
      <c r="I306" s="79" t="s">
        <v>35</v>
      </c>
      <c r="J306" s="81" t="s">
        <v>99</v>
      </c>
      <c r="K306" s="77" t="s">
        <v>255</v>
      </c>
      <c r="L306" s="82"/>
      <c r="M306" s="82" t="s">
        <v>35</v>
      </c>
      <c r="N306" s="78" t="s">
        <v>145</v>
      </c>
      <c r="O306" s="78" t="s">
        <v>94</v>
      </c>
      <c r="P306" s="83" t="s">
        <v>146</v>
      </c>
      <c r="Q306" s="77" t="s">
        <v>544</v>
      </c>
      <c r="R306" s="78" t="s">
        <v>545</v>
      </c>
      <c r="S306" s="77" t="s">
        <v>546</v>
      </c>
      <c r="T306" s="94" t="s">
        <v>547</v>
      </c>
      <c r="U306" s="85" t="s">
        <v>549</v>
      </c>
      <c r="V306" s="86" t="s">
        <v>81</v>
      </c>
      <c r="W306" s="6" t="str">
        <f>IFERROR(VLOOKUP($V306,'Agrupamiento Activos'!$A$3:$S$30,2,0),"")</f>
        <v>Pública</v>
      </c>
      <c r="X306" s="6" t="str">
        <f>IFERROR(VLOOKUP($V306,'Agrupamiento Activos'!$A$4:$S$30,9,0),"")</f>
        <v>Medio</v>
      </c>
      <c r="Y306" s="6" t="str">
        <f>IFERROR(VLOOKUP($V306,'Agrupamiento Activos'!$A$4:$S$30,16,0),"")</f>
        <v>Medio</v>
      </c>
      <c r="Z306" s="6" t="str">
        <f>IFERROR(VLOOKUP($V306,'Agrupamiento Activos'!$A$4:$S$30,19,0),"")</f>
        <v>Medio</v>
      </c>
      <c r="AA306" s="88" t="s">
        <v>568</v>
      </c>
      <c r="AB306" s="88" t="s">
        <v>568</v>
      </c>
      <c r="AC306" s="88" t="s">
        <v>568</v>
      </c>
      <c r="AD306" s="88" t="s">
        <v>568</v>
      </c>
      <c r="AE306" s="88" t="s">
        <v>568</v>
      </c>
      <c r="AF306" s="88" t="s">
        <v>568</v>
      </c>
      <c r="AG306" s="88" t="s">
        <v>59</v>
      </c>
    </row>
    <row r="307" spans="1:33" ht="57" x14ac:dyDescent="0.25">
      <c r="A307" s="77" t="s">
        <v>87</v>
      </c>
      <c r="B307" s="78" t="s">
        <v>429</v>
      </c>
      <c r="C307" s="79" t="s">
        <v>460</v>
      </c>
      <c r="D307" s="77" t="s">
        <v>461</v>
      </c>
      <c r="E307" s="77" t="s">
        <v>462</v>
      </c>
      <c r="F307" s="80" t="s">
        <v>91</v>
      </c>
      <c r="G307" s="79" t="s">
        <v>35</v>
      </c>
      <c r="H307" s="79"/>
      <c r="I307" s="79"/>
      <c r="J307" s="81" t="s">
        <v>108</v>
      </c>
      <c r="K307" s="77" t="s">
        <v>102</v>
      </c>
      <c r="L307" s="82" t="s">
        <v>35</v>
      </c>
      <c r="M307" s="82"/>
      <c r="N307" s="78" t="s">
        <v>145</v>
      </c>
      <c r="O307" s="78" t="s">
        <v>94</v>
      </c>
      <c r="P307" s="83" t="s">
        <v>146</v>
      </c>
      <c r="Q307" s="77" t="s">
        <v>553</v>
      </c>
      <c r="R307" s="78" t="s">
        <v>39</v>
      </c>
      <c r="S307" s="77" t="s">
        <v>554</v>
      </c>
      <c r="T307" s="84" t="s">
        <v>102</v>
      </c>
      <c r="U307" s="85" t="s">
        <v>549</v>
      </c>
      <c r="V307" s="86" t="s">
        <v>84</v>
      </c>
      <c r="W307" s="6" t="str">
        <f>IFERROR(VLOOKUP($V307,'Agrupamiento Activos'!$A$3:$S$30,2,0),"")</f>
        <v>Pública</v>
      </c>
      <c r="X307" s="6" t="str">
        <f>IFERROR(VLOOKUP($V307,'Agrupamiento Activos'!$A$4:$S$30,9,0),"")</f>
        <v>Alto</v>
      </c>
      <c r="Y307" s="6" t="str">
        <f>IFERROR(VLOOKUP($V307,'Agrupamiento Activos'!$A$4:$S$30,16,0),"")</f>
        <v>Alto</v>
      </c>
      <c r="Z307" s="6" t="str">
        <f>IFERROR(VLOOKUP($V307,'Agrupamiento Activos'!$A$4:$S$30,19,0),"")</f>
        <v>Medio</v>
      </c>
      <c r="AA307" s="88" t="s">
        <v>568</v>
      </c>
      <c r="AB307" s="88" t="s">
        <v>568</v>
      </c>
      <c r="AC307" s="88" t="s">
        <v>568</v>
      </c>
      <c r="AD307" s="88" t="s">
        <v>568</v>
      </c>
      <c r="AE307" s="88" t="s">
        <v>568</v>
      </c>
      <c r="AF307" s="88" t="s">
        <v>568</v>
      </c>
      <c r="AG307" s="88" t="s">
        <v>59</v>
      </c>
    </row>
    <row r="308" spans="1:33" ht="45" x14ac:dyDescent="0.25">
      <c r="A308" s="77" t="s">
        <v>87</v>
      </c>
      <c r="B308" s="78" t="s">
        <v>429</v>
      </c>
      <c r="C308" s="79" t="s">
        <v>431</v>
      </c>
      <c r="D308" s="77" t="s">
        <v>78</v>
      </c>
      <c r="E308" s="77" t="s">
        <v>463</v>
      </c>
      <c r="F308" s="80" t="s">
        <v>91</v>
      </c>
      <c r="G308" s="79" t="s">
        <v>35</v>
      </c>
      <c r="H308" s="79"/>
      <c r="I308" s="79"/>
      <c r="J308" s="81" t="s">
        <v>108</v>
      </c>
      <c r="K308" s="77" t="s">
        <v>102</v>
      </c>
      <c r="L308" s="82" t="s">
        <v>35</v>
      </c>
      <c r="M308" s="82"/>
      <c r="N308" s="78" t="s">
        <v>145</v>
      </c>
      <c r="O308" s="78" t="s">
        <v>94</v>
      </c>
      <c r="P308" s="83" t="s">
        <v>146</v>
      </c>
      <c r="Q308" s="77" t="s">
        <v>553</v>
      </c>
      <c r="R308" s="78" t="s">
        <v>39</v>
      </c>
      <c r="S308" s="77" t="s">
        <v>554</v>
      </c>
      <c r="T308" s="84" t="s">
        <v>102</v>
      </c>
      <c r="U308" s="85" t="s">
        <v>549</v>
      </c>
      <c r="V308" s="86" t="s">
        <v>83</v>
      </c>
      <c r="W308" s="6" t="str">
        <f>IFERROR(VLOOKUP($V308,'Agrupamiento Activos'!$A$3:$S$30,2,0),"")</f>
        <v>Pública</v>
      </c>
      <c r="X308" s="6" t="str">
        <f>IFERROR(VLOOKUP($V308,'Agrupamiento Activos'!$A$4:$S$30,9,0),"")</f>
        <v>Alto</v>
      </c>
      <c r="Y308" s="6" t="str">
        <f>IFERROR(VLOOKUP($V308,'Agrupamiento Activos'!$A$4:$S$30,16,0),"")</f>
        <v>Alto</v>
      </c>
      <c r="Z308" s="6" t="str">
        <f>IFERROR(VLOOKUP($V308,'Agrupamiento Activos'!$A$4:$S$30,19,0),"")</f>
        <v>Medio</v>
      </c>
      <c r="AA308" s="88" t="s">
        <v>568</v>
      </c>
      <c r="AB308" s="88" t="s">
        <v>568</v>
      </c>
      <c r="AC308" s="88" t="s">
        <v>568</v>
      </c>
      <c r="AD308" s="88" t="s">
        <v>568</v>
      </c>
      <c r="AE308" s="88" t="s">
        <v>568</v>
      </c>
      <c r="AF308" s="88" t="s">
        <v>568</v>
      </c>
      <c r="AG308" s="88" t="s">
        <v>59</v>
      </c>
    </row>
    <row r="309" spans="1:33" ht="57" x14ac:dyDescent="0.25">
      <c r="A309" s="77" t="s">
        <v>87</v>
      </c>
      <c r="B309" s="78" t="s">
        <v>464</v>
      </c>
      <c r="C309" s="79" t="s">
        <v>102</v>
      </c>
      <c r="D309" s="85" t="s">
        <v>216</v>
      </c>
      <c r="E309" s="77" t="s">
        <v>465</v>
      </c>
      <c r="F309" s="80" t="s">
        <v>91</v>
      </c>
      <c r="G309" s="79"/>
      <c r="H309" s="79"/>
      <c r="I309" s="79" t="s">
        <v>35</v>
      </c>
      <c r="J309" s="81" t="s">
        <v>99</v>
      </c>
      <c r="K309" s="77" t="s">
        <v>113</v>
      </c>
      <c r="L309" s="82" t="s">
        <v>35</v>
      </c>
      <c r="M309" s="82"/>
      <c r="N309" s="78" t="s">
        <v>145</v>
      </c>
      <c r="O309" s="78" t="s">
        <v>94</v>
      </c>
      <c r="P309" s="83" t="s">
        <v>146</v>
      </c>
      <c r="Q309" s="77" t="s">
        <v>565</v>
      </c>
      <c r="R309" s="78" t="s">
        <v>39</v>
      </c>
      <c r="S309" s="77" t="s">
        <v>558</v>
      </c>
      <c r="T309" s="84" t="s">
        <v>102</v>
      </c>
      <c r="U309" s="85" t="s">
        <v>549</v>
      </c>
      <c r="V309" s="86" t="s">
        <v>81</v>
      </c>
      <c r="W309" s="6" t="str">
        <f>IFERROR(VLOOKUP($V309,'Agrupamiento Activos'!$A$3:$S$30,2,0),"")</f>
        <v>Pública</v>
      </c>
      <c r="X309" s="6" t="str">
        <f>IFERROR(VLOOKUP($V309,'Agrupamiento Activos'!$A$4:$S$30,9,0),"")</f>
        <v>Medio</v>
      </c>
      <c r="Y309" s="6" t="str">
        <f>IFERROR(VLOOKUP($V309,'Agrupamiento Activos'!$A$4:$S$30,16,0),"")</f>
        <v>Medio</v>
      </c>
      <c r="Z309" s="6" t="str">
        <f>IFERROR(VLOOKUP($V309,'Agrupamiento Activos'!$A$4:$S$30,19,0),"")</f>
        <v>Medio</v>
      </c>
      <c r="AA309" s="88" t="s">
        <v>568</v>
      </c>
      <c r="AB309" s="88" t="s">
        <v>568</v>
      </c>
      <c r="AC309" s="88" t="s">
        <v>568</v>
      </c>
      <c r="AD309" s="88" t="s">
        <v>568</v>
      </c>
      <c r="AE309" s="88" t="s">
        <v>568</v>
      </c>
      <c r="AF309" s="88" t="s">
        <v>568</v>
      </c>
      <c r="AG309" s="88" t="s">
        <v>59</v>
      </c>
    </row>
    <row r="310" spans="1:33" ht="71.25" x14ac:dyDescent="0.25">
      <c r="A310" s="77" t="s">
        <v>87</v>
      </c>
      <c r="B310" s="78" t="s">
        <v>464</v>
      </c>
      <c r="C310" s="79" t="s">
        <v>460</v>
      </c>
      <c r="D310" s="85" t="s">
        <v>466</v>
      </c>
      <c r="E310" s="77" t="s">
        <v>462</v>
      </c>
      <c r="F310" s="80" t="s">
        <v>91</v>
      </c>
      <c r="G310" s="79" t="s">
        <v>35</v>
      </c>
      <c r="H310" s="79"/>
      <c r="I310" s="79"/>
      <c r="J310" s="81" t="s">
        <v>108</v>
      </c>
      <c r="K310" s="77" t="s">
        <v>102</v>
      </c>
      <c r="L310" s="82" t="s">
        <v>35</v>
      </c>
      <c r="M310" s="82"/>
      <c r="N310" s="78" t="s">
        <v>145</v>
      </c>
      <c r="O310" s="78" t="s">
        <v>94</v>
      </c>
      <c r="P310" s="83" t="s">
        <v>146</v>
      </c>
      <c r="Q310" s="77" t="s">
        <v>553</v>
      </c>
      <c r="R310" s="78" t="s">
        <v>39</v>
      </c>
      <c r="S310" s="77" t="s">
        <v>554</v>
      </c>
      <c r="T310" s="84" t="s">
        <v>102</v>
      </c>
      <c r="U310" s="85" t="s">
        <v>549</v>
      </c>
      <c r="V310" s="86" t="s">
        <v>76</v>
      </c>
      <c r="W310" s="6" t="str">
        <f>IFERROR(VLOOKUP($V310,'Agrupamiento Activos'!$A$3:$S$30,2,0),"")</f>
        <v>Pública</v>
      </c>
      <c r="X310" s="6" t="str">
        <f>IFERROR(VLOOKUP($V310,'Agrupamiento Activos'!$A$4:$S$30,9,0),"")</f>
        <v>Bajo</v>
      </c>
      <c r="Y310" s="6" t="str">
        <f>IFERROR(VLOOKUP($V310,'Agrupamiento Activos'!$A$4:$S$30,16,0),"")</f>
        <v>Medio</v>
      </c>
      <c r="Z310" s="6" t="str">
        <f>IFERROR(VLOOKUP($V310,'Agrupamiento Activos'!$A$4:$S$30,19,0),"")</f>
        <v>Bajo</v>
      </c>
      <c r="AA310" s="88" t="s">
        <v>568</v>
      </c>
      <c r="AB310" s="88" t="s">
        <v>568</v>
      </c>
      <c r="AC310" s="88" t="s">
        <v>568</v>
      </c>
      <c r="AD310" s="88" t="s">
        <v>568</v>
      </c>
      <c r="AE310" s="88" t="s">
        <v>568</v>
      </c>
      <c r="AF310" s="88" t="s">
        <v>568</v>
      </c>
      <c r="AG310" s="88" t="s">
        <v>59</v>
      </c>
    </row>
    <row r="311" spans="1:33" ht="45" x14ac:dyDescent="0.25">
      <c r="A311" s="77" t="s">
        <v>87</v>
      </c>
      <c r="B311" s="78" t="s">
        <v>464</v>
      </c>
      <c r="C311" s="79" t="s">
        <v>467</v>
      </c>
      <c r="D311" s="85" t="s">
        <v>468</v>
      </c>
      <c r="E311" s="77" t="s">
        <v>469</v>
      </c>
      <c r="F311" s="80" t="s">
        <v>91</v>
      </c>
      <c r="G311" s="79" t="s">
        <v>35</v>
      </c>
      <c r="H311" s="79"/>
      <c r="I311" s="79"/>
      <c r="J311" s="81" t="s">
        <v>108</v>
      </c>
      <c r="K311" s="77" t="s">
        <v>102</v>
      </c>
      <c r="L311" s="82" t="s">
        <v>35</v>
      </c>
      <c r="M311" s="82"/>
      <c r="N311" s="78" t="s">
        <v>145</v>
      </c>
      <c r="O311" s="78" t="s">
        <v>94</v>
      </c>
      <c r="P311" s="83" t="s">
        <v>146</v>
      </c>
      <c r="Q311" s="77" t="s">
        <v>553</v>
      </c>
      <c r="R311" s="78" t="s">
        <v>39</v>
      </c>
      <c r="S311" s="77" t="s">
        <v>554</v>
      </c>
      <c r="T311" s="84" t="s">
        <v>102</v>
      </c>
      <c r="U311" s="85" t="s">
        <v>549</v>
      </c>
      <c r="V311" s="86" t="s">
        <v>83</v>
      </c>
      <c r="W311" s="6" t="str">
        <f>IFERROR(VLOOKUP($V311,'Agrupamiento Activos'!$A$3:$S$30,2,0),"")</f>
        <v>Pública</v>
      </c>
      <c r="X311" s="6" t="str">
        <f>IFERROR(VLOOKUP($V311,'Agrupamiento Activos'!$A$4:$S$30,9,0),"")</f>
        <v>Alto</v>
      </c>
      <c r="Y311" s="6" t="str">
        <f>IFERROR(VLOOKUP($V311,'Agrupamiento Activos'!$A$4:$S$30,16,0),"")</f>
        <v>Alto</v>
      </c>
      <c r="Z311" s="6" t="str">
        <f>IFERROR(VLOOKUP($V311,'Agrupamiento Activos'!$A$4:$S$30,19,0),"")</f>
        <v>Medio</v>
      </c>
      <c r="AA311" s="88" t="s">
        <v>568</v>
      </c>
      <c r="AB311" s="88" t="s">
        <v>568</v>
      </c>
      <c r="AC311" s="88" t="s">
        <v>568</v>
      </c>
      <c r="AD311" s="88" t="s">
        <v>568</v>
      </c>
      <c r="AE311" s="88" t="s">
        <v>568</v>
      </c>
      <c r="AF311" s="88" t="s">
        <v>568</v>
      </c>
      <c r="AG311" s="88" t="s">
        <v>59</v>
      </c>
    </row>
    <row r="312" spans="1:33" ht="71.25" x14ac:dyDescent="0.25">
      <c r="A312" s="77" t="s">
        <v>87</v>
      </c>
      <c r="B312" s="78" t="s">
        <v>464</v>
      </c>
      <c r="C312" s="79" t="s">
        <v>102</v>
      </c>
      <c r="D312" s="85" t="s">
        <v>470</v>
      </c>
      <c r="E312" s="77" t="s">
        <v>210</v>
      </c>
      <c r="F312" s="80" t="s">
        <v>91</v>
      </c>
      <c r="G312" s="79" t="s">
        <v>35</v>
      </c>
      <c r="H312" s="79"/>
      <c r="I312" s="79"/>
      <c r="J312" s="81" t="s">
        <v>108</v>
      </c>
      <c r="K312" s="77" t="s">
        <v>102</v>
      </c>
      <c r="L312" s="82" t="s">
        <v>35</v>
      </c>
      <c r="M312" s="82"/>
      <c r="N312" s="78" t="s">
        <v>145</v>
      </c>
      <c r="O312" s="78" t="s">
        <v>94</v>
      </c>
      <c r="P312" s="83" t="s">
        <v>146</v>
      </c>
      <c r="Q312" s="77" t="s">
        <v>553</v>
      </c>
      <c r="R312" s="78" t="s">
        <v>39</v>
      </c>
      <c r="S312" s="77" t="s">
        <v>554</v>
      </c>
      <c r="T312" s="84" t="s">
        <v>102</v>
      </c>
      <c r="U312" s="85" t="s">
        <v>549</v>
      </c>
      <c r="V312" s="86" t="s">
        <v>83</v>
      </c>
      <c r="W312" s="6" t="str">
        <f>IFERROR(VLOOKUP($V312,'Agrupamiento Activos'!$A$3:$S$30,2,0),"")</f>
        <v>Pública</v>
      </c>
      <c r="X312" s="6" t="str">
        <f>IFERROR(VLOOKUP($V312,'Agrupamiento Activos'!$A$4:$S$30,9,0),"")</f>
        <v>Alto</v>
      </c>
      <c r="Y312" s="6" t="str">
        <f>IFERROR(VLOOKUP($V312,'Agrupamiento Activos'!$A$4:$S$30,16,0),"")</f>
        <v>Alto</v>
      </c>
      <c r="Z312" s="6" t="str">
        <f>IFERROR(VLOOKUP($V312,'Agrupamiento Activos'!$A$4:$S$30,19,0),"")</f>
        <v>Medio</v>
      </c>
      <c r="AA312" s="88" t="s">
        <v>568</v>
      </c>
      <c r="AB312" s="88" t="s">
        <v>568</v>
      </c>
      <c r="AC312" s="88" t="s">
        <v>568</v>
      </c>
      <c r="AD312" s="88" t="s">
        <v>568</v>
      </c>
      <c r="AE312" s="88" t="s">
        <v>568</v>
      </c>
      <c r="AF312" s="88" t="s">
        <v>568</v>
      </c>
      <c r="AG312" s="88" t="s">
        <v>59</v>
      </c>
    </row>
    <row r="313" spans="1:33" ht="57" x14ac:dyDescent="0.25">
      <c r="A313" s="77" t="s">
        <v>87</v>
      </c>
      <c r="B313" s="78" t="s">
        <v>464</v>
      </c>
      <c r="C313" s="79" t="s">
        <v>102</v>
      </c>
      <c r="D313" s="85" t="s">
        <v>471</v>
      </c>
      <c r="E313" s="77" t="s">
        <v>472</v>
      </c>
      <c r="F313" s="80" t="s">
        <v>91</v>
      </c>
      <c r="G313" s="79" t="s">
        <v>35</v>
      </c>
      <c r="H313" s="79"/>
      <c r="I313" s="79"/>
      <c r="J313" s="81" t="s">
        <v>108</v>
      </c>
      <c r="K313" s="77" t="s">
        <v>102</v>
      </c>
      <c r="L313" s="82" t="s">
        <v>35</v>
      </c>
      <c r="M313" s="82"/>
      <c r="N313" s="78" t="s">
        <v>145</v>
      </c>
      <c r="O313" s="78" t="s">
        <v>94</v>
      </c>
      <c r="P313" s="83" t="s">
        <v>146</v>
      </c>
      <c r="Q313" s="77" t="s">
        <v>553</v>
      </c>
      <c r="R313" s="78" t="s">
        <v>39</v>
      </c>
      <c r="S313" s="77" t="s">
        <v>554</v>
      </c>
      <c r="T313" s="84" t="s">
        <v>102</v>
      </c>
      <c r="U313" s="85" t="s">
        <v>549</v>
      </c>
      <c r="V313" s="86" t="s">
        <v>84</v>
      </c>
      <c r="W313" s="6" t="str">
        <f>IFERROR(VLOOKUP($V313,'Agrupamiento Activos'!$A$3:$S$30,2,0),"")</f>
        <v>Pública</v>
      </c>
      <c r="X313" s="6" t="str">
        <f>IFERROR(VLOOKUP($V313,'Agrupamiento Activos'!$A$4:$S$30,9,0),"")</f>
        <v>Alto</v>
      </c>
      <c r="Y313" s="6" t="str">
        <f>IFERROR(VLOOKUP($V313,'Agrupamiento Activos'!$A$4:$S$30,16,0),"")</f>
        <v>Alto</v>
      </c>
      <c r="Z313" s="6" t="str">
        <f>IFERROR(VLOOKUP($V313,'Agrupamiento Activos'!$A$4:$S$30,19,0),"")</f>
        <v>Medio</v>
      </c>
      <c r="AA313" s="88" t="s">
        <v>568</v>
      </c>
      <c r="AB313" s="88" t="s">
        <v>568</v>
      </c>
      <c r="AC313" s="88" t="s">
        <v>568</v>
      </c>
      <c r="AD313" s="88" t="s">
        <v>568</v>
      </c>
      <c r="AE313" s="88" t="s">
        <v>568</v>
      </c>
      <c r="AF313" s="88" t="s">
        <v>568</v>
      </c>
      <c r="AG313" s="88" t="s">
        <v>59</v>
      </c>
    </row>
    <row r="314" spans="1:33" ht="56.25" x14ac:dyDescent="0.25">
      <c r="A314" s="77" t="s">
        <v>87</v>
      </c>
      <c r="B314" s="78" t="s">
        <v>464</v>
      </c>
      <c r="C314" s="79" t="s">
        <v>473</v>
      </c>
      <c r="D314" s="85" t="s">
        <v>474</v>
      </c>
      <c r="E314" s="77" t="s">
        <v>397</v>
      </c>
      <c r="F314" s="80" t="s">
        <v>91</v>
      </c>
      <c r="G314" s="79" t="s">
        <v>35</v>
      </c>
      <c r="H314" s="79" t="s">
        <v>35</v>
      </c>
      <c r="I314" s="79"/>
      <c r="J314" s="81" t="s">
        <v>133</v>
      </c>
      <c r="K314" s="77" t="s">
        <v>154</v>
      </c>
      <c r="L314" s="82" t="s">
        <v>35</v>
      </c>
      <c r="M314" s="82"/>
      <c r="N314" s="78" t="s">
        <v>145</v>
      </c>
      <c r="O314" s="78" t="s">
        <v>94</v>
      </c>
      <c r="P314" s="83" t="s">
        <v>146</v>
      </c>
      <c r="Q314" s="77" t="s">
        <v>553</v>
      </c>
      <c r="R314" s="78" t="s">
        <v>541</v>
      </c>
      <c r="S314" s="77" t="s">
        <v>554</v>
      </c>
      <c r="T314" s="94" t="s">
        <v>547</v>
      </c>
      <c r="U314" s="85" t="s">
        <v>549</v>
      </c>
      <c r="V314" s="86" t="s">
        <v>76</v>
      </c>
      <c r="W314" s="6" t="str">
        <f>IFERROR(VLOOKUP($V314,'Agrupamiento Activos'!$A$3:$S$30,2,0),"")</f>
        <v>Pública</v>
      </c>
      <c r="X314" s="6" t="str">
        <f>IFERROR(VLOOKUP($V314,'Agrupamiento Activos'!$A$4:$S$30,9,0),"")</f>
        <v>Bajo</v>
      </c>
      <c r="Y314" s="6" t="str">
        <f>IFERROR(VLOOKUP($V314,'Agrupamiento Activos'!$A$4:$S$30,16,0),"")</f>
        <v>Medio</v>
      </c>
      <c r="Z314" s="6" t="str">
        <f>IFERROR(VLOOKUP($V314,'Agrupamiento Activos'!$A$4:$S$30,19,0),"")</f>
        <v>Bajo</v>
      </c>
      <c r="AA314" s="88" t="s">
        <v>568</v>
      </c>
      <c r="AB314" s="88" t="s">
        <v>568</v>
      </c>
      <c r="AC314" s="88" t="s">
        <v>568</v>
      </c>
      <c r="AD314" s="88" t="s">
        <v>568</v>
      </c>
      <c r="AE314" s="88" t="s">
        <v>568</v>
      </c>
      <c r="AF314" s="88" t="s">
        <v>568</v>
      </c>
      <c r="AG314" s="88" t="s">
        <v>59</v>
      </c>
    </row>
    <row r="315" spans="1:33" ht="71.25" x14ac:dyDescent="0.25">
      <c r="A315" s="77" t="s">
        <v>87</v>
      </c>
      <c r="B315" s="78" t="s">
        <v>464</v>
      </c>
      <c r="C315" s="79" t="s">
        <v>224</v>
      </c>
      <c r="D315" s="85" t="s">
        <v>225</v>
      </c>
      <c r="E315" s="77" t="s">
        <v>226</v>
      </c>
      <c r="F315" s="80" t="s">
        <v>91</v>
      </c>
      <c r="G315" s="79" t="s">
        <v>35</v>
      </c>
      <c r="H315" s="79"/>
      <c r="I315" s="78"/>
      <c r="J315" s="81" t="s">
        <v>108</v>
      </c>
      <c r="K315" s="77" t="s">
        <v>102</v>
      </c>
      <c r="L315" s="82" t="s">
        <v>35</v>
      </c>
      <c r="M315" s="82"/>
      <c r="N315" s="78" t="s">
        <v>145</v>
      </c>
      <c r="O315" s="78" t="s">
        <v>94</v>
      </c>
      <c r="P315" s="83" t="s">
        <v>146</v>
      </c>
      <c r="Q315" s="77" t="s">
        <v>553</v>
      </c>
      <c r="R315" s="78" t="s">
        <v>39</v>
      </c>
      <c r="S315" s="77" t="s">
        <v>554</v>
      </c>
      <c r="T315" s="84" t="s">
        <v>102</v>
      </c>
      <c r="U315" s="85" t="s">
        <v>549</v>
      </c>
      <c r="V315" s="86" t="s">
        <v>76</v>
      </c>
      <c r="W315" s="6" t="str">
        <f>IFERROR(VLOOKUP($V315,'Agrupamiento Activos'!$A$3:$S$30,2,0),"")</f>
        <v>Pública</v>
      </c>
      <c r="X315" s="6" t="str">
        <f>IFERROR(VLOOKUP($V315,'Agrupamiento Activos'!$A$4:$S$30,9,0),"")</f>
        <v>Bajo</v>
      </c>
      <c r="Y315" s="6" t="str">
        <f>IFERROR(VLOOKUP($V315,'Agrupamiento Activos'!$A$4:$S$30,16,0),"")</f>
        <v>Medio</v>
      </c>
      <c r="Z315" s="6" t="str">
        <f>IFERROR(VLOOKUP($V315,'Agrupamiento Activos'!$A$4:$S$30,19,0),"")</f>
        <v>Bajo</v>
      </c>
      <c r="AA315" s="88" t="s">
        <v>568</v>
      </c>
      <c r="AB315" s="88" t="s">
        <v>568</v>
      </c>
      <c r="AC315" s="88" t="s">
        <v>568</v>
      </c>
      <c r="AD315" s="88" t="s">
        <v>568</v>
      </c>
      <c r="AE315" s="88" t="s">
        <v>568</v>
      </c>
      <c r="AF315" s="88" t="s">
        <v>568</v>
      </c>
      <c r="AG315" s="88" t="s">
        <v>59</v>
      </c>
    </row>
    <row r="316" spans="1:33" ht="71.25" x14ac:dyDescent="0.25">
      <c r="A316" s="77" t="s">
        <v>87</v>
      </c>
      <c r="B316" s="78" t="s">
        <v>464</v>
      </c>
      <c r="C316" s="79" t="s">
        <v>227</v>
      </c>
      <c r="D316" s="85" t="s">
        <v>475</v>
      </c>
      <c r="E316" s="77" t="s">
        <v>229</v>
      </c>
      <c r="F316" s="80" t="s">
        <v>91</v>
      </c>
      <c r="G316" s="79" t="s">
        <v>35</v>
      </c>
      <c r="H316" s="79" t="s">
        <v>35</v>
      </c>
      <c r="I316" s="79"/>
      <c r="J316" s="81" t="s">
        <v>133</v>
      </c>
      <c r="K316" s="77" t="s">
        <v>154</v>
      </c>
      <c r="L316" s="82" t="s">
        <v>35</v>
      </c>
      <c r="M316" s="82"/>
      <c r="N316" s="78" t="s">
        <v>145</v>
      </c>
      <c r="O316" s="78" t="s">
        <v>94</v>
      </c>
      <c r="P316" s="83" t="s">
        <v>146</v>
      </c>
      <c r="Q316" s="77" t="s">
        <v>553</v>
      </c>
      <c r="R316" s="78" t="s">
        <v>541</v>
      </c>
      <c r="S316" s="77" t="s">
        <v>555</v>
      </c>
      <c r="T316" s="94" t="s">
        <v>547</v>
      </c>
      <c r="U316" s="85" t="s">
        <v>549</v>
      </c>
      <c r="V316" s="86" t="s">
        <v>76</v>
      </c>
      <c r="W316" s="6" t="str">
        <f>IFERROR(VLOOKUP($V316,'Agrupamiento Activos'!$A$3:$S$30,2,0),"")</f>
        <v>Pública</v>
      </c>
      <c r="X316" s="6" t="str">
        <f>IFERROR(VLOOKUP($V316,'Agrupamiento Activos'!$A$4:$S$30,9,0),"")</f>
        <v>Bajo</v>
      </c>
      <c r="Y316" s="6" t="str">
        <f>IFERROR(VLOOKUP($V316,'Agrupamiento Activos'!$A$4:$S$30,16,0),"")</f>
        <v>Medio</v>
      </c>
      <c r="Z316" s="6" t="str">
        <f>IFERROR(VLOOKUP($V316,'Agrupamiento Activos'!$A$4:$S$30,19,0),"")</f>
        <v>Bajo</v>
      </c>
      <c r="AA316" s="88" t="s">
        <v>568</v>
      </c>
      <c r="AB316" s="88" t="s">
        <v>568</v>
      </c>
      <c r="AC316" s="88" t="s">
        <v>568</v>
      </c>
      <c r="AD316" s="88" t="s">
        <v>568</v>
      </c>
      <c r="AE316" s="88" t="s">
        <v>568</v>
      </c>
      <c r="AF316" s="88" t="s">
        <v>568</v>
      </c>
      <c r="AG316" s="88" t="s">
        <v>59</v>
      </c>
    </row>
    <row r="317" spans="1:33" ht="56.25" x14ac:dyDescent="0.25">
      <c r="A317" s="77" t="s">
        <v>87</v>
      </c>
      <c r="B317" s="78" t="s">
        <v>464</v>
      </c>
      <c r="C317" s="79" t="s">
        <v>476</v>
      </c>
      <c r="D317" s="85" t="s">
        <v>477</v>
      </c>
      <c r="E317" s="77" t="s">
        <v>478</v>
      </c>
      <c r="F317" s="80" t="s">
        <v>91</v>
      </c>
      <c r="G317" s="79" t="s">
        <v>35</v>
      </c>
      <c r="H317" s="79" t="s">
        <v>35</v>
      </c>
      <c r="I317" s="79"/>
      <c r="J317" s="81" t="s">
        <v>133</v>
      </c>
      <c r="K317" s="77" t="s">
        <v>154</v>
      </c>
      <c r="L317" s="82" t="s">
        <v>35</v>
      </c>
      <c r="M317" s="82"/>
      <c r="N317" s="78" t="s">
        <v>145</v>
      </c>
      <c r="O317" s="78" t="s">
        <v>94</v>
      </c>
      <c r="P317" s="83" t="s">
        <v>146</v>
      </c>
      <c r="Q317" s="77" t="s">
        <v>553</v>
      </c>
      <c r="R317" s="78" t="s">
        <v>541</v>
      </c>
      <c r="S317" s="77" t="s">
        <v>554</v>
      </c>
      <c r="T317" s="94" t="s">
        <v>547</v>
      </c>
      <c r="U317" s="85" t="s">
        <v>549</v>
      </c>
      <c r="V317" s="86" t="s">
        <v>84</v>
      </c>
      <c r="W317" s="6" t="str">
        <f>IFERROR(VLOOKUP($V317,'Agrupamiento Activos'!$A$3:$S$30,2,0),"")</f>
        <v>Pública</v>
      </c>
      <c r="X317" s="6" t="str">
        <f>IFERROR(VLOOKUP($V317,'Agrupamiento Activos'!$A$4:$S$30,9,0),"")</f>
        <v>Alto</v>
      </c>
      <c r="Y317" s="6" t="str">
        <f>IFERROR(VLOOKUP($V317,'Agrupamiento Activos'!$A$4:$S$30,16,0),"")</f>
        <v>Alto</v>
      </c>
      <c r="Z317" s="6" t="str">
        <f>IFERROR(VLOOKUP($V317,'Agrupamiento Activos'!$A$4:$S$30,19,0),"")</f>
        <v>Medio</v>
      </c>
      <c r="AA317" s="88" t="s">
        <v>568</v>
      </c>
      <c r="AB317" s="88" t="s">
        <v>568</v>
      </c>
      <c r="AC317" s="88" t="s">
        <v>568</v>
      </c>
      <c r="AD317" s="88" t="s">
        <v>568</v>
      </c>
      <c r="AE317" s="88" t="s">
        <v>568</v>
      </c>
      <c r="AF317" s="88" t="s">
        <v>568</v>
      </c>
      <c r="AG317" s="88" t="s">
        <v>59</v>
      </c>
    </row>
    <row r="318" spans="1:33" ht="56.25" x14ac:dyDescent="0.25">
      <c r="A318" s="77" t="s">
        <v>87</v>
      </c>
      <c r="B318" s="78" t="s">
        <v>464</v>
      </c>
      <c r="C318" s="79" t="s">
        <v>479</v>
      </c>
      <c r="D318" s="85" t="s">
        <v>480</v>
      </c>
      <c r="E318" s="77" t="s">
        <v>481</v>
      </c>
      <c r="F318" s="80" t="s">
        <v>91</v>
      </c>
      <c r="G318" s="79" t="s">
        <v>35</v>
      </c>
      <c r="H318" s="79" t="s">
        <v>35</v>
      </c>
      <c r="I318" s="79"/>
      <c r="J318" s="81" t="s">
        <v>133</v>
      </c>
      <c r="K318" s="77" t="s">
        <v>154</v>
      </c>
      <c r="L318" s="82" t="s">
        <v>35</v>
      </c>
      <c r="M318" s="82"/>
      <c r="N318" s="78" t="s">
        <v>145</v>
      </c>
      <c r="O318" s="78" t="s">
        <v>94</v>
      </c>
      <c r="P318" s="83" t="s">
        <v>146</v>
      </c>
      <c r="Q318" s="77" t="s">
        <v>553</v>
      </c>
      <c r="R318" s="78" t="s">
        <v>541</v>
      </c>
      <c r="S318" s="77" t="s">
        <v>554</v>
      </c>
      <c r="T318" s="94" t="s">
        <v>547</v>
      </c>
      <c r="U318" s="85" t="s">
        <v>549</v>
      </c>
      <c r="V318" s="86" t="s">
        <v>84</v>
      </c>
      <c r="W318" s="6" t="str">
        <f>IFERROR(VLOOKUP($V318,'Agrupamiento Activos'!$A$3:$S$30,2,0),"")</f>
        <v>Pública</v>
      </c>
      <c r="X318" s="6" t="str">
        <f>IFERROR(VLOOKUP($V318,'Agrupamiento Activos'!$A$4:$S$30,9,0),"")</f>
        <v>Alto</v>
      </c>
      <c r="Y318" s="6" t="str">
        <f>IFERROR(VLOOKUP($V318,'Agrupamiento Activos'!$A$4:$S$30,16,0),"")</f>
        <v>Alto</v>
      </c>
      <c r="Z318" s="6" t="str">
        <f>IFERROR(VLOOKUP($V318,'Agrupamiento Activos'!$A$4:$S$30,19,0),"")</f>
        <v>Medio</v>
      </c>
      <c r="AA318" s="88" t="s">
        <v>568</v>
      </c>
      <c r="AB318" s="88" t="s">
        <v>568</v>
      </c>
      <c r="AC318" s="88" t="s">
        <v>568</v>
      </c>
      <c r="AD318" s="88" t="s">
        <v>568</v>
      </c>
      <c r="AE318" s="88" t="s">
        <v>568</v>
      </c>
      <c r="AF318" s="88" t="s">
        <v>568</v>
      </c>
      <c r="AG318" s="88" t="s">
        <v>59</v>
      </c>
    </row>
    <row r="319" spans="1:33" ht="71.25" x14ac:dyDescent="0.25">
      <c r="A319" s="77" t="s">
        <v>87</v>
      </c>
      <c r="B319" s="78" t="s">
        <v>464</v>
      </c>
      <c r="C319" s="79" t="s">
        <v>482</v>
      </c>
      <c r="D319" s="85" t="s">
        <v>483</v>
      </c>
      <c r="E319" s="77" t="s">
        <v>484</v>
      </c>
      <c r="F319" s="80" t="s">
        <v>91</v>
      </c>
      <c r="G319" s="79" t="s">
        <v>35</v>
      </c>
      <c r="H319" s="79" t="s">
        <v>35</v>
      </c>
      <c r="I319" s="79"/>
      <c r="J319" s="81" t="s">
        <v>133</v>
      </c>
      <c r="K319" s="77" t="s">
        <v>154</v>
      </c>
      <c r="L319" s="82" t="s">
        <v>35</v>
      </c>
      <c r="M319" s="82"/>
      <c r="N319" s="78" t="s">
        <v>145</v>
      </c>
      <c r="O319" s="78" t="s">
        <v>94</v>
      </c>
      <c r="P319" s="83" t="s">
        <v>146</v>
      </c>
      <c r="Q319" s="77" t="s">
        <v>553</v>
      </c>
      <c r="R319" s="78" t="s">
        <v>541</v>
      </c>
      <c r="S319" s="77" t="s">
        <v>554</v>
      </c>
      <c r="T319" s="94" t="s">
        <v>547</v>
      </c>
      <c r="U319" s="85" t="s">
        <v>549</v>
      </c>
      <c r="V319" s="86" t="s">
        <v>84</v>
      </c>
      <c r="W319" s="6" t="str">
        <f>IFERROR(VLOOKUP($V319,'Agrupamiento Activos'!$A$3:$S$30,2,0),"")</f>
        <v>Pública</v>
      </c>
      <c r="X319" s="6" t="str">
        <f>IFERROR(VLOOKUP($V319,'Agrupamiento Activos'!$A$4:$S$30,9,0),"")</f>
        <v>Alto</v>
      </c>
      <c r="Y319" s="6" t="str">
        <f>IFERROR(VLOOKUP($V319,'Agrupamiento Activos'!$A$4:$S$30,16,0),"")</f>
        <v>Alto</v>
      </c>
      <c r="Z319" s="6" t="str">
        <f>IFERROR(VLOOKUP($V319,'Agrupamiento Activos'!$A$4:$S$30,19,0),"")</f>
        <v>Medio</v>
      </c>
      <c r="AA319" s="88" t="s">
        <v>568</v>
      </c>
      <c r="AB319" s="88" t="s">
        <v>568</v>
      </c>
      <c r="AC319" s="88" t="s">
        <v>568</v>
      </c>
      <c r="AD319" s="88" t="s">
        <v>568</v>
      </c>
      <c r="AE319" s="88" t="s">
        <v>568</v>
      </c>
      <c r="AF319" s="88" t="s">
        <v>568</v>
      </c>
      <c r="AG319" s="88" t="s">
        <v>59</v>
      </c>
    </row>
    <row r="320" spans="1:33" ht="57" x14ac:dyDescent="0.25">
      <c r="A320" s="77" t="s">
        <v>87</v>
      </c>
      <c r="B320" s="78" t="s">
        <v>464</v>
      </c>
      <c r="C320" s="79" t="s">
        <v>485</v>
      </c>
      <c r="D320" s="85" t="s">
        <v>486</v>
      </c>
      <c r="E320" s="77" t="s">
        <v>487</v>
      </c>
      <c r="F320" s="80" t="s">
        <v>91</v>
      </c>
      <c r="G320" s="79" t="s">
        <v>35</v>
      </c>
      <c r="H320" s="79" t="s">
        <v>35</v>
      </c>
      <c r="I320" s="79"/>
      <c r="J320" s="81" t="s">
        <v>133</v>
      </c>
      <c r="K320" s="77" t="s">
        <v>154</v>
      </c>
      <c r="L320" s="82" t="s">
        <v>35</v>
      </c>
      <c r="M320" s="82"/>
      <c r="N320" s="78" t="s">
        <v>145</v>
      </c>
      <c r="O320" s="78" t="s">
        <v>94</v>
      </c>
      <c r="P320" s="83" t="s">
        <v>146</v>
      </c>
      <c r="Q320" s="77" t="s">
        <v>553</v>
      </c>
      <c r="R320" s="78" t="s">
        <v>541</v>
      </c>
      <c r="S320" s="77" t="s">
        <v>554</v>
      </c>
      <c r="T320" s="94" t="s">
        <v>547</v>
      </c>
      <c r="U320" s="85" t="s">
        <v>549</v>
      </c>
      <c r="V320" s="86" t="s">
        <v>83</v>
      </c>
      <c r="W320" s="6" t="str">
        <f>IFERROR(VLOOKUP($V320,'Agrupamiento Activos'!$A$3:$S$30,2,0),"")</f>
        <v>Pública</v>
      </c>
      <c r="X320" s="6" t="str">
        <f>IFERROR(VLOOKUP($V320,'Agrupamiento Activos'!$A$4:$S$30,9,0),"")</f>
        <v>Alto</v>
      </c>
      <c r="Y320" s="6" t="str">
        <f>IFERROR(VLOOKUP($V320,'Agrupamiento Activos'!$A$4:$S$30,16,0),"")</f>
        <v>Alto</v>
      </c>
      <c r="Z320" s="6" t="str">
        <f>IFERROR(VLOOKUP($V320,'Agrupamiento Activos'!$A$4:$S$30,19,0),"")</f>
        <v>Medio</v>
      </c>
      <c r="AA320" s="88" t="s">
        <v>568</v>
      </c>
      <c r="AB320" s="88" t="s">
        <v>568</v>
      </c>
      <c r="AC320" s="88" t="s">
        <v>568</v>
      </c>
      <c r="AD320" s="88" t="s">
        <v>568</v>
      </c>
      <c r="AE320" s="88" t="s">
        <v>568</v>
      </c>
      <c r="AF320" s="88" t="s">
        <v>568</v>
      </c>
      <c r="AG320" s="88" t="s">
        <v>59</v>
      </c>
    </row>
    <row r="321" spans="1:33" ht="57" x14ac:dyDescent="0.25">
      <c r="A321" s="77" t="s">
        <v>87</v>
      </c>
      <c r="B321" s="78" t="s">
        <v>488</v>
      </c>
      <c r="C321" s="79" t="s">
        <v>102</v>
      </c>
      <c r="D321" s="79" t="s">
        <v>135</v>
      </c>
      <c r="E321" s="77" t="s">
        <v>489</v>
      </c>
      <c r="F321" s="80" t="s">
        <v>91</v>
      </c>
      <c r="G321" s="79"/>
      <c r="H321" s="79"/>
      <c r="I321" s="79" t="s">
        <v>35</v>
      </c>
      <c r="J321" s="81" t="s">
        <v>99</v>
      </c>
      <c r="K321" s="77" t="s">
        <v>117</v>
      </c>
      <c r="L321" s="82" t="s">
        <v>35</v>
      </c>
      <c r="M321" s="82"/>
      <c r="N321" s="78" t="s">
        <v>145</v>
      </c>
      <c r="O321" s="78" t="s">
        <v>94</v>
      </c>
      <c r="P321" s="83" t="s">
        <v>146</v>
      </c>
      <c r="Q321" s="77" t="s">
        <v>536</v>
      </c>
      <c r="R321" s="78" t="s">
        <v>39</v>
      </c>
      <c r="S321" s="77" t="s">
        <v>552</v>
      </c>
      <c r="T321" s="84" t="s">
        <v>102</v>
      </c>
      <c r="U321" s="85" t="s">
        <v>549</v>
      </c>
      <c r="V321" s="86" t="s">
        <v>81</v>
      </c>
      <c r="W321" s="6" t="str">
        <f>IFERROR(VLOOKUP($V321,'Agrupamiento Activos'!$A$3:$S$30,2,0),"")</f>
        <v>Pública</v>
      </c>
      <c r="X321" s="6" t="str">
        <f>IFERROR(VLOOKUP($V321,'Agrupamiento Activos'!$A$4:$S$30,9,0),"")</f>
        <v>Medio</v>
      </c>
      <c r="Y321" s="6" t="str">
        <f>IFERROR(VLOOKUP($V321,'Agrupamiento Activos'!$A$4:$S$30,16,0),"")</f>
        <v>Medio</v>
      </c>
      <c r="Z321" s="6" t="str">
        <f>IFERROR(VLOOKUP($V321,'Agrupamiento Activos'!$A$4:$S$30,19,0),"")</f>
        <v>Medio</v>
      </c>
      <c r="AA321" s="88" t="s">
        <v>568</v>
      </c>
      <c r="AB321" s="88" t="s">
        <v>568</v>
      </c>
      <c r="AC321" s="88" t="s">
        <v>568</v>
      </c>
      <c r="AD321" s="88" t="s">
        <v>568</v>
      </c>
      <c r="AE321" s="88" t="s">
        <v>568</v>
      </c>
      <c r="AF321" s="88" t="s">
        <v>568</v>
      </c>
      <c r="AG321" s="88" t="s">
        <v>59</v>
      </c>
    </row>
    <row r="322" spans="1:33" ht="71.25" x14ac:dyDescent="0.25">
      <c r="A322" s="77" t="s">
        <v>87</v>
      </c>
      <c r="B322" s="78" t="s">
        <v>488</v>
      </c>
      <c r="C322" s="79" t="s">
        <v>102</v>
      </c>
      <c r="D322" s="79" t="s">
        <v>490</v>
      </c>
      <c r="E322" s="77" t="s">
        <v>491</v>
      </c>
      <c r="F322" s="80" t="s">
        <v>91</v>
      </c>
      <c r="G322" s="79" t="s">
        <v>35</v>
      </c>
      <c r="H322" s="79" t="s">
        <v>35</v>
      </c>
      <c r="I322" s="79"/>
      <c r="J322" s="81" t="s">
        <v>133</v>
      </c>
      <c r="K322" s="77" t="s">
        <v>154</v>
      </c>
      <c r="L322" s="82" t="s">
        <v>35</v>
      </c>
      <c r="M322" s="82"/>
      <c r="N322" s="78" t="s">
        <v>145</v>
      </c>
      <c r="O322" s="78" t="s">
        <v>94</v>
      </c>
      <c r="P322" s="83" t="s">
        <v>146</v>
      </c>
      <c r="Q322" s="77" t="s">
        <v>553</v>
      </c>
      <c r="R322" s="78" t="s">
        <v>541</v>
      </c>
      <c r="S322" s="77" t="s">
        <v>554</v>
      </c>
      <c r="T322" s="94" t="s">
        <v>547</v>
      </c>
      <c r="U322" s="85" t="s">
        <v>549</v>
      </c>
      <c r="V322" s="86" t="s">
        <v>79</v>
      </c>
      <c r="W322" s="6" t="str">
        <f>IFERROR(VLOOKUP($V322,'Agrupamiento Activos'!$A$3:$S$30,2,0),"")</f>
        <v>Pública</v>
      </c>
      <c r="X322" s="6" t="str">
        <f>IFERROR(VLOOKUP($V322,'Agrupamiento Activos'!$A$4:$S$30,9,0),"")</f>
        <v>Alto</v>
      </c>
      <c r="Y322" s="6" t="str">
        <f>IFERROR(VLOOKUP($V322,'Agrupamiento Activos'!$A$4:$S$30,16,0),"")</f>
        <v>Alto</v>
      </c>
      <c r="Z322" s="6" t="str">
        <f>IFERROR(VLOOKUP($V322,'Agrupamiento Activos'!$A$4:$S$30,19,0),"")</f>
        <v>Medio</v>
      </c>
      <c r="AA322" s="88" t="s">
        <v>568</v>
      </c>
      <c r="AB322" s="88" t="s">
        <v>568</v>
      </c>
      <c r="AC322" s="88" t="s">
        <v>568</v>
      </c>
      <c r="AD322" s="88" t="s">
        <v>568</v>
      </c>
      <c r="AE322" s="88" t="s">
        <v>568</v>
      </c>
      <c r="AF322" s="88" t="s">
        <v>568</v>
      </c>
      <c r="AG322" s="88" t="s">
        <v>59</v>
      </c>
    </row>
    <row r="323" spans="1:33" ht="56.25" x14ac:dyDescent="0.25">
      <c r="A323" s="77" t="s">
        <v>87</v>
      </c>
      <c r="B323" s="78" t="s">
        <v>488</v>
      </c>
      <c r="C323" s="79" t="s">
        <v>102</v>
      </c>
      <c r="D323" s="79" t="s">
        <v>135</v>
      </c>
      <c r="E323" s="77" t="s">
        <v>492</v>
      </c>
      <c r="F323" s="80" t="s">
        <v>91</v>
      </c>
      <c r="G323" s="79"/>
      <c r="H323" s="79"/>
      <c r="I323" s="79" t="s">
        <v>35</v>
      </c>
      <c r="J323" s="81" t="s">
        <v>99</v>
      </c>
      <c r="K323" s="77" t="s">
        <v>117</v>
      </c>
      <c r="L323" s="82" t="s">
        <v>35</v>
      </c>
      <c r="M323" s="82"/>
      <c r="N323" s="78" t="s">
        <v>145</v>
      </c>
      <c r="O323" s="78" t="s">
        <v>94</v>
      </c>
      <c r="P323" s="83" t="s">
        <v>146</v>
      </c>
      <c r="Q323" s="77" t="s">
        <v>536</v>
      </c>
      <c r="R323" s="78" t="s">
        <v>39</v>
      </c>
      <c r="S323" s="77" t="s">
        <v>552</v>
      </c>
      <c r="T323" s="84" t="s">
        <v>102</v>
      </c>
      <c r="U323" s="85" t="s">
        <v>549</v>
      </c>
      <c r="V323" s="86" t="s">
        <v>81</v>
      </c>
      <c r="W323" s="6" t="str">
        <f>IFERROR(VLOOKUP($V323,'Agrupamiento Activos'!$A$3:$S$30,2,0),"")</f>
        <v>Pública</v>
      </c>
      <c r="X323" s="6" t="str">
        <f>IFERROR(VLOOKUP($V323,'Agrupamiento Activos'!$A$4:$S$30,9,0),"")</f>
        <v>Medio</v>
      </c>
      <c r="Y323" s="6" t="str">
        <f>IFERROR(VLOOKUP($V323,'Agrupamiento Activos'!$A$4:$S$30,16,0),"")</f>
        <v>Medio</v>
      </c>
      <c r="Z323" s="6" t="str">
        <f>IFERROR(VLOOKUP($V323,'Agrupamiento Activos'!$A$4:$S$30,19,0),"")</f>
        <v>Medio</v>
      </c>
      <c r="AA323" s="88" t="s">
        <v>568</v>
      </c>
      <c r="AB323" s="88" t="s">
        <v>568</v>
      </c>
      <c r="AC323" s="88" t="s">
        <v>568</v>
      </c>
      <c r="AD323" s="88" t="s">
        <v>568</v>
      </c>
      <c r="AE323" s="88" t="s">
        <v>568</v>
      </c>
      <c r="AF323" s="88" t="s">
        <v>568</v>
      </c>
      <c r="AG323" s="88" t="s">
        <v>59</v>
      </c>
    </row>
    <row r="324" spans="1:33" ht="71.25" x14ac:dyDescent="0.25">
      <c r="A324" s="77" t="s">
        <v>87</v>
      </c>
      <c r="B324" s="78" t="s">
        <v>488</v>
      </c>
      <c r="C324" s="79" t="s">
        <v>89</v>
      </c>
      <c r="D324" s="79" t="s">
        <v>77</v>
      </c>
      <c r="E324" s="77" t="s">
        <v>493</v>
      </c>
      <c r="F324" s="80" t="s">
        <v>91</v>
      </c>
      <c r="G324" s="79" t="s">
        <v>35</v>
      </c>
      <c r="H324" s="79"/>
      <c r="I324" s="79"/>
      <c r="J324" s="81" t="s">
        <v>108</v>
      </c>
      <c r="K324" s="77" t="s">
        <v>102</v>
      </c>
      <c r="L324" s="82" t="s">
        <v>35</v>
      </c>
      <c r="M324" s="82"/>
      <c r="N324" s="78" t="s">
        <v>145</v>
      </c>
      <c r="O324" s="78" t="s">
        <v>94</v>
      </c>
      <c r="P324" s="83" t="s">
        <v>146</v>
      </c>
      <c r="Q324" s="77" t="s">
        <v>553</v>
      </c>
      <c r="R324" s="78" t="s">
        <v>39</v>
      </c>
      <c r="S324" s="77" t="s">
        <v>554</v>
      </c>
      <c r="T324" s="84" t="s">
        <v>102</v>
      </c>
      <c r="U324" s="85" t="s">
        <v>549</v>
      </c>
      <c r="V324" s="86" t="s">
        <v>77</v>
      </c>
      <c r="W324" s="6" t="str">
        <f>IFERROR(VLOOKUP($V324,'Agrupamiento Activos'!$A$3:$S$30,2,0),"")</f>
        <v>Pública</v>
      </c>
      <c r="X324" s="6" t="str">
        <f>IFERROR(VLOOKUP($V324,'Agrupamiento Activos'!$A$4:$S$30,9,0),"")</f>
        <v>Medio</v>
      </c>
      <c r="Y324" s="6" t="str">
        <f>IFERROR(VLOOKUP($V324,'Agrupamiento Activos'!$A$4:$S$30,16,0),"")</f>
        <v>Medio</v>
      </c>
      <c r="Z324" s="6" t="str">
        <f>IFERROR(VLOOKUP($V324,'Agrupamiento Activos'!$A$4:$S$30,19,0),"")</f>
        <v>Medio</v>
      </c>
      <c r="AA324" s="88" t="s">
        <v>568</v>
      </c>
      <c r="AB324" s="88" t="s">
        <v>568</v>
      </c>
      <c r="AC324" s="88" t="s">
        <v>568</v>
      </c>
      <c r="AD324" s="88" t="s">
        <v>568</v>
      </c>
      <c r="AE324" s="88" t="s">
        <v>568</v>
      </c>
      <c r="AF324" s="88" t="s">
        <v>568</v>
      </c>
      <c r="AG324" s="88" t="s">
        <v>59</v>
      </c>
    </row>
    <row r="325" spans="1:33" ht="56.25" x14ac:dyDescent="0.25">
      <c r="A325" s="77" t="s">
        <v>87</v>
      </c>
      <c r="B325" s="78" t="s">
        <v>488</v>
      </c>
      <c r="C325" s="79" t="s">
        <v>102</v>
      </c>
      <c r="D325" s="79" t="s">
        <v>135</v>
      </c>
      <c r="E325" s="77" t="s">
        <v>494</v>
      </c>
      <c r="F325" s="80" t="s">
        <v>91</v>
      </c>
      <c r="G325" s="79"/>
      <c r="H325" s="79"/>
      <c r="I325" s="79" t="s">
        <v>35</v>
      </c>
      <c r="J325" s="81" t="s">
        <v>99</v>
      </c>
      <c r="K325" s="77" t="s">
        <v>117</v>
      </c>
      <c r="L325" s="82" t="s">
        <v>35</v>
      </c>
      <c r="M325" s="82"/>
      <c r="N325" s="78" t="s">
        <v>145</v>
      </c>
      <c r="O325" s="78" t="s">
        <v>94</v>
      </c>
      <c r="P325" s="83" t="s">
        <v>146</v>
      </c>
      <c r="Q325" s="77" t="s">
        <v>536</v>
      </c>
      <c r="R325" s="78" t="s">
        <v>39</v>
      </c>
      <c r="S325" s="77" t="s">
        <v>552</v>
      </c>
      <c r="T325" s="84" t="s">
        <v>102</v>
      </c>
      <c r="U325" s="85" t="s">
        <v>549</v>
      </c>
      <c r="V325" s="86" t="s">
        <v>81</v>
      </c>
      <c r="W325" s="6" t="str">
        <f>IFERROR(VLOOKUP($V325,'Agrupamiento Activos'!$A$3:$S$30,2,0),"")</f>
        <v>Pública</v>
      </c>
      <c r="X325" s="6" t="str">
        <f>IFERROR(VLOOKUP($V325,'Agrupamiento Activos'!$A$4:$S$30,9,0),"")</f>
        <v>Medio</v>
      </c>
      <c r="Y325" s="6" t="str">
        <f>IFERROR(VLOOKUP($V325,'Agrupamiento Activos'!$A$4:$S$30,16,0),"")</f>
        <v>Medio</v>
      </c>
      <c r="Z325" s="6" t="str">
        <f>IFERROR(VLOOKUP($V325,'Agrupamiento Activos'!$A$4:$S$30,19,0),"")</f>
        <v>Medio</v>
      </c>
      <c r="AA325" s="88" t="s">
        <v>568</v>
      </c>
      <c r="AB325" s="88" t="s">
        <v>568</v>
      </c>
      <c r="AC325" s="88" t="s">
        <v>568</v>
      </c>
      <c r="AD325" s="88" t="s">
        <v>568</v>
      </c>
      <c r="AE325" s="88" t="s">
        <v>568</v>
      </c>
      <c r="AF325" s="88" t="s">
        <v>568</v>
      </c>
      <c r="AG325" s="88" t="s">
        <v>59</v>
      </c>
    </row>
    <row r="326" spans="1:33" ht="56.25" x14ac:dyDescent="0.25">
      <c r="A326" s="77" t="s">
        <v>87</v>
      </c>
      <c r="B326" s="78" t="s">
        <v>488</v>
      </c>
      <c r="C326" s="79" t="s">
        <v>102</v>
      </c>
      <c r="D326" s="79" t="s">
        <v>495</v>
      </c>
      <c r="E326" s="77" t="s">
        <v>496</v>
      </c>
      <c r="F326" s="80" t="s">
        <v>91</v>
      </c>
      <c r="G326" s="79" t="s">
        <v>35</v>
      </c>
      <c r="H326" s="79" t="s">
        <v>35</v>
      </c>
      <c r="I326" s="79"/>
      <c r="J326" s="81" t="s">
        <v>133</v>
      </c>
      <c r="K326" s="77" t="s">
        <v>154</v>
      </c>
      <c r="L326" s="82" t="s">
        <v>35</v>
      </c>
      <c r="M326" s="82"/>
      <c r="N326" s="78" t="s">
        <v>145</v>
      </c>
      <c r="O326" s="78" t="s">
        <v>94</v>
      </c>
      <c r="P326" s="83" t="s">
        <v>146</v>
      </c>
      <c r="Q326" s="77" t="s">
        <v>553</v>
      </c>
      <c r="R326" s="78" t="s">
        <v>541</v>
      </c>
      <c r="S326" s="77" t="s">
        <v>554</v>
      </c>
      <c r="T326" s="94" t="s">
        <v>547</v>
      </c>
      <c r="U326" s="85" t="s">
        <v>549</v>
      </c>
      <c r="V326" s="86" t="s">
        <v>84</v>
      </c>
      <c r="W326" s="6" t="str">
        <f>IFERROR(VLOOKUP($V326,'Agrupamiento Activos'!$A$3:$S$30,2,0),"")</f>
        <v>Pública</v>
      </c>
      <c r="X326" s="6" t="str">
        <f>IFERROR(VLOOKUP($V326,'Agrupamiento Activos'!$A$4:$S$30,9,0),"")</f>
        <v>Alto</v>
      </c>
      <c r="Y326" s="6" t="str">
        <f>IFERROR(VLOOKUP($V326,'Agrupamiento Activos'!$A$4:$S$30,16,0),"")</f>
        <v>Alto</v>
      </c>
      <c r="Z326" s="6" t="str">
        <f>IFERROR(VLOOKUP($V326,'Agrupamiento Activos'!$A$4:$S$30,19,0),"")</f>
        <v>Medio</v>
      </c>
      <c r="AA326" s="88" t="s">
        <v>568</v>
      </c>
      <c r="AB326" s="88" t="s">
        <v>568</v>
      </c>
      <c r="AC326" s="88" t="s">
        <v>568</v>
      </c>
      <c r="AD326" s="88" t="s">
        <v>568</v>
      </c>
      <c r="AE326" s="88" t="s">
        <v>568</v>
      </c>
      <c r="AF326" s="88" t="s">
        <v>568</v>
      </c>
      <c r="AG326" s="88" t="s">
        <v>59</v>
      </c>
    </row>
    <row r="327" spans="1:33" ht="56.25" x14ac:dyDescent="0.25">
      <c r="A327" s="77" t="s">
        <v>87</v>
      </c>
      <c r="B327" s="78" t="s">
        <v>488</v>
      </c>
      <c r="C327" s="79" t="s">
        <v>102</v>
      </c>
      <c r="D327" s="79" t="s">
        <v>497</v>
      </c>
      <c r="E327" s="77" t="s">
        <v>498</v>
      </c>
      <c r="F327" s="80" t="s">
        <v>91</v>
      </c>
      <c r="G327" s="79" t="s">
        <v>35</v>
      </c>
      <c r="H327" s="79" t="s">
        <v>35</v>
      </c>
      <c r="I327" s="79"/>
      <c r="J327" s="81" t="s">
        <v>133</v>
      </c>
      <c r="K327" s="77" t="s">
        <v>154</v>
      </c>
      <c r="L327" s="82" t="s">
        <v>35</v>
      </c>
      <c r="M327" s="82"/>
      <c r="N327" s="78" t="s">
        <v>145</v>
      </c>
      <c r="O327" s="78" t="s">
        <v>94</v>
      </c>
      <c r="P327" s="83" t="s">
        <v>146</v>
      </c>
      <c r="Q327" s="77" t="s">
        <v>566</v>
      </c>
      <c r="R327" s="78" t="s">
        <v>541</v>
      </c>
      <c r="S327" s="77" t="s">
        <v>567</v>
      </c>
      <c r="T327" s="94" t="s">
        <v>547</v>
      </c>
      <c r="U327" s="85" t="s">
        <v>549</v>
      </c>
      <c r="V327" s="86" t="s">
        <v>82</v>
      </c>
      <c r="W327" s="6" t="str">
        <f>IFERROR(VLOOKUP($V327,'Agrupamiento Activos'!$A$3:$S$30,2,0),"")</f>
        <v>Pública</v>
      </c>
      <c r="X327" s="6" t="str">
        <f>IFERROR(VLOOKUP($V327,'Agrupamiento Activos'!$A$4:$S$30,9,0),"")</f>
        <v>Medio</v>
      </c>
      <c r="Y327" s="6" t="str">
        <f>IFERROR(VLOOKUP($V327,'Agrupamiento Activos'!$A$4:$S$30,16,0),"")</f>
        <v>Medio</v>
      </c>
      <c r="Z327" s="6" t="str">
        <f>IFERROR(VLOOKUP($V327,'Agrupamiento Activos'!$A$4:$S$30,19,0),"")</f>
        <v>Medio</v>
      </c>
      <c r="AA327" s="88" t="s">
        <v>568</v>
      </c>
      <c r="AB327" s="88" t="s">
        <v>568</v>
      </c>
      <c r="AC327" s="88" t="s">
        <v>568</v>
      </c>
      <c r="AD327" s="88" t="s">
        <v>568</v>
      </c>
      <c r="AE327" s="88" t="s">
        <v>568</v>
      </c>
      <c r="AF327" s="88" t="s">
        <v>568</v>
      </c>
      <c r="AG327" s="88" t="s">
        <v>59</v>
      </c>
    </row>
    <row r="328" spans="1:33" ht="57" x14ac:dyDescent="0.25">
      <c r="A328" s="77" t="s">
        <v>87</v>
      </c>
      <c r="B328" s="78" t="s">
        <v>499</v>
      </c>
      <c r="C328" s="79" t="s">
        <v>89</v>
      </c>
      <c r="D328" s="79" t="s">
        <v>77</v>
      </c>
      <c r="E328" s="77" t="s">
        <v>500</v>
      </c>
      <c r="F328" s="80" t="s">
        <v>91</v>
      </c>
      <c r="G328" s="79" t="s">
        <v>35</v>
      </c>
      <c r="H328" s="79"/>
      <c r="I328" s="79"/>
      <c r="J328" s="81" t="s">
        <v>108</v>
      </c>
      <c r="K328" s="77" t="s">
        <v>102</v>
      </c>
      <c r="L328" s="82" t="s">
        <v>35</v>
      </c>
      <c r="M328" s="82"/>
      <c r="N328" s="78" t="s">
        <v>145</v>
      </c>
      <c r="O328" s="78" t="s">
        <v>94</v>
      </c>
      <c r="P328" s="83" t="s">
        <v>146</v>
      </c>
      <c r="Q328" s="77" t="s">
        <v>556</v>
      </c>
      <c r="R328" s="78" t="s">
        <v>39</v>
      </c>
      <c r="S328" s="77" t="s">
        <v>557</v>
      </c>
      <c r="T328" s="84" t="s">
        <v>102</v>
      </c>
      <c r="U328" s="85" t="s">
        <v>549</v>
      </c>
      <c r="V328" s="86" t="s">
        <v>77</v>
      </c>
      <c r="W328" s="6" t="str">
        <f>IFERROR(VLOOKUP($V328,'Agrupamiento Activos'!$A$3:$S$30,2,0),"")</f>
        <v>Pública</v>
      </c>
      <c r="X328" s="6" t="str">
        <f>IFERROR(VLOOKUP($V328,'Agrupamiento Activos'!$A$4:$S$30,9,0),"")</f>
        <v>Medio</v>
      </c>
      <c r="Y328" s="6" t="str">
        <f>IFERROR(VLOOKUP($V328,'Agrupamiento Activos'!$A$4:$S$30,16,0),"")</f>
        <v>Medio</v>
      </c>
      <c r="Z328" s="6" t="str">
        <f>IFERROR(VLOOKUP($V328,'Agrupamiento Activos'!$A$4:$S$30,19,0),"")</f>
        <v>Medio</v>
      </c>
      <c r="AA328" s="88" t="s">
        <v>568</v>
      </c>
      <c r="AB328" s="88" t="s">
        <v>568</v>
      </c>
      <c r="AC328" s="88" t="s">
        <v>568</v>
      </c>
      <c r="AD328" s="88" t="s">
        <v>568</v>
      </c>
      <c r="AE328" s="88" t="s">
        <v>568</v>
      </c>
      <c r="AF328" s="88" t="s">
        <v>568</v>
      </c>
      <c r="AG328" s="88" t="s">
        <v>59</v>
      </c>
    </row>
    <row r="329" spans="1:33" ht="56.25" x14ac:dyDescent="0.25">
      <c r="A329" s="77" t="s">
        <v>87</v>
      </c>
      <c r="B329" s="78" t="s">
        <v>499</v>
      </c>
      <c r="C329" s="79" t="s">
        <v>102</v>
      </c>
      <c r="D329" s="79" t="s">
        <v>501</v>
      </c>
      <c r="E329" s="77" t="s">
        <v>502</v>
      </c>
      <c r="F329" s="80" t="s">
        <v>91</v>
      </c>
      <c r="G329" s="79" t="s">
        <v>35</v>
      </c>
      <c r="H329" s="79" t="s">
        <v>35</v>
      </c>
      <c r="I329" s="79"/>
      <c r="J329" s="81" t="s">
        <v>133</v>
      </c>
      <c r="K329" s="77" t="s">
        <v>154</v>
      </c>
      <c r="L329" s="82" t="s">
        <v>35</v>
      </c>
      <c r="M329" s="82"/>
      <c r="N329" s="78" t="s">
        <v>145</v>
      </c>
      <c r="O329" s="78" t="s">
        <v>94</v>
      </c>
      <c r="P329" s="83" t="s">
        <v>146</v>
      </c>
      <c r="Q329" s="77" t="s">
        <v>553</v>
      </c>
      <c r="R329" s="78" t="s">
        <v>541</v>
      </c>
      <c r="S329" s="77" t="s">
        <v>554</v>
      </c>
      <c r="T329" s="94" t="s">
        <v>547</v>
      </c>
      <c r="U329" s="85" t="s">
        <v>549</v>
      </c>
      <c r="V329" s="86" t="s">
        <v>83</v>
      </c>
      <c r="W329" s="6" t="str">
        <f>IFERROR(VLOOKUP($V329,'Agrupamiento Activos'!$A$3:$S$30,2,0),"")</f>
        <v>Pública</v>
      </c>
      <c r="X329" s="6" t="str">
        <f>IFERROR(VLOOKUP($V329,'Agrupamiento Activos'!$A$4:$S$30,9,0),"")</f>
        <v>Alto</v>
      </c>
      <c r="Y329" s="6" t="str">
        <f>IFERROR(VLOOKUP($V329,'Agrupamiento Activos'!$A$4:$S$30,16,0),"")</f>
        <v>Alto</v>
      </c>
      <c r="Z329" s="6" t="str">
        <f>IFERROR(VLOOKUP($V329,'Agrupamiento Activos'!$A$4:$S$30,19,0),"")</f>
        <v>Medio</v>
      </c>
      <c r="AA329" s="88" t="s">
        <v>568</v>
      </c>
      <c r="AB329" s="88" t="s">
        <v>568</v>
      </c>
      <c r="AC329" s="88" t="s">
        <v>568</v>
      </c>
      <c r="AD329" s="88" t="s">
        <v>568</v>
      </c>
      <c r="AE329" s="88" t="s">
        <v>568</v>
      </c>
      <c r="AF329" s="88" t="s">
        <v>568</v>
      </c>
      <c r="AG329" s="88" t="s">
        <v>59</v>
      </c>
    </row>
    <row r="330" spans="1:33" ht="99.75" x14ac:dyDescent="0.25">
      <c r="A330" s="77" t="s">
        <v>87</v>
      </c>
      <c r="B330" s="78" t="s">
        <v>499</v>
      </c>
      <c r="C330" s="79" t="s">
        <v>503</v>
      </c>
      <c r="D330" s="79" t="s">
        <v>504</v>
      </c>
      <c r="E330" s="77" t="s">
        <v>505</v>
      </c>
      <c r="F330" s="80" t="s">
        <v>91</v>
      </c>
      <c r="G330" s="79" t="s">
        <v>35</v>
      </c>
      <c r="H330" s="79"/>
      <c r="I330" s="79"/>
      <c r="J330" s="81" t="s">
        <v>108</v>
      </c>
      <c r="K330" s="77" t="s">
        <v>102</v>
      </c>
      <c r="L330" s="82" t="s">
        <v>35</v>
      </c>
      <c r="M330" s="82"/>
      <c r="N330" s="78" t="s">
        <v>145</v>
      </c>
      <c r="O330" s="78" t="s">
        <v>94</v>
      </c>
      <c r="P330" s="83" t="s">
        <v>146</v>
      </c>
      <c r="Q330" s="77" t="s">
        <v>553</v>
      </c>
      <c r="R330" s="78" t="s">
        <v>39</v>
      </c>
      <c r="S330" s="77" t="s">
        <v>554</v>
      </c>
      <c r="T330" s="84" t="s">
        <v>102</v>
      </c>
      <c r="U330" s="85" t="s">
        <v>549</v>
      </c>
      <c r="V330" s="86" t="s">
        <v>74</v>
      </c>
      <c r="W330" s="6" t="str">
        <f>IFERROR(VLOOKUP($V330,'Agrupamiento Activos'!$A$3:$S$30,2,0),"")</f>
        <v>Pública</v>
      </c>
      <c r="X330" s="6" t="str">
        <f>IFERROR(VLOOKUP($V330,'Agrupamiento Activos'!$A$4:$S$30,9,0),"")</f>
        <v>Medio</v>
      </c>
      <c r="Y330" s="6" t="str">
        <f>IFERROR(VLOOKUP($V330,'Agrupamiento Activos'!$A$4:$S$30,16,0),"")</f>
        <v>Medio</v>
      </c>
      <c r="Z330" s="6" t="str">
        <f>IFERROR(VLOOKUP($V330,'Agrupamiento Activos'!$A$4:$S$30,19,0),"")</f>
        <v>Medio</v>
      </c>
      <c r="AA330" s="88" t="s">
        <v>568</v>
      </c>
      <c r="AB330" s="88" t="s">
        <v>568</v>
      </c>
      <c r="AC330" s="88" t="s">
        <v>568</v>
      </c>
      <c r="AD330" s="88" t="s">
        <v>568</v>
      </c>
      <c r="AE330" s="88" t="s">
        <v>568</v>
      </c>
      <c r="AF330" s="88" t="s">
        <v>568</v>
      </c>
      <c r="AG330" s="88" t="s">
        <v>59</v>
      </c>
    </row>
    <row r="331" spans="1:33" ht="57" x14ac:dyDescent="0.25">
      <c r="A331" s="77" t="s">
        <v>87</v>
      </c>
      <c r="B331" s="78" t="s">
        <v>499</v>
      </c>
      <c r="C331" s="79" t="s">
        <v>506</v>
      </c>
      <c r="D331" s="79" t="s">
        <v>507</v>
      </c>
      <c r="E331" s="77" t="s">
        <v>508</v>
      </c>
      <c r="F331" s="80" t="s">
        <v>91</v>
      </c>
      <c r="G331" s="79" t="s">
        <v>35</v>
      </c>
      <c r="H331" s="79" t="s">
        <v>35</v>
      </c>
      <c r="I331" s="79"/>
      <c r="J331" s="81" t="s">
        <v>133</v>
      </c>
      <c r="K331" s="77" t="s">
        <v>154</v>
      </c>
      <c r="L331" s="82" t="s">
        <v>35</v>
      </c>
      <c r="M331" s="82"/>
      <c r="N331" s="78" t="s">
        <v>145</v>
      </c>
      <c r="O331" s="78" t="s">
        <v>94</v>
      </c>
      <c r="P331" s="83" t="s">
        <v>146</v>
      </c>
      <c r="Q331" s="77" t="s">
        <v>553</v>
      </c>
      <c r="R331" s="78" t="s">
        <v>541</v>
      </c>
      <c r="S331" s="77" t="s">
        <v>554</v>
      </c>
      <c r="T331" s="94" t="s">
        <v>547</v>
      </c>
      <c r="U331" s="85" t="s">
        <v>549</v>
      </c>
      <c r="V331" s="86" t="s">
        <v>76</v>
      </c>
      <c r="W331" s="6" t="str">
        <f>IFERROR(VLOOKUP($V331,'Agrupamiento Activos'!$A$3:$S$30,2,0),"")</f>
        <v>Pública</v>
      </c>
      <c r="X331" s="6" t="str">
        <f>IFERROR(VLOOKUP($V331,'Agrupamiento Activos'!$A$4:$S$30,9,0),"")</f>
        <v>Bajo</v>
      </c>
      <c r="Y331" s="6" t="str">
        <f>IFERROR(VLOOKUP($V331,'Agrupamiento Activos'!$A$4:$S$30,16,0),"")</f>
        <v>Medio</v>
      </c>
      <c r="Z331" s="6" t="str">
        <f>IFERROR(VLOOKUP($V331,'Agrupamiento Activos'!$A$4:$S$30,19,0),"")</f>
        <v>Bajo</v>
      </c>
      <c r="AA331" s="88" t="s">
        <v>568</v>
      </c>
      <c r="AB331" s="88" t="s">
        <v>568</v>
      </c>
      <c r="AC331" s="88" t="s">
        <v>568</v>
      </c>
      <c r="AD331" s="88" t="s">
        <v>568</v>
      </c>
      <c r="AE331" s="88" t="s">
        <v>568</v>
      </c>
      <c r="AF331" s="88" t="s">
        <v>568</v>
      </c>
      <c r="AG331" s="88" t="s">
        <v>59</v>
      </c>
    </row>
    <row r="332" spans="1:33" ht="45" x14ac:dyDescent="0.25">
      <c r="A332" s="77" t="s">
        <v>87</v>
      </c>
      <c r="B332" s="78" t="s">
        <v>499</v>
      </c>
      <c r="C332" s="79" t="s">
        <v>509</v>
      </c>
      <c r="D332" s="79" t="s">
        <v>510</v>
      </c>
      <c r="E332" s="77" t="s">
        <v>511</v>
      </c>
      <c r="F332" s="80" t="s">
        <v>91</v>
      </c>
      <c r="G332" s="79" t="s">
        <v>35</v>
      </c>
      <c r="H332" s="79"/>
      <c r="I332" s="79"/>
      <c r="J332" s="81" t="s">
        <v>108</v>
      </c>
      <c r="K332" s="77" t="s">
        <v>102</v>
      </c>
      <c r="L332" s="82" t="s">
        <v>35</v>
      </c>
      <c r="M332" s="82"/>
      <c r="N332" s="78" t="s">
        <v>145</v>
      </c>
      <c r="O332" s="78" t="s">
        <v>94</v>
      </c>
      <c r="P332" s="83" t="s">
        <v>146</v>
      </c>
      <c r="Q332" s="77" t="s">
        <v>553</v>
      </c>
      <c r="R332" s="78" t="s">
        <v>39</v>
      </c>
      <c r="S332" s="77" t="s">
        <v>554</v>
      </c>
      <c r="T332" s="84" t="s">
        <v>102</v>
      </c>
      <c r="U332" s="85" t="s">
        <v>549</v>
      </c>
      <c r="V332" s="86" t="s">
        <v>76</v>
      </c>
      <c r="W332" s="6" t="str">
        <f>IFERROR(VLOOKUP($V332,'Agrupamiento Activos'!$A$3:$S$30,2,0),"")</f>
        <v>Pública</v>
      </c>
      <c r="X332" s="6" t="str">
        <f>IFERROR(VLOOKUP($V332,'Agrupamiento Activos'!$A$4:$S$30,9,0),"")</f>
        <v>Bajo</v>
      </c>
      <c r="Y332" s="6" t="str">
        <f>IFERROR(VLOOKUP($V332,'Agrupamiento Activos'!$A$4:$S$30,16,0),"")</f>
        <v>Medio</v>
      </c>
      <c r="Z332" s="6" t="str">
        <f>IFERROR(VLOOKUP($V332,'Agrupamiento Activos'!$A$4:$S$30,19,0),"")</f>
        <v>Bajo</v>
      </c>
      <c r="AA332" s="88" t="s">
        <v>568</v>
      </c>
      <c r="AB332" s="88" t="s">
        <v>568</v>
      </c>
      <c r="AC332" s="88" t="s">
        <v>568</v>
      </c>
      <c r="AD332" s="88" t="s">
        <v>568</v>
      </c>
      <c r="AE332" s="88" t="s">
        <v>568</v>
      </c>
      <c r="AF332" s="88" t="s">
        <v>568</v>
      </c>
      <c r="AG332" s="88" t="s">
        <v>59</v>
      </c>
    </row>
    <row r="333" spans="1:33" ht="45" x14ac:dyDescent="0.25">
      <c r="A333" s="77" t="s">
        <v>87</v>
      </c>
      <c r="B333" s="78" t="s">
        <v>499</v>
      </c>
      <c r="C333" s="79" t="s">
        <v>431</v>
      </c>
      <c r="D333" s="79" t="s">
        <v>512</v>
      </c>
      <c r="E333" s="77" t="s">
        <v>513</v>
      </c>
      <c r="F333" s="80" t="s">
        <v>91</v>
      </c>
      <c r="G333" s="79" t="s">
        <v>35</v>
      </c>
      <c r="H333" s="79"/>
      <c r="I333" s="79"/>
      <c r="J333" s="81" t="s">
        <v>108</v>
      </c>
      <c r="K333" s="77" t="s">
        <v>102</v>
      </c>
      <c r="L333" s="82" t="s">
        <v>35</v>
      </c>
      <c r="M333" s="82"/>
      <c r="N333" s="78" t="s">
        <v>145</v>
      </c>
      <c r="O333" s="78" t="s">
        <v>94</v>
      </c>
      <c r="P333" s="83" t="s">
        <v>146</v>
      </c>
      <c r="Q333" s="77" t="s">
        <v>553</v>
      </c>
      <c r="R333" s="78" t="s">
        <v>39</v>
      </c>
      <c r="S333" s="77" t="s">
        <v>554</v>
      </c>
      <c r="T333" s="84" t="s">
        <v>102</v>
      </c>
      <c r="U333" s="85" t="s">
        <v>549</v>
      </c>
      <c r="V333" s="86" t="s">
        <v>83</v>
      </c>
      <c r="W333" s="6" t="str">
        <f>IFERROR(VLOOKUP($V333,'Agrupamiento Activos'!$A$3:$S$30,2,0),"")</f>
        <v>Pública</v>
      </c>
      <c r="X333" s="6" t="str">
        <f>IFERROR(VLOOKUP($V333,'Agrupamiento Activos'!$A$4:$S$30,9,0),"")</f>
        <v>Alto</v>
      </c>
      <c r="Y333" s="6" t="str">
        <f>IFERROR(VLOOKUP($V333,'Agrupamiento Activos'!$A$4:$S$30,16,0),"")</f>
        <v>Alto</v>
      </c>
      <c r="Z333" s="6" t="str">
        <f>IFERROR(VLOOKUP($V333,'Agrupamiento Activos'!$A$4:$S$30,19,0),"")</f>
        <v>Medio</v>
      </c>
      <c r="AA333" s="88" t="s">
        <v>568</v>
      </c>
      <c r="AB333" s="88" t="s">
        <v>568</v>
      </c>
      <c r="AC333" s="88" t="s">
        <v>568</v>
      </c>
      <c r="AD333" s="88" t="s">
        <v>568</v>
      </c>
      <c r="AE333" s="88" t="s">
        <v>568</v>
      </c>
      <c r="AF333" s="88" t="s">
        <v>568</v>
      </c>
      <c r="AG333" s="88" t="s">
        <v>59</v>
      </c>
    </row>
    <row r="334" spans="1:33" ht="57" x14ac:dyDescent="0.25">
      <c r="A334" s="77" t="s">
        <v>87</v>
      </c>
      <c r="B334" s="78" t="s">
        <v>499</v>
      </c>
      <c r="C334" s="79" t="s">
        <v>102</v>
      </c>
      <c r="D334" s="79" t="s">
        <v>514</v>
      </c>
      <c r="E334" s="77" t="s">
        <v>515</v>
      </c>
      <c r="F334" s="80" t="s">
        <v>91</v>
      </c>
      <c r="G334" s="79"/>
      <c r="H334" s="79"/>
      <c r="I334" s="79" t="s">
        <v>35</v>
      </c>
      <c r="J334" s="81" t="s">
        <v>99</v>
      </c>
      <c r="K334" s="77" t="s">
        <v>113</v>
      </c>
      <c r="L334" s="82" t="s">
        <v>35</v>
      </c>
      <c r="M334" s="82"/>
      <c r="N334" s="78" t="s">
        <v>145</v>
      </c>
      <c r="O334" s="78" t="s">
        <v>94</v>
      </c>
      <c r="P334" s="83" t="s">
        <v>146</v>
      </c>
      <c r="Q334" s="77" t="s">
        <v>536</v>
      </c>
      <c r="R334" s="78" t="s">
        <v>39</v>
      </c>
      <c r="S334" s="77" t="s">
        <v>558</v>
      </c>
      <c r="T334" s="84" t="s">
        <v>102</v>
      </c>
      <c r="U334" s="85" t="s">
        <v>549</v>
      </c>
      <c r="V334" s="86" t="s">
        <v>81</v>
      </c>
      <c r="W334" s="6" t="str">
        <f>IFERROR(VLOOKUP($V334,'Agrupamiento Activos'!$A$3:$S$30,2,0),"")</f>
        <v>Pública</v>
      </c>
      <c r="X334" s="6" t="str">
        <f>IFERROR(VLOOKUP($V334,'Agrupamiento Activos'!$A$4:$S$30,9,0),"")</f>
        <v>Medio</v>
      </c>
      <c r="Y334" s="6" t="str">
        <f>IFERROR(VLOOKUP($V334,'Agrupamiento Activos'!$A$4:$S$30,16,0),"")</f>
        <v>Medio</v>
      </c>
      <c r="Z334" s="6" t="str">
        <f>IFERROR(VLOOKUP($V334,'Agrupamiento Activos'!$A$4:$S$30,19,0),"")</f>
        <v>Medio</v>
      </c>
      <c r="AA334" s="88" t="s">
        <v>568</v>
      </c>
      <c r="AB334" s="88" t="s">
        <v>568</v>
      </c>
      <c r="AC334" s="88" t="s">
        <v>568</v>
      </c>
      <c r="AD334" s="88" t="s">
        <v>568</v>
      </c>
      <c r="AE334" s="88" t="s">
        <v>568</v>
      </c>
      <c r="AF334" s="88" t="s">
        <v>568</v>
      </c>
      <c r="AG334" s="88" t="s">
        <v>59</v>
      </c>
    </row>
    <row r="335" spans="1:33" ht="57" x14ac:dyDescent="0.25">
      <c r="A335" s="77" t="s">
        <v>87</v>
      </c>
      <c r="B335" s="78" t="s">
        <v>499</v>
      </c>
      <c r="C335" s="79" t="s">
        <v>102</v>
      </c>
      <c r="D335" s="79" t="s">
        <v>516</v>
      </c>
      <c r="E335" s="77" t="s">
        <v>517</v>
      </c>
      <c r="F335" s="80" t="s">
        <v>91</v>
      </c>
      <c r="G335" s="79"/>
      <c r="H335" s="79"/>
      <c r="I335" s="79" t="s">
        <v>35</v>
      </c>
      <c r="J335" s="81" t="s">
        <v>99</v>
      </c>
      <c r="K335" s="77" t="s">
        <v>255</v>
      </c>
      <c r="L335" s="82"/>
      <c r="M335" s="82" t="s">
        <v>35</v>
      </c>
      <c r="N335" s="78" t="s">
        <v>145</v>
      </c>
      <c r="O335" s="78" t="s">
        <v>94</v>
      </c>
      <c r="P335" s="83" t="s">
        <v>146</v>
      </c>
      <c r="Q335" s="77" t="s">
        <v>544</v>
      </c>
      <c r="R335" s="78" t="s">
        <v>545</v>
      </c>
      <c r="S335" s="77" t="s">
        <v>546</v>
      </c>
      <c r="T335" s="94" t="s">
        <v>547</v>
      </c>
      <c r="U335" s="85" t="s">
        <v>549</v>
      </c>
      <c r="V335" s="86" t="s">
        <v>81</v>
      </c>
      <c r="W335" s="6" t="str">
        <f>IFERROR(VLOOKUP($V335,'Agrupamiento Activos'!$A$3:$S$30,2,0),"")</f>
        <v>Pública</v>
      </c>
      <c r="X335" s="6" t="str">
        <f>IFERROR(VLOOKUP($V335,'Agrupamiento Activos'!$A$4:$S$30,9,0),"")</f>
        <v>Medio</v>
      </c>
      <c r="Y335" s="6" t="str">
        <f>IFERROR(VLOOKUP($V335,'Agrupamiento Activos'!$A$4:$S$30,16,0),"")</f>
        <v>Medio</v>
      </c>
      <c r="Z335" s="6" t="str">
        <f>IFERROR(VLOOKUP($V335,'Agrupamiento Activos'!$A$4:$S$30,19,0),"")</f>
        <v>Medio</v>
      </c>
      <c r="AA335" s="88" t="s">
        <v>568</v>
      </c>
      <c r="AB335" s="88" t="s">
        <v>568</v>
      </c>
      <c r="AC335" s="88" t="s">
        <v>568</v>
      </c>
      <c r="AD335" s="88" t="s">
        <v>568</v>
      </c>
      <c r="AE335" s="88" t="s">
        <v>568</v>
      </c>
      <c r="AF335" s="88" t="s">
        <v>568</v>
      </c>
      <c r="AG335" s="88" t="s">
        <v>59</v>
      </c>
    </row>
    <row r="336" spans="1:33" ht="57" x14ac:dyDescent="0.25">
      <c r="A336" s="77" t="s">
        <v>87</v>
      </c>
      <c r="B336" s="78" t="s">
        <v>499</v>
      </c>
      <c r="C336" s="79" t="s">
        <v>518</v>
      </c>
      <c r="D336" s="79" t="s">
        <v>519</v>
      </c>
      <c r="E336" s="77" t="s">
        <v>520</v>
      </c>
      <c r="F336" s="80" t="s">
        <v>91</v>
      </c>
      <c r="G336" s="79" t="s">
        <v>35</v>
      </c>
      <c r="H336" s="79" t="s">
        <v>35</v>
      </c>
      <c r="I336" s="79"/>
      <c r="J336" s="81" t="s">
        <v>133</v>
      </c>
      <c r="K336" s="77" t="s">
        <v>154</v>
      </c>
      <c r="L336" s="82" t="s">
        <v>35</v>
      </c>
      <c r="M336" s="82"/>
      <c r="N336" s="78" t="s">
        <v>145</v>
      </c>
      <c r="O336" s="78" t="s">
        <v>94</v>
      </c>
      <c r="P336" s="83" t="s">
        <v>146</v>
      </c>
      <c r="Q336" s="77" t="s">
        <v>553</v>
      </c>
      <c r="R336" s="78" t="s">
        <v>541</v>
      </c>
      <c r="S336" s="77" t="s">
        <v>554</v>
      </c>
      <c r="T336" s="94" t="s">
        <v>547</v>
      </c>
      <c r="U336" s="85" t="s">
        <v>549</v>
      </c>
      <c r="V336" s="86" t="s">
        <v>76</v>
      </c>
      <c r="W336" s="6" t="str">
        <f>IFERROR(VLOOKUP($V336,'Agrupamiento Activos'!$A$3:$S$30,2,0),"")</f>
        <v>Pública</v>
      </c>
      <c r="X336" s="6" t="str">
        <f>IFERROR(VLOOKUP($V336,'Agrupamiento Activos'!$A$4:$S$30,9,0),"")</f>
        <v>Bajo</v>
      </c>
      <c r="Y336" s="6" t="str">
        <f>IFERROR(VLOOKUP($V336,'Agrupamiento Activos'!$A$4:$S$30,16,0),"")</f>
        <v>Medio</v>
      </c>
      <c r="Z336" s="6" t="str">
        <f>IFERROR(VLOOKUP($V336,'Agrupamiento Activos'!$A$4:$S$30,19,0),"")</f>
        <v>Bajo</v>
      </c>
      <c r="AA336" s="88" t="s">
        <v>568</v>
      </c>
      <c r="AB336" s="88" t="s">
        <v>568</v>
      </c>
      <c r="AC336" s="88" t="s">
        <v>568</v>
      </c>
      <c r="AD336" s="88" t="s">
        <v>568</v>
      </c>
      <c r="AE336" s="88" t="s">
        <v>568</v>
      </c>
      <c r="AF336" s="88" t="s">
        <v>568</v>
      </c>
      <c r="AG336" s="88" t="s">
        <v>59</v>
      </c>
    </row>
    <row r="337" spans="1:33" ht="62.25" x14ac:dyDescent="0.25">
      <c r="A337" s="77" t="s">
        <v>87</v>
      </c>
      <c r="B337" s="78" t="s">
        <v>521</v>
      </c>
      <c r="C337" s="79" t="s">
        <v>102</v>
      </c>
      <c r="D337" s="79" t="s">
        <v>123</v>
      </c>
      <c r="E337" s="77" t="s">
        <v>522</v>
      </c>
      <c r="F337" s="80" t="s">
        <v>91</v>
      </c>
      <c r="G337" s="79"/>
      <c r="H337" s="79"/>
      <c r="I337" s="79" t="s">
        <v>35</v>
      </c>
      <c r="J337" s="81" t="s">
        <v>92</v>
      </c>
      <c r="K337" s="77" t="s">
        <v>523</v>
      </c>
      <c r="L337" s="82" t="s">
        <v>35</v>
      </c>
      <c r="M337" s="82"/>
      <c r="N337" s="78" t="s">
        <v>145</v>
      </c>
      <c r="O337" s="78" t="s">
        <v>94</v>
      </c>
      <c r="P337" s="83" t="s">
        <v>146</v>
      </c>
      <c r="Q337" s="77" t="s">
        <v>536</v>
      </c>
      <c r="R337" s="78" t="s">
        <v>39</v>
      </c>
      <c r="S337" s="77" t="s">
        <v>537</v>
      </c>
      <c r="T337" s="84" t="s">
        <v>102</v>
      </c>
      <c r="U337" s="85" t="s">
        <v>549</v>
      </c>
      <c r="V337" s="86" t="s">
        <v>73</v>
      </c>
      <c r="W337" s="6" t="str">
        <f>IFERROR(VLOOKUP($V337,'Agrupamiento Activos'!$A$3:$S$30,2,0),"")</f>
        <v>Pública</v>
      </c>
      <c r="X337" s="6" t="str">
        <f>IFERROR(VLOOKUP($V337,'Agrupamiento Activos'!$A$4:$S$30,9,0),"")</f>
        <v>Medio</v>
      </c>
      <c r="Y337" s="6" t="str">
        <f>IFERROR(VLOOKUP($V337,'Agrupamiento Activos'!$A$4:$S$30,16,0),"")</f>
        <v>Medio</v>
      </c>
      <c r="Z337" s="6" t="str">
        <f>IFERROR(VLOOKUP($V337,'Agrupamiento Activos'!$A$4:$S$30,19,0),"")</f>
        <v>Medio</v>
      </c>
      <c r="AA337" s="88" t="s">
        <v>568</v>
      </c>
      <c r="AB337" s="88" t="s">
        <v>568</v>
      </c>
      <c r="AC337" s="88" t="s">
        <v>568</v>
      </c>
      <c r="AD337" s="88" t="s">
        <v>568</v>
      </c>
      <c r="AE337" s="88" t="s">
        <v>568</v>
      </c>
      <c r="AF337" s="88" t="s">
        <v>568</v>
      </c>
      <c r="AG337" s="88" t="s">
        <v>59</v>
      </c>
    </row>
    <row r="338" spans="1:33" ht="45" x14ac:dyDescent="0.25">
      <c r="A338" s="77" t="s">
        <v>87</v>
      </c>
      <c r="B338" s="78" t="s">
        <v>521</v>
      </c>
      <c r="C338" s="79" t="s">
        <v>89</v>
      </c>
      <c r="D338" s="79" t="s">
        <v>524</v>
      </c>
      <c r="E338" s="77" t="s">
        <v>522</v>
      </c>
      <c r="F338" s="80" t="s">
        <v>91</v>
      </c>
      <c r="G338" s="79" t="s">
        <v>35</v>
      </c>
      <c r="H338" s="79"/>
      <c r="I338" s="79"/>
      <c r="J338" s="81" t="s">
        <v>108</v>
      </c>
      <c r="K338" s="77" t="s">
        <v>102</v>
      </c>
      <c r="L338" s="82" t="s">
        <v>35</v>
      </c>
      <c r="M338" s="82"/>
      <c r="N338" s="78" t="s">
        <v>145</v>
      </c>
      <c r="O338" s="78" t="s">
        <v>94</v>
      </c>
      <c r="P338" s="83" t="s">
        <v>146</v>
      </c>
      <c r="Q338" s="77" t="s">
        <v>553</v>
      </c>
      <c r="R338" s="78" t="s">
        <v>39</v>
      </c>
      <c r="S338" s="77" t="s">
        <v>554</v>
      </c>
      <c r="T338" s="84" t="s">
        <v>102</v>
      </c>
      <c r="U338" s="85" t="s">
        <v>549</v>
      </c>
      <c r="V338" s="86" t="s">
        <v>77</v>
      </c>
      <c r="W338" s="6" t="str">
        <f>IFERROR(VLOOKUP($V338,'Agrupamiento Activos'!$A$3:$S$30,2,0),"")</f>
        <v>Pública</v>
      </c>
      <c r="X338" s="6" t="str">
        <f>IFERROR(VLOOKUP($V338,'Agrupamiento Activos'!$A$4:$S$30,9,0),"")</f>
        <v>Medio</v>
      </c>
      <c r="Y338" s="6" t="str">
        <f>IFERROR(VLOOKUP($V338,'Agrupamiento Activos'!$A$4:$S$30,16,0),"")</f>
        <v>Medio</v>
      </c>
      <c r="Z338" s="6" t="str">
        <f>IFERROR(VLOOKUP($V338,'Agrupamiento Activos'!$A$4:$S$30,19,0),"")</f>
        <v>Medio</v>
      </c>
      <c r="AA338" s="88" t="s">
        <v>568</v>
      </c>
      <c r="AB338" s="88" t="s">
        <v>568</v>
      </c>
      <c r="AC338" s="88" t="s">
        <v>568</v>
      </c>
      <c r="AD338" s="88" t="s">
        <v>568</v>
      </c>
      <c r="AE338" s="88" t="s">
        <v>568</v>
      </c>
      <c r="AF338" s="88" t="s">
        <v>568</v>
      </c>
      <c r="AG338" s="88" t="s">
        <v>59</v>
      </c>
    </row>
    <row r="339" spans="1:33" ht="45" x14ac:dyDescent="0.25">
      <c r="A339" s="77" t="s">
        <v>87</v>
      </c>
      <c r="B339" s="78" t="s">
        <v>521</v>
      </c>
      <c r="C339" s="79" t="s">
        <v>431</v>
      </c>
      <c r="D339" s="79" t="s">
        <v>78</v>
      </c>
      <c r="E339" s="77" t="s">
        <v>522</v>
      </c>
      <c r="F339" s="80" t="s">
        <v>91</v>
      </c>
      <c r="G339" s="79" t="s">
        <v>35</v>
      </c>
      <c r="H339" s="79"/>
      <c r="I339" s="79"/>
      <c r="J339" s="81" t="s">
        <v>108</v>
      </c>
      <c r="K339" s="77" t="s">
        <v>102</v>
      </c>
      <c r="L339" s="82" t="s">
        <v>35</v>
      </c>
      <c r="M339" s="82"/>
      <c r="N339" s="78" t="s">
        <v>145</v>
      </c>
      <c r="O339" s="78" t="s">
        <v>94</v>
      </c>
      <c r="P339" s="83" t="s">
        <v>146</v>
      </c>
      <c r="Q339" s="77" t="s">
        <v>553</v>
      </c>
      <c r="R339" s="78" t="s">
        <v>39</v>
      </c>
      <c r="S339" s="77" t="s">
        <v>554</v>
      </c>
      <c r="T339" s="84" t="s">
        <v>102</v>
      </c>
      <c r="U339" s="85" t="s">
        <v>549</v>
      </c>
      <c r="V339" s="86" t="s">
        <v>78</v>
      </c>
      <c r="W339" s="6" t="str">
        <f>IFERROR(VLOOKUP($V339,'Agrupamiento Activos'!$A$3:$S$30,2,0),"")</f>
        <v>Pública</v>
      </c>
      <c r="X339" s="6" t="str">
        <f>IFERROR(VLOOKUP($V339,'Agrupamiento Activos'!$A$4:$S$30,9,0),"")</f>
        <v>Medio</v>
      </c>
      <c r="Y339" s="6" t="str">
        <f>IFERROR(VLOOKUP($V339,'Agrupamiento Activos'!$A$4:$S$30,16,0),"")</f>
        <v>Medio</v>
      </c>
      <c r="Z339" s="6" t="str">
        <f>IFERROR(VLOOKUP($V339,'Agrupamiento Activos'!$A$4:$S$30,19,0),"")</f>
        <v>Medio</v>
      </c>
      <c r="AA339" s="88" t="s">
        <v>568</v>
      </c>
      <c r="AB339" s="88" t="s">
        <v>568</v>
      </c>
      <c r="AC339" s="88" t="s">
        <v>568</v>
      </c>
      <c r="AD339" s="88" t="s">
        <v>568</v>
      </c>
      <c r="AE339" s="88" t="s">
        <v>568</v>
      </c>
      <c r="AF339" s="88" t="s">
        <v>568</v>
      </c>
      <c r="AG339" s="88" t="s">
        <v>59</v>
      </c>
    </row>
    <row r="340" spans="1:33" ht="45" x14ac:dyDescent="0.25">
      <c r="A340" s="77" t="s">
        <v>87</v>
      </c>
      <c r="B340" s="78" t="s">
        <v>521</v>
      </c>
      <c r="C340" s="79" t="s">
        <v>431</v>
      </c>
      <c r="D340" s="79" t="s">
        <v>525</v>
      </c>
      <c r="E340" s="77" t="s">
        <v>526</v>
      </c>
      <c r="F340" s="80" t="s">
        <v>91</v>
      </c>
      <c r="G340" s="79" t="s">
        <v>35</v>
      </c>
      <c r="H340" s="79"/>
      <c r="I340" s="79"/>
      <c r="J340" s="81" t="s">
        <v>108</v>
      </c>
      <c r="K340" s="77" t="s">
        <v>102</v>
      </c>
      <c r="L340" s="82" t="s">
        <v>35</v>
      </c>
      <c r="M340" s="82"/>
      <c r="N340" s="78" t="s">
        <v>145</v>
      </c>
      <c r="O340" s="78" t="s">
        <v>94</v>
      </c>
      <c r="P340" s="83" t="s">
        <v>146</v>
      </c>
      <c r="Q340" s="77" t="s">
        <v>553</v>
      </c>
      <c r="R340" s="78" t="s">
        <v>39</v>
      </c>
      <c r="S340" s="77" t="s">
        <v>554</v>
      </c>
      <c r="T340" s="84" t="s">
        <v>102</v>
      </c>
      <c r="U340" s="85" t="s">
        <v>549</v>
      </c>
      <c r="V340" s="86" t="s">
        <v>78</v>
      </c>
      <c r="W340" s="6" t="str">
        <f>IFERROR(VLOOKUP($V340,'Agrupamiento Activos'!$A$3:$S$30,2,0),"")</f>
        <v>Pública</v>
      </c>
      <c r="X340" s="6" t="str">
        <f>IFERROR(VLOOKUP($V340,'Agrupamiento Activos'!$A$4:$S$30,9,0),"")</f>
        <v>Medio</v>
      </c>
      <c r="Y340" s="6" t="str">
        <f>IFERROR(VLOOKUP($V340,'Agrupamiento Activos'!$A$4:$S$30,16,0),"")</f>
        <v>Medio</v>
      </c>
      <c r="Z340" s="6" t="str">
        <f>IFERROR(VLOOKUP($V340,'Agrupamiento Activos'!$A$4:$S$30,19,0),"")</f>
        <v>Medio</v>
      </c>
      <c r="AA340" s="88" t="s">
        <v>568</v>
      </c>
      <c r="AB340" s="88" t="s">
        <v>568</v>
      </c>
      <c r="AC340" s="88" t="s">
        <v>568</v>
      </c>
      <c r="AD340" s="88" t="s">
        <v>568</v>
      </c>
      <c r="AE340" s="88" t="s">
        <v>568</v>
      </c>
      <c r="AF340" s="88" t="s">
        <v>568</v>
      </c>
      <c r="AG340" s="88" t="s">
        <v>59</v>
      </c>
    </row>
    <row r="341" spans="1:33" ht="56.25" x14ac:dyDescent="0.25">
      <c r="A341" s="77" t="s">
        <v>87</v>
      </c>
      <c r="B341" s="78" t="s">
        <v>521</v>
      </c>
      <c r="C341" s="79" t="s">
        <v>102</v>
      </c>
      <c r="D341" s="79" t="s">
        <v>527</v>
      </c>
      <c r="E341" s="77" t="s">
        <v>528</v>
      </c>
      <c r="F341" s="80" t="s">
        <v>91</v>
      </c>
      <c r="G341" s="79"/>
      <c r="H341" s="79"/>
      <c r="I341" s="79" t="s">
        <v>35</v>
      </c>
      <c r="J341" s="81" t="s">
        <v>99</v>
      </c>
      <c r="K341" s="77" t="s">
        <v>529</v>
      </c>
      <c r="L341" s="82" t="s">
        <v>35</v>
      </c>
      <c r="M341" s="82"/>
      <c r="N341" s="78" t="s">
        <v>145</v>
      </c>
      <c r="O341" s="78" t="s">
        <v>94</v>
      </c>
      <c r="P341" s="83" t="s">
        <v>146</v>
      </c>
      <c r="Q341" s="77" t="s">
        <v>536</v>
      </c>
      <c r="R341" s="78" t="s">
        <v>39</v>
      </c>
      <c r="S341" s="77" t="s">
        <v>550</v>
      </c>
      <c r="T341" s="84" t="s">
        <v>102</v>
      </c>
      <c r="U341" s="85" t="s">
        <v>549</v>
      </c>
      <c r="V341" s="86" t="s">
        <v>76</v>
      </c>
      <c r="W341" s="6" t="str">
        <f>IFERROR(VLOOKUP($V341,'Agrupamiento Activos'!$A$3:$S$30,2,0),"")</f>
        <v>Pública</v>
      </c>
      <c r="X341" s="6" t="str">
        <f>IFERROR(VLOOKUP($V341,'Agrupamiento Activos'!$A$4:$S$30,9,0),"")</f>
        <v>Bajo</v>
      </c>
      <c r="Y341" s="6" t="str">
        <f>IFERROR(VLOOKUP($V341,'Agrupamiento Activos'!$A$4:$S$30,16,0),"")</f>
        <v>Medio</v>
      </c>
      <c r="Z341" s="6" t="str">
        <f>IFERROR(VLOOKUP($V341,'Agrupamiento Activos'!$A$4:$S$30,19,0),"")</f>
        <v>Bajo</v>
      </c>
      <c r="AA341" s="88" t="s">
        <v>568</v>
      </c>
      <c r="AB341" s="88" t="s">
        <v>568</v>
      </c>
      <c r="AC341" s="88" t="s">
        <v>568</v>
      </c>
      <c r="AD341" s="88" t="s">
        <v>568</v>
      </c>
      <c r="AE341" s="88" t="s">
        <v>568</v>
      </c>
      <c r="AF341" s="88" t="s">
        <v>568</v>
      </c>
      <c r="AG341" s="88" t="s">
        <v>59</v>
      </c>
    </row>
    <row r="342" spans="1:33" ht="62.25" x14ac:dyDescent="0.25">
      <c r="A342" s="77" t="s">
        <v>87</v>
      </c>
      <c r="B342" s="78" t="s">
        <v>521</v>
      </c>
      <c r="C342" s="79" t="s">
        <v>102</v>
      </c>
      <c r="D342" s="79" t="s">
        <v>72</v>
      </c>
      <c r="E342" s="77" t="s">
        <v>530</v>
      </c>
      <c r="F342" s="80" t="s">
        <v>91</v>
      </c>
      <c r="G342" s="79"/>
      <c r="H342" s="79"/>
      <c r="I342" s="79" t="s">
        <v>35</v>
      </c>
      <c r="J342" s="81" t="s">
        <v>92</v>
      </c>
      <c r="K342" s="77" t="s">
        <v>93</v>
      </c>
      <c r="L342" s="82" t="s">
        <v>35</v>
      </c>
      <c r="M342" s="82"/>
      <c r="N342" s="78" t="s">
        <v>145</v>
      </c>
      <c r="O342" s="78" t="s">
        <v>94</v>
      </c>
      <c r="P342" s="83" t="s">
        <v>146</v>
      </c>
      <c r="Q342" s="77" t="s">
        <v>536</v>
      </c>
      <c r="R342" s="78" t="s">
        <v>39</v>
      </c>
      <c r="S342" s="77" t="s">
        <v>537</v>
      </c>
      <c r="T342" s="84" t="s">
        <v>102</v>
      </c>
      <c r="U342" s="85" t="s">
        <v>549</v>
      </c>
      <c r="V342" s="86" t="s">
        <v>73</v>
      </c>
      <c r="W342" s="6" t="str">
        <f>IFERROR(VLOOKUP($V342,'Agrupamiento Activos'!$A$3:$S$30,2,0),"")</f>
        <v>Pública</v>
      </c>
      <c r="X342" s="6" t="str">
        <f>IFERROR(VLOOKUP($V342,'Agrupamiento Activos'!$A$4:$S$30,9,0),"")</f>
        <v>Medio</v>
      </c>
      <c r="Y342" s="6" t="str">
        <f>IFERROR(VLOOKUP($V342,'Agrupamiento Activos'!$A$4:$S$30,16,0),"")</f>
        <v>Medio</v>
      </c>
      <c r="Z342" s="6" t="str">
        <f>IFERROR(VLOOKUP($V342,'Agrupamiento Activos'!$A$4:$S$30,19,0),"")</f>
        <v>Medio</v>
      </c>
      <c r="AA342" s="88" t="s">
        <v>568</v>
      </c>
      <c r="AB342" s="88" t="s">
        <v>568</v>
      </c>
      <c r="AC342" s="88" t="s">
        <v>568</v>
      </c>
      <c r="AD342" s="88" t="s">
        <v>568</v>
      </c>
      <c r="AE342" s="88" t="s">
        <v>568</v>
      </c>
      <c r="AF342" s="88" t="s">
        <v>568</v>
      </c>
      <c r="AG342" s="88" t="s">
        <v>59</v>
      </c>
    </row>
    <row r="343" spans="1:33" ht="56.25" x14ac:dyDescent="0.25">
      <c r="A343" s="77" t="s">
        <v>87</v>
      </c>
      <c r="B343" s="78" t="s">
        <v>142</v>
      </c>
      <c r="C343" s="79" t="s">
        <v>201</v>
      </c>
      <c r="D343" s="85" t="s">
        <v>202</v>
      </c>
      <c r="E343" s="77" t="s">
        <v>203</v>
      </c>
      <c r="F343" s="80" t="s">
        <v>91</v>
      </c>
      <c r="G343" s="79" t="s">
        <v>35</v>
      </c>
      <c r="H343" s="79" t="s">
        <v>35</v>
      </c>
      <c r="I343" s="79"/>
      <c r="J343" s="81" t="s">
        <v>133</v>
      </c>
      <c r="K343" s="77" t="s">
        <v>154</v>
      </c>
      <c r="L343" s="82" t="s">
        <v>35</v>
      </c>
      <c r="M343" s="82"/>
      <c r="N343" s="78" t="s">
        <v>145</v>
      </c>
      <c r="O343" s="78" t="s">
        <v>94</v>
      </c>
      <c r="P343" s="83" t="s">
        <v>146</v>
      </c>
      <c r="Q343" s="77" t="s">
        <v>553</v>
      </c>
      <c r="R343" s="78" t="s">
        <v>541</v>
      </c>
      <c r="S343" s="77" t="s">
        <v>555</v>
      </c>
      <c r="T343" s="94" t="s">
        <v>547</v>
      </c>
      <c r="U343" s="85" t="s">
        <v>549</v>
      </c>
      <c r="V343" s="86" t="s">
        <v>83</v>
      </c>
      <c r="W343" s="6" t="str">
        <f>IFERROR(VLOOKUP($V343,'Agrupamiento Activos'!$A$3:$S$30,2,0),"")</f>
        <v>Pública</v>
      </c>
      <c r="X343" s="6" t="str">
        <f>IFERROR(VLOOKUP($V343,'Agrupamiento Activos'!$A$4:$S$30,9,0),"")</f>
        <v>Alto</v>
      </c>
      <c r="Y343" s="6" t="str">
        <f>IFERROR(VLOOKUP($V343,'Agrupamiento Activos'!$A$4:$S$30,16,0),"")</f>
        <v>Alto</v>
      </c>
      <c r="Z343" s="6" t="str">
        <f>IFERROR(VLOOKUP($V343,'Agrupamiento Activos'!$A$4:$S$30,19,0),"")</f>
        <v>Medio</v>
      </c>
      <c r="AA343" s="88" t="s">
        <v>568</v>
      </c>
      <c r="AB343" s="88" t="s">
        <v>568</v>
      </c>
      <c r="AC343" s="88" t="s">
        <v>568</v>
      </c>
      <c r="AD343" s="88" t="s">
        <v>568</v>
      </c>
      <c r="AE343" s="88" t="s">
        <v>568</v>
      </c>
      <c r="AF343" s="88" t="s">
        <v>568</v>
      </c>
      <c r="AG343" s="88" t="s">
        <v>59</v>
      </c>
    </row>
    <row r="344" spans="1:33" ht="60" x14ac:dyDescent="0.25">
      <c r="A344" s="77" t="s">
        <v>87</v>
      </c>
      <c r="B344" s="78" t="s">
        <v>142</v>
      </c>
      <c r="C344" s="79" t="s">
        <v>96</v>
      </c>
      <c r="D344" s="79" t="s">
        <v>97</v>
      </c>
      <c r="E344" s="77" t="s">
        <v>98</v>
      </c>
      <c r="F344" s="80" t="s">
        <v>91</v>
      </c>
      <c r="G344" s="79"/>
      <c r="H344" s="79"/>
      <c r="I344" s="79" t="s">
        <v>35</v>
      </c>
      <c r="J344" s="81" t="s">
        <v>99</v>
      </c>
      <c r="K344" s="77" t="s">
        <v>100</v>
      </c>
      <c r="L344" s="82" t="s">
        <v>35</v>
      </c>
      <c r="M344" s="79"/>
      <c r="N344" s="78" t="s">
        <v>145</v>
      </c>
      <c r="O344" s="78" t="s">
        <v>94</v>
      </c>
      <c r="P344" s="83" t="s">
        <v>95</v>
      </c>
      <c r="Q344" s="77" t="s">
        <v>536</v>
      </c>
      <c r="R344" s="78" t="s">
        <v>39</v>
      </c>
      <c r="S344" s="77" t="s">
        <v>539</v>
      </c>
      <c r="T344" s="84" t="s">
        <v>102</v>
      </c>
      <c r="U344" s="85" t="s">
        <v>538</v>
      </c>
      <c r="V344" s="86" t="s">
        <v>76</v>
      </c>
      <c r="W344" s="6" t="str">
        <f>IFERROR(VLOOKUP($V344,'Agrupamiento Activos'!$A$3:$S$30,2,0),"")</f>
        <v>Pública</v>
      </c>
      <c r="X344" s="6" t="str">
        <f>IFERROR(VLOOKUP($V344,'Agrupamiento Activos'!$A$4:$S$30,9,0),"")</f>
        <v>Bajo</v>
      </c>
      <c r="Y344" s="6" t="str">
        <f>IFERROR(VLOOKUP($V344,'Agrupamiento Activos'!$A$4:$S$30,16,0),"")</f>
        <v>Medio</v>
      </c>
      <c r="Z344" s="6" t="str">
        <f>IFERROR(VLOOKUP($V344,'Agrupamiento Activos'!$A$4:$S$30,19,0),"")</f>
        <v>Bajo</v>
      </c>
      <c r="AA344" s="88" t="s">
        <v>568</v>
      </c>
      <c r="AB344" s="88" t="s">
        <v>568</v>
      </c>
      <c r="AC344" s="88" t="s">
        <v>568</v>
      </c>
      <c r="AD344" s="88" t="s">
        <v>568</v>
      </c>
      <c r="AE344" s="88" t="s">
        <v>568</v>
      </c>
      <c r="AF344" s="88" t="s">
        <v>568</v>
      </c>
      <c r="AG344" s="88" t="s">
        <v>59</v>
      </c>
    </row>
    <row r="345" spans="1:33" ht="57" x14ac:dyDescent="0.25">
      <c r="A345" s="77" t="s">
        <v>87</v>
      </c>
      <c r="B345" s="78" t="s">
        <v>215</v>
      </c>
      <c r="C345" s="79" t="s">
        <v>102</v>
      </c>
      <c r="D345" s="79" t="s">
        <v>531</v>
      </c>
      <c r="E345" s="77" t="s">
        <v>217</v>
      </c>
      <c r="F345" s="80" t="s">
        <v>91</v>
      </c>
      <c r="G345" s="79"/>
      <c r="H345" s="79"/>
      <c r="I345" s="79" t="s">
        <v>35</v>
      </c>
      <c r="J345" s="81" t="s">
        <v>99</v>
      </c>
      <c r="K345" s="77" t="s">
        <v>113</v>
      </c>
      <c r="L345" s="82" t="s">
        <v>35</v>
      </c>
      <c r="M345" s="82"/>
      <c r="N345" s="78" t="s">
        <v>145</v>
      </c>
      <c r="O345" s="78" t="s">
        <v>94</v>
      </c>
      <c r="P345" s="83" t="s">
        <v>146</v>
      </c>
      <c r="Q345" s="77" t="s">
        <v>536</v>
      </c>
      <c r="R345" s="78" t="s">
        <v>39</v>
      </c>
      <c r="S345" s="77" t="s">
        <v>558</v>
      </c>
      <c r="T345" s="84" t="s">
        <v>102</v>
      </c>
      <c r="U345" s="85" t="s">
        <v>549</v>
      </c>
      <c r="V345" s="86" t="s">
        <v>81</v>
      </c>
      <c r="W345" s="6" t="str">
        <f>IFERROR(VLOOKUP($V345,'Agrupamiento Activos'!$A$3:$S$30,2,0),"")</f>
        <v>Pública</v>
      </c>
      <c r="X345" s="6" t="str">
        <f>IFERROR(VLOOKUP($V345,'Agrupamiento Activos'!$A$4:$S$30,9,0),"")</f>
        <v>Medio</v>
      </c>
      <c r="Y345" s="6" t="str">
        <f>IFERROR(VLOOKUP($V345,'Agrupamiento Activos'!$A$4:$S$30,16,0),"")</f>
        <v>Medio</v>
      </c>
      <c r="Z345" s="6" t="str">
        <f>IFERROR(VLOOKUP($V345,'Agrupamiento Activos'!$A$4:$S$30,19,0),"")</f>
        <v>Medio</v>
      </c>
      <c r="AA345" s="88" t="s">
        <v>568</v>
      </c>
      <c r="AB345" s="88" t="s">
        <v>568</v>
      </c>
      <c r="AC345" s="88" t="s">
        <v>568</v>
      </c>
      <c r="AD345" s="88" t="s">
        <v>568</v>
      </c>
      <c r="AE345" s="88" t="s">
        <v>568</v>
      </c>
      <c r="AF345" s="88" t="s">
        <v>568</v>
      </c>
      <c r="AG345" s="88" t="s">
        <v>59</v>
      </c>
    </row>
    <row r="346" spans="1:33" ht="99.75" x14ac:dyDescent="0.25">
      <c r="A346" s="77" t="s">
        <v>87</v>
      </c>
      <c r="B346" s="78" t="s">
        <v>299</v>
      </c>
      <c r="C346" s="79" t="s">
        <v>102</v>
      </c>
      <c r="D346" s="79" t="s">
        <v>458</v>
      </c>
      <c r="E346" s="77" t="s">
        <v>254</v>
      </c>
      <c r="F346" s="80" t="s">
        <v>91</v>
      </c>
      <c r="G346" s="79"/>
      <c r="H346" s="79"/>
      <c r="I346" s="79" t="s">
        <v>35</v>
      </c>
      <c r="J346" s="81" t="s">
        <v>99</v>
      </c>
      <c r="K346" s="77" t="s">
        <v>255</v>
      </c>
      <c r="L346" s="82"/>
      <c r="M346" s="82" t="s">
        <v>35</v>
      </c>
      <c r="N346" s="78" t="s">
        <v>145</v>
      </c>
      <c r="O346" s="78" t="s">
        <v>94</v>
      </c>
      <c r="P346" s="83" t="s">
        <v>146</v>
      </c>
      <c r="Q346" s="77" t="s">
        <v>544</v>
      </c>
      <c r="R346" s="78" t="s">
        <v>545</v>
      </c>
      <c r="S346" s="77" t="s">
        <v>546</v>
      </c>
      <c r="T346" s="94" t="s">
        <v>547</v>
      </c>
      <c r="U346" s="85" t="s">
        <v>549</v>
      </c>
      <c r="V346" s="86" t="s">
        <v>81</v>
      </c>
      <c r="W346" s="6" t="str">
        <f>IFERROR(VLOOKUP($V346,'Agrupamiento Activos'!$A$3:$S$30,2,0),"")</f>
        <v>Pública</v>
      </c>
      <c r="X346" s="6" t="str">
        <f>IFERROR(VLOOKUP($V346,'Agrupamiento Activos'!$A$4:$S$30,9,0),"")</f>
        <v>Medio</v>
      </c>
      <c r="Y346" s="6" t="str">
        <f>IFERROR(VLOOKUP($V346,'Agrupamiento Activos'!$A$4:$S$30,16,0),"")</f>
        <v>Medio</v>
      </c>
      <c r="Z346" s="6" t="str">
        <f>IFERROR(VLOOKUP($V346,'Agrupamiento Activos'!$A$4:$S$30,19,0),"")</f>
        <v>Medio</v>
      </c>
      <c r="AA346" s="88" t="s">
        <v>568</v>
      </c>
      <c r="AB346" s="88" t="s">
        <v>568</v>
      </c>
      <c r="AC346" s="88" t="s">
        <v>568</v>
      </c>
      <c r="AD346" s="88" t="s">
        <v>568</v>
      </c>
      <c r="AE346" s="88" t="s">
        <v>568</v>
      </c>
      <c r="AF346" s="88" t="s">
        <v>568</v>
      </c>
      <c r="AG346" s="88" t="s">
        <v>59</v>
      </c>
    </row>
    <row r="347" spans="1:33" ht="99.75" x14ac:dyDescent="0.25">
      <c r="A347" s="77" t="s">
        <v>87</v>
      </c>
      <c r="B347" s="78" t="s">
        <v>299</v>
      </c>
      <c r="C347" s="79" t="s">
        <v>102</v>
      </c>
      <c r="D347" s="79" t="s">
        <v>532</v>
      </c>
      <c r="E347" s="77" t="s">
        <v>254</v>
      </c>
      <c r="F347" s="80" t="s">
        <v>91</v>
      </c>
      <c r="G347" s="79"/>
      <c r="H347" s="79"/>
      <c r="I347" s="79" t="s">
        <v>35</v>
      </c>
      <c r="J347" s="81" t="s">
        <v>99</v>
      </c>
      <c r="K347" s="77" t="s">
        <v>255</v>
      </c>
      <c r="L347" s="82"/>
      <c r="M347" s="82" t="s">
        <v>35</v>
      </c>
      <c r="N347" s="78" t="s">
        <v>145</v>
      </c>
      <c r="O347" s="78" t="s">
        <v>94</v>
      </c>
      <c r="P347" s="83" t="s">
        <v>146</v>
      </c>
      <c r="Q347" s="77" t="s">
        <v>544</v>
      </c>
      <c r="R347" s="78" t="s">
        <v>545</v>
      </c>
      <c r="S347" s="77" t="s">
        <v>546</v>
      </c>
      <c r="T347" s="94" t="s">
        <v>547</v>
      </c>
      <c r="U347" s="85" t="s">
        <v>549</v>
      </c>
      <c r="V347" s="86" t="s">
        <v>81</v>
      </c>
      <c r="W347" s="6" t="str">
        <f>IFERROR(VLOOKUP($V347,'Agrupamiento Activos'!$A$3:$S$30,2,0),"")</f>
        <v>Pública</v>
      </c>
      <c r="X347" s="6" t="str">
        <f>IFERROR(VLOOKUP($V347,'Agrupamiento Activos'!$A$4:$S$30,9,0),"")</f>
        <v>Medio</v>
      </c>
      <c r="Y347" s="6" t="str">
        <f>IFERROR(VLOOKUP($V347,'Agrupamiento Activos'!$A$4:$S$30,16,0),"")</f>
        <v>Medio</v>
      </c>
      <c r="Z347" s="6" t="str">
        <f>IFERROR(VLOOKUP($V347,'Agrupamiento Activos'!$A$4:$S$30,19,0),"")</f>
        <v>Medio</v>
      </c>
      <c r="AA347" s="88" t="s">
        <v>568</v>
      </c>
      <c r="AB347" s="88" t="s">
        <v>568</v>
      </c>
      <c r="AC347" s="88" t="s">
        <v>568</v>
      </c>
      <c r="AD347" s="88" t="s">
        <v>568</v>
      </c>
      <c r="AE347" s="88" t="s">
        <v>568</v>
      </c>
      <c r="AF347" s="88" t="s">
        <v>568</v>
      </c>
      <c r="AG347" s="88" t="s">
        <v>59</v>
      </c>
    </row>
    <row r="348" spans="1:33" ht="56.25" x14ac:dyDescent="0.25">
      <c r="A348" s="77" t="s">
        <v>87</v>
      </c>
      <c r="B348" s="78" t="s">
        <v>499</v>
      </c>
      <c r="C348" s="79" t="s">
        <v>518</v>
      </c>
      <c r="D348" s="79" t="s">
        <v>533</v>
      </c>
      <c r="E348" s="77" t="s">
        <v>520</v>
      </c>
      <c r="F348" s="80" t="s">
        <v>91</v>
      </c>
      <c r="G348" s="79" t="s">
        <v>35</v>
      </c>
      <c r="H348" s="79" t="s">
        <v>35</v>
      </c>
      <c r="I348" s="79"/>
      <c r="J348" s="81" t="s">
        <v>133</v>
      </c>
      <c r="K348" s="77" t="s">
        <v>154</v>
      </c>
      <c r="L348" s="82" t="s">
        <v>35</v>
      </c>
      <c r="M348" s="82"/>
      <c r="N348" s="78" t="s">
        <v>145</v>
      </c>
      <c r="O348" s="78" t="s">
        <v>94</v>
      </c>
      <c r="P348" s="83" t="s">
        <v>146</v>
      </c>
      <c r="Q348" s="77" t="s">
        <v>553</v>
      </c>
      <c r="R348" s="78" t="s">
        <v>541</v>
      </c>
      <c r="S348" s="77" t="s">
        <v>554</v>
      </c>
      <c r="T348" s="94" t="s">
        <v>547</v>
      </c>
      <c r="U348" s="85" t="s">
        <v>549</v>
      </c>
      <c r="V348" s="86" t="s">
        <v>82</v>
      </c>
      <c r="W348" s="6" t="str">
        <f>IFERROR(VLOOKUP($V348,'Agrupamiento Activos'!$A$3:$S$30,2,0),"")</f>
        <v>Pública</v>
      </c>
      <c r="X348" s="6" t="str">
        <f>IFERROR(VLOOKUP($V348,'Agrupamiento Activos'!$A$4:$S$30,9,0),"")</f>
        <v>Medio</v>
      </c>
      <c r="Y348" s="6" t="str">
        <f>IFERROR(VLOOKUP($V348,'Agrupamiento Activos'!$A$4:$S$30,16,0),"")</f>
        <v>Medio</v>
      </c>
      <c r="Z348" s="6" t="str">
        <f>IFERROR(VLOOKUP($V348,'Agrupamiento Activos'!$A$4:$S$30,19,0),"")</f>
        <v>Medio</v>
      </c>
      <c r="AA348" s="88" t="s">
        <v>568</v>
      </c>
      <c r="AB348" s="88" t="s">
        <v>568</v>
      </c>
      <c r="AC348" s="88" t="s">
        <v>568</v>
      </c>
      <c r="AD348" s="88" t="s">
        <v>568</v>
      </c>
      <c r="AE348" s="88" t="s">
        <v>568</v>
      </c>
      <c r="AF348" s="88" t="s">
        <v>568</v>
      </c>
      <c r="AG348" s="88" t="s">
        <v>59</v>
      </c>
    </row>
    <row r="349" spans="1:33" ht="56.25" x14ac:dyDescent="0.25">
      <c r="A349" s="77" t="s">
        <v>87</v>
      </c>
      <c r="B349" s="78" t="s">
        <v>499</v>
      </c>
      <c r="C349" s="79" t="s">
        <v>518</v>
      </c>
      <c r="D349" s="79" t="s">
        <v>534</v>
      </c>
      <c r="E349" s="77" t="s">
        <v>535</v>
      </c>
      <c r="F349" s="80" t="s">
        <v>91</v>
      </c>
      <c r="G349" s="79" t="s">
        <v>35</v>
      </c>
      <c r="H349" s="79" t="s">
        <v>35</v>
      </c>
      <c r="I349" s="79"/>
      <c r="J349" s="81" t="s">
        <v>133</v>
      </c>
      <c r="K349" s="77" t="s">
        <v>154</v>
      </c>
      <c r="L349" s="82" t="s">
        <v>35</v>
      </c>
      <c r="M349" s="82"/>
      <c r="N349" s="78" t="s">
        <v>145</v>
      </c>
      <c r="O349" s="78" t="s">
        <v>94</v>
      </c>
      <c r="P349" s="83" t="s">
        <v>146</v>
      </c>
      <c r="Q349" s="77" t="s">
        <v>553</v>
      </c>
      <c r="R349" s="78" t="s">
        <v>541</v>
      </c>
      <c r="S349" s="77" t="s">
        <v>554</v>
      </c>
      <c r="T349" s="94" t="s">
        <v>547</v>
      </c>
      <c r="U349" s="85" t="s">
        <v>549</v>
      </c>
      <c r="V349" s="86" t="s">
        <v>82</v>
      </c>
      <c r="W349" s="6" t="str">
        <f>IFERROR(VLOOKUP($V349,'Agrupamiento Activos'!$A$3:$S$30,2,0),"")</f>
        <v>Pública</v>
      </c>
      <c r="X349" s="6" t="str">
        <f>IFERROR(VLOOKUP($V349,'Agrupamiento Activos'!$A$4:$S$30,9,0),"")</f>
        <v>Medio</v>
      </c>
      <c r="Y349" s="6" t="str">
        <f>IFERROR(VLOOKUP($V349,'Agrupamiento Activos'!$A$4:$S$30,16,0),"")</f>
        <v>Medio</v>
      </c>
      <c r="Z349" s="6" t="str">
        <f>IFERROR(VLOOKUP($V349,'Agrupamiento Activos'!$A$4:$S$30,19,0),"")</f>
        <v>Medio</v>
      </c>
      <c r="AA349" s="88" t="s">
        <v>568</v>
      </c>
      <c r="AB349" s="88" t="s">
        <v>568</v>
      </c>
      <c r="AC349" s="88" t="s">
        <v>568</v>
      </c>
      <c r="AD349" s="88" t="s">
        <v>568</v>
      </c>
      <c r="AE349" s="88" t="s">
        <v>568</v>
      </c>
      <c r="AF349" s="88" t="s">
        <v>568</v>
      </c>
      <c r="AG349" s="88" t="s">
        <v>59</v>
      </c>
    </row>
    <row r="350" spans="1:33" x14ac:dyDescent="0.25">
      <c r="A350" s="95"/>
      <c r="B350" s="95"/>
      <c r="C350" s="95"/>
      <c r="D350" s="95"/>
      <c r="E350" s="95"/>
      <c r="F350" s="95"/>
      <c r="G350" s="95"/>
      <c r="H350" s="95"/>
      <c r="I350" s="95"/>
      <c r="J350" s="95"/>
      <c r="K350" s="95"/>
      <c r="L350" s="95"/>
      <c r="M350" s="95"/>
      <c r="N350" s="95"/>
      <c r="O350" s="95"/>
      <c r="P350" s="95"/>
      <c r="Q350" s="95"/>
      <c r="R350" s="95"/>
      <c r="S350" s="95"/>
      <c r="T350" s="95"/>
      <c r="U350" s="95"/>
      <c r="V350" s="86"/>
      <c r="W350" s="6" t="str">
        <f>IFERROR(VLOOKUP($V350,'Agrupamiento Activos'!$A$3:$S$30,2,0),"")</f>
        <v/>
      </c>
      <c r="X350" s="6" t="str">
        <f>IFERROR(VLOOKUP($V350,'Agrupamiento Activos'!$A$4:$S$30,9,0),"")</f>
        <v/>
      </c>
      <c r="Y350" s="6" t="str">
        <f>IFERROR(VLOOKUP($V350,'Agrupamiento Activos'!$A$4:$S$30,16,0),"")</f>
        <v/>
      </c>
      <c r="Z350" s="6" t="str">
        <f>IFERROR(VLOOKUP($V350,'Agrupamiento Activos'!$A$4:$S$30,19,0),"")</f>
        <v/>
      </c>
      <c r="AA350" s="95"/>
      <c r="AB350" s="95"/>
      <c r="AC350" s="95"/>
      <c r="AD350" s="95"/>
      <c r="AE350" s="95"/>
      <c r="AF350" s="95"/>
      <c r="AG350" s="95"/>
    </row>
    <row r="351" spans="1:33" x14ac:dyDescent="0.25">
      <c r="A351" s="95"/>
      <c r="B351" s="95"/>
      <c r="C351" s="95"/>
      <c r="D351" s="95"/>
      <c r="E351" s="95"/>
      <c r="F351" s="95"/>
      <c r="G351" s="95"/>
      <c r="H351" s="95"/>
      <c r="I351" s="95"/>
      <c r="J351" s="95"/>
      <c r="K351" s="95"/>
      <c r="L351" s="95"/>
      <c r="M351" s="95"/>
      <c r="N351" s="95"/>
      <c r="O351" s="95"/>
      <c r="P351" s="95"/>
      <c r="Q351" s="95"/>
      <c r="R351" s="95"/>
      <c r="S351" s="95"/>
      <c r="T351" s="95"/>
      <c r="U351" s="95"/>
      <c r="V351" s="86"/>
      <c r="W351" s="6" t="str">
        <f>IFERROR(VLOOKUP($V351,'Agrupamiento Activos'!$A$3:$S$30,2,0),"")</f>
        <v/>
      </c>
      <c r="X351" s="6" t="str">
        <f>IFERROR(VLOOKUP($V351,'Agrupamiento Activos'!$A$4:$S$30,9,0),"")</f>
        <v/>
      </c>
      <c r="Y351" s="6" t="str">
        <f>IFERROR(VLOOKUP($V351,'Agrupamiento Activos'!$A$4:$S$30,16,0),"")</f>
        <v/>
      </c>
      <c r="Z351" s="6" t="str">
        <f>IFERROR(VLOOKUP($V351,'Agrupamiento Activos'!$A$4:$S$30,19,0),"")</f>
        <v/>
      </c>
      <c r="AA351" s="95"/>
      <c r="AB351" s="95"/>
      <c r="AC351" s="95"/>
      <c r="AD351" s="95"/>
      <c r="AE351" s="95"/>
      <c r="AF351" s="95"/>
      <c r="AG351" s="95"/>
    </row>
    <row r="352" spans="1:33" x14ac:dyDescent="0.25">
      <c r="A352" s="95"/>
      <c r="B352" s="95"/>
      <c r="C352" s="95"/>
      <c r="D352" s="95"/>
      <c r="E352" s="95"/>
      <c r="F352" s="95"/>
      <c r="G352" s="95"/>
      <c r="H352" s="95"/>
      <c r="I352" s="95"/>
      <c r="J352" s="95"/>
      <c r="K352" s="95"/>
      <c r="L352" s="95"/>
      <c r="M352" s="95"/>
      <c r="N352" s="95"/>
      <c r="O352" s="95"/>
      <c r="P352" s="95"/>
      <c r="Q352" s="95"/>
      <c r="R352" s="95"/>
      <c r="S352" s="95"/>
      <c r="T352" s="95"/>
      <c r="U352" s="95"/>
      <c r="V352" s="86"/>
      <c r="W352" s="6" t="str">
        <f>IFERROR(VLOOKUP($V352,'Agrupamiento Activos'!$A$3:$S$30,2,0),"")</f>
        <v/>
      </c>
      <c r="X352" s="6" t="str">
        <f>IFERROR(VLOOKUP($V352,'Agrupamiento Activos'!$A$4:$S$30,9,0),"")</f>
        <v/>
      </c>
      <c r="Y352" s="6" t="str">
        <f>IFERROR(VLOOKUP($V352,'Agrupamiento Activos'!$A$4:$S$30,16,0),"")</f>
        <v/>
      </c>
      <c r="Z352" s="6" t="str">
        <f>IFERROR(VLOOKUP($V352,'Agrupamiento Activos'!$A$4:$S$30,19,0),"")</f>
        <v/>
      </c>
      <c r="AA352" s="95"/>
      <c r="AB352" s="95"/>
      <c r="AC352" s="95"/>
      <c r="AD352" s="95"/>
      <c r="AE352" s="95"/>
      <c r="AF352" s="95"/>
      <c r="AG352" s="95"/>
    </row>
    <row r="353" spans="1:33" x14ac:dyDescent="0.25">
      <c r="A353" s="95"/>
      <c r="B353" s="95"/>
      <c r="C353" s="95"/>
      <c r="D353" s="95"/>
      <c r="E353" s="95"/>
      <c r="F353" s="95"/>
      <c r="G353" s="95"/>
      <c r="H353" s="95"/>
      <c r="I353" s="95"/>
      <c r="J353" s="95"/>
      <c r="K353" s="95"/>
      <c r="L353" s="95"/>
      <c r="M353" s="95"/>
      <c r="N353" s="95"/>
      <c r="O353" s="95"/>
      <c r="P353" s="95"/>
      <c r="Q353" s="95"/>
      <c r="R353" s="95"/>
      <c r="S353" s="95"/>
      <c r="T353" s="95"/>
      <c r="U353" s="95"/>
      <c r="V353" s="86"/>
      <c r="W353" s="6" t="str">
        <f>IFERROR(VLOOKUP($V353,'Agrupamiento Activos'!$A$3:$S$30,2,0),"")</f>
        <v/>
      </c>
      <c r="X353" s="6" t="str">
        <f>IFERROR(VLOOKUP($V353,'Agrupamiento Activos'!$A$4:$S$30,9,0),"")</f>
        <v/>
      </c>
      <c r="Y353" s="6" t="str">
        <f>IFERROR(VLOOKUP($V353,'Agrupamiento Activos'!$A$4:$S$30,16,0),"")</f>
        <v/>
      </c>
      <c r="Z353" s="6" t="str">
        <f>IFERROR(VLOOKUP($V353,'Agrupamiento Activos'!$A$4:$S$30,19,0),"")</f>
        <v/>
      </c>
      <c r="AA353" s="95"/>
      <c r="AB353" s="95"/>
      <c r="AC353" s="95"/>
      <c r="AD353" s="95"/>
      <c r="AE353" s="95"/>
      <c r="AF353" s="95"/>
      <c r="AG353" s="95"/>
    </row>
    <row r="354" spans="1:33" x14ac:dyDescent="0.25">
      <c r="A354" s="95"/>
      <c r="B354" s="95"/>
      <c r="C354" s="95"/>
      <c r="D354" s="95"/>
      <c r="E354" s="95"/>
      <c r="F354" s="95"/>
      <c r="G354" s="95"/>
      <c r="H354" s="95"/>
      <c r="I354" s="95"/>
      <c r="J354" s="95"/>
      <c r="K354" s="95"/>
      <c r="L354" s="95"/>
      <c r="M354" s="95"/>
      <c r="N354" s="95"/>
      <c r="O354" s="95"/>
      <c r="P354" s="95"/>
      <c r="Q354" s="95"/>
      <c r="R354" s="95"/>
      <c r="S354" s="95"/>
      <c r="T354" s="95"/>
      <c r="U354" s="95"/>
      <c r="V354" s="86"/>
      <c r="W354" s="6" t="str">
        <f>IFERROR(VLOOKUP($V354,'Agrupamiento Activos'!$A$3:$S$30,2,0),"")</f>
        <v/>
      </c>
      <c r="X354" s="6" t="str">
        <f>IFERROR(VLOOKUP($V354,'Agrupamiento Activos'!$A$4:$S$30,9,0),"")</f>
        <v/>
      </c>
      <c r="Y354" s="6" t="str">
        <f>IFERROR(VLOOKUP($V354,'Agrupamiento Activos'!$A$4:$S$30,16,0),"")</f>
        <v/>
      </c>
      <c r="Z354" s="6" t="str">
        <f>IFERROR(VLOOKUP($V354,'Agrupamiento Activos'!$A$4:$S$30,19,0),"")</f>
        <v/>
      </c>
      <c r="AA354" s="95"/>
      <c r="AB354" s="95"/>
      <c r="AC354" s="95"/>
      <c r="AD354" s="95"/>
      <c r="AE354" s="95"/>
      <c r="AF354" s="95"/>
      <c r="AG354" s="95"/>
    </row>
    <row r="355" spans="1:33" x14ac:dyDescent="0.25">
      <c r="A355" s="95"/>
      <c r="B355" s="95"/>
      <c r="C355" s="95"/>
      <c r="D355" s="95"/>
      <c r="E355" s="95"/>
      <c r="F355" s="95"/>
      <c r="G355" s="95"/>
      <c r="H355" s="95"/>
      <c r="I355" s="95"/>
      <c r="J355" s="95"/>
      <c r="K355" s="95"/>
      <c r="L355" s="95"/>
      <c r="M355" s="95"/>
      <c r="N355" s="95"/>
      <c r="O355" s="95"/>
      <c r="P355" s="95"/>
      <c r="Q355" s="95"/>
      <c r="R355" s="95"/>
      <c r="S355" s="95"/>
      <c r="T355" s="95"/>
      <c r="U355" s="95"/>
      <c r="V355" s="86"/>
      <c r="W355" s="6" t="str">
        <f>IFERROR(VLOOKUP($V355,'Agrupamiento Activos'!$A$3:$S$30,2,0),"")</f>
        <v/>
      </c>
      <c r="X355" s="6" t="str">
        <f>IFERROR(VLOOKUP($V355,'Agrupamiento Activos'!$A$4:$S$30,9,0),"")</f>
        <v/>
      </c>
      <c r="Y355" s="6" t="str">
        <f>IFERROR(VLOOKUP($V355,'Agrupamiento Activos'!$A$4:$S$30,16,0),"")</f>
        <v/>
      </c>
      <c r="Z355" s="6" t="str">
        <f>IFERROR(VLOOKUP($V355,'Agrupamiento Activos'!$A$4:$S$30,19,0),"")</f>
        <v/>
      </c>
      <c r="AA355" s="95"/>
      <c r="AB355" s="95"/>
      <c r="AC355" s="95"/>
      <c r="AD355" s="95"/>
      <c r="AE355" s="95"/>
      <c r="AF355" s="95"/>
      <c r="AG355" s="95"/>
    </row>
    <row r="356" spans="1:33" x14ac:dyDescent="0.25">
      <c r="A356" s="95"/>
      <c r="B356" s="95"/>
      <c r="C356" s="95"/>
      <c r="D356" s="95"/>
      <c r="E356" s="95"/>
      <c r="F356" s="95"/>
      <c r="G356" s="95"/>
      <c r="H356" s="95"/>
      <c r="I356" s="95"/>
      <c r="J356" s="95"/>
      <c r="K356" s="95"/>
      <c r="L356" s="95"/>
      <c r="M356" s="95"/>
      <c r="N356" s="95"/>
      <c r="O356" s="95"/>
      <c r="P356" s="95"/>
      <c r="Q356" s="95"/>
      <c r="R356" s="95"/>
      <c r="S356" s="95"/>
      <c r="T356" s="95"/>
      <c r="U356" s="95"/>
      <c r="V356" s="86"/>
      <c r="W356" s="6" t="str">
        <f>IFERROR(VLOOKUP($V356,'Agrupamiento Activos'!$A$3:$S$30,2,0),"")</f>
        <v/>
      </c>
      <c r="X356" s="6" t="str">
        <f>IFERROR(VLOOKUP($V356,'Agrupamiento Activos'!$A$4:$S$30,9,0),"")</f>
        <v/>
      </c>
      <c r="Y356" s="6" t="str">
        <f>IFERROR(VLOOKUP($V356,'Agrupamiento Activos'!$A$4:$S$30,16,0),"")</f>
        <v/>
      </c>
      <c r="Z356" s="6" t="str">
        <f>IFERROR(VLOOKUP($V356,'Agrupamiento Activos'!$A$4:$S$30,19,0),"")</f>
        <v/>
      </c>
      <c r="AA356" s="95"/>
      <c r="AB356" s="95"/>
      <c r="AC356" s="95"/>
      <c r="AD356" s="95"/>
      <c r="AE356" s="95"/>
      <c r="AF356" s="95"/>
      <c r="AG356" s="95"/>
    </row>
    <row r="357" spans="1:33" x14ac:dyDescent="0.25">
      <c r="A357" s="95"/>
      <c r="B357" s="95"/>
      <c r="C357" s="95"/>
      <c r="D357" s="95"/>
      <c r="E357" s="95"/>
      <c r="F357" s="95"/>
      <c r="G357" s="95"/>
      <c r="H357" s="95"/>
      <c r="I357" s="95"/>
      <c r="J357" s="95"/>
      <c r="K357" s="95"/>
      <c r="L357" s="95"/>
      <c r="M357" s="95"/>
      <c r="N357" s="95"/>
      <c r="O357" s="95"/>
      <c r="P357" s="95"/>
      <c r="Q357" s="95"/>
      <c r="R357" s="95"/>
      <c r="S357" s="95"/>
      <c r="T357" s="95"/>
      <c r="U357" s="95"/>
      <c r="V357" s="86"/>
      <c r="W357" s="6" t="str">
        <f>IFERROR(VLOOKUP($V357,'Agrupamiento Activos'!$A$3:$S$30,2,0),"")</f>
        <v/>
      </c>
      <c r="X357" s="6" t="str">
        <f>IFERROR(VLOOKUP($V357,'Agrupamiento Activos'!$A$4:$S$30,9,0),"")</f>
        <v/>
      </c>
      <c r="Y357" s="6" t="str">
        <f>IFERROR(VLOOKUP($V357,'Agrupamiento Activos'!$A$4:$S$30,16,0),"")</f>
        <v/>
      </c>
      <c r="Z357" s="6" t="str">
        <f>IFERROR(VLOOKUP($V357,'Agrupamiento Activos'!$A$4:$S$30,19,0),"")</f>
        <v/>
      </c>
      <c r="AA357" s="95"/>
      <c r="AB357" s="95"/>
      <c r="AC357" s="95"/>
      <c r="AD357" s="95"/>
      <c r="AE357" s="95"/>
      <c r="AF357" s="95"/>
      <c r="AG357" s="95"/>
    </row>
    <row r="358" spans="1:33" x14ac:dyDescent="0.25">
      <c r="A358" s="95"/>
      <c r="B358" s="95"/>
      <c r="C358" s="95"/>
      <c r="D358" s="95"/>
      <c r="E358" s="95"/>
      <c r="F358" s="95"/>
      <c r="G358" s="95"/>
      <c r="H358" s="95"/>
      <c r="I358" s="95"/>
      <c r="J358" s="95"/>
      <c r="K358" s="95"/>
      <c r="L358" s="95"/>
      <c r="M358" s="95"/>
      <c r="N358" s="95"/>
      <c r="O358" s="95"/>
      <c r="P358" s="95"/>
      <c r="Q358" s="95"/>
      <c r="R358" s="95"/>
      <c r="S358" s="95"/>
      <c r="T358" s="95"/>
      <c r="U358" s="95"/>
      <c r="V358" s="86"/>
      <c r="W358" s="6" t="str">
        <f>IFERROR(VLOOKUP($V358,'Agrupamiento Activos'!$A$3:$S$30,2,0),"")</f>
        <v/>
      </c>
      <c r="X358" s="6" t="str">
        <f>IFERROR(VLOOKUP($V358,'Agrupamiento Activos'!$A$4:$S$30,9,0),"")</f>
        <v/>
      </c>
      <c r="Y358" s="6" t="str">
        <f>IFERROR(VLOOKUP($V358,'Agrupamiento Activos'!$A$4:$S$30,16,0),"")</f>
        <v/>
      </c>
      <c r="Z358" s="6" t="str">
        <f>IFERROR(VLOOKUP($V358,'Agrupamiento Activos'!$A$4:$S$30,19,0),"")</f>
        <v/>
      </c>
      <c r="AA358" s="95"/>
      <c r="AB358" s="95"/>
      <c r="AC358" s="95"/>
      <c r="AD358" s="95"/>
      <c r="AE358" s="95"/>
      <c r="AF358" s="95"/>
      <c r="AG358" s="95"/>
    </row>
    <row r="359" spans="1:33" x14ac:dyDescent="0.25">
      <c r="A359" s="95"/>
      <c r="B359" s="95"/>
      <c r="C359" s="95"/>
      <c r="D359" s="95"/>
      <c r="E359" s="95"/>
      <c r="F359" s="95"/>
      <c r="G359" s="95"/>
      <c r="H359" s="95"/>
      <c r="I359" s="95"/>
      <c r="J359" s="95"/>
      <c r="K359" s="95"/>
      <c r="L359" s="95"/>
      <c r="M359" s="95"/>
      <c r="N359" s="95"/>
      <c r="O359" s="95"/>
      <c r="P359" s="95"/>
      <c r="Q359" s="95"/>
      <c r="R359" s="95"/>
      <c r="S359" s="95"/>
      <c r="T359" s="95"/>
      <c r="U359" s="95"/>
      <c r="V359" s="86"/>
      <c r="W359" s="6" t="str">
        <f>IFERROR(VLOOKUP($V359,'Agrupamiento Activos'!$A$3:$S$30,2,0),"")</f>
        <v/>
      </c>
      <c r="X359" s="6" t="str">
        <f>IFERROR(VLOOKUP($V359,'Agrupamiento Activos'!$A$4:$S$30,9,0),"")</f>
        <v/>
      </c>
      <c r="Y359" s="6" t="str">
        <f>IFERROR(VLOOKUP($V359,'Agrupamiento Activos'!$A$4:$S$30,16,0),"")</f>
        <v/>
      </c>
      <c r="Z359" s="6" t="str">
        <f>IFERROR(VLOOKUP($V359,'Agrupamiento Activos'!$A$4:$S$30,19,0),"")</f>
        <v/>
      </c>
      <c r="AA359" s="95"/>
      <c r="AB359" s="95"/>
      <c r="AC359" s="95"/>
      <c r="AD359" s="95"/>
      <c r="AE359" s="95"/>
      <c r="AF359" s="95"/>
      <c r="AG359" s="95"/>
    </row>
    <row r="360" spans="1:33" x14ac:dyDescent="0.25">
      <c r="A360" s="95"/>
      <c r="B360" s="95"/>
      <c r="C360" s="95"/>
      <c r="D360" s="95"/>
      <c r="E360" s="95"/>
      <c r="F360" s="95"/>
      <c r="G360" s="95"/>
      <c r="H360" s="95"/>
      <c r="I360" s="95"/>
      <c r="J360" s="95"/>
      <c r="K360" s="95"/>
      <c r="L360" s="95"/>
      <c r="M360" s="95"/>
      <c r="N360" s="95"/>
      <c r="O360" s="95"/>
      <c r="P360" s="95"/>
      <c r="Q360" s="95"/>
      <c r="R360" s="95"/>
      <c r="S360" s="95"/>
      <c r="T360" s="95"/>
      <c r="U360" s="95"/>
      <c r="V360" s="86"/>
      <c r="W360" s="6" t="str">
        <f>IFERROR(VLOOKUP($V360,'Agrupamiento Activos'!$A$3:$S$30,2,0),"")</f>
        <v/>
      </c>
      <c r="X360" s="6" t="str">
        <f>IFERROR(VLOOKUP($V360,'Agrupamiento Activos'!$A$4:$S$30,9,0),"")</f>
        <v/>
      </c>
      <c r="Y360" s="6" t="str">
        <f>IFERROR(VLOOKUP($V360,'Agrupamiento Activos'!$A$4:$S$30,16,0),"")</f>
        <v/>
      </c>
      <c r="Z360" s="6" t="str">
        <f>IFERROR(VLOOKUP($V360,'Agrupamiento Activos'!$A$4:$S$30,19,0),"")</f>
        <v/>
      </c>
      <c r="AA360" s="95"/>
      <c r="AB360" s="95"/>
      <c r="AC360" s="95"/>
      <c r="AD360" s="95"/>
      <c r="AE360" s="95"/>
      <c r="AF360" s="95"/>
      <c r="AG360" s="95"/>
    </row>
    <row r="361" spans="1:33" x14ac:dyDescent="0.25">
      <c r="A361" s="95"/>
      <c r="B361" s="95"/>
      <c r="C361" s="95"/>
      <c r="D361" s="95"/>
      <c r="E361" s="95"/>
      <c r="F361" s="95"/>
      <c r="G361" s="95"/>
      <c r="H361" s="95"/>
      <c r="I361" s="95"/>
      <c r="J361" s="95"/>
      <c r="K361" s="95"/>
      <c r="L361" s="95"/>
      <c r="M361" s="95"/>
      <c r="N361" s="95"/>
      <c r="O361" s="95"/>
      <c r="P361" s="95"/>
      <c r="Q361" s="95"/>
      <c r="R361" s="95"/>
      <c r="S361" s="95"/>
      <c r="T361" s="95"/>
      <c r="U361" s="95"/>
      <c r="V361" s="86"/>
      <c r="W361" s="6" t="str">
        <f>IFERROR(VLOOKUP($V361,'Agrupamiento Activos'!$A$3:$S$30,2,0),"")</f>
        <v/>
      </c>
      <c r="X361" s="6" t="str">
        <f>IFERROR(VLOOKUP($V361,'Agrupamiento Activos'!$A$4:$S$30,9,0),"")</f>
        <v/>
      </c>
      <c r="Y361" s="6" t="str">
        <f>IFERROR(VLOOKUP($V361,'Agrupamiento Activos'!$A$4:$S$30,16,0),"")</f>
        <v/>
      </c>
      <c r="Z361" s="6" t="str">
        <f>IFERROR(VLOOKUP($V361,'Agrupamiento Activos'!$A$4:$S$30,19,0),"")</f>
        <v/>
      </c>
      <c r="AA361" s="95"/>
      <c r="AB361" s="95"/>
      <c r="AC361" s="95"/>
      <c r="AD361" s="95"/>
      <c r="AE361" s="95"/>
      <c r="AF361" s="95"/>
      <c r="AG361" s="95"/>
    </row>
    <row r="362" spans="1:33" x14ac:dyDescent="0.25">
      <c r="A362" s="95"/>
      <c r="B362" s="95"/>
      <c r="C362" s="95"/>
      <c r="D362" s="95"/>
      <c r="E362" s="95"/>
      <c r="F362" s="95"/>
      <c r="G362" s="95"/>
      <c r="H362" s="95"/>
      <c r="I362" s="95"/>
      <c r="J362" s="95"/>
      <c r="K362" s="95"/>
      <c r="L362" s="95"/>
      <c r="M362" s="95"/>
      <c r="N362" s="95"/>
      <c r="O362" s="95"/>
      <c r="P362" s="95"/>
      <c r="Q362" s="95"/>
      <c r="R362" s="95"/>
      <c r="S362" s="95"/>
      <c r="T362" s="95"/>
      <c r="U362" s="95"/>
      <c r="V362" s="86"/>
      <c r="W362" s="6" t="str">
        <f>IFERROR(VLOOKUP($V362,'Agrupamiento Activos'!$A$3:$S$30,2,0),"")</f>
        <v/>
      </c>
      <c r="X362" s="6" t="str">
        <f>IFERROR(VLOOKUP($V362,'Agrupamiento Activos'!$A$4:$S$30,9,0),"")</f>
        <v/>
      </c>
      <c r="Y362" s="6" t="str">
        <f>IFERROR(VLOOKUP($V362,'Agrupamiento Activos'!$A$4:$S$30,16,0),"")</f>
        <v/>
      </c>
      <c r="Z362" s="6" t="str">
        <f>IFERROR(VLOOKUP($V362,'Agrupamiento Activos'!$A$4:$S$30,19,0),"")</f>
        <v/>
      </c>
      <c r="AA362" s="95"/>
      <c r="AB362" s="95"/>
      <c r="AC362" s="95"/>
      <c r="AD362" s="95"/>
      <c r="AE362" s="95"/>
      <c r="AF362" s="95"/>
      <c r="AG362" s="95"/>
    </row>
    <row r="363" spans="1:33" x14ac:dyDescent="0.25">
      <c r="A363" s="95"/>
      <c r="B363" s="95"/>
      <c r="C363" s="95"/>
      <c r="D363" s="95"/>
      <c r="E363" s="95"/>
      <c r="F363" s="95"/>
      <c r="G363" s="95"/>
      <c r="H363" s="95"/>
      <c r="I363" s="95"/>
      <c r="J363" s="95"/>
      <c r="K363" s="95"/>
      <c r="L363" s="95"/>
      <c r="M363" s="95"/>
      <c r="N363" s="95"/>
      <c r="O363" s="95"/>
      <c r="P363" s="95"/>
      <c r="Q363" s="95"/>
      <c r="R363" s="95"/>
      <c r="S363" s="95"/>
      <c r="T363" s="95"/>
      <c r="U363" s="95"/>
      <c r="V363" s="86"/>
      <c r="W363" s="6" t="str">
        <f>IFERROR(VLOOKUP($V363,'Agrupamiento Activos'!$A$3:$S$30,2,0),"")</f>
        <v/>
      </c>
      <c r="X363" s="6" t="str">
        <f>IFERROR(VLOOKUP($V363,'Agrupamiento Activos'!$A$4:$S$30,9,0),"")</f>
        <v/>
      </c>
      <c r="Y363" s="6" t="str">
        <f>IFERROR(VLOOKUP($V363,'Agrupamiento Activos'!$A$4:$S$30,16,0),"")</f>
        <v/>
      </c>
      <c r="Z363" s="6" t="str">
        <f>IFERROR(VLOOKUP($V363,'Agrupamiento Activos'!$A$4:$S$30,19,0),"")</f>
        <v/>
      </c>
      <c r="AA363" s="95"/>
      <c r="AB363" s="95"/>
      <c r="AC363" s="95"/>
      <c r="AD363" s="95"/>
      <c r="AE363" s="95"/>
      <c r="AF363" s="95"/>
      <c r="AG363" s="95"/>
    </row>
    <row r="364" spans="1:33" x14ac:dyDescent="0.25">
      <c r="A364" s="95"/>
      <c r="B364" s="95"/>
      <c r="C364" s="95"/>
      <c r="D364" s="95"/>
      <c r="E364" s="95"/>
      <c r="F364" s="95"/>
      <c r="G364" s="95"/>
      <c r="H364" s="95"/>
      <c r="I364" s="95"/>
      <c r="J364" s="95"/>
      <c r="K364" s="95"/>
      <c r="L364" s="95"/>
      <c r="M364" s="95"/>
      <c r="N364" s="95"/>
      <c r="O364" s="95"/>
      <c r="P364" s="95"/>
      <c r="Q364" s="95"/>
      <c r="R364" s="95"/>
      <c r="S364" s="95"/>
      <c r="T364" s="95"/>
      <c r="U364" s="95"/>
      <c r="V364" s="86"/>
      <c r="W364" s="6" t="str">
        <f>IFERROR(VLOOKUP($V364,'Agrupamiento Activos'!$A$3:$S$30,2,0),"")</f>
        <v/>
      </c>
      <c r="X364" s="6" t="str">
        <f>IFERROR(VLOOKUP($V364,'Agrupamiento Activos'!$A$4:$S$30,9,0),"")</f>
        <v/>
      </c>
      <c r="Y364" s="6" t="str">
        <f>IFERROR(VLOOKUP($V364,'Agrupamiento Activos'!$A$4:$S$30,16,0),"")</f>
        <v/>
      </c>
      <c r="Z364" s="6" t="str">
        <f>IFERROR(VLOOKUP($V364,'Agrupamiento Activos'!$A$4:$S$30,19,0),"")</f>
        <v/>
      </c>
      <c r="AA364" s="95"/>
      <c r="AB364" s="95"/>
      <c r="AC364" s="95"/>
      <c r="AD364" s="95"/>
      <c r="AE364" s="95"/>
      <c r="AF364" s="95"/>
      <c r="AG364" s="95"/>
    </row>
    <row r="365" spans="1:33" x14ac:dyDescent="0.25">
      <c r="A365" s="95"/>
      <c r="B365" s="95"/>
      <c r="C365" s="95"/>
      <c r="D365" s="95"/>
      <c r="E365" s="95"/>
      <c r="F365" s="95"/>
      <c r="G365" s="95"/>
      <c r="H365" s="95"/>
      <c r="I365" s="95"/>
      <c r="J365" s="95"/>
      <c r="K365" s="95"/>
      <c r="L365" s="95"/>
      <c r="M365" s="95"/>
      <c r="N365" s="95"/>
      <c r="O365" s="95"/>
      <c r="P365" s="95"/>
      <c r="Q365" s="95"/>
      <c r="R365" s="95"/>
      <c r="S365" s="95"/>
      <c r="T365" s="95"/>
      <c r="U365" s="95"/>
      <c r="V365" s="86"/>
      <c r="W365" s="6" t="str">
        <f>IFERROR(VLOOKUP($V365,'Agrupamiento Activos'!$A$3:$S$30,2,0),"")</f>
        <v/>
      </c>
      <c r="X365" s="6" t="str">
        <f>IFERROR(VLOOKUP($V365,'Agrupamiento Activos'!$A$4:$S$30,9,0),"")</f>
        <v/>
      </c>
      <c r="Y365" s="6" t="str">
        <f>IFERROR(VLOOKUP($V365,'Agrupamiento Activos'!$A$4:$S$30,16,0),"")</f>
        <v/>
      </c>
      <c r="Z365" s="6" t="str">
        <f>IFERROR(VLOOKUP($V365,'Agrupamiento Activos'!$A$4:$S$30,19,0),"")</f>
        <v/>
      </c>
      <c r="AA365" s="95"/>
      <c r="AB365" s="95"/>
      <c r="AC365" s="95"/>
      <c r="AD365" s="95"/>
      <c r="AE365" s="95"/>
      <c r="AF365" s="95"/>
      <c r="AG365" s="95"/>
    </row>
    <row r="366" spans="1:33" x14ac:dyDescent="0.25">
      <c r="A366" s="95"/>
      <c r="B366" s="95"/>
      <c r="C366" s="95"/>
      <c r="D366" s="95"/>
      <c r="E366" s="95"/>
      <c r="F366" s="95"/>
      <c r="G366" s="95"/>
      <c r="H366" s="95"/>
      <c r="I366" s="95"/>
      <c r="J366" s="95"/>
      <c r="K366" s="95"/>
      <c r="L366" s="95"/>
      <c r="M366" s="95"/>
      <c r="N366" s="95"/>
      <c r="O366" s="95"/>
      <c r="P366" s="95"/>
      <c r="Q366" s="95"/>
      <c r="R366" s="95"/>
      <c r="S366" s="95"/>
      <c r="T366" s="95"/>
      <c r="U366" s="95"/>
      <c r="V366" s="86"/>
      <c r="W366" s="6" t="str">
        <f>IFERROR(VLOOKUP($V366,'Agrupamiento Activos'!$A$3:$S$30,2,0),"")</f>
        <v/>
      </c>
      <c r="X366" s="6" t="str">
        <f>IFERROR(VLOOKUP($V366,'Agrupamiento Activos'!$A$4:$S$30,9,0),"")</f>
        <v/>
      </c>
      <c r="Y366" s="6" t="str">
        <f>IFERROR(VLOOKUP($V366,'Agrupamiento Activos'!$A$4:$S$30,16,0),"")</f>
        <v/>
      </c>
      <c r="Z366" s="6" t="str">
        <f>IFERROR(VLOOKUP($V366,'Agrupamiento Activos'!$A$4:$S$30,19,0),"")</f>
        <v/>
      </c>
      <c r="AA366" s="95"/>
      <c r="AB366" s="95"/>
      <c r="AC366" s="95"/>
      <c r="AD366" s="95"/>
      <c r="AE366" s="95"/>
      <c r="AF366" s="95"/>
      <c r="AG366" s="95"/>
    </row>
    <row r="367" spans="1:33" x14ac:dyDescent="0.25">
      <c r="A367" s="95"/>
      <c r="B367" s="95"/>
      <c r="C367" s="95"/>
      <c r="D367" s="95"/>
      <c r="E367" s="95"/>
      <c r="F367" s="95"/>
      <c r="G367" s="95"/>
      <c r="H367" s="95"/>
      <c r="I367" s="95"/>
      <c r="J367" s="95"/>
      <c r="K367" s="95"/>
      <c r="L367" s="95"/>
      <c r="M367" s="95"/>
      <c r="N367" s="95"/>
      <c r="O367" s="95"/>
      <c r="P367" s="95"/>
      <c r="Q367" s="95"/>
      <c r="R367" s="95"/>
      <c r="S367" s="95"/>
      <c r="T367" s="95"/>
      <c r="U367" s="95"/>
      <c r="V367" s="86"/>
      <c r="W367" s="6" t="str">
        <f>IFERROR(VLOOKUP($V367,'Agrupamiento Activos'!$A$3:$S$30,2,0),"")</f>
        <v/>
      </c>
      <c r="X367" s="6" t="str">
        <f>IFERROR(VLOOKUP($V367,'Agrupamiento Activos'!$A$4:$S$30,9,0),"")</f>
        <v/>
      </c>
      <c r="Y367" s="6" t="str">
        <f>IFERROR(VLOOKUP($V367,'Agrupamiento Activos'!$A$4:$S$30,16,0),"")</f>
        <v/>
      </c>
      <c r="Z367" s="6" t="str">
        <f>IFERROR(VLOOKUP($V367,'Agrupamiento Activos'!$A$4:$S$30,19,0),"")</f>
        <v/>
      </c>
      <c r="AA367" s="95"/>
      <c r="AB367" s="95"/>
      <c r="AC367" s="95"/>
      <c r="AD367" s="95"/>
      <c r="AE367" s="95"/>
      <c r="AF367" s="95"/>
      <c r="AG367" s="95"/>
    </row>
    <row r="368" spans="1:33" x14ac:dyDescent="0.25">
      <c r="A368" s="95"/>
      <c r="B368" s="95"/>
      <c r="C368" s="95"/>
      <c r="D368" s="95"/>
      <c r="E368" s="95"/>
      <c r="F368" s="95"/>
      <c r="G368" s="95"/>
      <c r="H368" s="95"/>
      <c r="I368" s="95"/>
      <c r="J368" s="95"/>
      <c r="K368" s="95"/>
      <c r="L368" s="95"/>
      <c r="M368" s="95"/>
      <c r="N368" s="95"/>
      <c r="O368" s="95"/>
      <c r="P368" s="95"/>
      <c r="Q368" s="95"/>
      <c r="R368" s="95"/>
      <c r="S368" s="95"/>
      <c r="T368" s="95"/>
      <c r="U368" s="95"/>
      <c r="V368" s="86"/>
      <c r="W368" s="6" t="str">
        <f>IFERROR(VLOOKUP($V368,'Agrupamiento Activos'!$A$3:$S$30,2,0),"")</f>
        <v/>
      </c>
      <c r="X368" s="6" t="str">
        <f>IFERROR(VLOOKUP($V368,'Agrupamiento Activos'!$A$4:$S$30,9,0),"")</f>
        <v/>
      </c>
      <c r="Y368" s="6" t="str">
        <f>IFERROR(VLOOKUP($V368,'Agrupamiento Activos'!$A$4:$S$30,16,0),"")</f>
        <v/>
      </c>
      <c r="Z368" s="6" t="str">
        <f>IFERROR(VLOOKUP($V368,'Agrupamiento Activos'!$A$4:$S$30,19,0),"")</f>
        <v/>
      </c>
      <c r="AA368" s="95"/>
      <c r="AB368" s="95"/>
      <c r="AC368" s="95"/>
      <c r="AD368" s="95"/>
      <c r="AE368" s="95"/>
      <c r="AF368" s="95"/>
      <c r="AG368" s="95"/>
    </row>
    <row r="369" spans="1:33" x14ac:dyDescent="0.25">
      <c r="A369" s="95"/>
      <c r="B369" s="95"/>
      <c r="C369" s="95"/>
      <c r="D369" s="95"/>
      <c r="E369" s="95"/>
      <c r="F369" s="95"/>
      <c r="G369" s="95"/>
      <c r="H369" s="95"/>
      <c r="I369" s="95"/>
      <c r="J369" s="95"/>
      <c r="K369" s="95"/>
      <c r="L369" s="95"/>
      <c r="M369" s="95"/>
      <c r="N369" s="95"/>
      <c r="O369" s="95"/>
      <c r="P369" s="95"/>
      <c r="Q369" s="95"/>
      <c r="R369" s="95"/>
      <c r="S369" s="95"/>
      <c r="T369" s="95"/>
      <c r="U369" s="95"/>
      <c r="V369" s="86"/>
      <c r="W369" s="6" t="str">
        <f>IFERROR(VLOOKUP($V369,'Agrupamiento Activos'!$A$3:$S$30,2,0),"")</f>
        <v/>
      </c>
      <c r="X369" s="6" t="str">
        <f>IFERROR(VLOOKUP($V369,'Agrupamiento Activos'!$A$4:$S$30,9,0),"")</f>
        <v/>
      </c>
      <c r="Y369" s="6" t="str">
        <f>IFERROR(VLOOKUP($V369,'Agrupamiento Activos'!$A$4:$S$30,16,0),"")</f>
        <v/>
      </c>
      <c r="Z369" s="6" t="str">
        <f>IFERROR(VLOOKUP($V369,'Agrupamiento Activos'!$A$4:$S$30,19,0),"")</f>
        <v/>
      </c>
      <c r="AA369" s="95"/>
      <c r="AB369" s="95"/>
      <c r="AC369" s="95"/>
      <c r="AD369" s="95"/>
      <c r="AE369" s="95"/>
      <c r="AF369" s="95"/>
      <c r="AG369" s="95"/>
    </row>
    <row r="370" spans="1:33" x14ac:dyDescent="0.25">
      <c r="A370" s="95"/>
      <c r="B370" s="95"/>
      <c r="C370" s="95"/>
      <c r="D370" s="95"/>
      <c r="E370" s="95"/>
      <c r="F370" s="95"/>
      <c r="G370" s="95"/>
      <c r="H370" s="95"/>
      <c r="I370" s="95"/>
      <c r="J370" s="95"/>
      <c r="K370" s="95"/>
      <c r="L370" s="95"/>
      <c r="M370" s="95"/>
      <c r="N370" s="95"/>
      <c r="O370" s="95"/>
      <c r="P370" s="95"/>
      <c r="Q370" s="95"/>
      <c r="R370" s="95"/>
      <c r="S370" s="95"/>
      <c r="T370" s="95"/>
      <c r="U370" s="95"/>
      <c r="V370" s="86"/>
      <c r="W370" s="6" t="str">
        <f>IFERROR(VLOOKUP($V370,'Agrupamiento Activos'!$A$3:$S$30,2,0),"")</f>
        <v/>
      </c>
      <c r="X370" s="6" t="str">
        <f>IFERROR(VLOOKUP($V370,'Agrupamiento Activos'!$A$4:$S$30,9,0),"")</f>
        <v/>
      </c>
      <c r="Y370" s="6" t="str">
        <f>IFERROR(VLOOKUP($V370,'Agrupamiento Activos'!$A$4:$S$30,16,0),"")</f>
        <v/>
      </c>
      <c r="Z370" s="6" t="str">
        <f>IFERROR(VLOOKUP($V370,'Agrupamiento Activos'!$A$4:$S$30,19,0),"")</f>
        <v/>
      </c>
      <c r="AA370" s="95"/>
      <c r="AB370" s="95"/>
      <c r="AC370" s="95"/>
      <c r="AD370" s="95"/>
      <c r="AE370" s="95"/>
      <c r="AF370" s="95"/>
      <c r="AG370" s="95"/>
    </row>
    <row r="371" spans="1:33" x14ac:dyDescent="0.25">
      <c r="A371" s="95"/>
      <c r="B371" s="95"/>
      <c r="C371" s="95"/>
      <c r="D371" s="95"/>
      <c r="E371" s="95"/>
      <c r="F371" s="95"/>
      <c r="G371" s="95"/>
      <c r="H371" s="95"/>
      <c r="I371" s="95"/>
      <c r="J371" s="95"/>
      <c r="K371" s="95"/>
      <c r="L371" s="95"/>
      <c r="M371" s="95"/>
      <c r="N371" s="95"/>
      <c r="O371" s="95"/>
      <c r="P371" s="95"/>
      <c r="Q371" s="95"/>
      <c r="R371" s="95"/>
      <c r="S371" s="95"/>
      <c r="T371" s="95"/>
      <c r="U371" s="95"/>
      <c r="V371" s="86"/>
      <c r="W371" s="6" t="str">
        <f>IFERROR(VLOOKUP($V371,'Agrupamiento Activos'!$A$3:$S$30,2,0),"")</f>
        <v/>
      </c>
      <c r="X371" s="6" t="str">
        <f>IFERROR(VLOOKUP($V371,'Agrupamiento Activos'!$A$4:$S$30,9,0),"")</f>
        <v/>
      </c>
      <c r="Y371" s="6" t="str">
        <f>IFERROR(VLOOKUP($V371,'Agrupamiento Activos'!$A$4:$S$30,16,0),"")</f>
        <v/>
      </c>
      <c r="Z371" s="6" t="str">
        <f>IFERROR(VLOOKUP($V371,'Agrupamiento Activos'!$A$4:$S$30,19,0),"")</f>
        <v/>
      </c>
      <c r="AA371" s="95"/>
      <c r="AB371" s="95"/>
      <c r="AC371" s="95"/>
      <c r="AD371" s="95"/>
      <c r="AE371" s="95"/>
      <c r="AF371" s="95"/>
      <c r="AG371" s="95"/>
    </row>
    <row r="372" spans="1:33" x14ac:dyDescent="0.25">
      <c r="A372" s="95"/>
      <c r="B372" s="95"/>
      <c r="C372" s="95"/>
      <c r="D372" s="95"/>
      <c r="E372" s="95"/>
      <c r="F372" s="95"/>
      <c r="G372" s="95"/>
      <c r="H372" s="95"/>
      <c r="I372" s="95"/>
      <c r="J372" s="95"/>
      <c r="K372" s="95"/>
      <c r="L372" s="95"/>
      <c r="M372" s="95"/>
      <c r="N372" s="95"/>
      <c r="O372" s="95"/>
      <c r="P372" s="95"/>
      <c r="Q372" s="95"/>
      <c r="R372" s="95"/>
      <c r="S372" s="95"/>
      <c r="T372" s="95"/>
      <c r="U372" s="95"/>
      <c r="V372" s="86"/>
      <c r="W372" s="6" t="str">
        <f>IFERROR(VLOOKUP($V372,'Agrupamiento Activos'!$A$3:$S$30,2,0),"")</f>
        <v/>
      </c>
      <c r="X372" s="6" t="str">
        <f>IFERROR(VLOOKUP($V372,'Agrupamiento Activos'!$A$4:$S$30,9,0),"")</f>
        <v/>
      </c>
      <c r="Y372" s="6" t="str">
        <f>IFERROR(VLOOKUP($V372,'Agrupamiento Activos'!$A$4:$S$30,16,0),"")</f>
        <v/>
      </c>
      <c r="Z372" s="6" t="str">
        <f>IFERROR(VLOOKUP($V372,'Agrupamiento Activos'!$A$4:$S$30,19,0),"")</f>
        <v/>
      </c>
      <c r="AA372" s="95"/>
      <c r="AB372" s="95"/>
      <c r="AC372" s="95"/>
      <c r="AD372" s="95"/>
      <c r="AE372" s="95"/>
      <c r="AF372" s="95"/>
      <c r="AG372" s="95"/>
    </row>
    <row r="373" spans="1:33" x14ac:dyDescent="0.25">
      <c r="A373" s="95"/>
      <c r="B373" s="95"/>
      <c r="C373" s="95"/>
      <c r="D373" s="95"/>
      <c r="E373" s="95"/>
      <c r="F373" s="95"/>
      <c r="G373" s="95"/>
      <c r="H373" s="95"/>
      <c r="I373" s="95"/>
      <c r="J373" s="95"/>
      <c r="K373" s="95"/>
      <c r="L373" s="95"/>
      <c r="M373" s="95"/>
      <c r="N373" s="95"/>
      <c r="O373" s="95"/>
      <c r="P373" s="95"/>
      <c r="Q373" s="95"/>
      <c r="R373" s="95"/>
      <c r="S373" s="95"/>
      <c r="T373" s="95"/>
      <c r="U373" s="95"/>
      <c r="V373" s="86"/>
      <c r="W373" s="6" t="str">
        <f>IFERROR(VLOOKUP($V373,'Agrupamiento Activos'!$A$3:$S$30,2,0),"")</f>
        <v/>
      </c>
      <c r="X373" s="6" t="str">
        <f>IFERROR(VLOOKUP($V373,'Agrupamiento Activos'!$A$4:$S$30,9,0),"")</f>
        <v/>
      </c>
      <c r="Y373" s="6" t="str">
        <f>IFERROR(VLOOKUP($V373,'Agrupamiento Activos'!$A$4:$S$30,16,0),"")</f>
        <v/>
      </c>
      <c r="Z373" s="6" t="str">
        <f>IFERROR(VLOOKUP($V373,'Agrupamiento Activos'!$A$4:$S$30,19,0),"")</f>
        <v/>
      </c>
      <c r="AA373" s="95"/>
      <c r="AB373" s="95"/>
      <c r="AC373" s="95"/>
      <c r="AD373" s="95"/>
      <c r="AE373" s="95"/>
      <c r="AF373" s="95"/>
      <c r="AG373" s="95"/>
    </row>
    <row r="374" spans="1:33" x14ac:dyDescent="0.25">
      <c r="A374" s="95"/>
      <c r="B374" s="95"/>
      <c r="C374" s="95"/>
      <c r="D374" s="95"/>
      <c r="E374" s="95"/>
      <c r="F374" s="95"/>
      <c r="G374" s="95"/>
      <c r="H374" s="95"/>
      <c r="I374" s="95"/>
      <c r="J374" s="95"/>
      <c r="K374" s="95"/>
      <c r="L374" s="95"/>
      <c r="M374" s="95"/>
      <c r="N374" s="95"/>
      <c r="O374" s="95"/>
      <c r="P374" s="95"/>
      <c r="Q374" s="95"/>
      <c r="R374" s="95"/>
      <c r="S374" s="95"/>
      <c r="T374" s="95"/>
      <c r="U374" s="95"/>
      <c r="V374" s="86"/>
      <c r="W374" s="6" t="str">
        <f>IFERROR(VLOOKUP($V374,'Agrupamiento Activos'!$A$3:$S$30,2,0),"")</f>
        <v/>
      </c>
      <c r="X374" s="6" t="str">
        <f>IFERROR(VLOOKUP($V374,'Agrupamiento Activos'!$A$4:$S$30,9,0),"")</f>
        <v/>
      </c>
      <c r="Y374" s="6" t="str">
        <f>IFERROR(VLOOKUP($V374,'Agrupamiento Activos'!$A$4:$S$30,16,0),"")</f>
        <v/>
      </c>
      <c r="Z374" s="6" t="str">
        <f>IFERROR(VLOOKUP($V374,'Agrupamiento Activos'!$A$4:$S$30,19,0),"")</f>
        <v/>
      </c>
      <c r="AA374" s="95"/>
      <c r="AB374" s="95"/>
      <c r="AC374" s="95"/>
      <c r="AD374" s="95"/>
      <c r="AE374" s="95"/>
      <c r="AF374" s="95"/>
      <c r="AG374" s="95"/>
    </row>
    <row r="375" spans="1:33" x14ac:dyDescent="0.25">
      <c r="A375" s="95"/>
      <c r="B375" s="95"/>
      <c r="C375" s="95"/>
      <c r="D375" s="95"/>
      <c r="E375" s="95"/>
      <c r="F375" s="95"/>
      <c r="G375" s="95"/>
      <c r="H375" s="95"/>
      <c r="I375" s="95"/>
      <c r="J375" s="95"/>
      <c r="K375" s="95"/>
      <c r="L375" s="95"/>
      <c r="M375" s="95"/>
      <c r="N375" s="95"/>
      <c r="O375" s="95"/>
      <c r="P375" s="95"/>
      <c r="Q375" s="95"/>
      <c r="R375" s="95"/>
      <c r="S375" s="95"/>
      <c r="T375" s="95"/>
      <c r="U375" s="95"/>
      <c r="V375" s="86"/>
      <c r="W375" s="6" t="str">
        <f>IFERROR(VLOOKUP($V375,'Agrupamiento Activos'!$A$3:$S$30,2,0),"")</f>
        <v/>
      </c>
      <c r="X375" s="6" t="str">
        <f>IFERROR(VLOOKUP($V375,'Agrupamiento Activos'!$A$4:$S$30,9,0),"")</f>
        <v/>
      </c>
      <c r="Y375" s="6" t="str">
        <f>IFERROR(VLOOKUP($V375,'Agrupamiento Activos'!$A$4:$S$30,16,0),"")</f>
        <v/>
      </c>
      <c r="Z375" s="6" t="str">
        <f>IFERROR(VLOOKUP($V375,'Agrupamiento Activos'!$A$4:$S$30,19,0),"")</f>
        <v/>
      </c>
      <c r="AA375" s="95"/>
      <c r="AB375" s="95"/>
      <c r="AC375" s="95"/>
      <c r="AD375" s="95"/>
      <c r="AE375" s="95"/>
      <c r="AF375" s="95"/>
      <c r="AG375" s="95"/>
    </row>
    <row r="376" spans="1:33" x14ac:dyDescent="0.25">
      <c r="A376" s="95"/>
      <c r="B376" s="95"/>
      <c r="C376" s="95"/>
      <c r="D376" s="95"/>
      <c r="E376" s="95"/>
      <c r="F376" s="95"/>
      <c r="G376" s="95"/>
      <c r="H376" s="95"/>
      <c r="I376" s="95"/>
      <c r="J376" s="95"/>
      <c r="K376" s="95"/>
      <c r="L376" s="95"/>
      <c r="M376" s="95"/>
      <c r="N376" s="95"/>
      <c r="O376" s="95"/>
      <c r="P376" s="95"/>
      <c r="Q376" s="95"/>
      <c r="R376" s="95"/>
      <c r="S376" s="95"/>
      <c r="T376" s="95"/>
      <c r="U376" s="95"/>
      <c r="V376" s="86"/>
      <c r="W376" s="6" t="str">
        <f>IFERROR(VLOOKUP($V376,'Agrupamiento Activos'!$A$3:$S$30,2,0),"")</f>
        <v/>
      </c>
      <c r="X376" s="6" t="str">
        <f>IFERROR(VLOOKUP($V376,'Agrupamiento Activos'!$A$4:$S$30,9,0),"")</f>
        <v/>
      </c>
      <c r="Y376" s="6" t="str">
        <f>IFERROR(VLOOKUP($V376,'Agrupamiento Activos'!$A$4:$S$30,16,0),"")</f>
        <v/>
      </c>
      <c r="Z376" s="6" t="str">
        <f>IFERROR(VLOOKUP($V376,'Agrupamiento Activos'!$A$4:$S$30,19,0),"")</f>
        <v/>
      </c>
      <c r="AA376" s="95"/>
      <c r="AB376" s="95"/>
      <c r="AC376" s="95"/>
      <c r="AD376" s="95"/>
      <c r="AE376" s="95"/>
      <c r="AF376" s="95"/>
      <c r="AG376" s="95"/>
    </row>
    <row r="377" spans="1:33" x14ac:dyDescent="0.25">
      <c r="A377" s="95"/>
      <c r="B377" s="95"/>
      <c r="C377" s="95"/>
      <c r="D377" s="95"/>
      <c r="E377" s="95"/>
      <c r="F377" s="95"/>
      <c r="G377" s="95"/>
      <c r="H377" s="95"/>
      <c r="I377" s="95"/>
      <c r="J377" s="95"/>
      <c r="K377" s="95"/>
      <c r="L377" s="95"/>
      <c r="M377" s="95"/>
      <c r="N377" s="95"/>
      <c r="O377" s="95"/>
      <c r="P377" s="95"/>
      <c r="Q377" s="95"/>
      <c r="R377" s="95"/>
      <c r="S377" s="95"/>
      <c r="T377" s="95"/>
      <c r="U377" s="95"/>
      <c r="V377" s="86"/>
      <c r="W377" s="6" t="str">
        <f>IFERROR(VLOOKUP($V377,'Agrupamiento Activos'!$A$3:$S$30,2,0),"")</f>
        <v/>
      </c>
      <c r="X377" s="6" t="str">
        <f>IFERROR(VLOOKUP($V377,'Agrupamiento Activos'!$A$4:$S$30,9,0),"")</f>
        <v/>
      </c>
      <c r="Y377" s="6" t="str">
        <f>IFERROR(VLOOKUP($V377,'Agrupamiento Activos'!$A$4:$S$30,16,0),"")</f>
        <v/>
      </c>
      <c r="Z377" s="6" t="str">
        <f>IFERROR(VLOOKUP($V377,'Agrupamiento Activos'!$A$4:$S$30,19,0),"")</f>
        <v/>
      </c>
      <c r="AA377" s="95"/>
      <c r="AB377" s="95"/>
      <c r="AC377" s="95"/>
      <c r="AD377" s="95"/>
      <c r="AE377" s="95"/>
      <c r="AF377" s="95"/>
      <c r="AG377" s="95"/>
    </row>
    <row r="378" spans="1:33" x14ac:dyDescent="0.25">
      <c r="A378" s="95"/>
      <c r="B378" s="95"/>
      <c r="C378" s="95"/>
      <c r="D378" s="95"/>
      <c r="E378" s="95"/>
      <c r="F378" s="95"/>
      <c r="G378" s="95"/>
      <c r="H378" s="95"/>
      <c r="I378" s="95"/>
      <c r="J378" s="95"/>
      <c r="K378" s="95"/>
      <c r="L378" s="95"/>
      <c r="M378" s="95"/>
      <c r="N378" s="95"/>
      <c r="O378" s="95"/>
      <c r="P378" s="95"/>
      <c r="Q378" s="95"/>
      <c r="R378" s="95"/>
      <c r="S378" s="95"/>
      <c r="T378" s="95"/>
      <c r="U378" s="95"/>
      <c r="V378" s="86"/>
      <c r="W378" s="6" t="str">
        <f>IFERROR(VLOOKUP($V378,'Agrupamiento Activos'!$A$3:$S$30,2,0),"")</f>
        <v/>
      </c>
      <c r="X378" s="6" t="str">
        <f>IFERROR(VLOOKUP($V378,'Agrupamiento Activos'!$A$4:$S$30,9,0),"")</f>
        <v/>
      </c>
      <c r="Y378" s="6" t="str">
        <f>IFERROR(VLOOKUP($V378,'Agrupamiento Activos'!$A$4:$S$30,16,0),"")</f>
        <v/>
      </c>
      <c r="Z378" s="6" t="str">
        <f>IFERROR(VLOOKUP($V378,'Agrupamiento Activos'!$A$4:$S$30,19,0),"")</f>
        <v/>
      </c>
      <c r="AA378" s="95"/>
      <c r="AB378" s="95"/>
      <c r="AC378" s="95"/>
      <c r="AD378" s="95"/>
      <c r="AE378" s="95"/>
      <c r="AF378" s="95"/>
      <c r="AG378" s="95"/>
    </row>
    <row r="379" spans="1:33" x14ac:dyDescent="0.25">
      <c r="A379" s="95"/>
      <c r="B379" s="95"/>
      <c r="C379" s="95"/>
      <c r="D379" s="95"/>
      <c r="E379" s="95"/>
      <c r="F379" s="95"/>
      <c r="G379" s="95"/>
      <c r="H379" s="95"/>
      <c r="I379" s="95"/>
      <c r="J379" s="95"/>
      <c r="K379" s="95"/>
      <c r="L379" s="95"/>
      <c r="M379" s="95"/>
      <c r="N379" s="95"/>
      <c r="O379" s="95"/>
      <c r="P379" s="95"/>
      <c r="Q379" s="95"/>
      <c r="R379" s="95"/>
      <c r="S379" s="95"/>
      <c r="T379" s="95"/>
      <c r="U379" s="95"/>
      <c r="V379" s="86"/>
      <c r="W379" s="6" t="str">
        <f>IFERROR(VLOOKUP($V379,'Agrupamiento Activos'!$A$3:$S$30,2,0),"")</f>
        <v/>
      </c>
      <c r="X379" s="6" t="str">
        <f>IFERROR(VLOOKUP($V379,'Agrupamiento Activos'!$A$4:$S$30,9,0),"")</f>
        <v/>
      </c>
      <c r="Y379" s="6" t="str">
        <f>IFERROR(VLOOKUP($V379,'Agrupamiento Activos'!$A$4:$S$30,16,0),"")</f>
        <v/>
      </c>
      <c r="Z379" s="6" t="str">
        <f>IFERROR(VLOOKUP($V379,'Agrupamiento Activos'!$A$4:$S$30,19,0),"")</f>
        <v/>
      </c>
      <c r="AA379" s="95"/>
      <c r="AB379" s="95"/>
      <c r="AC379" s="95"/>
      <c r="AD379" s="95"/>
      <c r="AE379" s="95"/>
      <c r="AF379" s="95"/>
      <c r="AG379" s="95"/>
    </row>
    <row r="380" spans="1:33" x14ac:dyDescent="0.25">
      <c r="A380" s="95"/>
      <c r="B380" s="95"/>
      <c r="C380" s="95"/>
      <c r="D380" s="95"/>
      <c r="E380" s="95"/>
      <c r="F380" s="95"/>
      <c r="G380" s="95"/>
      <c r="H380" s="95"/>
      <c r="I380" s="95"/>
      <c r="J380" s="95"/>
      <c r="K380" s="95"/>
      <c r="L380" s="95"/>
      <c r="M380" s="95"/>
      <c r="N380" s="95"/>
      <c r="O380" s="95"/>
      <c r="P380" s="95"/>
      <c r="Q380" s="95"/>
      <c r="R380" s="95"/>
      <c r="S380" s="95"/>
      <c r="T380" s="95"/>
      <c r="U380" s="95"/>
      <c r="V380" s="86"/>
      <c r="W380" s="6" t="str">
        <f>IFERROR(VLOOKUP($V380,'Agrupamiento Activos'!$A$3:$S$30,2,0),"")</f>
        <v/>
      </c>
      <c r="X380" s="6" t="str">
        <f>IFERROR(VLOOKUP($V380,'Agrupamiento Activos'!$A$4:$S$30,9,0),"")</f>
        <v/>
      </c>
      <c r="Y380" s="6" t="str">
        <f>IFERROR(VLOOKUP($V380,'Agrupamiento Activos'!$A$4:$S$30,16,0),"")</f>
        <v/>
      </c>
      <c r="Z380" s="6" t="str">
        <f>IFERROR(VLOOKUP($V380,'Agrupamiento Activos'!$A$4:$S$30,19,0),"")</f>
        <v/>
      </c>
      <c r="AA380" s="95"/>
      <c r="AB380" s="95"/>
      <c r="AC380" s="95"/>
      <c r="AD380" s="95"/>
      <c r="AE380" s="95"/>
      <c r="AF380" s="95"/>
      <c r="AG380" s="95"/>
    </row>
    <row r="381" spans="1:33" x14ac:dyDescent="0.25">
      <c r="A381" s="95"/>
      <c r="B381" s="95"/>
      <c r="C381" s="95"/>
      <c r="D381" s="95"/>
      <c r="E381" s="95"/>
      <c r="F381" s="95"/>
      <c r="G381" s="95"/>
      <c r="H381" s="95"/>
      <c r="I381" s="95"/>
      <c r="J381" s="95"/>
      <c r="K381" s="95"/>
      <c r="L381" s="95"/>
      <c r="M381" s="95"/>
      <c r="N381" s="95"/>
      <c r="O381" s="95"/>
      <c r="P381" s="95"/>
      <c r="Q381" s="95"/>
      <c r="R381" s="95"/>
      <c r="S381" s="95"/>
      <c r="T381" s="95"/>
      <c r="U381" s="95"/>
      <c r="V381" s="86"/>
      <c r="W381" s="6" t="str">
        <f>IFERROR(VLOOKUP($V381,'Agrupamiento Activos'!$A$3:$S$30,2,0),"")</f>
        <v/>
      </c>
      <c r="X381" s="6" t="str">
        <f>IFERROR(VLOOKUP($V381,'Agrupamiento Activos'!$A$4:$S$30,9,0),"")</f>
        <v/>
      </c>
      <c r="Y381" s="6" t="str">
        <f>IFERROR(VLOOKUP($V381,'Agrupamiento Activos'!$A$4:$S$30,16,0),"")</f>
        <v/>
      </c>
      <c r="Z381" s="6" t="str">
        <f>IFERROR(VLOOKUP($V381,'Agrupamiento Activos'!$A$4:$S$30,19,0),"")</f>
        <v/>
      </c>
      <c r="AA381" s="95"/>
      <c r="AB381" s="95"/>
      <c r="AC381" s="95"/>
      <c r="AD381" s="95"/>
      <c r="AE381" s="95"/>
      <c r="AF381" s="95"/>
      <c r="AG381" s="95"/>
    </row>
    <row r="382" spans="1:33" x14ac:dyDescent="0.25">
      <c r="A382" s="95"/>
      <c r="B382" s="95"/>
      <c r="C382" s="95"/>
      <c r="D382" s="95"/>
      <c r="E382" s="95"/>
      <c r="F382" s="95"/>
      <c r="G382" s="95"/>
      <c r="H382" s="95"/>
      <c r="I382" s="95"/>
      <c r="J382" s="95"/>
      <c r="K382" s="95"/>
      <c r="L382" s="95"/>
      <c r="M382" s="95"/>
      <c r="N382" s="95"/>
      <c r="O382" s="95"/>
      <c r="P382" s="95"/>
      <c r="Q382" s="95"/>
      <c r="R382" s="95"/>
      <c r="S382" s="95"/>
      <c r="T382" s="95"/>
      <c r="U382" s="95"/>
      <c r="V382" s="86"/>
      <c r="W382" s="6" t="str">
        <f>IFERROR(VLOOKUP($V382,'Agrupamiento Activos'!$A$3:$S$30,2,0),"")</f>
        <v/>
      </c>
      <c r="X382" s="6" t="str">
        <f>IFERROR(VLOOKUP($V382,'Agrupamiento Activos'!$A$4:$S$30,9,0),"")</f>
        <v/>
      </c>
      <c r="Y382" s="6" t="str">
        <f>IFERROR(VLOOKUP($V382,'Agrupamiento Activos'!$A$4:$S$30,16,0),"")</f>
        <v/>
      </c>
      <c r="Z382" s="6" t="str">
        <f>IFERROR(VLOOKUP($V382,'Agrupamiento Activos'!$A$4:$S$30,19,0),"")</f>
        <v/>
      </c>
      <c r="AA382" s="95"/>
      <c r="AB382" s="95"/>
      <c r="AC382" s="95"/>
      <c r="AD382" s="95"/>
      <c r="AE382" s="95"/>
      <c r="AF382" s="95"/>
      <c r="AG382" s="95"/>
    </row>
    <row r="383" spans="1:33" x14ac:dyDescent="0.25">
      <c r="A383" s="95"/>
      <c r="B383" s="95"/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86"/>
      <c r="W383" s="6" t="str">
        <f>IFERROR(VLOOKUP($V383,'Agrupamiento Activos'!$A$3:$S$30,2,0),"")</f>
        <v/>
      </c>
      <c r="X383" s="6" t="str">
        <f>IFERROR(VLOOKUP($V383,'Agrupamiento Activos'!$A$4:$S$30,9,0),"")</f>
        <v/>
      </c>
      <c r="Y383" s="6" t="str">
        <f>IFERROR(VLOOKUP($V383,'Agrupamiento Activos'!$A$4:$S$30,16,0),"")</f>
        <v/>
      </c>
      <c r="Z383" s="6" t="str">
        <f>IFERROR(VLOOKUP($V383,'Agrupamiento Activos'!$A$4:$S$30,19,0),"")</f>
        <v/>
      </c>
      <c r="AA383" s="95"/>
      <c r="AB383" s="95"/>
      <c r="AC383" s="95"/>
      <c r="AD383" s="95"/>
      <c r="AE383" s="95"/>
      <c r="AF383" s="95"/>
      <c r="AG383" s="95"/>
    </row>
    <row r="384" spans="1:33" x14ac:dyDescent="0.25">
      <c r="A384" s="95"/>
      <c r="B384" s="95"/>
      <c r="C384" s="95"/>
      <c r="D384" s="95"/>
      <c r="E384" s="95"/>
      <c r="F384" s="95"/>
      <c r="G384" s="95"/>
      <c r="H384" s="95"/>
      <c r="I384" s="95"/>
      <c r="J384" s="95"/>
      <c r="K384" s="95"/>
      <c r="L384" s="95"/>
      <c r="M384" s="95"/>
      <c r="N384" s="95"/>
      <c r="O384" s="95"/>
      <c r="P384" s="95"/>
      <c r="Q384" s="95"/>
      <c r="R384" s="95"/>
      <c r="S384" s="95"/>
      <c r="T384" s="95"/>
      <c r="U384" s="95"/>
      <c r="V384" s="86"/>
      <c r="W384" s="6" t="str">
        <f>IFERROR(VLOOKUP($V384,'Agrupamiento Activos'!$A$3:$S$30,2,0),"")</f>
        <v/>
      </c>
      <c r="X384" s="6" t="str">
        <f>IFERROR(VLOOKUP($V384,'Agrupamiento Activos'!$A$4:$S$30,9,0),"")</f>
        <v/>
      </c>
      <c r="Y384" s="6" t="str">
        <f>IFERROR(VLOOKUP($V384,'Agrupamiento Activos'!$A$4:$S$30,16,0),"")</f>
        <v/>
      </c>
      <c r="Z384" s="6" t="str">
        <f>IFERROR(VLOOKUP($V384,'Agrupamiento Activos'!$A$4:$S$30,19,0),"")</f>
        <v/>
      </c>
      <c r="AA384" s="95"/>
      <c r="AB384" s="95"/>
      <c r="AC384" s="95"/>
      <c r="AD384" s="95"/>
      <c r="AE384" s="95"/>
      <c r="AF384" s="95"/>
      <c r="AG384" s="95"/>
    </row>
    <row r="385" spans="1:33" x14ac:dyDescent="0.25">
      <c r="A385" s="95"/>
      <c r="B385" s="95"/>
      <c r="C385" s="95"/>
      <c r="D385" s="95"/>
      <c r="E385" s="95"/>
      <c r="F385" s="95"/>
      <c r="G385" s="95"/>
      <c r="H385" s="95"/>
      <c r="I385" s="95"/>
      <c r="J385" s="95"/>
      <c r="K385" s="95"/>
      <c r="L385" s="95"/>
      <c r="M385" s="95"/>
      <c r="N385" s="95"/>
      <c r="O385" s="95"/>
      <c r="P385" s="95"/>
      <c r="Q385" s="95"/>
      <c r="R385" s="95"/>
      <c r="S385" s="95"/>
      <c r="T385" s="95"/>
      <c r="U385" s="95"/>
      <c r="V385" s="86"/>
      <c r="W385" s="6" t="str">
        <f>IFERROR(VLOOKUP($V385,'Agrupamiento Activos'!$A$3:$S$30,2,0),"")</f>
        <v/>
      </c>
      <c r="X385" s="6" t="str">
        <f>IFERROR(VLOOKUP($V385,'Agrupamiento Activos'!$A$4:$S$30,9,0),"")</f>
        <v/>
      </c>
      <c r="Y385" s="6" t="str">
        <f>IFERROR(VLOOKUP($V385,'Agrupamiento Activos'!$A$4:$S$30,16,0),"")</f>
        <v/>
      </c>
      <c r="Z385" s="6" t="str">
        <f>IFERROR(VLOOKUP($V385,'Agrupamiento Activos'!$A$4:$S$30,19,0),"")</f>
        <v/>
      </c>
      <c r="AA385" s="95"/>
      <c r="AB385" s="95"/>
      <c r="AC385" s="95"/>
      <c r="AD385" s="95"/>
      <c r="AE385" s="95"/>
      <c r="AF385" s="95"/>
      <c r="AG385" s="95"/>
    </row>
    <row r="386" spans="1:33" x14ac:dyDescent="0.25">
      <c r="A386" s="95"/>
      <c r="B386" s="95"/>
      <c r="C386" s="95"/>
      <c r="D386" s="95"/>
      <c r="E386" s="95"/>
      <c r="F386" s="95"/>
      <c r="G386" s="95"/>
      <c r="H386" s="95"/>
      <c r="I386" s="95"/>
      <c r="J386" s="95"/>
      <c r="K386" s="95"/>
      <c r="L386" s="95"/>
      <c r="M386" s="95"/>
      <c r="N386" s="95"/>
      <c r="O386" s="95"/>
      <c r="P386" s="95"/>
      <c r="Q386" s="95"/>
      <c r="R386" s="95"/>
      <c r="S386" s="95"/>
      <c r="T386" s="95"/>
      <c r="U386" s="95"/>
      <c r="V386" s="86"/>
      <c r="W386" s="6" t="str">
        <f>IFERROR(VLOOKUP($V386,'Agrupamiento Activos'!$A$3:$S$30,2,0),"")</f>
        <v/>
      </c>
      <c r="X386" s="6" t="str">
        <f>IFERROR(VLOOKUP($V386,'Agrupamiento Activos'!$A$4:$S$30,9,0),"")</f>
        <v/>
      </c>
      <c r="Y386" s="6" t="str">
        <f>IFERROR(VLOOKUP($V386,'Agrupamiento Activos'!$A$4:$S$30,16,0),"")</f>
        <v/>
      </c>
      <c r="Z386" s="6" t="str">
        <f>IFERROR(VLOOKUP($V386,'Agrupamiento Activos'!$A$4:$S$30,19,0),"")</f>
        <v/>
      </c>
      <c r="AA386" s="95"/>
      <c r="AB386" s="95"/>
      <c r="AC386" s="95"/>
      <c r="AD386" s="95"/>
      <c r="AE386" s="95"/>
      <c r="AF386" s="95"/>
      <c r="AG386" s="95"/>
    </row>
    <row r="387" spans="1:33" x14ac:dyDescent="0.25">
      <c r="A387" s="95"/>
      <c r="B387" s="95"/>
      <c r="C387" s="95"/>
      <c r="D387" s="95"/>
      <c r="E387" s="95"/>
      <c r="F387" s="95"/>
      <c r="G387" s="95"/>
      <c r="H387" s="95"/>
      <c r="I387" s="95"/>
      <c r="J387" s="95"/>
      <c r="K387" s="95"/>
      <c r="L387" s="95"/>
      <c r="M387" s="95"/>
      <c r="N387" s="95"/>
      <c r="O387" s="95"/>
      <c r="P387" s="95"/>
      <c r="Q387" s="95"/>
      <c r="R387" s="95"/>
      <c r="S387" s="95"/>
      <c r="T387" s="95"/>
      <c r="U387" s="95"/>
      <c r="V387" s="86"/>
      <c r="W387" s="6" t="str">
        <f>IFERROR(VLOOKUP($V387,'Agrupamiento Activos'!$A$3:$S$30,2,0),"")</f>
        <v/>
      </c>
      <c r="X387" s="6" t="str">
        <f>IFERROR(VLOOKUP($V387,'Agrupamiento Activos'!$A$4:$S$30,9,0),"")</f>
        <v/>
      </c>
      <c r="Y387" s="6" t="str">
        <f>IFERROR(VLOOKUP($V387,'Agrupamiento Activos'!$A$4:$S$30,16,0),"")</f>
        <v/>
      </c>
      <c r="Z387" s="6" t="str">
        <f>IFERROR(VLOOKUP($V387,'Agrupamiento Activos'!$A$4:$S$30,19,0),"")</f>
        <v/>
      </c>
      <c r="AA387" s="95"/>
      <c r="AB387" s="95"/>
      <c r="AC387" s="95"/>
      <c r="AD387" s="95"/>
      <c r="AE387" s="95"/>
      <c r="AF387" s="95"/>
      <c r="AG387" s="95"/>
    </row>
    <row r="388" spans="1:33" x14ac:dyDescent="0.25">
      <c r="A388" s="95"/>
      <c r="B388" s="95"/>
      <c r="C388" s="95"/>
      <c r="D388" s="95"/>
      <c r="E388" s="95"/>
      <c r="F388" s="95"/>
      <c r="G388" s="95"/>
      <c r="H388" s="95"/>
      <c r="I388" s="95"/>
      <c r="J388" s="95"/>
      <c r="K388" s="95"/>
      <c r="L388" s="95"/>
      <c r="M388" s="95"/>
      <c r="N388" s="95"/>
      <c r="O388" s="95"/>
      <c r="P388" s="95"/>
      <c r="Q388" s="95"/>
      <c r="R388" s="95"/>
      <c r="S388" s="95"/>
      <c r="T388" s="95"/>
      <c r="U388" s="95"/>
      <c r="V388" s="86"/>
      <c r="W388" s="6" t="str">
        <f>IFERROR(VLOOKUP($V388,'Agrupamiento Activos'!$A$3:$S$30,2,0),"")</f>
        <v/>
      </c>
      <c r="X388" s="6" t="str">
        <f>IFERROR(VLOOKUP($V388,'Agrupamiento Activos'!$A$4:$S$30,9,0),"")</f>
        <v/>
      </c>
      <c r="Y388" s="6" t="str">
        <f>IFERROR(VLOOKUP($V388,'Agrupamiento Activos'!$A$4:$S$30,16,0),"")</f>
        <v/>
      </c>
      <c r="Z388" s="6" t="str">
        <f>IFERROR(VLOOKUP($V388,'Agrupamiento Activos'!$A$4:$S$30,19,0),"")</f>
        <v/>
      </c>
      <c r="AA388" s="95"/>
      <c r="AB388" s="95"/>
      <c r="AC388" s="95"/>
      <c r="AD388" s="95"/>
      <c r="AE388" s="95"/>
      <c r="AF388" s="95"/>
      <c r="AG388" s="95"/>
    </row>
    <row r="389" spans="1:33" x14ac:dyDescent="0.25">
      <c r="A389" s="95"/>
      <c r="B389" s="95"/>
      <c r="C389" s="95"/>
      <c r="D389" s="95"/>
      <c r="E389" s="95"/>
      <c r="F389" s="95"/>
      <c r="G389" s="95"/>
      <c r="H389" s="95"/>
      <c r="I389" s="95"/>
      <c r="J389" s="95"/>
      <c r="K389" s="95"/>
      <c r="L389" s="95"/>
      <c r="M389" s="95"/>
      <c r="N389" s="95"/>
      <c r="O389" s="95"/>
      <c r="P389" s="95"/>
      <c r="Q389" s="95"/>
      <c r="R389" s="95"/>
      <c r="S389" s="95"/>
      <c r="T389" s="95"/>
      <c r="U389" s="95"/>
      <c r="V389" s="86"/>
      <c r="W389" s="6" t="str">
        <f>IFERROR(VLOOKUP($V389,'Agrupamiento Activos'!$A$3:$S$30,2,0),"")</f>
        <v/>
      </c>
      <c r="X389" s="6" t="str">
        <f>IFERROR(VLOOKUP($V389,'Agrupamiento Activos'!$A$4:$S$30,9,0),"")</f>
        <v/>
      </c>
      <c r="Y389" s="6" t="str">
        <f>IFERROR(VLOOKUP($V389,'Agrupamiento Activos'!$A$4:$S$30,16,0),"")</f>
        <v/>
      </c>
      <c r="Z389" s="6" t="str">
        <f>IFERROR(VLOOKUP($V389,'Agrupamiento Activos'!$A$4:$S$30,19,0),"")</f>
        <v/>
      </c>
      <c r="AA389" s="95"/>
      <c r="AB389" s="95"/>
      <c r="AC389" s="95"/>
      <c r="AD389" s="95"/>
      <c r="AE389" s="95"/>
      <c r="AF389" s="95"/>
      <c r="AG389" s="95"/>
    </row>
    <row r="390" spans="1:33" x14ac:dyDescent="0.25">
      <c r="A390" s="95"/>
      <c r="B390" s="95"/>
      <c r="C390" s="95"/>
      <c r="D390" s="95"/>
      <c r="E390" s="95"/>
      <c r="F390" s="95"/>
      <c r="G390" s="95"/>
      <c r="H390" s="95"/>
      <c r="I390" s="95"/>
      <c r="J390" s="95"/>
      <c r="K390" s="95"/>
      <c r="L390" s="95"/>
      <c r="M390" s="95"/>
      <c r="N390" s="95"/>
      <c r="O390" s="95"/>
      <c r="P390" s="95"/>
      <c r="Q390" s="95"/>
      <c r="R390" s="95"/>
      <c r="S390" s="95"/>
      <c r="T390" s="95"/>
      <c r="U390" s="95"/>
      <c r="V390" s="86"/>
      <c r="W390" s="6" t="str">
        <f>IFERROR(VLOOKUP($V390,'Agrupamiento Activos'!$A$3:$S$30,2,0),"")</f>
        <v/>
      </c>
      <c r="X390" s="6" t="str">
        <f>IFERROR(VLOOKUP($V390,'Agrupamiento Activos'!$A$4:$S$30,9,0),"")</f>
        <v/>
      </c>
      <c r="Y390" s="6" t="str">
        <f>IFERROR(VLOOKUP($V390,'Agrupamiento Activos'!$A$4:$S$30,16,0),"")</f>
        <v/>
      </c>
      <c r="Z390" s="6" t="str">
        <f>IFERROR(VLOOKUP($V390,'Agrupamiento Activos'!$A$4:$S$30,19,0),"")</f>
        <v/>
      </c>
      <c r="AA390" s="95"/>
      <c r="AB390" s="95"/>
      <c r="AC390" s="95"/>
      <c r="AD390" s="95"/>
      <c r="AE390" s="95"/>
      <c r="AF390" s="95"/>
      <c r="AG390" s="95"/>
    </row>
    <row r="391" spans="1:33" x14ac:dyDescent="0.25">
      <c r="A391" s="95"/>
      <c r="B391" s="95"/>
      <c r="C391" s="95"/>
      <c r="D391" s="95"/>
      <c r="E391" s="95"/>
      <c r="F391" s="95"/>
      <c r="G391" s="95"/>
      <c r="H391" s="95"/>
      <c r="I391" s="95"/>
      <c r="J391" s="95"/>
      <c r="K391" s="95"/>
      <c r="L391" s="95"/>
      <c r="M391" s="95"/>
      <c r="N391" s="95"/>
      <c r="O391" s="95"/>
      <c r="P391" s="95"/>
      <c r="Q391" s="95"/>
      <c r="R391" s="95"/>
      <c r="S391" s="95"/>
      <c r="T391" s="95"/>
      <c r="U391" s="95"/>
      <c r="V391" s="86"/>
      <c r="W391" s="6" t="str">
        <f>IFERROR(VLOOKUP($V391,'Agrupamiento Activos'!$A$3:$S$30,2,0),"")</f>
        <v/>
      </c>
      <c r="X391" s="6" t="str">
        <f>IFERROR(VLOOKUP($V391,'Agrupamiento Activos'!$A$4:$S$30,9,0),"")</f>
        <v/>
      </c>
      <c r="Y391" s="6" t="str">
        <f>IFERROR(VLOOKUP($V391,'Agrupamiento Activos'!$A$4:$S$30,16,0),"")</f>
        <v/>
      </c>
      <c r="Z391" s="6" t="str">
        <f>IFERROR(VLOOKUP($V391,'Agrupamiento Activos'!$A$4:$S$30,19,0),"")</f>
        <v/>
      </c>
      <c r="AA391" s="95"/>
      <c r="AB391" s="95"/>
      <c r="AC391" s="95"/>
      <c r="AD391" s="95"/>
      <c r="AE391" s="95"/>
      <c r="AF391" s="95"/>
      <c r="AG391" s="95"/>
    </row>
    <row r="392" spans="1:33" x14ac:dyDescent="0.25">
      <c r="A392" s="95"/>
      <c r="B392" s="95"/>
      <c r="C392" s="95"/>
      <c r="D392" s="95"/>
      <c r="E392" s="95"/>
      <c r="F392" s="95"/>
      <c r="G392" s="95"/>
      <c r="H392" s="95"/>
      <c r="I392" s="95"/>
      <c r="J392" s="95"/>
      <c r="K392" s="95"/>
      <c r="L392" s="95"/>
      <c r="M392" s="95"/>
      <c r="N392" s="95"/>
      <c r="O392" s="95"/>
      <c r="P392" s="95"/>
      <c r="Q392" s="95"/>
      <c r="R392" s="95"/>
      <c r="S392" s="95"/>
      <c r="T392" s="95"/>
      <c r="U392" s="95"/>
      <c r="V392" s="86"/>
      <c r="W392" s="6" t="str">
        <f>IFERROR(VLOOKUP($V392,'Agrupamiento Activos'!$A$3:$S$30,2,0),"")</f>
        <v/>
      </c>
      <c r="X392" s="6" t="str">
        <f>IFERROR(VLOOKUP($V392,'Agrupamiento Activos'!$A$4:$S$30,9,0),"")</f>
        <v/>
      </c>
      <c r="Y392" s="6" t="str">
        <f>IFERROR(VLOOKUP($V392,'Agrupamiento Activos'!$A$4:$S$30,16,0),"")</f>
        <v/>
      </c>
      <c r="Z392" s="6" t="str">
        <f>IFERROR(VLOOKUP($V392,'Agrupamiento Activos'!$A$4:$S$30,19,0),"")</f>
        <v/>
      </c>
      <c r="AA392" s="95"/>
      <c r="AB392" s="95"/>
      <c r="AC392" s="95"/>
      <c r="AD392" s="95"/>
      <c r="AE392" s="95"/>
      <c r="AF392" s="95"/>
      <c r="AG392" s="95"/>
    </row>
    <row r="393" spans="1:33" x14ac:dyDescent="0.25">
      <c r="A393" s="95"/>
      <c r="B393" s="95"/>
      <c r="C393" s="95"/>
      <c r="D393" s="95"/>
      <c r="E393" s="95"/>
      <c r="F393" s="95"/>
      <c r="G393" s="95"/>
      <c r="H393" s="95"/>
      <c r="I393" s="95"/>
      <c r="J393" s="95"/>
      <c r="K393" s="95"/>
      <c r="L393" s="95"/>
      <c r="M393" s="95"/>
      <c r="N393" s="95"/>
      <c r="O393" s="95"/>
      <c r="P393" s="95"/>
      <c r="Q393" s="95"/>
      <c r="R393" s="95"/>
      <c r="S393" s="95"/>
      <c r="T393" s="95"/>
      <c r="U393" s="95"/>
      <c r="V393" s="86"/>
      <c r="W393" s="6" t="str">
        <f>IFERROR(VLOOKUP($V393,'Agrupamiento Activos'!$A$3:$S$30,2,0),"")</f>
        <v/>
      </c>
      <c r="X393" s="6" t="str">
        <f>IFERROR(VLOOKUP($V393,'Agrupamiento Activos'!$A$4:$S$30,9,0),"")</f>
        <v/>
      </c>
      <c r="Y393" s="6" t="str">
        <f>IFERROR(VLOOKUP($V393,'Agrupamiento Activos'!$A$4:$S$30,16,0),"")</f>
        <v/>
      </c>
      <c r="Z393" s="6" t="str">
        <f>IFERROR(VLOOKUP($V393,'Agrupamiento Activos'!$A$4:$S$30,19,0),"")</f>
        <v/>
      </c>
      <c r="AA393" s="95"/>
      <c r="AB393" s="95"/>
      <c r="AC393" s="95"/>
      <c r="AD393" s="95"/>
      <c r="AE393" s="95"/>
      <c r="AF393" s="95"/>
      <c r="AG393" s="95"/>
    </row>
    <row r="394" spans="1:33" x14ac:dyDescent="0.25">
      <c r="A394" s="95"/>
      <c r="B394" s="95"/>
      <c r="C394" s="95"/>
      <c r="D394" s="95"/>
      <c r="E394" s="95"/>
      <c r="F394" s="95"/>
      <c r="G394" s="95"/>
      <c r="H394" s="95"/>
      <c r="I394" s="95"/>
      <c r="J394" s="95"/>
      <c r="K394" s="95"/>
      <c r="L394" s="95"/>
      <c r="M394" s="95"/>
      <c r="N394" s="95"/>
      <c r="O394" s="95"/>
      <c r="P394" s="95"/>
      <c r="Q394" s="95"/>
      <c r="R394" s="95"/>
      <c r="S394" s="95"/>
      <c r="T394" s="95"/>
      <c r="U394" s="95"/>
      <c r="V394" s="86"/>
      <c r="W394" s="6" t="str">
        <f>IFERROR(VLOOKUP($V394,'Agrupamiento Activos'!$A$3:$S$30,2,0),"")</f>
        <v/>
      </c>
      <c r="X394" s="6" t="str">
        <f>IFERROR(VLOOKUP($V394,'Agrupamiento Activos'!$A$4:$S$30,9,0),"")</f>
        <v/>
      </c>
      <c r="Y394" s="6" t="str">
        <f>IFERROR(VLOOKUP($V394,'Agrupamiento Activos'!$A$4:$S$30,16,0),"")</f>
        <v/>
      </c>
      <c r="Z394" s="6" t="str">
        <f>IFERROR(VLOOKUP($V394,'Agrupamiento Activos'!$A$4:$S$30,19,0),"")</f>
        <v/>
      </c>
      <c r="AA394" s="95"/>
      <c r="AB394" s="95"/>
      <c r="AC394" s="95"/>
      <c r="AD394" s="95"/>
      <c r="AE394" s="95"/>
      <c r="AF394" s="95"/>
      <c r="AG394" s="95"/>
    </row>
    <row r="395" spans="1:33" x14ac:dyDescent="0.25">
      <c r="A395" s="95"/>
      <c r="B395" s="95"/>
      <c r="C395" s="95"/>
      <c r="D395" s="95"/>
      <c r="E395" s="95"/>
      <c r="F395" s="95"/>
      <c r="G395" s="95"/>
      <c r="H395" s="95"/>
      <c r="I395" s="95"/>
      <c r="J395" s="95"/>
      <c r="K395" s="95"/>
      <c r="L395" s="95"/>
      <c r="M395" s="95"/>
      <c r="N395" s="95"/>
      <c r="O395" s="95"/>
      <c r="P395" s="95"/>
      <c r="Q395" s="95"/>
      <c r="R395" s="95"/>
      <c r="S395" s="95"/>
      <c r="T395" s="95"/>
      <c r="U395" s="95"/>
      <c r="V395" s="86"/>
      <c r="W395" s="6" t="str">
        <f>IFERROR(VLOOKUP($V395,'Agrupamiento Activos'!$A$3:$S$30,2,0),"")</f>
        <v/>
      </c>
      <c r="X395" s="6" t="str">
        <f>IFERROR(VLOOKUP($V395,'Agrupamiento Activos'!$A$4:$S$30,9,0),"")</f>
        <v/>
      </c>
      <c r="Y395" s="6" t="str">
        <f>IFERROR(VLOOKUP($V395,'Agrupamiento Activos'!$A$4:$S$30,16,0),"")</f>
        <v/>
      </c>
      <c r="Z395" s="6" t="str">
        <f>IFERROR(VLOOKUP($V395,'Agrupamiento Activos'!$A$4:$S$30,19,0),"")</f>
        <v/>
      </c>
      <c r="AA395" s="95"/>
      <c r="AB395" s="95"/>
      <c r="AC395" s="95"/>
      <c r="AD395" s="95"/>
      <c r="AE395" s="95"/>
      <c r="AF395" s="95"/>
      <c r="AG395" s="95"/>
    </row>
    <row r="396" spans="1:33" x14ac:dyDescent="0.25">
      <c r="A396" s="95"/>
      <c r="B396" s="95"/>
      <c r="C396" s="95"/>
      <c r="D396" s="95"/>
      <c r="E396" s="95"/>
      <c r="F396" s="95"/>
      <c r="G396" s="95"/>
      <c r="H396" s="95"/>
      <c r="I396" s="95"/>
      <c r="J396" s="95"/>
      <c r="K396" s="95"/>
      <c r="L396" s="95"/>
      <c r="M396" s="95"/>
      <c r="N396" s="95"/>
      <c r="O396" s="95"/>
      <c r="P396" s="95"/>
      <c r="Q396" s="95"/>
      <c r="R396" s="95"/>
      <c r="S396" s="95"/>
      <c r="T396" s="95"/>
      <c r="U396" s="95"/>
      <c r="V396" s="86"/>
      <c r="W396" s="6" t="str">
        <f>IFERROR(VLOOKUP($V396,'Agrupamiento Activos'!$A$3:$S$30,2,0),"")</f>
        <v/>
      </c>
      <c r="X396" s="6" t="str">
        <f>IFERROR(VLOOKUP($V396,'Agrupamiento Activos'!$A$4:$S$30,9,0),"")</f>
        <v/>
      </c>
      <c r="Y396" s="6" t="str">
        <f>IFERROR(VLOOKUP($V396,'Agrupamiento Activos'!$A$4:$S$30,16,0),"")</f>
        <v/>
      </c>
      <c r="Z396" s="6" t="str">
        <f>IFERROR(VLOOKUP($V396,'Agrupamiento Activos'!$A$4:$S$30,19,0),"")</f>
        <v/>
      </c>
      <c r="AA396" s="95"/>
      <c r="AB396" s="95"/>
      <c r="AC396" s="95"/>
      <c r="AD396" s="95"/>
      <c r="AE396" s="95"/>
      <c r="AF396" s="95"/>
      <c r="AG396" s="95"/>
    </row>
    <row r="397" spans="1:33" x14ac:dyDescent="0.25">
      <c r="A397" s="95"/>
      <c r="B397" s="95"/>
      <c r="C397" s="95"/>
      <c r="D397" s="95"/>
      <c r="E397" s="95"/>
      <c r="F397" s="95"/>
      <c r="G397" s="95"/>
      <c r="H397" s="95"/>
      <c r="I397" s="95"/>
      <c r="J397" s="95"/>
      <c r="K397" s="95"/>
      <c r="L397" s="95"/>
      <c r="M397" s="95"/>
      <c r="N397" s="95"/>
      <c r="O397" s="95"/>
      <c r="P397" s="95"/>
      <c r="Q397" s="95"/>
      <c r="R397" s="95"/>
      <c r="S397" s="95"/>
      <c r="T397" s="95"/>
      <c r="U397" s="95"/>
      <c r="V397" s="86"/>
      <c r="W397" s="6" t="str">
        <f>IFERROR(VLOOKUP($V397,'Agrupamiento Activos'!$A$3:$S$30,2,0),"")</f>
        <v/>
      </c>
      <c r="X397" s="6" t="str">
        <f>IFERROR(VLOOKUP($V397,'Agrupamiento Activos'!$A$4:$S$30,9,0),"")</f>
        <v/>
      </c>
      <c r="Y397" s="6" t="str">
        <f>IFERROR(VLOOKUP($V397,'Agrupamiento Activos'!$A$4:$S$30,16,0),"")</f>
        <v/>
      </c>
      <c r="Z397" s="6" t="str">
        <f>IFERROR(VLOOKUP($V397,'Agrupamiento Activos'!$A$4:$S$30,19,0),"")</f>
        <v/>
      </c>
      <c r="AA397" s="95"/>
      <c r="AB397" s="95"/>
      <c r="AC397" s="95"/>
      <c r="AD397" s="95"/>
      <c r="AE397" s="95"/>
      <c r="AF397" s="95"/>
      <c r="AG397" s="95"/>
    </row>
    <row r="398" spans="1:33" x14ac:dyDescent="0.25">
      <c r="A398" s="95"/>
      <c r="B398" s="95"/>
      <c r="C398" s="95"/>
      <c r="D398" s="95"/>
      <c r="E398" s="95"/>
      <c r="F398" s="95"/>
      <c r="G398" s="95"/>
      <c r="H398" s="95"/>
      <c r="I398" s="95"/>
      <c r="J398" s="95"/>
      <c r="K398" s="95"/>
      <c r="L398" s="95"/>
      <c r="M398" s="95"/>
      <c r="N398" s="95"/>
      <c r="O398" s="95"/>
      <c r="P398" s="95"/>
      <c r="Q398" s="95"/>
      <c r="R398" s="95"/>
      <c r="S398" s="95"/>
      <c r="T398" s="95"/>
      <c r="U398" s="95"/>
      <c r="V398" s="86"/>
      <c r="W398" s="6" t="str">
        <f>IFERROR(VLOOKUP($V398,'Agrupamiento Activos'!$A$3:$S$30,2,0),"")</f>
        <v/>
      </c>
      <c r="X398" s="6" t="str">
        <f>IFERROR(VLOOKUP($V398,'Agrupamiento Activos'!$A$4:$S$30,9,0),"")</f>
        <v/>
      </c>
      <c r="Y398" s="6" t="str">
        <f>IFERROR(VLOOKUP($V398,'Agrupamiento Activos'!$A$4:$S$30,16,0),"")</f>
        <v/>
      </c>
      <c r="Z398" s="6" t="str">
        <f>IFERROR(VLOOKUP($V398,'Agrupamiento Activos'!$A$4:$S$30,19,0),"")</f>
        <v/>
      </c>
      <c r="AA398" s="95"/>
      <c r="AB398" s="95"/>
      <c r="AC398" s="95"/>
      <c r="AD398" s="95"/>
      <c r="AE398" s="95"/>
      <c r="AF398" s="95"/>
      <c r="AG398" s="95"/>
    </row>
    <row r="399" spans="1:33" x14ac:dyDescent="0.25">
      <c r="A399" s="95"/>
      <c r="B399" s="95"/>
      <c r="C399" s="95"/>
      <c r="D399" s="95"/>
      <c r="E399" s="95"/>
      <c r="F399" s="95"/>
      <c r="G399" s="95"/>
      <c r="H399" s="95"/>
      <c r="I399" s="95"/>
      <c r="J399" s="95"/>
      <c r="K399" s="95"/>
      <c r="L399" s="95"/>
      <c r="M399" s="95"/>
      <c r="N399" s="95"/>
      <c r="O399" s="95"/>
      <c r="P399" s="95"/>
      <c r="Q399" s="95"/>
      <c r="R399" s="95"/>
      <c r="S399" s="95"/>
      <c r="T399" s="95"/>
      <c r="U399" s="95"/>
      <c r="V399" s="86"/>
      <c r="W399" s="6" t="str">
        <f>IFERROR(VLOOKUP($V399,'Agrupamiento Activos'!$A$3:$S$30,2,0),"")</f>
        <v/>
      </c>
      <c r="X399" s="6" t="str">
        <f>IFERROR(VLOOKUP($V399,'Agrupamiento Activos'!$A$4:$S$30,9,0),"")</f>
        <v/>
      </c>
      <c r="Y399" s="6" t="str">
        <f>IFERROR(VLOOKUP($V399,'Agrupamiento Activos'!$A$4:$S$30,16,0),"")</f>
        <v/>
      </c>
      <c r="Z399" s="6" t="str">
        <f>IFERROR(VLOOKUP($V399,'Agrupamiento Activos'!$A$4:$S$30,19,0),"")</f>
        <v/>
      </c>
      <c r="AA399" s="95"/>
      <c r="AB399" s="95"/>
      <c r="AC399" s="95"/>
      <c r="AD399" s="95"/>
      <c r="AE399" s="95"/>
      <c r="AF399" s="95"/>
      <c r="AG399" s="95"/>
    </row>
    <row r="400" spans="1:33" x14ac:dyDescent="0.25">
      <c r="A400" s="95"/>
      <c r="B400" s="95"/>
      <c r="C400" s="95"/>
      <c r="D400" s="95"/>
      <c r="E400" s="95"/>
      <c r="F400" s="95"/>
      <c r="G400" s="95"/>
      <c r="H400" s="95"/>
      <c r="I400" s="95"/>
      <c r="J400" s="95"/>
      <c r="K400" s="95"/>
      <c r="L400" s="95"/>
      <c r="M400" s="95"/>
      <c r="N400" s="95"/>
      <c r="O400" s="95"/>
      <c r="P400" s="95"/>
      <c r="Q400" s="95"/>
      <c r="R400" s="95"/>
      <c r="S400" s="95"/>
      <c r="T400" s="95"/>
      <c r="U400" s="95"/>
      <c r="V400" s="86"/>
      <c r="W400" s="6" t="str">
        <f>IFERROR(VLOOKUP($V400,'Agrupamiento Activos'!$A$3:$S$30,2,0),"")</f>
        <v/>
      </c>
      <c r="X400" s="6" t="str">
        <f>IFERROR(VLOOKUP($V400,'Agrupamiento Activos'!$A$4:$S$30,9,0),"")</f>
        <v/>
      </c>
      <c r="Y400" s="6" t="str">
        <f>IFERROR(VLOOKUP($V400,'Agrupamiento Activos'!$A$4:$S$30,16,0),"")</f>
        <v/>
      </c>
      <c r="Z400" s="6" t="str">
        <f>IFERROR(VLOOKUP($V400,'Agrupamiento Activos'!$A$4:$S$30,19,0),"")</f>
        <v/>
      </c>
      <c r="AA400" s="95"/>
      <c r="AB400" s="95"/>
      <c r="AC400" s="95"/>
      <c r="AD400" s="95"/>
      <c r="AE400" s="95"/>
      <c r="AF400" s="95"/>
      <c r="AG400" s="95"/>
    </row>
  </sheetData>
  <sheetProtection password="AA9E" sheet="1" objects="1" scenarios="1" formatCells="0" formatColumns="0" formatRows="0" insertColumns="0" insertRows="0" insertHyperlinks="0" deleteColumns="0" deleteRows="0" selectLockedCells="1" sort="0" autoFilter="0" pivotTables="0"/>
  <autoFilter ref="A23:AK349">
    <filterColumn colId="33" showButton="0"/>
    <filterColumn colId="34" showButton="0"/>
    <filterColumn colId="35" showButton="0"/>
  </autoFilter>
  <customSheetViews>
    <customSheetView guid="{5A47BE45-6FF8-E742-A61A-489459C72465}" scale="150" showPageBreaks="1" showGridLines="0" hiddenColumns="1" view="pageBreakPreview" topLeftCell="N19">
      <selection activeCell="R37" sqref="R25:R37"/>
      <pageMargins left="0.70866141732283472" right="0.70866141732283472" top="0.74803149606299213" bottom="0.74803149606299213" header="0.31496062992125984" footer="0.31496062992125984"/>
      <pageSetup scale="22" orientation="landscape" r:id="rId1"/>
      <headerFooter>
        <oddFooter>&amp;C&amp;A&amp;G</oddFooter>
      </headerFooter>
    </customSheetView>
  </customSheetViews>
  <mergeCells count="54">
    <mergeCell ref="AH24:AK24"/>
    <mergeCell ref="AH20:AK23"/>
    <mergeCell ref="Q22:Q23"/>
    <mergeCell ref="S22:S23"/>
    <mergeCell ref="T22:T23"/>
    <mergeCell ref="U22:U23"/>
    <mergeCell ref="AA21:AA23"/>
    <mergeCell ref="AB21:AB23"/>
    <mergeCell ref="AC21:AC23"/>
    <mergeCell ref="R22:R23"/>
    <mergeCell ref="Q21:U21"/>
    <mergeCell ref="AE21:AE23"/>
    <mergeCell ref="AD21:AD23"/>
    <mergeCell ref="V21:V23"/>
    <mergeCell ref="AA20:AF20"/>
    <mergeCell ref="AG20:AG23"/>
    <mergeCell ref="F22:F23"/>
    <mergeCell ref="G22:G23"/>
    <mergeCell ref="G21:K21"/>
    <mergeCell ref="Z21:Z23"/>
    <mergeCell ref="Y21:Y23"/>
    <mergeCell ref="X21:X23"/>
    <mergeCell ref="F8:R8"/>
    <mergeCell ref="A9:E9"/>
    <mergeCell ref="F10:R10"/>
    <mergeCell ref="W21:W23"/>
    <mergeCell ref="L21:M21"/>
    <mergeCell ref="N21:P21"/>
    <mergeCell ref="V20:Z20"/>
    <mergeCell ref="C21:C23"/>
    <mergeCell ref="L22:L23"/>
    <mergeCell ref="M22:M23"/>
    <mergeCell ref="D22:D23"/>
    <mergeCell ref="H22:H23"/>
    <mergeCell ref="I22:I23"/>
    <mergeCell ref="J22:J23"/>
    <mergeCell ref="D21:F21"/>
    <mergeCell ref="F9:R9"/>
    <mergeCell ref="F7:Q7"/>
    <mergeCell ref="A1:A4"/>
    <mergeCell ref="O22:O23"/>
    <mergeCell ref="P22:P23"/>
    <mergeCell ref="A20:U20"/>
    <mergeCell ref="A21:A23"/>
    <mergeCell ref="B21:B23"/>
    <mergeCell ref="N22:N23"/>
    <mergeCell ref="K22:K23"/>
    <mergeCell ref="A10:E10"/>
    <mergeCell ref="A7:E7"/>
    <mergeCell ref="A8:E8"/>
    <mergeCell ref="A13:X13"/>
    <mergeCell ref="B1:AG4"/>
    <mergeCell ref="AF21:AF23"/>
    <mergeCell ref="E22:E23"/>
  </mergeCells>
  <conditionalFormatting sqref="X24">
    <cfRule type="containsText" dxfId="74" priority="34" operator="containsText" text="Medio">
      <formula>NOT(ISERROR(SEARCH("Medio",X24)))</formula>
    </cfRule>
    <cfRule type="containsText" dxfId="73" priority="35" operator="containsText" text="Alto">
      <formula>NOT(ISERROR(SEARCH("Alto",X24)))</formula>
    </cfRule>
    <cfRule type="containsText" dxfId="72" priority="36" operator="containsText" text="Bajo">
      <formula>NOT(ISERROR(SEARCH("Bajo",X24)))</formula>
    </cfRule>
  </conditionalFormatting>
  <conditionalFormatting sqref="Y24">
    <cfRule type="containsText" dxfId="71" priority="22" operator="containsText" text="Medio">
      <formula>NOT(ISERROR(SEARCH("Medio",Y24)))</formula>
    </cfRule>
    <cfRule type="containsText" dxfId="70" priority="23" operator="containsText" text="Alto">
      <formula>NOT(ISERROR(SEARCH("Alto",Y24)))</formula>
    </cfRule>
    <cfRule type="containsText" dxfId="69" priority="24" operator="containsText" text="Bajo">
      <formula>NOT(ISERROR(SEARCH("Bajo",Y24)))</formula>
    </cfRule>
  </conditionalFormatting>
  <conditionalFormatting sqref="Z24">
    <cfRule type="containsText" dxfId="68" priority="19" operator="containsText" text="Medio">
      <formula>NOT(ISERROR(SEARCH("Medio",Z24)))</formula>
    </cfRule>
    <cfRule type="containsText" dxfId="67" priority="20" operator="containsText" text="Alto">
      <formula>NOT(ISERROR(SEARCH("Alto",Z24)))</formula>
    </cfRule>
    <cfRule type="containsText" dxfId="66" priority="21" operator="containsText" text="Bajo">
      <formula>NOT(ISERROR(SEARCH("Bajo",Z24)))</formula>
    </cfRule>
  </conditionalFormatting>
  <conditionalFormatting sqref="W24">
    <cfRule type="containsText" dxfId="65" priority="13" operator="containsText" text="Pública Clasificada">
      <formula>NOT(ISERROR(SEARCH("Pública Clasificada",W24)))</formula>
    </cfRule>
    <cfRule type="containsText" dxfId="64" priority="14" operator="containsText" text="Pública Reservada">
      <formula>NOT(ISERROR(SEARCH("Pública Reservada",W24)))</formula>
    </cfRule>
    <cfRule type="containsText" dxfId="63" priority="15" operator="containsText" text="Pública">
      <formula>NOT(ISERROR(SEARCH("Pública",W24)))</formula>
    </cfRule>
  </conditionalFormatting>
  <conditionalFormatting sqref="X25:X400">
    <cfRule type="containsText" dxfId="62" priority="10" operator="containsText" text="Medio">
      <formula>NOT(ISERROR(SEARCH("Medio",X25)))</formula>
    </cfRule>
    <cfRule type="containsText" dxfId="61" priority="11" operator="containsText" text="Alto">
      <formula>NOT(ISERROR(SEARCH("Alto",X25)))</formula>
    </cfRule>
    <cfRule type="containsText" dxfId="60" priority="12" operator="containsText" text="Bajo">
      <formula>NOT(ISERROR(SEARCH("Bajo",X25)))</formula>
    </cfRule>
  </conditionalFormatting>
  <conditionalFormatting sqref="Y25:Y400">
    <cfRule type="containsText" dxfId="59" priority="7" operator="containsText" text="Medio">
      <formula>NOT(ISERROR(SEARCH("Medio",Y25)))</formula>
    </cfRule>
    <cfRule type="containsText" dxfId="58" priority="8" operator="containsText" text="Alto">
      <formula>NOT(ISERROR(SEARCH("Alto",Y25)))</formula>
    </cfRule>
    <cfRule type="containsText" dxfId="57" priority="9" operator="containsText" text="Bajo">
      <formula>NOT(ISERROR(SEARCH("Bajo",Y25)))</formula>
    </cfRule>
  </conditionalFormatting>
  <conditionalFormatting sqref="Z25:Z400">
    <cfRule type="containsText" dxfId="56" priority="4" operator="containsText" text="Medio">
      <formula>NOT(ISERROR(SEARCH("Medio",Z25)))</formula>
    </cfRule>
    <cfRule type="containsText" dxfId="55" priority="5" operator="containsText" text="Alto">
      <formula>NOT(ISERROR(SEARCH("Alto",Z25)))</formula>
    </cfRule>
    <cfRule type="containsText" dxfId="54" priority="6" operator="containsText" text="Bajo">
      <formula>NOT(ISERROR(SEARCH("Bajo",Z25)))</formula>
    </cfRule>
  </conditionalFormatting>
  <conditionalFormatting sqref="W25:W400">
    <cfRule type="containsText" dxfId="53" priority="1" operator="containsText" text="Pública Clasificada">
      <formula>NOT(ISERROR(SEARCH("Pública Clasificada",W25)))</formula>
    </cfRule>
    <cfRule type="containsText" dxfId="52" priority="2" operator="containsText" text="Pública Reservada">
      <formula>NOT(ISERROR(SEARCH("Pública Reservada",W25)))</formula>
    </cfRule>
    <cfRule type="containsText" dxfId="51" priority="3" operator="containsText" text="Pública">
      <formula>NOT(ISERROR(SEARCH("Pública",W25)))</formula>
    </cfRule>
  </conditionalFormatting>
  <dataValidations count="6">
    <dataValidation type="list" allowBlank="1" showInputMessage="1" showErrorMessage="1" sqref="AG24:AG349">
      <formula1>"SI,NO"</formula1>
    </dataValidation>
    <dataValidation allowBlank="1" showInputMessage="1" showErrorMessage="1" errorTitle="Marque o ELija X" error="Elija de la lista o Digite únicamente X" sqref="W24:Z400"/>
    <dataValidation type="list" allowBlank="1" showInputMessage="1" showErrorMessage="1" sqref="F24:F349">
      <formula1>"Español, Inglés, Frances, Portugues, Aleman, Italiano, chino, Ruso"</formula1>
    </dataValidation>
    <dataValidation type="list" allowBlank="1" showInputMessage="1" showErrorMessage="1" sqref="G24:H105 I119:I146 G106:I118 G119:H147 G148:I164 G165:H194 I165:I193 I24:I104 G239:H248 G195:I238 I239:I247 L24:M349 G249:I349">
      <formula1>"X"</formula1>
    </dataValidation>
    <dataValidation type="list" allowBlank="1" showInputMessage="1" showErrorMessage="1" sqref="U24:U349">
      <formula1>$A$345:$T$345</formula1>
    </dataValidation>
    <dataValidation type="list" allowBlank="1" showInputMessage="1" showErrorMessage="1" sqref="R24:R349">
      <formula1>"Disponible, Publicada, Disponible y Publicada"</formula1>
    </dataValidation>
  </dataValidations>
  <hyperlinks>
    <hyperlink ref="T26" r:id="rId2"/>
    <hyperlink ref="T31" r:id="rId3"/>
    <hyperlink ref="T61" r:id="rId4"/>
    <hyperlink ref="T60" r:id="rId5"/>
    <hyperlink ref="T59" r:id="rId6"/>
    <hyperlink ref="T129" r:id="rId7"/>
    <hyperlink ref="T176" r:id="rId8"/>
    <hyperlink ref="T226" r:id="rId9"/>
  </hyperlinks>
  <pageMargins left="0.70866141732283472" right="0.70866141732283472" top="0.74803149606299213" bottom="0.74803149606299213" header="0.31496062992125984" footer="0.31496062992125984"/>
  <pageSetup scale="19" fitToHeight="0" orientation="landscape" r:id="rId10"/>
  <headerFooter>
    <oddFooter>&amp;C&amp;G</oddFooter>
  </headerFooter>
  <drawing r:id="rId11"/>
  <legacyDrawing r:id="rId12"/>
  <legacyDrawingHF r:id="rId1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Hoja1!$A$1:$A$15</xm:f>
          </x14:formula1>
          <xm:sqref>F7:Q7</xm:sqref>
        </x14:dataValidation>
        <x14:dataValidation type="list" allowBlank="1" showInputMessage="1" showErrorMessage="1">
          <x14:formula1>
            <xm:f>'Agrupamiento Activos'!$A$4:$A$17</xm:f>
          </x14:formula1>
          <xm:sqref>V24:V400</xm:sqref>
        </x14:dataValidation>
        <x14:dataValidation type="list" allowBlank="1" showInputMessage="1" showErrorMessage="1" errorTitle="Marque o ELija X" error="Elija de la lista o Digite únicamente X">
          <x14:formula1>
            <xm:f>'Agrupamiento Activos'!$A$4:$A$17</xm:f>
          </x14:formula1>
          <xm:sqref>V24:V400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"/>
  <sheetViews>
    <sheetView workbookViewId="0">
      <selection sqref="A1:A15"/>
    </sheetView>
  </sheetViews>
  <sheetFormatPr baseColWidth="10" defaultRowHeight="15" x14ac:dyDescent="0.2"/>
  <cols>
    <col min="1" max="1" width="36.42578125" style="1" bestFit="1" customWidth="1"/>
  </cols>
  <sheetData>
    <row r="1" spans="1:1" ht="12.75" x14ac:dyDescent="0.2">
      <c r="A1" t="s">
        <v>572</v>
      </c>
    </row>
    <row r="2" spans="1:1" ht="12.75" x14ac:dyDescent="0.2">
      <c r="A2" t="s">
        <v>573</v>
      </c>
    </row>
    <row r="3" spans="1:1" ht="12.75" x14ac:dyDescent="0.2">
      <c r="A3" t="s">
        <v>574</v>
      </c>
    </row>
    <row r="4" spans="1:1" ht="12.75" x14ac:dyDescent="0.2">
      <c r="A4" t="s">
        <v>575</v>
      </c>
    </row>
    <row r="5" spans="1:1" ht="12.75" x14ac:dyDescent="0.2">
      <c r="A5" t="s">
        <v>576</v>
      </c>
    </row>
    <row r="6" spans="1:1" ht="12.75" x14ac:dyDescent="0.2">
      <c r="A6" t="s">
        <v>577</v>
      </c>
    </row>
    <row r="7" spans="1:1" ht="12.75" x14ac:dyDescent="0.2">
      <c r="A7" s="2" t="s">
        <v>578</v>
      </c>
    </row>
    <row r="8" spans="1:1" ht="12.75" x14ac:dyDescent="0.2">
      <c r="A8" t="s">
        <v>579</v>
      </c>
    </row>
    <row r="9" spans="1:1" ht="12.75" x14ac:dyDescent="0.2">
      <c r="A9" t="s">
        <v>580</v>
      </c>
    </row>
    <row r="10" spans="1:1" ht="12.75" x14ac:dyDescent="0.2">
      <c r="A10" t="s">
        <v>581</v>
      </c>
    </row>
    <row r="11" spans="1:1" ht="12.75" x14ac:dyDescent="0.2">
      <c r="A11" t="s">
        <v>582</v>
      </c>
    </row>
    <row r="12" spans="1:1" ht="12.75" x14ac:dyDescent="0.2">
      <c r="A12" t="s">
        <v>583</v>
      </c>
    </row>
    <row r="13" spans="1:1" ht="12.75" x14ac:dyDescent="0.2">
      <c r="A13" t="s">
        <v>584</v>
      </c>
    </row>
    <row r="14" spans="1:1" ht="12.75" x14ac:dyDescent="0.2">
      <c r="A14" t="s">
        <v>585</v>
      </c>
    </row>
    <row r="15" spans="1:1" ht="12.75" x14ac:dyDescent="0.2">
      <c r="A15" t="s">
        <v>586</v>
      </c>
    </row>
    <row r="16" spans="1:1" ht="12.75" x14ac:dyDescent="0.2">
      <c r="A1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S17"/>
  <sheetViews>
    <sheetView zoomScale="140" zoomScaleNormal="140" workbookViewId="0">
      <selection sqref="A1:XFD1048576"/>
    </sheetView>
  </sheetViews>
  <sheetFormatPr baseColWidth="10" defaultColWidth="10.85546875" defaultRowHeight="12.75" x14ac:dyDescent="0.2"/>
  <cols>
    <col min="1" max="1" width="41.7109375" style="5" customWidth="1"/>
    <col min="2" max="2" width="15.140625" style="5" bestFit="1" customWidth="1"/>
    <col min="3" max="3" width="2.140625" style="5" hidden="1" customWidth="1"/>
    <col min="4" max="4" width="7" style="5" bestFit="1" customWidth="1"/>
    <col min="5" max="5" width="10.140625" style="5" bestFit="1" customWidth="1"/>
    <col min="6" max="6" width="5.42578125" style="5" bestFit="1" customWidth="1"/>
    <col min="7" max="7" width="9.140625" style="5" bestFit="1" customWidth="1"/>
    <col min="8" max="8" width="8.7109375" style="5" hidden="1" customWidth="1"/>
    <col min="9" max="9" width="9.140625" style="5" customWidth="1"/>
    <col min="10" max="10" width="2.140625" style="5" hidden="1" customWidth="1"/>
    <col min="11" max="11" width="9.42578125" style="5" bestFit="1" customWidth="1"/>
    <col min="12" max="12" width="10.140625" style="5" bestFit="1" customWidth="1"/>
    <col min="13" max="13" width="5.42578125" style="5" bestFit="1" customWidth="1"/>
    <col min="14" max="14" width="9.140625" style="5" bestFit="1" customWidth="1"/>
    <col min="15" max="15" width="8.7109375" style="5" hidden="1" customWidth="1"/>
    <col min="16" max="16" width="11.85546875" style="5" bestFit="1" customWidth="1"/>
    <col min="17" max="17" width="2.140625" style="5" hidden="1" customWidth="1"/>
    <col min="18" max="18" width="11.28515625" style="5" hidden="1" customWidth="1"/>
    <col min="19" max="19" width="10.85546875" style="5" customWidth="1"/>
    <col min="20" max="16384" width="10.85546875" style="5"/>
  </cols>
  <sheetData>
    <row r="2" spans="1:19" ht="12.95" customHeight="1" x14ac:dyDescent="0.2">
      <c r="A2" s="96" t="s">
        <v>61</v>
      </c>
      <c r="B2" s="96" t="s">
        <v>55</v>
      </c>
      <c r="C2" s="97"/>
      <c r="D2" s="98" t="s">
        <v>56</v>
      </c>
      <c r="E2" s="99"/>
      <c r="F2" s="99"/>
      <c r="G2" s="99"/>
      <c r="H2" s="99"/>
      <c r="I2" s="100"/>
      <c r="J2" s="97"/>
      <c r="K2" s="101" t="s">
        <v>57</v>
      </c>
      <c r="L2" s="101"/>
      <c r="M2" s="101"/>
      <c r="N2" s="101"/>
      <c r="O2" s="101"/>
      <c r="P2" s="101"/>
      <c r="Q2" s="97"/>
      <c r="R2" s="102"/>
      <c r="S2" s="7" t="s">
        <v>66</v>
      </c>
    </row>
    <row r="3" spans="1:19" s="105" customFormat="1" ht="38.25" x14ac:dyDescent="0.2">
      <c r="A3" s="103"/>
      <c r="B3" s="103"/>
      <c r="C3" s="104"/>
      <c r="D3" s="3" t="s">
        <v>62</v>
      </c>
      <c r="E3" s="3" t="s">
        <v>63</v>
      </c>
      <c r="F3" s="3" t="s">
        <v>64</v>
      </c>
      <c r="G3" s="3" t="s">
        <v>65</v>
      </c>
      <c r="H3" s="3" t="s">
        <v>67</v>
      </c>
      <c r="I3" s="3" t="s">
        <v>68</v>
      </c>
      <c r="J3" s="104"/>
      <c r="K3" s="3" t="s">
        <v>62</v>
      </c>
      <c r="L3" s="3" t="s">
        <v>63</v>
      </c>
      <c r="M3" s="3" t="s">
        <v>64</v>
      </c>
      <c r="N3" s="3" t="s">
        <v>65</v>
      </c>
      <c r="O3" s="3" t="s">
        <v>67</v>
      </c>
      <c r="P3" s="3" t="s">
        <v>69</v>
      </c>
      <c r="Q3" s="104"/>
      <c r="R3" s="3"/>
      <c r="S3" s="8"/>
    </row>
    <row r="4" spans="1:19" x14ac:dyDescent="0.2">
      <c r="A4" s="4" t="s">
        <v>73</v>
      </c>
      <c r="B4" s="4" t="s">
        <v>70</v>
      </c>
      <c r="C4" s="4">
        <f>IF(B4="Pública",1,IF(B4="Pública Clasificada",2,IF(B4="Pública Reservada",3,"")))</f>
        <v>1</v>
      </c>
      <c r="D4" s="106">
        <v>4</v>
      </c>
      <c r="E4" s="4">
        <v>2</v>
      </c>
      <c r="F4" s="4">
        <v>3</v>
      </c>
      <c r="G4" s="4">
        <v>2</v>
      </c>
      <c r="H4" s="4">
        <f t="shared" ref="H4:H10" si="0">IF(D4="","",IF(E4="","",IF(F4="","",IF(G4="","",ROUND(D4*0.35+E4*0.45+F4*0.15+G4*0.05,0)))))</f>
        <v>3</v>
      </c>
      <c r="I4" s="4" t="str">
        <f t="shared" ref="I4:I10" si="1">IF(H4=5,"Alto",IF(H4=4,"Alto",IF(H4=3,"Medio",IF(H4=2,"Medio",IF(H4=1,"Bajo","")))))</f>
        <v>Medio</v>
      </c>
      <c r="J4" s="4">
        <f t="shared" ref="J4:J10" si="2">IF(I4="Bajo",1,IF(I4="Medio",2,IF(I4="Alto",3,"")))</f>
        <v>2</v>
      </c>
      <c r="K4" s="106">
        <v>3</v>
      </c>
      <c r="L4" s="4">
        <v>2</v>
      </c>
      <c r="M4" s="4">
        <v>2</v>
      </c>
      <c r="N4" s="4">
        <v>2</v>
      </c>
      <c r="O4" s="4">
        <f t="shared" ref="O4:O10" si="3">IF(K4="","",IF(L4="","",IF(M4="","",IF(N4="","",ROUND(K4*0.35+L4*0.45+M4*0.15+N4*0.05,0)))))</f>
        <v>2</v>
      </c>
      <c r="P4" s="4" t="str">
        <f t="shared" ref="P4:P10" si="4">IF(O4=5,"Alto",IF(O4=4,"Alto",IF(O4=3,"Medio",IF(O4=2,"Medio",IF(O4=1,"Bajo","")))))</f>
        <v>Medio</v>
      </c>
      <c r="Q4" s="4">
        <f t="shared" ref="Q4:Q10" si="5">IF(P4="Bajo",1,IF(P4="Medio",2,IF(P4="Alto",3,"")))</f>
        <v>2</v>
      </c>
      <c r="R4" s="4">
        <f t="shared" ref="R4:R10" si="6">IFERROR(ROUND(AVERAGE(Q4,J4,C4),0),0)</f>
        <v>2</v>
      </c>
      <c r="S4" s="4" t="str">
        <f t="shared" ref="S4:S10" si="7">IF(R4=3,"Alto",IF(R4=2,"Medio",IF(R4=1,"Bajo","")))</f>
        <v>Medio</v>
      </c>
    </row>
    <row r="5" spans="1:19" x14ac:dyDescent="0.2">
      <c r="A5" s="4" t="s">
        <v>74</v>
      </c>
      <c r="B5" s="4" t="s">
        <v>70</v>
      </c>
      <c r="C5" s="4">
        <f t="shared" ref="C5:C13" si="8">IF(B5="Pública",1,IF(B5="Pública Clasificada",2,IF(B5="Pública Reservada",3,"")))</f>
        <v>1</v>
      </c>
      <c r="D5" s="106">
        <v>2</v>
      </c>
      <c r="E5" s="4">
        <v>2</v>
      </c>
      <c r="F5" s="4">
        <v>2</v>
      </c>
      <c r="G5" s="4">
        <v>2</v>
      </c>
      <c r="H5" s="4">
        <f t="shared" si="0"/>
        <v>2</v>
      </c>
      <c r="I5" s="4" t="str">
        <f t="shared" si="1"/>
        <v>Medio</v>
      </c>
      <c r="J5" s="4">
        <f t="shared" si="2"/>
        <v>2</v>
      </c>
      <c r="K5" s="106">
        <v>2</v>
      </c>
      <c r="L5" s="4">
        <v>2</v>
      </c>
      <c r="M5" s="4">
        <v>2</v>
      </c>
      <c r="N5" s="4">
        <v>2</v>
      </c>
      <c r="O5" s="4">
        <f t="shared" si="3"/>
        <v>2</v>
      </c>
      <c r="P5" s="4" t="str">
        <f t="shared" si="4"/>
        <v>Medio</v>
      </c>
      <c r="Q5" s="4">
        <f t="shared" si="5"/>
        <v>2</v>
      </c>
      <c r="R5" s="4">
        <f t="shared" si="6"/>
        <v>2</v>
      </c>
      <c r="S5" s="4" t="str">
        <f t="shared" si="7"/>
        <v>Medio</v>
      </c>
    </row>
    <row r="6" spans="1:19" x14ac:dyDescent="0.2">
      <c r="A6" s="4" t="s">
        <v>75</v>
      </c>
      <c r="B6" s="4" t="s">
        <v>70</v>
      </c>
      <c r="C6" s="4">
        <f>IF(B6="Pública",1,IF(B6="Pública Clasificada",2,IF(B6="Pública Reservada",3,"")))</f>
        <v>1</v>
      </c>
      <c r="D6" s="106">
        <v>4</v>
      </c>
      <c r="E6" s="4">
        <v>3</v>
      </c>
      <c r="F6" s="4">
        <v>4</v>
      </c>
      <c r="G6" s="4">
        <v>2</v>
      </c>
      <c r="H6" s="4">
        <f t="shared" si="0"/>
        <v>3</v>
      </c>
      <c r="I6" s="4" t="str">
        <f t="shared" si="1"/>
        <v>Medio</v>
      </c>
      <c r="J6" s="4">
        <f t="shared" si="2"/>
        <v>2</v>
      </c>
      <c r="K6" s="106">
        <v>4</v>
      </c>
      <c r="L6" s="4">
        <v>3</v>
      </c>
      <c r="M6" s="4">
        <v>4</v>
      </c>
      <c r="N6" s="4">
        <v>2</v>
      </c>
      <c r="O6" s="4">
        <f t="shared" si="3"/>
        <v>3</v>
      </c>
      <c r="P6" s="4" t="str">
        <f t="shared" si="4"/>
        <v>Medio</v>
      </c>
      <c r="Q6" s="4">
        <f t="shared" si="5"/>
        <v>2</v>
      </c>
      <c r="R6" s="4">
        <f t="shared" si="6"/>
        <v>2</v>
      </c>
      <c r="S6" s="4" t="str">
        <f t="shared" si="7"/>
        <v>Medio</v>
      </c>
    </row>
    <row r="7" spans="1:19" x14ac:dyDescent="0.2">
      <c r="A7" s="4" t="s">
        <v>76</v>
      </c>
      <c r="B7" s="4" t="s">
        <v>70</v>
      </c>
      <c r="C7" s="4">
        <f t="shared" si="8"/>
        <v>1</v>
      </c>
      <c r="D7" s="106">
        <v>2</v>
      </c>
      <c r="E7" s="4">
        <v>1</v>
      </c>
      <c r="F7" s="4">
        <v>1</v>
      </c>
      <c r="G7" s="4">
        <v>1</v>
      </c>
      <c r="H7" s="4">
        <f t="shared" si="0"/>
        <v>1</v>
      </c>
      <c r="I7" s="4" t="str">
        <f t="shared" si="1"/>
        <v>Bajo</v>
      </c>
      <c r="J7" s="4">
        <f t="shared" si="2"/>
        <v>1</v>
      </c>
      <c r="K7" s="106">
        <v>2</v>
      </c>
      <c r="L7" s="4">
        <v>2</v>
      </c>
      <c r="M7" s="4">
        <v>1</v>
      </c>
      <c r="N7" s="4">
        <v>1</v>
      </c>
      <c r="O7" s="4">
        <f t="shared" si="3"/>
        <v>2</v>
      </c>
      <c r="P7" s="4" t="str">
        <f t="shared" si="4"/>
        <v>Medio</v>
      </c>
      <c r="Q7" s="4">
        <f t="shared" si="5"/>
        <v>2</v>
      </c>
      <c r="R7" s="4">
        <f t="shared" si="6"/>
        <v>1</v>
      </c>
      <c r="S7" s="4" t="str">
        <f t="shared" si="7"/>
        <v>Bajo</v>
      </c>
    </row>
    <row r="8" spans="1:19" x14ac:dyDescent="0.2">
      <c r="A8" s="4" t="s">
        <v>77</v>
      </c>
      <c r="B8" s="4" t="s">
        <v>70</v>
      </c>
      <c r="C8" s="4">
        <f t="shared" si="8"/>
        <v>1</v>
      </c>
      <c r="D8" s="106">
        <v>3</v>
      </c>
      <c r="E8" s="4">
        <v>1</v>
      </c>
      <c r="F8" s="4">
        <v>3</v>
      </c>
      <c r="G8" s="4">
        <v>2</v>
      </c>
      <c r="H8" s="4">
        <f t="shared" si="0"/>
        <v>2</v>
      </c>
      <c r="I8" s="4" t="str">
        <f t="shared" si="1"/>
        <v>Medio</v>
      </c>
      <c r="J8" s="4">
        <f t="shared" si="2"/>
        <v>2</v>
      </c>
      <c r="K8" s="106">
        <v>3</v>
      </c>
      <c r="L8" s="4">
        <v>1</v>
      </c>
      <c r="M8" s="4">
        <v>3</v>
      </c>
      <c r="N8" s="4">
        <v>2</v>
      </c>
      <c r="O8" s="4">
        <f t="shared" si="3"/>
        <v>2</v>
      </c>
      <c r="P8" s="4" t="str">
        <f t="shared" si="4"/>
        <v>Medio</v>
      </c>
      <c r="Q8" s="4">
        <f t="shared" si="5"/>
        <v>2</v>
      </c>
      <c r="R8" s="4">
        <f t="shared" si="6"/>
        <v>2</v>
      </c>
      <c r="S8" s="4" t="str">
        <f t="shared" si="7"/>
        <v>Medio</v>
      </c>
    </row>
    <row r="9" spans="1:19" x14ac:dyDescent="0.2">
      <c r="A9" s="4" t="s">
        <v>78</v>
      </c>
      <c r="B9" s="4" t="s">
        <v>70</v>
      </c>
      <c r="C9" s="4">
        <f t="shared" si="8"/>
        <v>1</v>
      </c>
      <c r="D9" s="106">
        <v>4</v>
      </c>
      <c r="E9" s="4">
        <v>2</v>
      </c>
      <c r="F9" s="4">
        <v>4</v>
      </c>
      <c r="G9" s="4">
        <v>2</v>
      </c>
      <c r="H9" s="4">
        <f t="shared" si="0"/>
        <v>3</v>
      </c>
      <c r="I9" s="4" t="str">
        <f t="shared" si="1"/>
        <v>Medio</v>
      </c>
      <c r="J9" s="4">
        <f t="shared" si="2"/>
        <v>2</v>
      </c>
      <c r="K9" s="106">
        <v>4</v>
      </c>
      <c r="L9" s="4">
        <v>2</v>
      </c>
      <c r="M9" s="4">
        <v>4</v>
      </c>
      <c r="N9" s="4">
        <v>2</v>
      </c>
      <c r="O9" s="4">
        <f t="shared" si="3"/>
        <v>3</v>
      </c>
      <c r="P9" s="4" t="str">
        <f t="shared" si="4"/>
        <v>Medio</v>
      </c>
      <c r="Q9" s="4">
        <f t="shared" si="5"/>
        <v>2</v>
      </c>
      <c r="R9" s="4">
        <f t="shared" si="6"/>
        <v>2</v>
      </c>
      <c r="S9" s="4" t="str">
        <f t="shared" si="7"/>
        <v>Medio</v>
      </c>
    </row>
    <row r="10" spans="1:19" x14ac:dyDescent="0.2">
      <c r="A10" s="4" t="s">
        <v>79</v>
      </c>
      <c r="B10" s="4" t="s">
        <v>70</v>
      </c>
      <c r="C10" s="4">
        <f t="shared" si="8"/>
        <v>1</v>
      </c>
      <c r="D10" s="106">
        <v>4</v>
      </c>
      <c r="E10" s="4">
        <v>4</v>
      </c>
      <c r="F10" s="4">
        <v>4</v>
      </c>
      <c r="G10" s="4">
        <v>3</v>
      </c>
      <c r="H10" s="4">
        <f t="shared" si="0"/>
        <v>4</v>
      </c>
      <c r="I10" s="4" t="str">
        <f t="shared" si="1"/>
        <v>Alto</v>
      </c>
      <c r="J10" s="4">
        <f t="shared" si="2"/>
        <v>3</v>
      </c>
      <c r="K10" s="106">
        <v>4</v>
      </c>
      <c r="L10" s="4">
        <v>4</v>
      </c>
      <c r="M10" s="4">
        <v>4</v>
      </c>
      <c r="N10" s="4">
        <v>3</v>
      </c>
      <c r="O10" s="4">
        <f t="shared" si="3"/>
        <v>4</v>
      </c>
      <c r="P10" s="4" t="str">
        <f t="shared" si="4"/>
        <v>Alto</v>
      </c>
      <c r="Q10" s="4">
        <f t="shared" si="5"/>
        <v>3</v>
      </c>
      <c r="R10" s="4">
        <f t="shared" si="6"/>
        <v>2</v>
      </c>
      <c r="S10" s="4" t="str">
        <f t="shared" si="7"/>
        <v>Medio</v>
      </c>
    </row>
    <row r="11" spans="1:19" x14ac:dyDescent="0.2">
      <c r="A11" s="4" t="s">
        <v>80</v>
      </c>
      <c r="B11" s="4" t="s">
        <v>70</v>
      </c>
      <c r="C11" s="4">
        <f t="shared" si="8"/>
        <v>1</v>
      </c>
      <c r="D11" s="106">
        <v>2</v>
      </c>
      <c r="E11" s="4">
        <v>2</v>
      </c>
      <c r="F11" s="4">
        <v>3</v>
      </c>
      <c r="G11" s="4">
        <v>2</v>
      </c>
      <c r="H11" s="4">
        <f>IF(D11="","",IF(E11="","",IF(F11="","",IF(G11="","",ROUND(D11*0.35+E11*0.45+F11*0.15+G11*0.05,0)))))</f>
        <v>2</v>
      </c>
      <c r="I11" s="4" t="str">
        <f>IF(H11=5,"Alto",IF(H11=4,"Alto",IF(H11=3,"Medio",IF(H11=2,"Medio",IF(H11=1,"Bajo","")))))</f>
        <v>Medio</v>
      </c>
      <c r="J11" s="4">
        <f>IF(I11="Bajo",1,IF(I11="Medio",2,IF(I11="Alto",3,"")))</f>
        <v>2</v>
      </c>
      <c r="K11" s="106">
        <v>2</v>
      </c>
      <c r="L11" s="4">
        <v>2</v>
      </c>
      <c r="M11" s="4">
        <v>3</v>
      </c>
      <c r="N11" s="4">
        <v>2</v>
      </c>
      <c r="O11" s="4">
        <f>IF(K11="","",IF(L11="","",IF(M11="","",IF(N11="","",ROUND(K11*0.35+L11*0.45+M11*0.15+N11*0.05,0)))))</f>
        <v>2</v>
      </c>
      <c r="P11" s="4" t="str">
        <f>IF(O11=5,"Alto",IF(O11=4,"Alto",IF(O11=3,"Medio",IF(O11=2,"Medio",IF(O11=1,"Bajo","")))))</f>
        <v>Medio</v>
      </c>
      <c r="Q11" s="4">
        <f>IF(P11="Bajo",1,IF(P11="Medio",2,IF(P11="Alto",3,"")))</f>
        <v>2</v>
      </c>
      <c r="R11" s="4">
        <f>IFERROR(ROUND(AVERAGE(Q11,J11,C11),0),0)</f>
        <v>2</v>
      </c>
      <c r="S11" s="4" t="str">
        <f>IF(R11=3,"Alto",IF(R11=2,"Medio",IF(R11=1,"Bajo","")))</f>
        <v>Medio</v>
      </c>
    </row>
    <row r="12" spans="1:19" x14ac:dyDescent="0.2">
      <c r="A12" s="4" t="s">
        <v>81</v>
      </c>
      <c r="B12" s="4" t="s">
        <v>70</v>
      </c>
      <c r="C12" s="4">
        <f t="shared" si="8"/>
        <v>1</v>
      </c>
      <c r="D12" s="106">
        <v>4</v>
      </c>
      <c r="E12" s="4">
        <v>2</v>
      </c>
      <c r="F12" s="4">
        <v>4</v>
      </c>
      <c r="G12" s="4">
        <v>3</v>
      </c>
      <c r="H12" s="4">
        <f t="shared" ref="H12:H13" si="9">IF(D12="","",IF(E12="","",IF(F12="","",IF(G12="","",ROUND(D12*0.35+E12*0.45+F12*0.15+G12*0.05,0)))))</f>
        <v>3</v>
      </c>
      <c r="I12" s="4" t="str">
        <f t="shared" ref="I12:I13" si="10">IF(H12=5,"Alto",IF(H12=4,"Alto",IF(H12=3,"Medio",IF(H12=2,"Medio",IF(H12=1,"Bajo","")))))</f>
        <v>Medio</v>
      </c>
      <c r="J12" s="4">
        <f t="shared" ref="J12:J13" si="11">IF(I12="Bajo",1,IF(I12="Medio",2,IF(I12="Alto",3,"")))</f>
        <v>2</v>
      </c>
      <c r="K12" s="106">
        <v>4</v>
      </c>
      <c r="L12" s="4">
        <v>2</v>
      </c>
      <c r="M12" s="4">
        <v>4</v>
      </c>
      <c r="N12" s="4">
        <v>3</v>
      </c>
      <c r="O12" s="4">
        <f t="shared" ref="O12:O13" si="12">IF(K12="","",IF(L12="","",IF(M12="","",IF(N12="","",ROUND(K12*0.35+L12*0.45+M12*0.15+N12*0.05,0)))))</f>
        <v>3</v>
      </c>
      <c r="P12" s="4" t="str">
        <f t="shared" ref="P12:P13" si="13">IF(O12=5,"Alto",IF(O12=4,"Alto",IF(O12=3,"Medio",IF(O12=2,"Medio",IF(O12=1,"Bajo","")))))</f>
        <v>Medio</v>
      </c>
      <c r="Q12" s="4">
        <f t="shared" ref="Q12:Q13" si="14">IF(P12="Bajo",1,IF(P12="Medio",2,IF(P12="Alto",3,"")))</f>
        <v>2</v>
      </c>
      <c r="R12" s="4">
        <f t="shared" ref="R12:R13" si="15">IFERROR(ROUND(AVERAGE(Q12,J12,C12),0),0)</f>
        <v>2</v>
      </c>
      <c r="S12" s="4" t="str">
        <f t="shared" ref="S12:S13" si="16">IF(R12=3,"Alto",IF(R12=2,"Medio",IF(R12=1,"Bajo","")))</f>
        <v>Medio</v>
      </c>
    </row>
    <row r="13" spans="1:19" x14ac:dyDescent="0.2">
      <c r="A13" s="4" t="s">
        <v>82</v>
      </c>
      <c r="B13" s="4" t="s">
        <v>70</v>
      </c>
      <c r="C13" s="4">
        <f t="shared" si="8"/>
        <v>1</v>
      </c>
      <c r="D13" s="106">
        <v>4</v>
      </c>
      <c r="E13" s="4">
        <v>2</v>
      </c>
      <c r="F13" s="4">
        <v>4</v>
      </c>
      <c r="G13" s="4">
        <v>3</v>
      </c>
      <c r="H13" s="4">
        <f t="shared" si="9"/>
        <v>3</v>
      </c>
      <c r="I13" s="4" t="str">
        <f t="shared" si="10"/>
        <v>Medio</v>
      </c>
      <c r="J13" s="4">
        <f t="shared" si="11"/>
        <v>2</v>
      </c>
      <c r="K13" s="106">
        <v>4</v>
      </c>
      <c r="L13" s="4">
        <v>2</v>
      </c>
      <c r="M13" s="4">
        <v>4</v>
      </c>
      <c r="N13" s="4">
        <v>3</v>
      </c>
      <c r="O13" s="4">
        <f t="shared" si="12"/>
        <v>3</v>
      </c>
      <c r="P13" s="4" t="str">
        <f t="shared" si="13"/>
        <v>Medio</v>
      </c>
      <c r="Q13" s="4">
        <f t="shared" si="14"/>
        <v>2</v>
      </c>
      <c r="R13" s="4">
        <f t="shared" si="15"/>
        <v>2</v>
      </c>
      <c r="S13" s="4" t="str">
        <f t="shared" si="16"/>
        <v>Medio</v>
      </c>
    </row>
    <row r="14" spans="1:19" x14ac:dyDescent="0.2">
      <c r="A14" s="4" t="s">
        <v>85</v>
      </c>
      <c r="B14" s="4" t="s">
        <v>70</v>
      </c>
      <c r="C14" s="4">
        <f t="shared" ref="C14" si="17">IF(B14="Pública",1,IF(B14="Pública Clasificada",2,IF(B14="Pública Reservada",3,"")))</f>
        <v>1</v>
      </c>
      <c r="D14" s="106">
        <v>2</v>
      </c>
      <c r="E14" s="4">
        <v>4</v>
      </c>
      <c r="F14" s="4">
        <v>2</v>
      </c>
      <c r="G14" s="4">
        <v>1</v>
      </c>
      <c r="H14" s="4">
        <f t="shared" ref="H14" si="18">IF(D14="","",IF(E14="","",IF(F14="","",IF(G14="","",ROUND(D14*0.35+E14*0.45+F14*0.15+G14*0.05,0)))))</f>
        <v>3</v>
      </c>
      <c r="I14" s="4" t="str">
        <f t="shared" ref="I14" si="19">IF(H14=5,"Alto",IF(H14=4,"Alto",IF(H14=3,"Medio",IF(H14=2,"Medio",IF(H14=1,"Bajo","")))))</f>
        <v>Medio</v>
      </c>
      <c r="J14" s="4">
        <f t="shared" ref="J14" si="20">IF(I14="Bajo",1,IF(I14="Medio",2,IF(I14="Alto",3,"")))</f>
        <v>2</v>
      </c>
      <c r="K14" s="106">
        <v>2</v>
      </c>
      <c r="L14" s="4">
        <v>4</v>
      </c>
      <c r="M14" s="4">
        <v>2</v>
      </c>
      <c r="N14" s="4">
        <v>1</v>
      </c>
      <c r="O14" s="4">
        <f t="shared" ref="O14" si="21">IF(K14="","",IF(L14="","",IF(M14="","",IF(N14="","",ROUND(K14*0.35+L14*0.45+M14*0.15+N14*0.05,0)))))</f>
        <v>3</v>
      </c>
      <c r="P14" s="4" t="str">
        <f t="shared" ref="P14" si="22">IF(O14=5,"Alto",IF(O14=4,"Alto",IF(O14=3,"Medio",IF(O14=2,"Medio",IF(O14=1,"Bajo","")))))</f>
        <v>Medio</v>
      </c>
      <c r="Q14" s="4">
        <f t="shared" ref="Q14" si="23">IF(P14="Bajo",1,IF(P14="Medio",2,IF(P14="Alto",3,"")))</f>
        <v>2</v>
      </c>
      <c r="R14" s="4">
        <f t="shared" ref="R14" si="24">IFERROR(ROUND(AVERAGE(Q14,J14,C14),0),0)</f>
        <v>2</v>
      </c>
      <c r="S14" s="4" t="str">
        <f t="shared" ref="S14" si="25">IF(R14=3,"Alto",IF(R14=2,"Medio",IF(R14=1,"Bajo","")))</f>
        <v>Medio</v>
      </c>
    </row>
    <row r="15" spans="1:19" x14ac:dyDescent="0.2">
      <c r="A15" s="4" t="s">
        <v>83</v>
      </c>
      <c r="B15" s="4" t="s">
        <v>70</v>
      </c>
      <c r="C15" s="4">
        <f t="shared" ref="C15:C17" si="26">IF(B15="Pública",1,IF(B15="Pública Clasificada",2,IF(B15="Pública Reservada",3,"")))</f>
        <v>1</v>
      </c>
      <c r="D15" s="106">
        <v>4</v>
      </c>
      <c r="E15" s="4">
        <v>4</v>
      </c>
      <c r="F15" s="4">
        <v>4</v>
      </c>
      <c r="G15" s="4">
        <v>3</v>
      </c>
      <c r="H15" s="4">
        <f t="shared" ref="H15:H17" si="27">IF(D15="","",IF(E15="","",IF(F15="","",IF(G15="","",ROUND(D15*0.35+E15*0.45+F15*0.15+G15*0.05,0)))))</f>
        <v>4</v>
      </c>
      <c r="I15" s="4" t="str">
        <f t="shared" ref="I15:I17" si="28">IF(H15=5,"Alto",IF(H15=4,"Alto",IF(H15=3,"Medio",IF(H15=2,"Medio",IF(H15=1,"Bajo","")))))</f>
        <v>Alto</v>
      </c>
      <c r="J15" s="4">
        <f t="shared" ref="J15:J17" si="29">IF(I15="Bajo",1,IF(I15="Medio",2,IF(I15="Alto",3,"")))</f>
        <v>3</v>
      </c>
      <c r="K15" s="106">
        <v>4</v>
      </c>
      <c r="L15" s="4">
        <v>4</v>
      </c>
      <c r="M15" s="4">
        <v>4</v>
      </c>
      <c r="N15" s="4">
        <v>3</v>
      </c>
      <c r="O15" s="4">
        <f t="shared" ref="O15:O17" si="30">IF(K15="","",IF(L15="","",IF(M15="","",IF(N15="","",ROUND(K15*0.35+L15*0.45+M15*0.15+N15*0.05,0)))))</f>
        <v>4</v>
      </c>
      <c r="P15" s="4" t="str">
        <f t="shared" ref="P15:P17" si="31">IF(O15=5,"Alto",IF(O15=4,"Alto",IF(O15=3,"Medio",IF(O15=2,"Medio",IF(O15=1,"Bajo","")))))</f>
        <v>Alto</v>
      </c>
      <c r="Q15" s="4">
        <f t="shared" ref="Q15:Q17" si="32">IF(P15="Bajo",1,IF(P15="Medio",2,IF(P15="Alto",3,"")))</f>
        <v>3</v>
      </c>
      <c r="R15" s="4">
        <f t="shared" ref="R15:R17" si="33">IFERROR(ROUND(AVERAGE(Q15,J15,C15),0),0)</f>
        <v>2</v>
      </c>
      <c r="S15" s="4" t="str">
        <f t="shared" ref="S15:S17" si="34">IF(R15=3,"Alto",IF(R15=2,"Medio",IF(R15=1,"Bajo","")))</f>
        <v>Medio</v>
      </c>
    </row>
    <row r="16" spans="1:19" x14ac:dyDescent="0.2">
      <c r="A16" s="4" t="s">
        <v>84</v>
      </c>
      <c r="B16" s="4" t="s">
        <v>70</v>
      </c>
      <c r="C16" s="4">
        <f t="shared" si="26"/>
        <v>1</v>
      </c>
      <c r="D16" s="106">
        <v>4</v>
      </c>
      <c r="E16" s="4">
        <v>4</v>
      </c>
      <c r="F16" s="4">
        <v>4</v>
      </c>
      <c r="G16" s="4">
        <v>3</v>
      </c>
      <c r="H16" s="4">
        <f t="shared" si="27"/>
        <v>4</v>
      </c>
      <c r="I16" s="4" t="str">
        <f t="shared" si="28"/>
        <v>Alto</v>
      </c>
      <c r="J16" s="4">
        <f t="shared" si="29"/>
        <v>3</v>
      </c>
      <c r="K16" s="106">
        <v>4</v>
      </c>
      <c r="L16" s="4">
        <v>4</v>
      </c>
      <c r="M16" s="4">
        <v>4</v>
      </c>
      <c r="N16" s="4">
        <v>3</v>
      </c>
      <c r="O16" s="4">
        <f t="shared" si="30"/>
        <v>4</v>
      </c>
      <c r="P16" s="4" t="str">
        <f t="shared" si="31"/>
        <v>Alto</v>
      </c>
      <c r="Q16" s="4">
        <f t="shared" si="32"/>
        <v>3</v>
      </c>
      <c r="R16" s="4">
        <f t="shared" si="33"/>
        <v>2</v>
      </c>
      <c r="S16" s="4" t="str">
        <f t="shared" si="34"/>
        <v>Medio</v>
      </c>
    </row>
    <row r="17" spans="1:19" x14ac:dyDescent="0.2">
      <c r="A17" s="4" t="s">
        <v>86</v>
      </c>
      <c r="B17" s="4" t="s">
        <v>70</v>
      </c>
      <c r="C17" s="4">
        <f t="shared" si="26"/>
        <v>1</v>
      </c>
      <c r="D17" s="106">
        <v>3</v>
      </c>
      <c r="E17" s="4">
        <v>4</v>
      </c>
      <c r="F17" s="4">
        <v>4</v>
      </c>
      <c r="G17" s="4">
        <v>1</v>
      </c>
      <c r="H17" s="4">
        <f t="shared" si="27"/>
        <v>4</v>
      </c>
      <c r="I17" s="4" t="str">
        <f t="shared" si="28"/>
        <v>Alto</v>
      </c>
      <c r="J17" s="4">
        <f t="shared" si="29"/>
        <v>3</v>
      </c>
      <c r="K17" s="106">
        <v>3</v>
      </c>
      <c r="L17" s="4">
        <v>4</v>
      </c>
      <c r="M17" s="4">
        <v>4</v>
      </c>
      <c r="N17" s="4">
        <v>1</v>
      </c>
      <c r="O17" s="4">
        <f t="shared" si="30"/>
        <v>4</v>
      </c>
      <c r="P17" s="4" t="str">
        <f t="shared" si="31"/>
        <v>Alto</v>
      </c>
      <c r="Q17" s="4">
        <f t="shared" si="32"/>
        <v>3</v>
      </c>
      <c r="R17" s="4">
        <f t="shared" si="33"/>
        <v>2</v>
      </c>
      <c r="S17" s="4" t="str">
        <f t="shared" si="34"/>
        <v>Medio</v>
      </c>
    </row>
  </sheetData>
  <sheetProtection password="AA9E" sheet="1" objects="1" scenarios="1" formatCells="0" formatColumns="0" formatRows="0" insertColumns="0" insertRows="0" insertHyperlinks="0" deleteColumns="0" deleteRows="0" selectLockedCells="1" sort="0" autoFilter="0" pivotTables="0"/>
  <mergeCells count="5">
    <mergeCell ref="S2:S3"/>
    <mergeCell ref="A2:A3"/>
    <mergeCell ref="D2:I2"/>
    <mergeCell ref="K2:P2"/>
    <mergeCell ref="B2:B3"/>
  </mergeCells>
  <conditionalFormatting sqref="B6:B9 B12 B14">
    <cfRule type="containsText" dxfId="50" priority="46" operator="containsText" text="Pública Clasificada">
      <formula>NOT(ISERROR(SEARCH("Pública Clasificada",B6)))</formula>
    </cfRule>
    <cfRule type="containsText" dxfId="49" priority="47" operator="containsText" text="Pública Reservada">
      <formula>NOT(ISERROR(SEARCH("Pública Reservada",B6)))</formula>
    </cfRule>
    <cfRule type="containsText" dxfId="48" priority="48" operator="containsText" text="Pública">
      <formula>NOT(ISERROR(SEARCH("Pública",B6)))</formula>
    </cfRule>
  </conditionalFormatting>
  <conditionalFormatting sqref="I6:I9 P6:P10 S6:S10 I12 P12 S12 I14 P14 S14">
    <cfRule type="containsText" dxfId="47" priority="40" operator="containsText" text="Medio">
      <formula>NOT(ISERROR(SEARCH("Medio",I6)))</formula>
    </cfRule>
    <cfRule type="containsText" dxfId="46" priority="41" operator="containsText" text="Alto">
      <formula>NOT(ISERROR(SEARCH("Alto",I6)))</formula>
    </cfRule>
    <cfRule type="containsText" dxfId="45" priority="42" operator="containsText" text="Bajo">
      <formula>NOT(ISERROR(SEARCH("Bajo",I6)))</formula>
    </cfRule>
  </conditionalFormatting>
  <conditionalFormatting sqref="B13">
    <cfRule type="containsText" dxfId="44" priority="52" operator="containsText" text="Pública Clasificada">
      <formula>NOT(ISERROR(SEARCH("Pública Clasificada",B13)))</formula>
    </cfRule>
    <cfRule type="containsText" dxfId="43" priority="53" operator="containsText" text="Pública Reservada">
      <formula>NOT(ISERROR(SEARCH("Pública Reservada",B13)))</formula>
    </cfRule>
    <cfRule type="containsText" dxfId="42" priority="54" operator="containsText" text="Pública">
      <formula>NOT(ISERROR(SEARCH("Pública",B13)))</formula>
    </cfRule>
  </conditionalFormatting>
  <conditionalFormatting sqref="B4:B5">
    <cfRule type="containsText" dxfId="41" priority="124" operator="containsText" text="Pública Clasificada">
      <formula>NOT(ISERROR(SEARCH("Pública Clasificada",B4)))</formula>
    </cfRule>
    <cfRule type="containsText" dxfId="40" priority="125" operator="containsText" text="Pública Reservada">
      <formula>NOT(ISERROR(SEARCH("Pública Reservada",B4)))</formula>
    </cfRule>
    <cfRule type="containsText" dxfId="39" priority="126" operator="containsText" text="Pública">
      <formula>NOT(ISERROR(SEARCH("Pública",B4)))</formula>
    </cfRule>
  </conditionalFormatting>
  <conditionalFormatting sqref="I4 P4 S4">
    <cfRule type="containsText" dxfId="38" priority="118" operator="containsText" text="Medio">
      <formula>NOT(ISERROR(SEARCH("Medio",I4)))</formula>
    </cfRule>
    <cfRule type="containsText" dxfId="37" priority="119" operator="containsText" text="Alto">
      <formula>NOT(ISERROR(SEARCH("Alto",I4)))</formula>
    </cfRule>
    <cfRule type="containsText" dxfId="36" priority="120" operator="containsText" text="Bajo">
      <formula>NOT(ISERROR(SEARCH("Bajo",I4)))</formula>
    </cfRule>
  </conditionalFormatting>
  <conditionalFormatting sqref="I5 P5 S5">
    <cfRule type="containsText" dxfId="35" priority="115" operator="containsText" text="Medio">
      <formula>NOT(ISERROR(SEARCH("Medio",I5)))</formula>
    </cfRule>
    <cfRule type="containsText" dxfId="34" priority="116" operator="containsText" text="Alto">
      <formula>NOT(ISERROR(SEARCH("Alto",I5)))</formula>
    </cfRule>
    <cfRule type="containsText" dxfId="33" priority="117" operator="containsText" text="Bajo">
      <formula>NOT(ISERROR(SEARCH("Bajo",I5)))</formula>
    </cfRule>
  </conditionalFormatting>
  <conditionalFormatting sqref="B10">
    <cfRule type="containsText" dxfId="32" priority="85" operator="containsText" text="Pública Clasificada">
      <formula>NOT(ISERROR(SEARCH("Pública Clasificada",B10)))</formula>
    </cfRule>
    <cfRule type="containsText" dxfId="31" priority="86" operator="containsText" text="Pública Reservada">
      <formula>NOT(ISERROR(SEARCH("Pública Reservada",B10)))</formula>
    </cfRule>
    <cfRule type="containsText" dxfId="30" priority="87" operator="containsText" text="Pública">
      <formula>NOT(ISERROR(SEARCH("Pública",B10)))</formula>
    </cfRule>
  </conditionalFormatting>
  <conditionalFormatting sqref="I10">
    <cfRule type="containsText" dxfId="29" priority="82" operator="containsText" text="Medio">
      <formula>NOT(ISERROR(SEARCH("Medio",I10)))</formula>
    </cfRule>
    <cfRule type="containsText" dxfId="28" priority="83" operator="containsText" text="Alto">
      <formula>NOT(ISERROR(SEARCH("Alto",I10)))</formula>
    </cfRule>
    <cfRule type="containsText" dxfId="27" priority="84" operator="containsText" text="Bajo">
      <formula>NOT(ISERROR(SEARCH("Bajo",I10)))</formula>
    </cfRule>
  </conditionalFormatting>
  <conditionalFormatting sqref="S13 P13 I13">
    <cfRule type="containsText" dxfId="26" priority="49" operator="containsText" text="Medio">
      <formula>NOT(ISERROR(SEARCH("Medio",I13)))</formula>
    </cfRule>
    <cfRule type="containsText" dxfId="25" priority="50" operator="containsText" text="Alto">
      <formula>NOT(ISERROR(SEARCH("Alto",I13)))</formula>
    </cfRule>
    <cfRule type="containsText" dxfId="24" priority="51" operator="containsText" text="Bajo">
      <formula>NOT(ISERROR(SEARCH("Bajo",I13)))</formula>
    </cfRule>
  </conditionalFormatting>
  <conditionalFormatting sqref="B11">
    <cfRule type="containsText" dxfId="23" priority="70" operator="containsText" text="Pública Clasificada">
      <formula>NOT(ISERROR(SEARCH("Pública Clasificada",B11)))</formula>
    </cfRule>
    <cfRule type="containsText" dxfId="22" priority="71" operator="containsText" text="Pública Reservada">
      <formula>NOT(ISERROR(SEARCH("Pública Reservada",B11)))</formula>
    </cfRule>
    <cfRule type="containsText" dxfId="21" priority="72" operator="containsText" text="Pública">
      <formula>NOT(ISERROR(SEARCH("Pública",B11)))</formula>
    </cfRule>
  </conditionalFormatting>
  <conditionalFormatting sqref="I11 P11 S11">
    <cfRule type="containsText" dxfId="20" priority="67" operator="containsText" text="Medio">
      <formula>NOT(ISERROR(SEARCH("Medio",I11)))</formula>
    </cfRule>
    <cfRule type="containsText" dxfId="19" priority="68" operator="containsText" text="Alto">
      <formula>NOT(ISERROR(SEARCH("Alto",I11)))</formula>
    </cfRule>
    <cfRule type="containsText" dxfId="18" priority="69" operator="containsText" text="Bajo">
      <formula>NOT(ISERROR(SEARCH("Bajo",I11)))</formula>
    </cfRule>
  </conditionalFormatting>
  <conditionalFormatting sqref="B15">
    <cfRule type="containsText" dxfId="17" priority="16" operator="containsText" text="Pública Clasificada">
      <formula>NOT(ISERROR(SEARCH("Pública Clasificada",B15)))</formula>
    </cfRule>
    <cfRule type="containsText" dxfId="16" priority="17" operator="containsText" text="Pública Reservada">
      <formula>NOT(ISERROR(SEARCH("Pública Reservada",B15)))</formula>
    </cfRule>
    <cfRule type="containsText" dxfId="15" priority="18" operator="containsText" text="Pública">
      <formula>NOT(ISERROR(SEARCH("Pública",B15)))</formula>
    </cfRule>
  </conditionalFormatting>
  <conditionalFormatting sqref="I15 P15 S15">
    <cfRule type="containsText" dxfId="14" priority="13" operator="containsText" text="Medio">
      <formula>NOT(ISERROR(SEARCH("Medio",I15)))</formula>
    </cfRule>
    <cfRule type="containsText" dxfId="13" priority="14" operator="containsText" text="Alto">
      <formula>NOT(ISERROR(SEARCH("Alto",I15)))</formula>
    </cfRule>
    <cfRule type="containsText" dxfId="12" priority="15" operator="containsText" text="Bajo">
      <formula>NOT(ISERROR(SEARCH("Bajo",I15)))</formula>
    </cfRule>
  </conditionalFormatting>
  <conditionalFormatting sqref="B16">
    <cfRule type="containsText" dxfId="11" priority="10" operator="containsText" text="Pública Clasificada">
      <formula>NOT(ISERROR(SEARCH("Pública Clasificada",B16)))</formula>
    </cfRule>
    <cfRule type="containsText" dxfId="10" priority="11" operator="containsText" text="Pública Reservada">
      <formula>NOT(ISERROR(SEARCH("Pública Reservada",B16)))</formula>
    </cfRule>
    <cfRule type="containsText" dxfId="9" priority="12" operator="containsText" text="Pública">
      <formula>NOT(ISERROR(SEARCH("Pública",B16)))</formula>
    </cfRule>
  </conditionalFormatting>
  <conditionalFormatting sqref="I16 P16 S16">
    <cfRule type="containsText" dxfId="8" priority="7" operator="containsText" text="Medio">
      <formula>NOT(ISERROR(SEARCH("Medio",I16)))</formula>
    </cfRule>
    <cfRule type="containsText" dxfId="7" priority="8" operator="containsText" text="Alto">
      <formula>NOT(ISERROR(SEARCH("Alto",I16)))</formula>
    </cfRule>
    <cfRule type="containsText" dxfId="6" priority="9" operator="containsText" text="Bajo">
      <formula>NOT(ISERROR(SEARCH("Bajo",I16)))</formula>
    </cfRule>
  </conditionalFormatting>
  <conditionalFormatting sqref="B17">
    <cfRule type="containsText" dxfId="5" priority="4" operator="containsText" text="Pública Clasificada">
      <formula>NOT(ISERROR(SEARCH("Pública Clasificada",B17)))</formula>
    </cfRule>
    <cfRule type="containsText" dxfId="4" priority="5" operator="containsText" text="Pública Reservada">
      <formula>NOT(ISERROR(SEARCH("Pública Reservada",B17)))</formula>
    </cfRule>
    <cfRule type="containsText" dxfId="3" priority="6" operator="containsText" text="Pública">
      <formula>NOT(ISERROR(SEARCH("Pública",B17)))</formula>
    </cfRule>
  </conditionalFormatting>
  <conditionalFormatting sqref="I17 P17 S17">
    <cfRule type="containsText" dxfId="2" priority="1" operator="containsText" text="Medio">
      <formula>NOT(ISERROR(SEARCH("Medio",I17)))</formula>
    </cfRule>
    <cfRule type="containsText" dxfId="1" priority="2" operator="containsText" text="Alto">
      <formula>NOT(ISERROR(SEARCH("Alto",I17)))</formula>
    </cfRule>
    <cfRule type="containsText" dxfId="0" priority="3" operator="containsText" text="Bajo">
      <formula>NOT(ISERROR(SEARCH("Bajo",I17)))</formula>
    </cfRule>
  </conditionalFormatting>
  <dataValidations count="2">
    <dataValidation type="list" allowBlank="1" showInputMessage="1" showErrorMessage="1" sqref="D4:G17 K4:N17">
      <formula1>"1,2,3,4,5"</formula1>
    </dataValidation>
    <dataValidation type="list" allowBlank="1" showInputMessage="1" showErrorMessage="1" sqref="B1:B1048576">
      <formula1>"Pública,Pública Clasificada,Pública Reservada,No Aplica"</formula1>
    </dataValidation>
  </dataValidations>
  <pageMargins left="0.7" right="0.7" top="0.75" bottom="0.75" header="0.3" footer="0.3"/>
  <pageSetup orientation="landscape" horizontalDpi="0" verticalDpi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Inventario de Activos</vt:lpstr>
      <vt:lpstr>Hoja1</vt:lpstr>
      <vt:lpstr>Agrupamiento Activos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Barrera Rodriguez</dc:creator>
  <cp:lastModifiedBy>Geovanna Milena González García</cp:lastModifiedBy>
  <cp:lastPrinted>2018-06-15T21:05:34Z</cp:lastPrinted>
  <dcterms:created xsi:type="dcterms:W3CDTF">2015-07-22T20:34:34Z</dcterms:created>
  <dcterms:modified xsi:type="dcterms:W3CDTF">2018-09-05T20:06:44Z</dcterms:modified>
</cp:coreProperties>
</file>