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2"/>
  <workbookPr codeName="ThisWorkbook"/>
  <bookViews>
    <workbookView xWindow="0" yWindow="435" windowWidth="29040" windowHeight="18240" tabRatio="403"/>
  </bookViews>
  <sheets>
    <sheet name="Inventario de Activos" sheetId="1" r:id="rId1"/>
    <sheet name="Hoja1" sheetId="3" state="hidden" r:id="rId2"/>
    <sheet name="Agrupamiento Activos" sheetId="2" r:id="rId3"/>
  </sheets>
  <externalReferences>
    <externalReference r:id="rId4"/>
    <externalReference r:id="rId5"/>
  </externalReferences>
  <definedNames>
    <definedName name="_xlnm._FilterDatabase" localSheetId="0" hidden="1">'Inventario de Activos'!$W$21:$AF$94</definedName>
    <definedName name="área">[1]Hoja2!$A$2:$A$21</definedName>
    <definedName name="Idioma">#REF!</definedName>
    <definedName name="Seleccione">[2]Hoja2!$C$2</definedName>
    <definedName name="Z_5A47BE45_6FF8_E742_A61A_489459C72465_.wvu.Cols" localSheetId="0" hidden="1">'Inventario de Activos'!$AH:$AK</definedName>
    <definedName name="Z_5A47BE45_6FF8_E742_A61A_489459C72465_.wvu.FilterData" localSheetId="0" hidden="1">'Inventario de Activos'!$A$7:$AK$24</definedName>
  </definedNames>
  <calcPr calcId="144525"/>
  <customWorkbookViews>
    <customWorkbookView name="Renan Quevedo Gomez - Vista personalizada" guid="{5A47BE45-6FF8-E742-A61A-489459C72465}" mergeInterval="0" personalView="1" windowWidth="1440" windowHeight="900" tabRatio="403" activeSheetId="1"/>
  </customWorkbookViews>
</workbook>
</file>

<file path=xl/calcChain.xml><?xml version="1.0" encoding="utf-8"?>
<calcChain xmlns="http://schemas.openxmlformats.org/spreadsheetml/2006/main">
  <c r="C33" i="2" l="1"/>
  <c r="H33" i="2"/>
  <c r="I33" i="2" s="1"/>
  <c r="J33" i="2" s="1"/>
  <c r="O33" i="2"/>
  <c r="P33" i="2" s="1"/>
  <c r="R34" i="2"/>
  <c r="C35" i="2"/>
  <c r="H35" i="2"/>
  <c r="I35" i="2" s="1"/>
  <c r="J35" i="2" s="1"/>
  <c r="R35" i="2" s="1"/>
  <c r="S35" i="2" s="1"/>
  <c r="O35" i="2"/>
  <c r="P35" i="2" s="1"/>
  <c r="C36" i="2"/>
  <c r="H36" i="2"/>
  <c r="I36" i="2" s="1"/>
  <c r="J36" i="2" s="1"/>
  <c r="O36" i="2"/>
  <c r="P36" i="2" s="1"/>
  <c r="R33" i="2" l="1"/>
  <c r="S33" i="2" s="1"/>
  <c r="R36" i="2"/>
  <c r="S36" i="2" s="1"/>
  <c r="C5" i="2"/>
  <c r="C6" i="2"/>
  <c r="C7" i="2"/>
  <c r="C8" i="2"/>
  <c r="C9" i="2"/>
  <c r="C10" i="2"/>
  <c r="C11" i="2"/>
  <c r="C12" i="2"/>
  <c r="C13" i="2"/>
  <c r="C14" i="2"/>
  <c r="C15" i="2"/>
  <c r="C16" i="2"/>
  <c r="C17" i="2"/>
  <c r="C18" i="2"/>
  <c r="C19" i="2"/>
  <c r="C20" i="2"/>
  <c r="C21" i="2"/>
  <c r="C22" i="2"/>
  <c r="C23" i="2"/>
  <c r="C24" i="2"/>
  <c r="C25" i="2"/>
  <c r="C26" i="2"/>
  <c r="C27" i="2"/>
  <c r="C28" i="2"/>
  <c r="C29" i="2"/>
  <c r="C30" i="2"/>
  <c r="C31" i="2"/>
  <c r="C32" i="2"/>
  <c r="W94" i="1" l="1"/>
  <c r="W93" i="1"/>
  <c r="W92" i="1"/>
  <c r="W91" i="1"/>
  <c r="W90" i="1"/>
  <c r="W89" i="1"/>
  <c r="W88" i="1"/>
  <c r="W87" i="1"/>
  <c r="W86" i="1"/>
  <c r="W85" i="1"/>
  <c r="W84" i="1"/>
  <c r="W83" i="1"/>
  <c r="W82" i="1"/>
  <c r="W81" i="1"/>
  <c r="W80" i="1"/>
  <c r="W79" i="1"/>
  <c r="W78" i="1"/>
  <c r="W77" i="1"/>
  <c r="W76" i="1"/>
  <c r="W75" i="1"/>
  <c r="W74" i="1"/>
  <c r="W73" i="1"/>
  <c r="W72" i="1"/>
  <c r="W71" i="1"/>
  <c r="W70" i="1"/>
  <c r="W69" i="1"/>
  <c r="W68" i="1"/>
  <c r="W67" i="1"/>
  <c r="W66" i="1"/>
  <c r="W65" i="1"/>
  <c r="W64" i="1"/>
  <c r="W63" i="1"/>
  <c r="W62" i="1"/>
  <c r="W61" i="1"/>
  <c r="W60" i="1"/>
  <c r="W59" i="1"/>
  <c r="W58" i="1"/>
  <c r="W57" i="1"/>
  <c r="W56" i="1"/>
  <c r="W55" i="1"/>
  <c r="W54" i="1"/>
  <c r="W53" i="1"/>
  <c r="W52" i="1"/>
  <c r="W51" i="1"/>
  <c r="W50" i="1"/>
  <c r="W49" i="1"/>
  <c r="W48" i="1"/>
  <c r="W47" i="1"/>
  <c r="W46" i="1"/>
  <c r="W45" i="1"/>
  <c r="W44" i="1"/>
  <c r="W43" i="1"/>
  <c r="W42" i="1"/>
  <c r="W41" i="1"/>
  <c r="W40" i="1"/>
  <c r="W39" i="1"/>
  <c r="W38" i="1"/>
  <c r="W37" i="1"/>
  <c r="W36" i="1"/>
  <c r="W35" i="1"/>
  <c r="W34" i="1"/>
  <c r="W33" i="1"/>
  <c r="W32" i="1"/>
  <c r="W31" i="1"/>
  <c r="W30" i="1"/>
  <c r="W29" i="1"/>
  <c r="W28" i="1"/>
  <c r="W27" i="1"/>
  <c r="W26" i="1"/>
  <c r="W25" i="1"/>
  <c r="W24" i="1"/>
  <c r="O25" i="2" l="1"/>
  <c r="P25" i="2" s="1"/>
  <c r="H25" i="2"/>
  <c r="I25" i="2" l="1"/>
  <c r="J25" i="2" s="1"/>
  <c r="Q25" i="2"/>
  <c r="Y62" i="1"/>
  <c r="Y66" i="1"/>
  <c r="Y51" i="1"/>
  <c r="Y60" i="1"/>
  <c r="Y57" i="1"/>
  <c r="O23" i="2"/>
  <c r="H23" i="2"/>
  <c r="I23" i="2" l="1"/>
  <c r="J23" i="2" s="1"/>
  <c r="P23" i="2"/>
  <c r="R25" i="2"/>
  <c r="S25" i="2" s="1"/>
  <c r="X57" i="1"/>
  <c r="X66" i="1"/>
  <c r="X60" i="1"/>
  <c r="X62" i="1"/>
  <c r="X51" i="1"/>
  <c r="O27" i="2"/>
  <c r="P27" i="2" s="1"/>
  <c r="H27" i="2"/>
  <c r="O21" i="2"/>
  <c r="P21" i="2" s="1"/>
  <c r="Q21" i="2" s="1"/>
  <c r="H21" i="2"/>
  <c r="O10" i="2"/>
  <c r="P10" i="2" s="1"/>
  <c r="Q10" i="2" s="1"/>
  <c r="H10" i="2"/>
  <c r="I10" i="2" l="1"/>
  <c r="Z66" i="1"/>
  <c r="Z62" i="1"/>
  <c r="Z60" i="1"/>
  <c r="Z57" i="1"/>
  <c r="Z51" i="1"/>
  <c r="Q23" i="2"/>
  <c r="Y50" i="1"/>
  <c r="Y67" i="1"/>
  <c r="I27" i="2"/>
  <c r="J27" i="2" s="1"/>
  <c r="X67" i="1"/>
  <c r="X50" i="1"/>
  <c r="Q27" i="2"/>
  <c r="Y86" i="1"/>
  <c r="Y78" i="1"/>
  <c r="Y30" i="1"/>
  <c r="Y36" i="1"/>
  <c r="Y56" i="1"/>
  <c r="Y40" i="1"/>
  <c r="Y32" i="1"/>
  <c r="Y34" i="1"/>
  <c r="Y85" i="1"/>
  <c r="Y71" i="1"/>
  <c r="Y79" i="1"/>
  <c r="Y68" i="1"/>
  <c r="Y92" i="1"/>
  <c r="I21" i="2"/>
  <c r="J21" i="2" l="1"/>
  <c r="R21" i="2" s="1"/>
  <c r="S21" i="2" s="1"/>
  <c r="J10" i="2"/>
  <c r="R10" i="2" s="1"/>
  <c r="S10" i="2" s="1"/>
  <c r="R23" i="2"/>
  <c r="S23" i="2" s="1"/>
  <c r="Z67" i="1" s="1"/>
  <c r="R27" i="2"/>
  <c r="S27" i="2" s="1"/>
  <c r="Z78" i="1" s="1"/>
  <c r="X32" i="1"/>
  <c r="X86" i="1"/>
  <c r="X78" i="1"/>
  <c r="X30" i="1"/>
  <c r="X40" i="1"/>
  <c r="X56" i="1"/>
  <c r="X85" i="1"/>
  <c r="X34" i="1"/>
  <c r="X71" i="1"/>
  <c r="X36" i="1"/>
  <c r="X79" i="1"/>
  <c r="X92" i="1"/>
  <c r="X68" i="1"/>
  <c r="Z71" i="1"/>
  <c r="O18" i="2"/>
  <c r="P18" i="2" s="1"/>
  <c r="Q18" i="2" s="1"/>
  <c r="H18" i="2"/>
  <c r="Z40" i="1" l="1"/>
  <c r="Z86" i="1"/>
  <c r="Z30" i="1"/>
  <c r="Z79" i="1"/>
  <c r="Z32" i="1"/>
  <c r="Z56" i="1"/>
  <c r="Z92" i="1"/>
  <c r="Z34" i="1"/>
  <c r="Z68" i="1"/>
  <c r="Z85" i="1"/>
  <c r="Z36" i="1"/>
  <c r="Z50" i="1"/>
  <c r="I18" i="2"/>
  <c r="O24" i="2"/>
  <c r="P24" i="2" s="1"/>
  <c r="Q24" i="2" s="1"/>
  <c r="H24" i="2"/>
  <c r="I24" i="2" s="1"/>
  <c r="J24" i="2" s="1"/>
  <c r="O17" i="2"/>
  <c r="P17" i="2" s="1"/>
  <c r="Q17" i="2" s="1"/>
  <c r="H17" i="2"/>
  <c r="I17" i="2" s="1"/>
  <c r="J17" i="2" s="1"/>
  <c r="O7" i="2"/>
  <c r="H7" i="2"/>
  <c r="I7" i="2" s="1"/>
  <c r="J7" i="2" s="1"/>
  <c r="O16" i="2"/>
  <c r="P16" i="2" s="1"/>
  <c r="Y83" i="1" s="1"/>
  <c r="H16" i="2"/>
  <c r="J18" i="2" l="1"/>
  <c r="R18" i="2" s="1"/>
  <c r="S18" i="2" s="1"/>
  <c r="R17" i="2"/>
  <c r="R24" i="2"/>
  <c r="S24" i="2" s="1"/>
  <c r="I16" i="2"/>
  <c r="X83" i="1" s="1"/>
  <c r="Q16" i="2"/>
  <c r="Y45" i="1"/>
  <c r="P7" i="2"/>
  <c r="Q7" i="2" s="1"/>
  <c r="R7" i="2" s="1"/>
  <c r="S7" i="2" s="1"/>
  <c r="S17" i="2"/>
  <c r="O14" i="2"/>
  <c r="P14" i="2" s="1"/>
  <c r="Q14" i="2" s="1"/>
  <c r="H14" i="2"/>
  <c r="X45" i="1" l="1"/>
  <c r="J16" i="2"/>
  <c r="R16" i="2" s="1"/>
  <c r="S16" i="2" s="1"/>
  <c r="I14" i="2"/>
  <c r="O6" i="2"/>
  <c r="P6" i="2" s="1"/>
  <c r="Q6" i="2" s="1"/>
  <c r="H6" i="2"/>
  <c r="Z45" i="1" l="1"/>
  <c r="Z83" i="1"/>
  <c r="J14" i="2"/>
  <c r="R14" i="2" s="1"/>
  <c r="S14" i="2" s="1"/>
  <c r="I6" i="2"/>
  <c r="J6" i="2" l="1"/>
  <c r="R6" i="2" s="1"/>
  <c r="S6" i="2" s="1"/>
  <c r="O32" i="2"/>
  <c r="P32" i="2" s="1"/>
  <c r="H32" i="2"/>
  <c r="I32" i="2" s="1"/>
  <c r="J32" i="2" s="1"/>
  <c r="O30" i="2"/>
  <c r="P30" i="2" s="1"/>
  <c r="H30" i="2"/>
  <c r="I30" i="2" s="1"/>
  <c r="J30" i="2" s="1"/>
  <c r="O29" i="2"/>
  <c r="P29" i="2" s="1"/>
  <c r="H29" i="2"/>
  <c r="I29" i="2" s="1"/>
  <c r="J29" i="2" s="1"/>
  <c r="O28" i="2"/>
  <c r="P28" i="2" s="1"/>
  <c r="H28" i="2"/>
  <c r="I28" i="2" s="1"/>
  <c r="J28" i="2" s="1"/>
  <c r="O22" i="2"/>
  <c r="P22" i="2" s="1"/>
  <c r="H22" i="2"/>
  <c r="I22" i="2" s="1"/>
  <c r="X75" i="1" l="1"/>
  <c r="J22" i="2"/>
  <c r="X42" i="1"/>
  <c r="X39" i="1"/>
  <c r="X37" i="1"/>
  <c r="X38" i="1"/>
  <c r="X31" i="1"/>
  <c r="Q30" i="2"/>
  <c r="Y48" i="1"/>
  <c r="Y29" i="1"/>
  <c r="Q28" i="2"/>
  <c r="Y42" i="1"/>
  <c r="Y39" i="1"/>
  <c r="Q29" i="2"/>
  <c r="Y38" i="1"/>
  <c r="Y37" i="1"/>
  <c r="Y31" i="1"/>
  <c r="X29" i="1"/>
  <c r="X48" i="1"/>
  <c r="X41" i="1"/>
  <c r="X54" i="1"/>
  <c r="X44" i="1"/>
  <c r="X53" i="1"/>
  <c r="Q22" i="2"/>
  <c r="Y75" i="1"/>
  <c r="Q32" i="2"/>
  <c r="Y54" i="1"/>
  <c r="Y41" i="1"/>
  <c r="Y53" i="1"/>
  <c r="Y44" i="1"/>
  <c r="R32" i="2" l="1"/>
  <c r="S32" i="2" s="1"/>
  <c r="R29" i="2"/>
  <c r="S29" i="2" s="1"/>
  <c r="R30" i="2"/>
  <c r="S30" i="2" s="1"/>
  <c r="R28" i="2"/>
  <c r="S28" i="2" s="1"/>
  <c r="R22" i="2"/>
  <c r="C4" i="2"/>
  <c r="S22" i="2" l="1"/>
  <c r="Z75" i="1" s="1"/>
  <c r="Z38" i="1"/>
  <c r="Z37" i="1"/>
  <c r="Z31" i="1"/>
  <c r="Z48" i="1"/>
  <c r="Z29" i="1"/>
  <c r="Z54" i="1"/>
  <c r="Z44" i="1"/>
  <c r="Z53" i="1"/>
  <c r="Z41" i="1"/>
  <c r="Z42" i="1"/>
  <c r="Z39" i="1"/>
  <c r="O5" i="2"/>
  <c r="P5" i="2" s="1"/>
  <c r="O9" i="2"/>
  <c r="P9" i="2" s="1"/>
  <c r="O11" i="2"/>
  <c r="P11" i="2" s="1"/>
  <c r="O12" i="2"/>
  <c r="P12" i="2" s="1"/>
  <c r="O13" i="2"/>
  <c r="P13" i="2" s="1"/>
  <c r="O31" i="2"/>
  <c r="P31" i="2" s="1"/>
  <c r="O15" i="2"/>
  <c r="P15" i="2" s="1"/>
  <c r="O19" i="2"/>
  <c r="P19" i="2" s="1"/>
  <c r="O20" i="2"/>
  <c r="P20" i="2" s="1"/>
  <c r="O8" i="2"/>
  <c r="P8" i="2" s="1"/>
  <c r="O26" i="2"/>
  <c r="P26" i="2" s="1"/>
  <c r="H5" i="2"/>
  <c r="I5" i="2" s="1"/>
  <c r="J5" i="2" s="1"/>
  <c r="H9" i="2"/>
  <c r="I9" i="2" s="1"/>
  <c r="J9" i="2" s="1"/>
  <c r="H11" i="2"/>
  <c r="I11" i="2" s="1"/>
  <c r="H12" i="2"/>
  <c r="I12" i="2" s="1"/>
  <c r="H13" i="2"/>
  <c r="I13" i="2" s="1"/>
  <c r="J13" i="2" s="1"/>
  <c r="H31" i="2"/>
  <c r="I31" i="2" s="1"/>
  <c r="J31" i="2" s="1"/>
  <c r="H15" i="2"/>
  <c r="I15" i="2" s="1"/>
  <c r="H19" i="2"/>
  <c r="I19" i="2" s="1"/>
  <c r="H20" i="2"/>
  <c r="I20" i="2" s="1"/>
  <c r="H8" i="2"/>
  <c r="I8" i="2" s="1"/>
  <c r="H26" i="2"/>
  <c r="I26" i="2" s="1"/>
  <c r="J26" i="2" s="1"/>
  <c r="H4" i="2"/>
  <c r="I4" i="2" s="1"/>
  <c r="O4" i="2"/>
  <c r="P4" i="2" s="1"/>
  <c r="X49" i="1" l="1"/>
  <c r="J19" i="2"/>
  <c r="X64" i="1"/>
  <c r="J20" i="2"/>
  <c r="X35" i="1"/>
  <c r="J12" i="2"/>
  <c r="X81" i="1"/>
  <c r="J15" i="2"/>
  <c r="X33" i="1"/>
  <c r="J11" i="2"/>
  <c r="X87" i="1"/>
  <c r="J8" i="2"/>
  <c r="Q12" i="2"/>
  <c r="Y35" i="1"/>
  <c r="Q9" i="2"/>
  <c r="Y89" i="1"/>
  <c r="Y82" i="1"/>
  <c r="X88" i="1"/>
  <c r="X84" i="1"/>
  <c r="Q5" i="2"/>
  <c r="Y25" i="1"/>
  <c r="Y27" i="1"/>
  <c r="Y26" i="1"/>
  <c r="Y73" i="1"/>
  <c r="Y47" i="1"/>
  <c r="Y76" i="1"/>
  <c r="Q4" i="2"/>
  <c r="Y28" i="1"/>
  <c r="J4" i="2"/>
  <c r="X28" i="1"/>
  <c r="X94" i="1"/>
  <c r="X69" i="1"/>
  <c r="Q31" i="2"/>
  <c r="Y88" i="1"/>
  <c r="Y84" i="1"/>
  <c r="X73" i="1"/>
  <c r="X25" i="1"/>
  <c r="X26" i="1"/>
  <c r="X76" i="1"/>
  <c r="X27" i="1"/>
  <c r="X47" i="1"/>
  <c r="Q26" i="2"/>
  <c r="Y94" i="1"/>
  <c r="Y69" i="1"/>
  <c r="Q11" i="2"/>
  <c r="Y33" i="1"/>
  <c r="Q8" i="2"/>
  <c r="Y87" i="1"/>
  <c r="Q20" i="2"/>
  <c r="Y64" i="1"/>
  <c r="X65" i="1"/>
  <c r="X24" i="1"/>
  <c r="X55" i="1"/>
  <c r="X70" i="1"/>
  <c r="X46" i="1"/>
  <c r="X91" i="1"/>
  <c r="X59" i="1"/>
  <c r="X43" i="1"/>
  <c r="X80" i="1"/>
  <c r="X72" i="1"/>
  <c r="X63" i="1"/>
  <c r="X93" i="1"/>
  <c r="X77" i="1"/>
  <c r="X61" i="1"/>
  <c r="X74" i="1"/>
  <c r="X58" i="1"/>
  <c r="X52" i="1"/>
  <c r="X90" i="1"/>
  <c r="Q19" i="2"/>
  <c r="Y49" i="1"/>
  <c r="Q15" i="2"/>
  <c r="Y81" i="1"/>
  <c r="X89" i="1"/>
  <c r="X82" i="1"/>
  <c r="Q13" i="2"/>
  <c r="Y70" i="1"/>
  <c r="Y46" i="1"/>
  <c r="Y91" i="1"/>
  <c r="Y59" i="1"/>
  <c r="Y43" i="1"/>
  <c r="Y24" i="1"/>
  <c r="Y63" i="1"/>
  <c r="Y80" i="1"/>
  <c r="Y72" i="1"/>
  <c r="Y93" i="1"/>
  <c r="Y77" i="1"/>
  <c r="Y61" i="1"/>
  <c r="Y58" i="1"/>
  <c r="Y90" i="1"/>
  <c r="Y74" i="1"/>
  <c r="Y52" i="1"/>
  <c r="Y65" i="1"/>
  <c r="Y55" i="1"/>
  <c r="R4" i="2" l="1"/>
  <c r="S4" i="2" s="1"/>
  <c r="Z28" i="1" s="1"/>
  <c r="R31" i="2"/>
  <c r="S31" i="2" s="1"/>
  <c r="R9" i="2"/>
  <c r="S9" i="2" s="1"/>
  <c r="R11" i="2"/>
  <c r="S11" i="2" s="1"/>
  <c r="Z33" i="1" s="1"/>
  <c r="R12" i="2"/>
  <c r="R15" i="2"/>
  <c r="S15" i="2" s="1"/>
  <c r="Z81" i="1" s="1"/>
  <c r="R8" i="2"/>
  <c r="R20" i="2"/>
  <c r="S20" i="2" s="1"/>
  <c r="Z64" i="1" s="1"/>
  <c r="R26" i="2"/>
  <c r="R5" i="2"/>
  <c r="R19" i="2"/>
  <c r="R13" i="2"/>
  <c r="S13" i="2" l="1"/>
  <c r="Z72" i="1" s="1"/>
  <c r="S19" i="2"/>
  <c r="Z49" i="1" s="1"/>
  <c r="Z82" i="1"/>
  <c r="Z89" i="1"/>
  <c r="Z88" i="1"/>
  <c r="Z84" i="1"/>
  <c r="Z74" i="1"/>
  <c r="Z52" i="1"/>
  <c r="Z91" i="1"/>
  <c r="Z61" i="1"/>
  <c r="Z43" i="1"/>
  <c r="S12" i="2"/>
  <c r="Z35" i="1" s="1"/>
  <c r="S8" i="2"/>
  <c r="Z87" i="1" s="1"/>
  <c r="S26" i="2"/>
  <c r="S5" i="2"/>
  <c r="Z63" i="1" l="1"/>
  <c r="Z93" i="1"/>
  <c r="Z58" i="1"/>
  <c r="Z80" i="1"/>
  <c r="Z55" i="1"/>
  <c r="Z65" i="1"/>
  <c r="Z24" i="1"/>
  <c r="Z70" i="1"/>
  <c r="Z90" i="1"/>
  <c r="Z59" i="1"/>
  <c r="Z77" i="1"/>
  <c r="Z46" i="1"/>
  <c r="Z76" i="1"/>
  <c r="Z26" i="1"/>
  <c r="Z73" i="1"/>
  <c r="Z47" i="1"/>
  <c r="Z27" i="1"/>
  <c r="Z25" i="1"/>
  <c r="Z94" i="1"/>
  <c r="Z69" i="1"/>
</calcChain>
</file>

<file path=xl/comments1.xml><?xml version="1.0" encoding="utf-8"?>
<comments xmlns="http://schemas.openxmlformats.org/spreadsheetml/2006/main">
  <authors>
    <author>Gerencia de Tecnología</author>
    <author>Diana Lorena Toro Betancur</author>
    <author>jzarate</author>
    <author>Usuario de Microsoft Office</author>
    <author>Tania Barrera Rodriguez</author>
    <author/>
  </authors>
  <commentList>
    <comment ref="AA20" authorId="0">
      <text>
        <r>
          <rPr>
            <b/>
            <sz val="9"/>
            <color rgb="FF000000"/>
            <rFont val="Tahoma"/>
            <family val="2"/>
          </rPr>
          <t>Índice de información clasificada y reservada:</t>
        </r>
        <r>
          <rPr>
            <sz val="9"/>
            <color rgb="FF000000"/>
            <rFont val="Tahoma"/>
            <family val="2"/>
          </rPr>
          <t xml:space="preserve">
</t>
        </r>
        <r>
          <rPr>
            <sz val="9"/>
            <color rgb="FF000000"/>
            <rFont val="Tahoma"/>
            <family val="2"/>
          </rPr>
          <t xml:space="preserve">Diligenciar esta sección para la información que previamente fue categorizada como "Clasificada  o Reservada, columnas  "R" y "S" respectivamente.
</t>
        </r>
        <r>
          <rPr>
            <sz val="9"/>
            <color rgb="FF000000"/>
            <rFont val="Tahoma"/>
            <family val="2"/>
          </rPr>
          <t xml:space="preserve">Para el diligenciamiento de esta información, podrá apoyarse en la Oficina Asesora Jurídica.
</t>
        </r>
        <r>
          <rPr>
            <sz val="9"/>
            <color rgb="FF000000"/>
            <rFont val="Tahoma"/>
            <family val="2"/>
          </rPr>
          <t xml:space="preserve">
</t>
        </r>
      </text>
    </comment>
    <comment ref="AG20" authorId="1">
      <text>
        <r>
          <rPr>
            <sz val="10"/>
            <color rgb="FF000000"/>
            <rFont val="Tahoma"/>
            <family val="2"/>
          </rPr>
          <t>Esta casilla permite determinar, si el activo de información identificado contiene datos personales. Ejemplo: Nombre, cédula, dirección, correo electrónico personal, datos biométricos, datos médicos, entre otros.</t>
        </r>
      </text>
    </comment>
    <comment ref="A21" authorId="2">
      <text>
        <r>
          <rPr>
            <b/>
            <sz val="9"/>
            <color rgb="FF000000"/>
            <rFont val="Tahoma"/>
            <family val="2"/>
          </rPr>
          <t>Nombre, función o proceso:</t>
        </r>
        <r>
          <rPr>
            <sz val="9"/>
            <color rgb="FF000000"/>
            <rFont val="Tahoma"/>
            <family val="2"/>
          </rPr>
          <t xml:space="preserve"> 
</t>
        </r>
        <r>
          <rPr>
            <sz val="9"/>
            <color rgb="FF000000"/>
            <rFont val="Tahoma"/>
            <family val="2"/>
          </rPr>
          <t xml:space="preserve">Registrar el nombre del proceso definido en el SGI al cual pertenece el documento
</t>
        </r>
        <r>
          <rPr>
            <sz val="9"/>
            <color rgb="FF000000"/>
            <rFont val="Tahoma"/>
            <family val="2"/>
          </rPr>
          <t>de archivo (registro); en caso de no existir un proceso definido, relacione la norma y el (los) artículo(s) o función que permite la producción del documento de archivo (registro).</t>
        </r>
      </text>
    </comment>
    <comment ref="B21" authorId="2">
      <text>
        <r>
          <rPr>
            <b/>
            <sz val="9"/>
            <color rgb="FF000000"/>
            <rFont val="Tahoma"/>
            <family val="2"/>
          </rPr>
          <t xml:space="preserve">Código del procedimiento: </t>
        </r>
        <r>
          <rPr>
            <sz val="9"/>
            <color rgb="FF000000"/>
            <rFont val="Tahoma"/>
            <family val="2"/>
          </rPr>
          <t xml:space="preserve">
</t>
        </r>
        <r>
          <rPr>
            <sz val="9"/>
            <color rgb="FF000000"/>
            <rFont val="Tahoma"/>
            <family val="2"/>
          </rPr>
          <t>Registrar el código del procedimiento en el que se encuentra referenciado el documento de archivo o registro y su versión. Si se identifica una norma o función, en este campo se incluye “No Aplica”.</t>
        </r>
      </text>
    </comment>
    <comment ref="C21" authorId="2">
      <text>
        <r>
          <rPr>
            <b/>
            <sz val="9"/>
            <color rgb="FF000000"/>
            <rFont val="Tahoma"/>
            <family val="2"/>
          </rPr>
          <t xml:space="preserve">Código del formato: </t>
        </r>
        <r>
          <rPr>
            <sz val="9"/>
            <color rgb="FF000000"/>
            <rFont val="Tahoma"/>
            <family val="2"/>
          </rPr>
          <t xml:space="preserve">
</t>
        </r>
        <r>
          <rPr>
            <sz val="9"/>
            <color rgb="FF000000"/>
            <rFont val="Tahoma"/>
            <family val="2"/>
          </rPr>
          <t xml:space="preserve">Registrar el código asignado al formato dentro del Sistema  de Gestión Integral, del cual se genera el documento de archivo o registro. En caso que el formato se encuentre en proceso de adopción o sea un documento externo, registre el nombre de éste. Sí no se cuenta con un formato preestablecido para la
</t>
        </r>
        <r>
          <rPr>
            <sz val="9"/>
            <color rgb="FF000000"/>
            <rFont val="Tahoma"/>
            <family val="2"/>
          </rPr>
          <t>generación del documento de archivo (registro), en este campo se diligencia “No Aplica ”.</t>
        </r>
      </text>
    </comment>
    <comment ref="V21" authorId="3">
      <text>
        <r>
          <rPr>
            <sz val="10"/>
            <color rgb="FF000000"/>
            <rFont val="Tahoma"/>
            <family val="34"/>
          </rPr>
          <t xml:space="preserve">Los valores de esta sección se obtienen de lo diligenciado en la pestaña "Agrupamiento de Activos".
</t>
        </r>
        <r>
          <rPr>
            <sz val="10"/>
            <color rgb="FF000000"/>
            <rFont val="Tahoma"/>
            <family val="34"/>
          </rPr>
          <t xml:space="preserve">En esta pestaña las casillas se encuentran bloqueadas.
</t>
        </r>
      </text>
    </comment>
    <comment ref="W21" authorId="3">
      <text>
        <r>
          <rPr>
            <sz val="10"/>
            <color rgb="FF000000"/>
            <rFont val="Tahoma"/>
            <family val="2"/>
          </rPr>
          <t xml:space="preserve">Los valores de esta sección se obtienen de lo diligenciado en la pestaña "Agrupamiento de Activos".
</t>
        </r>
        <r>
          <rPr>
            <sz val="10"/>
            <color rgb="FF000000"/>
            <rFont val="Tahoma"/>
            <family val="2"/>
          </rPr>
          <t xml:space="preserve">
</t>
        </r>
        <r>
          <rPr>
            <sz val="10"/>
            <color rgb="FF000000"/>
            <rFont val="Tahoma"/>
            <family val="2"/>
          </rPr>
          <t>En esta pestaña las casillas se encuentran bloqueadas.</t>
        </r>
      </text>
    </comment>
    <comment ref="X21" authorId="3">
      <text>
        <r>
          <rPr>
            <sz val="10"/>
            <color rgb="FF000000"/>
            <rFont val="Tahoma"/>
            <family val="34"/>
          </rPr>
          <t xml:space="preserve">Los valores de esta sección se obtienen de lo diligenciado en la pestaña "Agrupamiento de Activos".
</t>
        </r>
        <r>
          <rPr>
            <sz val="10"/>
            <color rgb="FF000000"/>
            <rFont val="Tahoma"/>
            <family val="34"/>
          </rPr>
          <t xml:space="preserve">En esta pestaña las casillas se encuentran bloqueadas.
</t>
        </r>
      </text>
    </comment>
    <comment ref="Y21" authorId="3">
      <text>
        <r>
          <rPr>
            <sz val="10"/>
            <color rgb="FF000000"/>
            <rFont val="Tahoma"/>
            <family val="34"/>
          </rPr>
          <t xml:space="preserve">Los valores de esta sección se obtienen de lo diligenciado en la pestaña "Agrupamiento de Activos".
</t>
        </r>
        <r>
          <rPr>
            <sz val="10"/>
            <color rgb="FF000000"/>
            <rFont val="Tahoma"/>
            <family val="34"/>
          </rPr>
          <t xml:space="preserve">En esta pestaña las casillas se encuentran bloqueadas.
</t>
        </r>
      </text>
    </comment>
    <comment ref="Z21" authorId="3">
      <text>
        <r>
          <rPr>
            <sz val="10"/>
            <color rgb="FF000000"/>
            <rFont val="Tahoma"/>
            <family val="34"/>
          </rPr>
          <t>Los valores de esta sección se obtienen de lo diligenciado en la pestaña "Agrupamiento de Activos".</t>
        </r>
        <r>
          <rPr>
            <sz val="10"/>
            <color rgb="FF000000"/>
            <rFont val="Tahoma"/>
            <family val="34"/>
          </rPr>
          <t xml:space="preserve">
</t>
        </r>
        <r>
          <rPr>
            <sz val="10"/>
            <color rgb="FF000000"/>
            <rFont val="Tahoma"/>
            <family val="34"/>
          </rPr>
          <t>En esta pestaña las casillas se encuentran bloqueadas.</t>
        </r>
        <r>
          <rPr>
            <sz val="10"/>
            <color rgb="FF000000"/>
            <rFont val="Tahoma"/>
            <family val="34"/>
          </rPr>
          <t xml:space="preserve">
</t>
        </r>
      </text>
    </comment>
    <comment ref="AA21" authorId="4">
      <text>
        <r>
          <rPr>
            <b/>
            <sz val="9"/>
            <color rgb="FF000000"/>
            <rFont val="Tahoma"/>
            <family val="2"/>
          </rPr>
          <t>Objeto legítimo de la excepción:</t>
        </r>
        <r>
          <rPr>
            <sz val="9"/>
            <color rgb="FF000000"/>
            <rFont val="Tahoma"/>
            <family val="2"/>
          </rPr>
          <t xml:space="preserve">
</t>
        </r>
        <r>
          <rPr>
            <sz val="9"/>
            <color rgb="FF000000"/>
            <rFont val="Tahoma"/>
            <family val="2"/>
          </rPr>
          <t xml:space="preserve">La identificación de la excepción que, dentro de las previstas en los artículos 18 y 19 de la Ley 1712 de 2014, cobija la calificación de información reservada o clasificada.
</t>
        </r>
      </text>
    </comment>
    <comment ref="AB21" authorId="4">
      <text>
        <r>
          <rPr>
            <b/>
            <sz val="9"/>
            <color indexed="8"/>
            <rFont val="Tahoma"/>
            <family val="2"/>
          </rPr>
          <t>Fundamento constitucional o legal:</t>
        </r>
        <r>
          <rPr>
            <sz val="9"/>
            <color indexed="8"/>
            <rFont val="Tahoma"/>
            <family val="2"/>
          </rPr>
          <t xml:space="preserve">
Indicar el fundamento constitucional o legal que justifican la clasificación o la reserva, señalando expresamente la norma, artículo, inciso o párrafo que la ampara.</t>
        </r>
      </text>
    </comment>
    <comment ref="AC21" authorId="4">
      <text>
        <r>
          <rPr>
            <b/>
            <sz val="9"/>
            <color indexed="8"/>
            <rFont val="Tahoma"/>
            <family val="2"/>
          </rPr>
          <t>Fundamento jurídico de la excepción:</t>
        </r>
        <r>
          <rPr>
            <sz val="9"/>
            <color indexed="8"/>
            <rFont val="Tahoma"/>
            <family val="2"/>
          </rPr>
          <t xml:space="preserve">
Mención de la norma jurídica que sirve como fundamento jurídico para la clasificación o reserva de la información.
</t>
        </r>
      </text>
    </comment>
    <comment ref="AD21" authorId="4">
      <text>
        <r>
          <rPr>
            <b/>
            <sz val="9"/>
            <color indexed="8"/>
            <rFont val="Tahoma"/>
            <family val="2"/>
          </rPr>
          <t>Excepción total o parcial:</t>
        </r>
        <r>
          <rPr>
            <sz val="9"/>
            <color indexed="8"/>
            <rFont val="Tahoma"/>
            <family val="2"/>
          </rPr>
          <t xml:space="preserve">
Según sea integral o parcial la calificación, las partes o secciones clasificadas o reservadas.
</t>
        </r>
      </text>
    </comment>
    <comment ref="AE21" authorId="4">
      <text>
        <r>
          <rPr>
            <b/>
            <sz val="9"/>
            <color indexed="8"/>
            <rFont val="Tahoma"/>
            <family val="2"/>
          </rPr>
          <t>Fecha de la calificación:</t>
        </r>
        <r>
          <rPr>
            <sz val="9"/>
            <color indexed="8"/>
            <rFont val="Tahoma"/>
            <family val="2"/>
          </rPr>
          <t xml:space="preserve">
Es la fecha de la calificación de la información como reservada o clasificada.</t>
        </r>
      </text>
    </comment>
    <comment ref="AF21" authorId="4">
      <text>
        <r>
          <rPr>
            <b/>
            <sz val="9"/>
            <color rgb="FF000000"/>
            <rFont val="Tahoma"/>
            <family val="2"/>
          </rPr>
          <t>Plazo de la clasificación o reserva.</t>
        </r>
        <r>
          <rPr>
            <sz val="9"/>
            <color rgb="FF000000"/>
            <rFont val="Tahoma"/>
            <family val="2"/>
          </rPr>
          <t xml:space="preserve">
</t>
        </r>
        <r>
          <rPr>
            <sz val="9"/>
            <color rgb="FF000000"/>
            <rFont val="Tahoma"/>
            <family val="2"/>
          </rPr>
          <t xml:space="preserve">El tiempo que cobija la clasificación o reserva.
</t>
        </r>
      </text>
    </comment>
    <comment ref="D22" authorId="5">
      <text>
        <r>
          <rPr>
            <b/>
            <sz val="9"/>
            <color rgb="FF000000"/>
            <rFont val="Tahoma"/>
            <family val="2"/>
          </rPr>
          <t>Nombre del registro o documento de archivo:</t>
        </r>
        <r>
          <rPr>
            <sz val="9"/>
            <color rgb="FF000000"/>
            <rFont val="Tahoma"/>
            <family val="2"/>
          </rPr>
          <t xml:space="preserve">
</t>
        </r>
        <r>
          <rPr>
            <sz val="9"/>
            <color rgb="FF000000"/>
            <rFont val="Tahoma"/>
            <family val="2"/>
          </rPr>
          <t xml:space="preserve">Registrar la denominación asignada al documento de archivo o registro. 
</t>
        </r>
        <r>
          <rPr>
            <sz val="9"/>
            <color rgb="FF000000"/>
            <rFont val="Tahoma"/>
            <family val="2"/>
          </rPr>
          <t xml:space="preserve">
</t>
        </r>
        <r>
          <rPr>
            <sz val="9"/>
            <color rgb="FF000000"/>
            <rFont val="Tahoma"/>
            <family val="2"/>
          </rPr>
          <t xml:space="preserve"> Es necesario resaltar que este nombre es diferente al nombre asignado al formato. 
</t>
        </r>
        <r>
          <rPr>
            <sz val="9"/>
            <color rgb="FF000000"/>
            <rFont val="Tahoma"/>
            <family val="2"/>
          </rPr>
          <t xml:space="preserve">
</t>
        </r>
      </text>
    </comment>
    <comment ref="E22" authorId="5">
      <text>
        <r>
          <rPr>
            <b/>
            <sz val="9"/>
            <color rgb="FF000000"/>
            <rFont val="Tahoma"/>
            <family val="2"/>
          </rPr>
          <t>Definición del registro o documento de archivo</t>
        </r>
        <r>
          <rPr>
            <sz val="9"/>
            <color rgb="FF000000"/>
            <rFont val="Tahoma"/>
            <family val="2"/>
          </rPr>
          <t xml:space="preserve">:
</t>
        </r>
        <r>
          <rPr>
            <sz val="9"/>
            <color rgb="FF000000"/>
            <rFont val="Tahoma"/>
            <family val="2"/>
          </rPr>
          <t>Realizar la descripción general del documento, especificando la información que contiene.</t>
        </r>
      </text>
    </comment>
    <comment ref="F22" authorId="5">
      <text>
        <r>
          <rPr>
            <b/>
            <sz val="9"/>
            <color rgb="FF000000"/>
            <rFont val="Tahoma"/>
            <family val="2"/>
          </rPr>
          <t>Idioma:</t>
        </r>
        <r>
          <rPr>
            <sz val="9"/>
            <color rgb="FF000000"/>
            <rFont val="Tahoma"/>
            <family val="2"/>
          </rPr>
          <t xml:space="preserve">
</t>
        </r>
        <r>
          <rPr>
            <sz val="9"/>
            <color rgb="FF000000"/>
            <rFont val="Tahoma"/>
            <family val="2"/>
          </rPr>
          <t>Establecer el idioma, lengua o dialecto en que se encuentra la información consignada en el documento de archivo (registro).</t>
        </r>
      </text>
    </comment>
    <comment ref="G22" authorId="5">
      <text>
        <r>
          <rPr>
            <b/>
            <sz val="9"/>
            <color rgb="FF000000"/>
            <rFont val="Tahoma"/>
            <family val="2"/>
          </rPr>
          <t>Análogo:</t>
        </r>
        <r>
          <rPr>
            <sz val="9"/>
            <color rgb="FF000000"/>
            <rFont val="Tahoma"/>
            <family val="2"/>
          </rPr>
          <t xml:space="preserve">
</t>
        </r>
        <r>
          <rPr>
            <sz val="9"/>
            <color rgb="FF000000"/>
            <rFont val="Tahoma"/>
            <family val="2"/>
          </rPr>
          <t>Marcar con una “X” si el documento se encuentra elaborado en soporte papel y cinta (video, casete, película, microfilm, entre otros).</t>
        </r>
      </text>
    </comment>
    <comment ref="H22" authorId="5">
      <text>
        <r>
          <rPr>
            <b/>
            <sz val="9"/>
            <color rgb="FF000000"/>
            <rFont val="Tahoma"/>
            <family val="2"/>
          </rPr>
          <t>Digital:</t>
        </r>
        <r>
          <rPr>
            <sz val="9"/>
            <color rgb="FF000000"/>
            <rFont val="Tahoma"/>
            <family val="2"/>
          </rPr>
          <t xml:space="preserve">
</t>
        </r>
        <r>
          <rPr>
            <sz val="9"/>
            <color rgb="FF000000"/>
            <rFont val="Tahoma"/>
            <family val="2"/>
          </rPr>
          <t xml:space="preserve">Marcar con una “X” en caso que el documento (registro) haya sido digitalizado  o haya sufrido un proceso de conversión de una señal o soporte analógico a una representación digital (Acuerdo 027 de 2006 de Archivo General de la Nación).
</t>
        </r>
        <r>
          <rPr>
            <sz val="9"/>
            <color rgb="FF000000"/>
            <rFont val="Tahoma"/>
            <family val="2"/>
          </rPr>
          <t xml:space="preserve">
</t>
        </r>
        <r>
          <rPr>
            <sz val="9"/>
            <color rgb="FF000000"/>
            <rFont val="Tahoma"/>
            <family val="2"/>
          </rPr>
          <t>Si el documento se digitaliza y el documento en papel se conserva, se deben marcar con X las dos opciones: Análogo y Digital.</t>
        </r>
      </text>
    </comment>
    <comment ref="I22" authorId="5">
      <text>
        <r>
          <rPr>
            <b/>
            <sz val="9"/>
            <color rgb="FF000000"/>
            <rFont val="Tahoma"/>
            <family val="2"/>
          </rPr>
          <t>Electrónico:</t>
        </r>
        <r>
          <rPr>
            <sz val="9"/>
            <color rgb="FF000000"/>
            <rFont val="Tahoma"/>
            <family val="2"/>
          </rPr>
          <t xml:space="preserve">
</t>
        </r>
        <r>
          <rPr>
            <sz val="9"/>
            <color rgb="FF000000"/>
            <rFont val="Tahoma"/>
            <family val="2"/>
          </rPr>
          <t xml:space="preserve">Marcar con una “X” si el registro de la información generada, recibida, almacenada, y comunicada se encuentra en medios electrónicos, y permanece en estos medios durante su ciclo vital. (Acuerdo 027 de 2006 de Archivo General de la Nación). </t>
        </r>
      </text>
    </comment>
    <comment ref="J22" authorId="5">
      <text>
        <r>
          <rPr>
            <b/>
            <sz val="9"/>
            <color rgb="FF000000"/>
            <rFont val="Tahoma"/>
            <family val="2"/>
          </rPr>
          <t>Descripción del soporte:</t>
        </r>
        <r>
          <rPr>
            <sz val="9"/>
            <color rgb="FF000000"/>
            <rFont val="Tahoma"/>
            <family val="2"/>
          </rPr>
          <t xml:space="preserve">
</t>
        </r>
        <r>
          <rPr>
            <sz val="9"/>
            <color rgb="FF000000"/>
            <rFont val="Tahoma"/>
            <family val="2"/>
          </rPr>
          <t>En este se debe Indicar el soporte específico de la información: papel; cintas, películas y casetes (cine, video, audio, microfilm, etc.); discos duros; discos ópticos (CD, DVD, Blu Ray, etc.), entre otros.</t>
        </r>
      </text>
    </comment>
    <comment ref="K22" authorId="5">
      <text>
        <r>
          <rPr>
            <b/>
            <sz val="9"/>
            <color rgb="FF000000"/>
            <rFont val="Tahoma"/>
            <family val="2"/>
          </rPr>
          <t>Presentación de la información (formato):</t>
        </r>
        <r>
          <rPr>
            <sz val="9"/>
            <color rgb="FF000000"/>
            <rFont val="Tahoma"/>
            <family val="2"/>
          </rPr>
          <t xml:space="preserve">
</t>
        </r>
        <r>
          <rPr>
            <sz val="9"/>
            <color rgb="FF000000"/>
            <rFont val="Tahoma"/>
            <family val="2"/>
          </rPr>
          <t xml:space="preserve">Se debe identificar la forma, tamaño o modo en la que se presenta la información o se permite su visualización o consulta, tales como: hoja de cálculo, imagen, video, documento de texto, etc. Asimismo, si es necesario, especificar la extensión del archivo en el que se encuentra dicho documento, por ejemplo .jpg, .odt, .xls. 
</t>
        </r>
        <r>
          <rPr>
            <sz val="9"/>
            <color rgb="FF000000"/>
            <rFont val="Tahoma"/>
            <family val="2"/>
          </rPr>
          <t xml:space="preserve">Nota: Si el documento es análogo se debe diligenciar "No aplica"
</t>
        </r>
      </text>
    </comment>
    <comment ref="L22" authorId="5">
      <text>
        <r>
          <rPr>
            <b/>
            <sz val="9"/>
            <color rgb="FF000000"/>
            <rFont val="Tahoma"/>
            <family val="2"/>
          </rPr>
          <t>Interno:</t>
        </r>
        <r>
          <rPr>
            <sz val="9"/>
            <color rgb="FF000000"/>
            <rFont val="Tahoma"/>
            <family val="2"/>
          </rPr>
          <t xml:space="preserve">
</t>
        </r>
        <r>
          <rPr>
            <sz val="9"/>
            <color rgb="FF000000"/>
            <rFont val="Tahoma"/>
            <family val="2"/>
          </rPr>
          <t>Marcar con una “X” cuando la información es generada por la entidad u organismo distrital.</t>
        </r>
      </text>
    </comment>
    <comment ref="M22" authorId="5">
      <text>
        <r>
          <rPr>
            <b/>
            <sz val="9"/>
            <color rgb="FF000000"/>
            <rFont val="Tahoma"/>
            <family val="2"/>
          </rPr>
          <t>Externo:</t>
        </r>
        <r>
          <rPr>
            <sz val="9"/>
            <color rgb="FF000000"/>
            <rFont val="Tahoma"/>
            <family val="2"/>
          </rPr>
          <t xml:space="preserve">
</t>
        </r>
        <r>
          <rPr>
            <sz val="9"/>
            <color rgb="FF000000"/>
            <rFont val="Tahoma"/>
            <family val="2"/>
          </rPr>
          <t>Marcar con una “X” cuando la información es generada por una persona natural o jurídica diferente a la entidad u organismo distrital y hace parte de las actividades de ésta.</t>
        </r>
      </text>
    </comment>
    <comment ref="N22" authorId="5">
      <text>
        <r>
          <rPr>
            <b/>
            <sz val="9"/>
            <color rgb="FF000000"/>
            <rFont val="Tahoma"/>
            <family val="2"/>
          </rPr>
          <t>Serie:</t>
        </r>
        <r>
          <rPr>
            <sz val="9"/>
            <color rgb="FF000000"/>
            <rFont val="Tahoma"/>
            <family val="2"/>
          </rPr>
          <t xml:space="preserve">
</t>
        </r>
        <r>
          <rPr>
            <sz val="9"/>
            <color rgb="FF000000"/>
            <rFont val="Tahoma"/>
            <family val="2"/>
          </rPr>
          <t>Registrar el nombre asignado en la tabla de retención documental para la serie y subserie. En caso de no contar con una clasificación documental, en este campo se registra la expresión “sin establecer”.</t>
        </r>
      </text>
    </comment>
    <comment ref="O22" authorId="5">
      <text>
        <r>
          <rPr>
            <b/>
            <sz val="9"/>
            <color rgb="FF000000"/>
            <rFont val="Tahoma"/>
            <family val="2"/>
          </rPr>
          <t>Subserie:</t>
        </r>
        <r>
          <rPr>
            <sz val="9"/>
            <color rgb="FF000000"/>
            <rFont val="Tahoma"/>
            <family val="2"/>
          </rPr>
          <t xml:space="preserve">
</t>
        </r>
        <r>
          <rPr>
            <sz val="9"/>
            <color rgb="FF000000"/>
            <rFont val="Tahoma"/>
            <family val="2"/>
          </rPr>
          <t xml:space="preserve">Registrar el nombre asignado en la tabla de retención documental para la serie y subserie.
</t>
        </r>
      </text>
    </comment>
    <comment ref="P22" authorId="5">
      <text>
        <r>
          <rPr>
            <b/>
            <sz val="9"/>
            <color rgb="FF000000"/>
            <rFont val="Tahoma"/>
            <family val="2"/>
          </rPr>
          <t>Descripción de la categoría de información:</t>
        </r>
        <r>
          <rPr>
            <sz val="9"/>
            <color rgb="FF000000"/>
            <rFont val="Tahoma"/>
            <family val="2"/>
          </rPr>
          <t xml:space="preserve"> 
</t>
        </r>
        <r>
          <rPr>
            <sz val="9"/>
            <color rgb="FF000000"/>
            <rFont val="Tahoma"/>
            <family val="2"/>
          </rPr>
          <t xml:space="preserve">Categoría de información es toda información de contenido o estructura homogénea, sea física o electrónica, emanada de un mismo sujeto obligado como resultado del ejercicio de sus funciones y que pueda agruparse a partir de categorías, tipos o clases según sus características internas (contenido) o externas (formato o estructura).
</t>
        </r>
        <r>
          <rPr>
            <sz val="9"/>
            <color rgb="FF000000"/>
            <rFont val="Tahoma"/>
            <family val="2"/>
          </rPr>
          <t xml:space="preserve">Diligenciar este campo con una breve descripción del contenido de la serie y subserie documental, la cual puede ser tomada de las Fichas de Valoración Documental, si ya se encuentran elaboradas. 
</t>
        </r>
        <r>
          <rPr>
            <sz val="9"/>
            <color rgb="FF000000"/>
            <rFont val="Tahoma"/>
            <family val="2"/>
          </rPr>
          <t>En caso de no contar con una clasificación documental, en este campo se registra la expresión “sin establecer”.</t>
        </r>
      </text>
    </comment>
    <comment ref="Q22" authorId="2">
      <text>
        <r>
          <rPr>
            <b/>
            <sz val="9"/>
            <color rgb="FF000000"/>
            <rFont val="Tahoma"/>
            <family val="2"/>
          </rPr>
          <t>Custodio de la información:</t>
        </r>
        <r>
          <rPr>
            <sz val="9"/>
            <color rgb="FF000000"/>
            <rFont val="Tahoma"/>
            <family val="2"/>
          </rPr>
          <t xml:space="preserve">
</t>
        </r>
        <r>
          <rPr>
            <sz val="9"/>
            <color rgb="FF000000"/>
            <rFont val="Tahoma"/>
            <family val="2"/>
          </rPr>
          <t xml:space="preserve">Indicar la dependencia y el cargo del custodio de la información. En caso de que el custodio sea un tercero, indicar la empresa y cargo del mismo. La  responsabilidad del custodio es
</t>
        </r>
        <r>
          <rPr>
            <sz val="9"/>
            <color rgb="FF000000"/>
            <rFont val="Tahoma"/>
            <family val="2"/>
          </rPr>
          <t>aplicar las políticas, procedimientos y protocolos asociados al acceso a la información que se establezcan por parte de la entidad y del propietario de la información (propietario de los activos), así como los relacionados con su trámite y conservación. Para definir esta persona es necesario tener en cuenta la localización del documento de archivo (registro).</t>
        </r>
      </text>
    </comment>
    <comment ref="R22" authorId="2">
      <text>
        <r>
          <rPr>
            <b/>
            <sz val="9"/>
            <color rgb="FF000000"/>
            <rFont val="Tahoma"/>
            <family val="2"/>
          </rPr>
          <t>Estado de la información:</t>
        </r>
        <r>
          <rPr>
            <sz val="9"/>
            <color rgb="FF000000"/>
            <rFont val="Tahoma"/>
            <family val="2"/>
          </rPr>
          <t xml:space="preserve">
</t>
        </r>
        <r>
          <rPr>
            <sz val="9"/>
            <color rgb="FF000000"/>
            <rFont val="Tahoma"/>
            <family val="2"/>
          </rPr>
          <t xml:space="preserve">Indicar si el documento de archivo (registro) se encuentra disponible (los usuarios pueden acceder
</t>
        </r>
        <r>
          <rPr>
            <sz val="9"/>
            <color rgb="FF000000"/>
            <rFont val="Tahoma"/>
            <family val="2"/>
          </rPr>
          <t>a él en el lugar donde se ubica el documento original), publicado (los usuarios pueden acceder en línea al documento, es decir, a través de la página web u otro medio habilitado para tal fin), o disponible y publicado (puede presentarse que el original del documento de archivo (registro) se encuentre disponible, pero que exista publicada una copia del mismo).</t>
        </r>
      </text>
    </comment>
    <comment ref="S22" authorId="2">
      <text>
        <r>
          <rPr>
            <b/>
            <sz val="9"/>
            <color rgb="FF000000"/>
            <rFont val="Tahoma"/>
            <family val="2"/>
          </rPr>
          <t>Localización del documento/activo de información o lugar de consulta:</t>
        </r>
        <r>
          <rPr>
            <sz val="9"/>
            <color rgb="FF000000"/>
            <rFont val="Tahoma"/>
            <family val="2"/>
          </rPr>
          <t xml:space="preserve">
</t>
        </r>
        <r>
          <rPr>
            <sz val="9"/>
            <color rgb="FF000000"/>
            <rFont val="Tahoma"/>
            <family val="2"/>
          </rPr>
          <t xml:space="preserve">indicar el archivo de gestión o el lugar donde reposa el original
</t>
        </r>
        <r>
          <rPr>
            <sz val="9"/>
            <color rgb="FF000000"/>
            <rFont val="Tahoma"/>
            <family val="2"/>
          </rPr>
          <t>del documento.</t>
        </r>
      </text>
    </comment>
    <comment ref="T22" authorId="2">
      <text>
        <r>
          <rPr>
            <b/>
            <sz val="9"/>
            <color rgb="FF000000"/>
            <rFont val="Tahoma"/>
            <family val="2"/>
          </rPr>
          <t>Publicada en (link página web):</t>
        </r>
        <r>
          <rPr>
            <sz val="9"/>
            <color rgb="FF000000"/>
            <rFont val="Tahoma"/>
            <family val="2"/>
          </rPr>
          <t xml:space="preserve">
</t>
        </r>
        <r>
          <rPr>
            <sz val="9"/>
            <color rgb="FF000000"/>
            <rFont val="Tahoma"/>
            <family val="2"/>
          </rPr>
          <t>Incluir el link de consulta del documento de archivo (registro) en el caso en que se encuentre en línea, es decir, a través de la página web u otro medio habilitado para tal fin. De lo contrario escriba “No aplica”.</t>
        </r>
      </text>
    </comment>
    <comment ref="U22" authorId="2">
      <text>
        <r>
          <rPr>
            <b/>
            <sz val="9"/>
            <color rgb="FF000000"/>
            <rFont val="Tahoma"/>
            <family val="2"/>
          </rPr>
          <t>Área/dependencia:</t>
        </r>
        <r>
          <rPr>
            <sz val="9"/>
            <color rgb="FF000000"/>
            <rFont val="Tahoma"/>
            <family val="2"/>
          </rPr>
          <t xml:space="preserve">
</t>
        </r>
        <r>
          <rPr>
            <sz val="9"/>
            <color rgb="FF000000"/>
            <rFont val="Tahoma"/>
            <family val="2"/>
          </rPr>
          <t xml:space="preserve">Es el nombre de la dependencia responsable de
</t>
        </r>
        <r>
          <rPr>
            <sz val="9"/>
            <color rgb="FF000000"/>
            <rFont val="Tahoma"/>
            <family val="2"/>
          </rPr>
          <t>la producción del documento de archivo (registro) en virtud al cumplimiento de sus funciones, procesos y procedimientos.</t>
        </r>
      </text>
    </comment>
  </commentList>
</comments>
</file>

<file path=xl/comments2.xml><?xml version="1.0" encoding="utf-8"?>
<comments xmlns="http://schemas.openxmlformats.org/spreadsheetml/2006/main">
  <authors>
    <author>Usuario de Microsoft Office</author>
    <author>Diana Constanza Carvajal Peña</author>
    <author>Pamela del Pilar Mayorga Ramos</author>
  </authors>
  <commentList>
    <comment ref="A2" authorId="0">
      <text>
        <r>
          <rPr>
            <sz val="10"/>
            <color rgb="FF000000"/>
            <rFont val="Tahoma"/>
            <family val="2"/>
          </rPr>
          <t>Escriba el nombre del activo de información a analizar.</t>
        </r>
      </text>
    </comment>
    <comment ref="B2" authorId="0">
      <text>
        <r>
          <rPr>
            <sz val="10"/>
            <color rgb="FF000000"/>
            <rFont val="Tahoma"/>
            <family val="2"/>
          </rPr>
          <t xml:space="preserve">En esta Casilla se debe escoger el nivel de clasificación de la información de acuerdo a los siguientes niveles:
</t>
        </r>
        <r>
          <rPr>
            <sz val="10"/>
            <color rgb="FF000000"/>
            <rFont val="Tahoma"/>
            <family val="2"/>
          </rPr>
          <t xml:space="preserve">
</t>
        </r>
        <r>
          <rPr>
            <b/>
            <sz val="10"/>
            <color rgb="FF000000"/>
            <rFont val="Tahoma"/>
            <family val="2"/>
          </rPr>
          <t>Información Pública Reservada:</t>
        </r>
        <r>
          <rPr>
            <sz val="10"/>
            <color rgb="FF000000"/>
            <rFont val="Tahoma"/>
            <family val="2"/>
          </rPr>
          <t xml:space="preserve"> 
</t>
        </r>
        <r>
          <rPr>
            <sz val="10"/>
            <color rgb="FF000000"/>
            <rFont val="Tahoma"/>
            <family val="2"/>
          </rPr>
          <t xml:space="preserve">
</t>
        </r>
        <r>
          <rPr>
            <sz val="10"/>
            <color rgb="FF000000"/>
            <rFont val="Tahoma"/>
            <family val="34"/>
          </rPr>
          <t>En esta categoría se encuentra aquella información que esté en poder o custodia de la Unidad y a la cual deba restringirse su acceso por parte de la ciudadanía para evitar daños a intereses públicos por tener el potencial de afectar lo siguiente:</t>
        </r>
        <r>
          <rPr>
            <sz val="10"/>
            <color rgb="FF000000"/>
            <rFont val="Tahoma"/>
            <family val="34"/>
          </rPr>
          <t xml:space="preserve">
</t>
        </r>
        <r>
          <rPr>
            <i/>
            <sz val="10"/>
            <color rgb="FF000000"/>
            <rFont val="Tahoma"/>
            <family val="34"/>
          </rPr>
          <t>“La defensa y seguridad nacional;</t>
        </r>
        <r>
          <rPr>
            <sz val="10"/>
            <color rgb="FF000000"/>
            <rFont val="Tahoma"/>
            <family val="34"/>
          </rPr>
          <t xml:space="preserve">
</t>
        </r>
        <r>
          <rPr>
            <i/>
            <sz val="10"/>
            <color rgb="FF000000"/>
            <rFont val="Tahoma"/>
            <family val="34"/>
          </rPr>
          <t>La seguridad pública;</t>
        </r>
        <r>
          <rPr>
            <sz val="10"/>
            <color rgb="FF000000"/>
            <rFont val="Tahoma"/>
            <family val="34"/>
          </rPr>
          <t xml:space="preserve">
</t>
        </r>
        <r>
          <rPr>
            <i/>
            <sz val="10"/>
            <color rgb="FF000000"/>
            <rFont val="Tahoma"/>
            <family val="34"/>
          </rPr>
          <t>Las relaciones internacionales;</t>
        </r>
        <r>
          <rPr>
            <sz val="10"/>
            <color rgb="FF000000"/>
            <rFont val="Tahoma"/>
            <family val="34"/>
          </rPr>
          <t xml:space="preserve">
</t>
        </r>
        <r>
          <rPr>
            <i/>
            <sz val="10"/>
            <color rgb="FF000000"/>
            <rFont val="Tahoma"/>
            <family val="34"/>
          </rPr>
          <t>La prevención, investigación y persecución de los delitos y las faltas disciplinarias, mientras que no se haga efectiva la medida de aseguramiento o se formule pliego de cargos, según el caso;</t>
        </r>
        <r>
          <rPr>
            <sz val="10"/>
            <color rgb="FF000000"/>
            <rFont val="Tahoma"/>
            <family val="34"/>
          </rPr>
          <t xml:space="preserve">
</t>
        </r>
        <r>
          <rPr>
            <i/>
            <sz val="10"/>
            <color rgb="FF000000"/>
            <rFont val="Tahoma"/>
            <family val="34"/>
          </rPr>
          <t>El debido proceso y la igualdad de las partes en los procesos judiciales;</t>
        </r>
        <r>
          <rPr>
            <sz val="10"/>
            <color rgb="FF000000"/>
            <rFont val="Tahoma"/>
            <family val="34"/>
          </rPr>
          <t xml:space="preserve">
</t>
        </r>
        <r>
          <rPr>
            <i/>
            <sz val="10"/>
            <color rgb="FF000000"/>
            <rFont val="Tahoma"/>
            <family val="34"/>
          </rPr>
          <t>La administración efectiva de la justicia;</t>
        </r>
        <r>
          <rPr>
            <sz val="10"/>
            <color rgb="FF000000"/>
            <rFont val="Tahoma"/>
            <family val="34"/>
          </rPr>
          <t xml:space="preserve">
</t>
        </r>
        <r>
          <rPr>
            <i/>
            <sz val="10"/>
            <color rgb="FF000000"/>
            <rFont val="Tahoma"/>
            <family val="34"/>
          </rPr>
          <t>Los derechos de la infancia y la adolescencia;</t>
        </r>
        <r>
          <rPr>
            <sz val="10"/>
            <color rgb="FF000000"/>
            <rFont val="Tahoma"/>
            <family val="34"/>
          </rPr>
          <t xml:space="preserve">
</t>
        </r>
        <r>
          <rPr>
            <i/>
            <sz val="10"/>
            <color rgb="FF000000"/>
            <rFont val="Tahoma"/>
            <family val="34"/>
          </rPr>
          <t>La estabilidad macroeconómica y financiera del país;</t>
        </r>
        <r>
          <rPr>
            <sz val="10"/>
            <color rgb="FF000000"/>
            <rFont val="Tahoma"/>
            <family val="34"/>
          </rPr>
          <t xml:space="preserve">
</t>
        </r>
        <r>
          <rPr>
            <i/>
            <sz val="10"/>
            <color rgb="FF000000"/>
            <rFont val="Tahoma"/>
            <family val="34"/>
          </rPr>
          <t>La salud pública.”</t>
        </r>
        <r>
          <rPr>
            <sz val="10"/>
            <color rgb="FF000000"/>
            <rFont val="Tahoma"/>
            <family val="34"/>
          </rPr>
          <t xml:space="preserve"> 
</t>
        </r>
        <r>
          <rPr>
            <sz val="10"/>
            <color rgb="FF000000"/>
            <rFont val="Tahoma"/>
            <family val="34"/>
          </rPr>
          <t xml:space="preserve">
</t>
        </r>
        <r>
          <rPr>
            <b/>
            <sz val="10"/>
            <color rgb="FF000000"/>
            <rFont val="Tahoma"/>
            <family val="34"/>
          </rPr>
          <t xml:space="preserve">Información Pública Clasificada:
</t>
        </r>
        <r>
          <rPr>
            <sz val="10"/>
            <color rgb="FF000000"/>
            <rFont val="Tahoma"/>
            <family val="34"/>
          </rPr>
          <t xml:space="preserve">
</t>
        </r>
        <r>
          <rPr>
            <i/>
            <sz val="10"/>
            <color rgb="FF000000"/>
            <rFont val="Arial"/>
            <family val="2"/>
          </rPr>
          <t>“Esta información es propia de la entidad o de terceros y puede ser utilizada por todos los funcionarios de la entidad para realizar labores propias de los procesos, pero no puede ser conocida por terceros sin autorización del propietario.”</t>
        </r>
        <r>
          <rPr>
            <sz val="10"/>
            <color rgb="FF000000"/>
            <rFont val="Arial"/>
            <family val="2"/>
          </rPr>
          <t xml:space="preserve">
</t>
        </r>
        <r>
          <rPr>
            <sz val="10"/>
            <color rgb="FF000000"/>
            <rFont val="Arial"/>
            <family val="2"/>
          </rPr>
          <t> </t>
        </r>
        <r>
          <rPr>
            <sz val="10"/>
            <color rgb="FF000000"/>
            <rFont val="Arial"/>
            <family val="2"/>
          </rPr>
          <t xml:space="preserve">
</t>
        </r>
        <r>
          <rPr>
            <sz val="10"/>
            <color rgb="FF000000"/>
            <rFont val="Arial"/>
            <family val="2"/>
          </rPr>
          <t>En esta categoría se encuentra:</t>
        </r>
        <r>
          <rPr>
            <sz val="10"/>
            <color rgb="FF000000"/>
            <rFont val="Arial"/>
            <family val="2"/>
          </rPr>
          <t xml:space="preserve">
</t>
        </r>
        <r>
          <rPr>
            <sz val="10"/>
            <color rgb="FF000000"/>
            <rFont val="Arial"/>
            <family val="2"/>
          </rPr>
          <t> </t>
        </r>
        <r>
          <rPr>
            <sz val="10"/>
            <color rgb="FF000000"/>
            <rFont val="Arial"/>
            <family val="2"/>
          </rPr>
          <t xml:space="preserve">
</t>
        </r>
        <r>
          <rPr>
            <sz val="10"/>
            <color rgb="FF000000"/>
            <rFont val="Arial"/>
            <family val="2"/>
          </rPr>
          <t>Aquella información a la cual debe restringirse su acceso por parte de la ciudadanía para evitar que se vulneren los siguientes derechos:</t>
        </r>
        <r>
          <rPr>
            <sz val="10"/>
            <color rgb="FF000000"/>
            <rFont val="Arial"/>
            <family val="2"/>
          </rPr>
          <t xml:space="preserve">
</t>
        </r>
        <r>
          <rPr>
            <sz val="10"/>
            <color rgb="FF000000"/>
            <rFont val="Arial"/>
            <family val="2"/>
          </rPr>
          <t> </t>
        </r>
        <r>
          <rPr>
            <sz val="10"/>
            <color rgb="FF000000"/>
            <rFont val="Arial"/>
            <family val="2"/>
          </rPr>
          <t xml:space="preserve">
</t>
        </r>
        <r>
          <rPr>
            <sz val="10"/>
            <color rgb="FF000000"/>
            <rFont val="Arial"/>
            <family val="2"/>
          </rPr>
          <t>“</t>
        </r>
        <r>
          <rPr>
            <i/>
            <sz val="10"/>
            <color rgb="FF000000"/>
            <rFont val="Arial"/>
            <family val="2"/>
          </rPr>
          <t>El derecho de toda persona a la intimidad, bajo las limitaciones propias que impone la condición de servidor público, en concordancia con lo estipulado;</t>
        </r>
        <r>
          <rPr>
            <sz val="10"/>
            <color rgb="FF000000"/>
            <rFont val="Arial"/>
            <family val="2"/>
          </rPr>
          <t xml:space="preserve">
</t>
        </r>
        <r>
          <rPr>
            <i/>
            <sz val="10"/>
            <color rgb="FF000000"/>
            <rFont val="Arial"/>
            <family val="2"/>
          </rPr>
          <t>El derecho de toda persona a la vida, la salud o la seguridad;</t>
        </r>
        <r>
          <rPr>
            <sz val="10"/>
            <color rgb="FF000000"/>
            <rFont val="Arial"/>
            <family val="2"/>
          </rPr>
          <t xml:space="preserve">
</t>
        </r>
        <r>
          <rPr>
            <i/>
            <sz val="10"/>
            <color rgb="FF000000"/>
            <rFont val="Arial"/>
            <family val="2"/>
          </rPr>
          <t>Los secretos comerciales, industriales y profesionales</t>
        </r>
        <r>
          <rPr>
            <sz val="10"/>
            <color rgb="FF000000"/>
            <rFont val="Arial"/>
            <family val="2"/>
          </rPr>
          <t xml:space="preserve">”.
</t>
        </r>
        <r>
          <rPr>
            <sz val="10"/>
            <color rgb="FF000000"/>
            <rFont val="Arial"/>
            <family val="2"/>
          </rPr>
          <t>Datos Personales Sensibles de acuerdo a lo establecido en la ley 1581 de 2012 definidos como “</t>
        </r>
        <r>
          <rPr>
            <i/>
            <sz val="10"/>
            <color rgb="FF000000"/>
            <rFont val="Arial"/>
            <family val="2"/>
          </rPr>
          <t>aquellos que afectan la intimidad del Titular o cuyo uso indebido puede generar su discriminación, tales como aquellos que revelen el origen racial o étnico, la orientación política, las convicciones religiosas o filosóficas, la pertenencia a sindicatos, organizaciones sociales, de derechos humanos o que promueva intereses de cualquier partido político o que garanticen los derechos y garantías de partidos políticos de oposición así como los datos relativos a la salud, a la vida sexual y los datos biométricos</t>
        </r>
        <r>
          <rPr>
            <sz val="10"/>
            <color rgb="FF000000"/>
            <rFont val="Arial"/>
            <family val="2"/>
          </rPr>
          <t xml:space="preserve">”.
</t>
        </r>
        <r>
          <rPr>
            <sz val="10"/>
            <color rgb="FF000000"/>
            <rFont val="Arial"/>
            <family val="2"/>
          </rPr>
          <t>Dato privado. “</t>
        </r>
        <r>
          <rPr>
            <i/>
            <sz val="10"/>
            <color rgb="FF000000"/>
            <rFont val="Arial"/>
            <family val="2"/>
          </rPr>
          <t>Es el dato que por su naturaleza íntima o reservada sólo es relevante para el titular</t>
        </r>
        <r>
          <rPr>
            <sz val="10"/>
            <color rgb="FF000000"/>
            <rFont val="Arial"/>
            <family val="2"/>
          </rPr>
          <t xml:space="preserve">”.
</t>
        </r>
        <r>
          <rPr>
            <sz val="10"/>
            <color rgb="FF000000"/>
            <rFont val="Arial"/>
            <family val="2"/>
          </rPr>
          <t xml:space="preserve">Datos Personales Semiprivado de acuerdo a lo establecido en la ley 1581 de 2012 (Referenciada en el numeral anterior) definidos como aquellos datos que no tienen naturaleza intima, reservada, ni pública y cuyo conocimiento o divulgación puede interesar no solo a su titular, si no a cierto sector o grupo de personas o a la sociedad en general. Su tratamiento no se encuentra prohibido, pero sí requiere de autorización previa y expresa del titular del </t>
        </r>
        <r>
          <rPr>
            <sz val="10"/>
            <color rgb="FF000000"/>
            <rFont val="Tahoma"/>
            <family val="34"/>
          </rPr>
          <t>d</t>
        </r>
        <r>
          <rPr>
            <sz val="10"/>
            <color rgb="FF000000"/>
            <rFont val="Tahoma"/>
            <family val="34"/>
          </rPr>
          <t>a</t>
        </r>
        <r>
          <rPr>
            <b/>
            <sz val="10"/>
            <color rgb="FF000000"/>
            <rFont val="Tahoma"/>
            <family val="34"/>
          </rPr>
          <t>to.
Información Públ</t>
        </r>
        <r>
          <rPr>
            <b/>
            <sz val="10"/>
            <color rgb="FF000000"/>
            <rFont val="Tahoma"/>
            <family val="34"/>
          </rPr>
          <t>i</t>
        </r>
        <r>
          <rPr>
            <i/>
            <sz val="10"/>
            <color rgb="FF000000"/>
            <rFont val="Tahoma"/>
            <family val="34"/>
          </rPr>
          <t>ca:
“Información que puede ser entregada o publicada sin restricciones a cualquier persona dentro y fuera de la entidad, sin que esto implique daños a terceros ni a las actividades y procesos de la entid</t>
        </r>
        <r>
          <rPr>
            <sz val="10"/>
            <color rgb="FF000000"/>
            <rFont val="Tahoma"/>
            <family val="34"/>
          </rPr>
          <t>a</t>
        </r>
        <r>
          <rPr>
            <i/>
            <sz val="10"/>
            <color rgb="FF000000"/>
            <rFont val="Tahoma"/>
            <family val="34"/>
          </rPr>
          <t>d</t>
        </r>
        <r>
          <rPr>
            <sz val="10"/>
            <color rgb="FF000000"/>
            <rFont val="Tahoma"/>
            <family val="34"/>
          </rPr>
          <t>.</t>
        </r>
        <r>
          <rPr>
            <sz val="10"/>
            <color rgb="FF000000"/>
            <rFont val="Tahoma"/>
            <family val="34"/>
          </rPr>
          <t>” 
Por la naturaleza de la Unidad, acá se encuentra toda la información que esta posea o custodie y no cumpla con alguna de las características mencionadas en la definición de los niveles “Pública Clasificada” o “Pública Reservada” de esta misma ta</t>
        </r>
        <r>
          <rPr>
            <sz val="10"/>
            <rFont val="Arial"/>
            <family val="2"/>
          </rPr>
          <t xml:space="preserve">bla. </t>
        </r>
      </text>
    </comment>
    <comment ref="D2" authorId="0">
      <text>
        <r>
          <rPr>
            <sz val="10"/>
            <color rgb="FF000000"/>
            <rFont val="Tahoma"/>
            <family val="2"/>
          </rPr>
          <t xml:space="preserve">La integridad se evalúa de acuerdo al impacto que puede tener para la organización la modificación no autorizada del activo de información, teniendo en cuenta los siguientes tipos de impacto:
</t>
        </r>
        <r>
          <rPr>
            <sz val="10"/>
            <color rgb="FF000000"/>
            <rFont val="Tahoma"/>
            <family val="2"/>
          </rPr>
          <t xml:space="preserve">Impacto a la imagen.
</t>
        </r>
        <r>
          <rPr>
            <sz val="10"/>
            <color rgb="FF000000"/>
            <rFont val="Tahoma"/>
            <family val="2"/>
          </rPr>
          <t xml:space="preserve">Impacto a la información.
</t>
        </r>
        <r>
          <rPr>
            <sz val="10"/>
            <color rgb="FF000000"/>
            <rFont val="Tahoma"/>
            <family val="2"/>
          </rPr>
          <t xml:space="preserve">Impacto Legal.
</t>
        </r>
        <r>
          <rPr>
            <sz val="10"/>
            <color rgb="FF000000"/>
            <rFont val="Tahoma"/>
            <family val="2"/>
          </rPr>
          <t>Impacto Financiero.</t>
        </r>
      </text>
    </comment>
    <comment ref="K2" authorId="0">
      <text>
        <r>
          <rPr>
            <sz val="10"/>
            <color rgb="FF000000"/>
            <rFont val="Times New Roman"/>
            <family val="18"/>
          </rPr>
          <t>La integridad se evalúa de acuerdo al impacto que puede tener para la organización la modificación no autorizada del activo de información, teniendo en cuenta los siguientes tipos de impacto:</t>
        </r>
        <r>
          <rPr>
            <sz val="10"/>
            <color rgb="FF000000"/>
            <rFont val="Times New Roman"/>
            <family val="18"/>
          </rPr>
          <t xml:space="preserve">
</t>
        </r>
        <r>
          <rPr>
            <sz val="10"/>
            <color rgb="FF000000"/>
            <rFont val="Times New Roman"/>
            <family val="18"/>
          </rPr>
          <t>Impacto a la imagen.</t>
        </r>
        <r>
          <rPr>
            <sz val="10"/>
            <color rgb="FF000000"/>
            <rFont val="Times New Roman"/>
            <family val="18"/>
          </rPr>
          <t xml:space="preserve">
</t>
        </r>
        <r>
          <rPr>
            <sz val="10"/>
            <color rgb="FF000000"/>
            <rFont val="Times New Roman"/>
            <family val="18"/>
          </rPr>
          <t>Impacto a la información.</t>
        </r>
        <r>
          <rPr>
            <sz val="10"/>
            <color rgb="FF000000"/>
            <rFont val="Times New Roman"/>
            <family val="18"/>
          </rPr>
          <t xml:space="preserve">
</t>
        </r>
        <r>
          <rPr>
            <sz val="10"/>
            <color rgb="FF000000"/>
            <rFont val="Times New Roman"/>
            <family val="18"/>
          </rPr>
          <t>Impacto Legal.</t>
        </r>
        <r>
          <rPr>
            <sz val="10"/>
            <color rgb="FF000000"/>
            <rFont val="Times New Roman"/>
            <family val="18"/>
          </rPr>
          <t xml:space="preserve">
</t>
        </r>
        <r>
          <rPr>
            <sz val="10"/>
            <color rgb="FF000000"/>
            <rFont val="Times New Roman"/>
            <family val="18"/>
          </rPr>
          <t>Impacto Financiero.</t>
        </r>
        <r>
          <rPr>
            <sz val="10"/>
            <color rgb="FF000000"/>
            <rFont val="Times New Roman"/>
            <family val="18"/>
          </rPr>
          <t xml:space="preserve">
</t>
        </r>
      </text>
    </comment>
    <comment ref="S2" authorId="0">
      <text>
        <r>
          <rPr>
            <sz val="10"/>
            <color rgb="FF000000"/>
            <rFont val="Tahoma"/>
            <family val="2"/>
          </rPr>
          <t xml:space="preserve">La criticidad del activo quedará evaluada de acuerdo al promedio entre los tres valores de Confidencialidad, Integridad y Disponibilidad.
</t>
        </r>
        <r>
          <rPr>
            <sz val="10"/>
            <color rgb="FF000000"/>
            <rFont val="Tahoma"/>
            <family val="2"/>
          </rPr>
          <t xml:space="preserve">
</t>
        </r>
        <r>
          <rPr>
            <sz val="10"/>
            <color rgb="FF000000"/>
            <rFont val="Tahoma"/>
            <family val="2"/>
          </rPr>
          <t xml:space="preserve">Este promedio se calcula asignando un valor numérico a cada nivel así:
</t>
        </r>
        <r>
          <rPr>
            <sz val="10"/>
            <color rgb="FF000000"/>
            <rFont val="Tahoma"/>
            <family val="2"/>
          </rPr>
          <t xml:space="preserve">
</t>
        </r>
        <r>
          <rPr>
            <b/>
            <sz val="10"/>
            <color rgb="FF000000"/>
            <rFont val="Tahoma"/>
            <family val="2"/>
          </rPr>
          <t xml:space="preserve">Confidencialidad:
</t>
        </r>
        <r>
          <rPr>
            <sz val="10"/>
            <color rgb="FF000000"/>
            <rFont val="Tahoma"/>
            <family val="2"/>
          </rPr>
          <t xml:space="preserve">1 -- Pública
</t>
        </r>
        <r>
          <rPr>
            <sz val="10"/>
            <color rgb="FF000000"/>
            <rFont val="Tahoma"/>
            <family val="2"/>
          </rPr>
          <t xml:space="preserve">2 -- Pública Clasificada
</t>
        </r>
        <r>
          <rPr>
            <sz val="10"/>
            <color rgb="FF000000"/>
            <rFont val="Tahoma"/>
            <family val="2"/>
          </rPr>
          <t xml:space="preserve">3 -- Pública Reservada
</t>
        </r>
        <r>
          <rPr>
            <sz val="10"/>
            <color rgb="FF000000"/>
            <rFont val="Tahoma"/>
            <family val="2"/>
          </rPr>
          <t xml:space="preserve">
</t>
        </r>
        <r>
          <rPr>
            <b/>
            <sz val="10"/>
            <color rgb="FF000000"/>
            <rFont val="Tahoma"/>
            <family val="2"/>
          </rPr>
          <t xml:space="preserve">Integridad y Disponibilidad:
</t>
        </r>
        <r>
          <rPr>
            <sz val="10"/>
            <color rgb="FF000000"/>
            <rFont val="Tahoma"/>
            <family val="2"/>
          </rPr>
          <t xml:space="preserve">1 -- Bajo
</t>
        </r>
        <r>
          <rPr>
            <sz val="10"/>
            <color rgb="FF000000"/>
            <rFont val="Tahoma"/>
            <family val="2"/>
          </rPr>
          <t xml:space="preserve">2 -- Medio
</t>
        </r>
        <r>
          <rPr>
            <sz val="10"/>
            <color rgb="FF000000"/>
            <rFont val="Tahoma"/>
            <family val="2"/>
          </rPr>
          <t xml:space="preserve">3 -- Alto
</t>
        </r>
      </text>
    </comment>
    <comment ref="D3" authorId="0">
      <text>
        <r>
          <rPr>
            <sz val="10"/>
            <color rgb="FF000000"/>
            <rFont val="Tahoma"/>
            <family val="2"/>
          </rPr>
          <t xml:space="preserve">El impacto a la imagen se evalúa de acuerdo a 5 posibles niveles:
</t>
        </r>
        <r>
          <rPr>
            <sz val="10"/>
            <color rgb="FF000000"/>
            <rFont val="Tahoma"/>
            <family val="2"/>
          </rPr>
          <t xml:space="preserve">
</t>
        </r>
        <r>
          <rPr>
            <b/>
            <sz val="10"/>
            <color rgb="FF000000"/>
            <rFont val="Tahoma"/>
            <family val="34"/>
          </rPr>
          <t>5</t>
        </r>
        <r>
          <rPr>
            <b/>
            <sz val="10"/>
            <color rgb="FF000000"/>
            <rFont val="Tahoma"/>
            <family val="34"/>
          </rPr>
          <t xml:space="preserve"> </t>
        </r>
        <r>
          <rPr>
            <b/>
            <sz val="10"/>
            <color rgb="FF000000"/>
            <rFont val="Tahoma"/>
            <family val="34"/>
          </rPr>
          <t xml:space="preserve">Catastrófico
</t>
        </r>
        <r>
          <rPr>
            <sz val="10"/>
            <color rgb="FF000000"/>
            <rFont val="Tahoma"/>
            <family val="34"/>
          </rPr>
          <t xml:space="preserve">Se afecta la imagen ante toda la ciudadanía distrital y nacional.
</t>
        </r>
        <r>
          <rPr>
            <b/>
            <sz val="10"/>
            <color rgb="FF000000"/>
            <rFont val="Tahoma"/>
            <family val="34"/>
          </rPr>
          <t>4</t>
        </r>
        <r>
          <rPr>
            <b/>
            <sz val="10"/>
            <color rgb="FF000000"/>
            <rFont val="Tahoma"/>
            <family val="34"/>
          </rPr>
          <t xml:space="preserve"> </t>
        </r>
        <r>
          <rPr>
            <b/>
            <sz val="10"/>
            <color rgb="FF000000"/>
            <rFont val="Tahoma"/>
            <family val="34"/>
          </rPr>
          <t xml:space="preserve">Mayor
</t>
        </r>
        <r>
          <rPr>
            <sz val="10"/>
            <color rgb="FF000000"/>
            <rFont val="Tahoma"/>
            <family val="34"/>
          </rPr>
          <t xml:space="preserve">Se afecta la imagen ante uno o varios grupos de interés, instituciones públicas, privadas, de control, medios de comunicación y organizaciones internacionales.
</t>
        </r>
        <r>
          <rPr>
            <b/>
            <sz val="10"/>
            <color rgb="FF000000"/>
            <rFont val="Tahoma"/>
            <family val="34"/>
          </rPr>
          <t>3</t>
        </r>
        <r>
          <rPr>
            <b/>
            <sz val="10"/>
            <color rgb="FF000000"/>
            <rFont val="Tahoma"/>
            <family val="34"/>
          </rPr>
          <t xml:space="preserve"> </t>
        </r>
        <r>
          <rPr>
            <b/>
            <sz val="10"/>
            <color rgb="FF000000"/>
            <rFont val="Tahoma"/>
            <family val="34"/>
          </rPr>
          <t xml:space="preserve">Moderado
</t>
        </r>
        <r>
          <rPr>
            <sz val="10"/>
            <color rgb="FF000000"/>
            <rFont val="Tahoma"/>
            <family val="34"/>
          </rPr>
          <t xml:space="preserve">Se afecta la imagen a nivel de sector Hacienda
</t>
        </r>
        <r>
          <rPr>
            <b/>
            <sz val="10"/>
            <color rgb="FF000000"/>
            <rFont val="Tahoma"/>
            <family val="34"/>
          </rPr>
          <t>2</t>
        </r>
        <r>
          <rPr>
            <b/>
            <sz val="10"/>
            <color rgb="FF000000"/>
            <rFont val="Tahoma"/>
            <family val="34"/>
          </rPr>
          <t xml:space="preserve"> </t>
        </r>
        <r>
          <rPr>
            <b/>
            <sz val="10"/>
            <color rgb="FF000000"/>
            <rFont val="Tahoma"/>
            <family val="34"/>
          </rPr>
          <t xml:space="preserve">Menor
</t>
        </r>
        <r>
          <rPr>
            <sz val="10"/>
            <color rgb="FF000000"/>
            <rFont val="Tahoma"/>
            <family val="34"/>
          </rPr>
          <t xml:space="preserve">Se afecta la imagen a más de una área de la entidad
</t>
        </r>
        <r>
          <rPr>
            <b/>
            <sz val="10"/>
            <color rgb="FF000000"/>
            <rFont val="Tahoma"/>
            <family val="34"/>
          </rPr>
          <t>1</t>
        </r>
        <r>
          <rPr>
            <b/>
            <sz val="10"/>
            <color rgb="FF000000"/>
            <rFont val="Tahoma"/>
            <family val="34"/>
          </rPr>
          <t xml:space="preserve"> </t>
        </r>
        <r>
          <rPr>
            <b/>
            <sz val="10"/>
            <color rgb="FF000000"/>
            <rFont val="Tahoma"/>
            <family val="34"/>
          </rPr>
          <t xml:space="preserve">Insignificante
</t>
        </r>
        <r>
          <rPr>
            <sz val="10"/>
            <color rgb="FF000000"/>
            <rFont val="Tahoma"/>
            <family val="34"/>
          </rPr>
          <t xml:space="preserve">Se afecta la imagen a nivel de un área de la entidad 
</t>
        </r>
      </text>
    </comment>
    <comment ref="E3" authorId="0">
      <text>
        <r>
          <rPr>
            <sz val="10"/>
            <color rgb="FF000000"/>
            <rFont val="Tahoma"/>
            <family val="2"/>
          </rPr>
          <t xml:space="preserve">El impacto a la información se evalúa de acuerdo a los siguientes niveles:
</t>
        </r>
        <r>
          <rPr>
            <sz val="10"/>
            <color rgb="FF000000"/>
            <rFont val="Tahoma"/>
            <family val="34"/>
          </rPr>
          <t xml:space="preserve">
</t>
        </r>
        <r>
          <rPr>
            <b/>
            <sz val="10"/>
            <color rgb="FF000000"/>
            <rFont val="Tahoma"/>
            <family val="34"/>
          </rPr>
          <t>5</t>
        </r>
        <r>
          <rPr>
            <b/>
            <sz val="10"/>
            <color rgb="FF000000"/>
            <rFont val="Tahoma"/>
            <family val="34"/>
          </rPr>
          <t xml:space="preserve"> </t>
        </r>
        <r>
          <rPr>
            <b/>
            <sz val="10"/>
            <color rgb="FF000000"/>
            <rFont val="Tahoma"/>
            <family val="34"/>
          </rPr>
          <t xml:space="preserve">Catastrófico
</t>
        </r>
        <r>
          <rPr>
            <sz val="10"/>
            <color rgb="FF000000"/>
            <rFont val="Tahoma"/>
            <family val="34"/>
          </rPr>
          <t xml:space="preserve">Personal interno o externo no autorizado tenga acceso a información altamente restringida o la información y su calidad no se puede recuperar o ser reconstruida. 
</t>
        </r>
        <r>
          <rPr>
            <b/>
            <sz val="10"/>
            <color rgb="FF000000"/>
            <rFont val="Tahoma"/>
            <family val="34"/>
          </rPr>
          <t>4</t>
        </r>
        <r>
          <rPr>
            <b/>
            <sz val="10"/>
            <color rgb="FF000000"/>
            <rFont val="Tahoma"/>
            <family val="34"/>
          </rPr>
          <t xml:space="preserve"> </t>
        </r>
        <r>
          <rPr>
            <b/>
            <sz val="10"/>
            <color rgb="FF000000"/>
            <rFont val="Tahoma"/>
            <family val="34"/>
          </rPr>
          <t xml:space="preserve">Mayor
</t>
        </r>
        <r>
          <rPr>
            <sz val="10"/>
            <color rgb="FF000000"/>
            <rFont val="Tahoma"/>
            <family val="34"/>
          </rPr>
          <t xml:space="preserve">Personal externo no autorizado tenga acceso a información restringida o la información y su calidad no puede ser recuperada y reconstruida totalmente en forma oportuna.
</t>
        </r>
        <r>
          <rPr>
            <b/>
            <sz val="10"/>
            <color rgb="FF000000"/>
            <rFont val="Tahoma"/>
            <family val="34"/>
          </rPr>
          <t>3</t>
        </r>
        <r>
          <rPr>
            <b/>
            <sz val="10"/>
            <color rgb="FF000000"/>
            <rFont val="Tahoma"/>
            <family val="34"/>
          </rPr>
          <t xml:space="preserve"> </t>
        </r>
        <r>
          <rPr>
            <b/>
            <sz val="10"/>
            <color rgb="FF000000"/>
            <rFont val="Tahoma"/>
            <family val="34"/>
          </rPr>
          <t xml:space="preserve">Moderado
</t>
        </r>
        <r>
          <rPr>
            <sz val="10"/>
            <color rgb="FF000000"/>
            <rFont val="Tahoma"/>
            <family val="34"/>
          </rPr>
          <t xml:space="preserve">Personal interno no autorizado tenga acceso a información restringida o la información y su calidad no puede ser recuperada y reconstruida en forma oportuna
</t>
        </r>
        <r>
          <rPr>
            <b/>
            <sz val="10"/>
            <color rgb="FF000000"/>
            <rFont val="Tahoma"/>
            <family val="34"/>
          </rPr>
          <t>2</t>
        </r>
        <r>
          <rPr>
            <b/>
            <sz val="10"/>
            <color rgb="FF000000"/>
            <rFont val="Tahoma"/>
            <family val="34"/>
          </rPr>
          <t xml:space="preserve"> </t>
        </r>
        <r>
          <rPr>
            <b/>
            <sz val="10"/>
            <color rgb="FF000000"/>
            <rFont val="Tahoma"/>
            <family val="34"/>
          </rPr>
          <t xml:space="preserve">Menor
</t>
        </r>
        <r>
          <rPr>
            <sz val="10"/>
            <color rgb="FF000000"/>
            <rFont val="Tahoma"/>
            <family val="34"/>
          </rPr>
          <t xml:space="preserve">Personal externo no autorizado tenga acceso a información de uso interno generalizado o la información se puede recuperar y reconstruir en su totalidad  y con calidad oportunamente
</t>
        </r>
        <r>
          <rPr>
            <b/>
            <sz val="10"/>
            <color rgb="FF000000"/>
            <rFont val="Tahoma"/>
            <family val="34"/>
          </rPr>
          <t>1</t>
        </r>
        <r>
          <rPr>
            <b/>
            <sz val="10"/>
            <color rgb="FF000000"/>
            <rFont val="Tahoma"/>
            <family val="34"/>
          </rPr>
          <t xml:space="preserve"> </t>
        </r>
        <r>
          <rPr>
            <b/>
            <sz val="10"/>
            <color rgb="FF000000"/>
            <rFont val="Tahoma"/>
            <family val="34"/>
          </rPr>
          <t xml:space="preserve">Insignificante
</t>
        </r>
        <r>
          <rPr>
            <sz val="10"/>
            <color rgb="FF000000"/>
            <rFont val="Tahoma"/>
            <family val="34"/>
          </rPr>
          <t xml:space="preserve">No se afecta la confidencialidad, disponibilidad e integridad de la información 
</t>
        </r>
      </text>
    </comment>
    <comment ref="F3" authorId="0">
      <text>
        <r>
          <rPr>
            <b/>
            <sz val="10"/>
            <color rgb="FF000000"/>
            <rFont val="Tahoma"/>
            <family val="34"/>
          </rPr>
          <t xml:space="preserve">5 Catastrófico
</t>
        </r>
        <r>
          <rPr>
            <sz val="10"/>
            <color rgb="FF000000"/>
            <rFont val="Tahoma"/>
            <family val="34"/>
          </rPr>
          <t xml:space="preserve">Posibilidad supresión o fusión de la Entidad por decisión de la Administración Distrital 
</t>
        </r>
        <r>
          <rPr>
            <b/>
            <sz val="10"/>
            <color rgb="FF000000"/>
            <rFont val="Tahoma"/>
            <family val="34"/>
          </rPr>
          <t xml:space="preserve">4 Mayor
</t>
        </r>
        <r>
          <rPr>
            <sz val="10"/>
            <color rgb="FF000000"/>
            <rFont val="Tahoma"/>
            <family val="34"/>
          </rPr>
          <t xml:space="preserve">Fallos judiciales en contra de la Entidad 
</t>
        </r>
        <r>
          <rPr>
            <b/>
            <sz val="10"/>
            <color rgb="FF000000"/>
            <rFont val="Tahoma"/>
            <family val="34"/>
          </rPr>
          <t xml:space="preserve">3 Moderado
</t>
        </r>
        <r>
          <rPr>
            <sz val="10"/>
            <color rgb="FF000000"/>
            <rFont val="Tahoma"/>
            <family val="34"/>
          </rPr>
          <t xml:space="preserve">Acciones legales o investigaciones interpuestas en contra de la Entidad 
</t>
        </r>
        <r>
          <rPr>
            <b/>
            <sz val="10"/>
            <color rgb="FF000000"/>
            <rFont val="Tahoma"/>
            <family val="34"/>
          </rPr>
          <t xml:space="preserve">2 Menor
</t>
        </r>
        <r>
          <rPr>
            <sz val="10"/>
            <color rgb="FF000000"/>
            <rFont val="Tahoma"/>
            <family val="34"/>
          </rPr>
          <t xml:space="preserve">Reclamaciones por parte de usuarios
</t>
        </r>
        <r>
          <rPr>
            <b/>
            <sz val="10"/>
            <color rgb="FF000000"/>
            <rFont val="Tahoma"/>
            <family val="34"/>
          </rPr>
          <t xml:space="preserve">1 Insignificante
</t>
        </r>
        <r>
          <rPr>
            <sz val="10"/>
            <color rgb="FF000000"/>
            <rFont val="Tahoma"/>
            <family val="34"/>
          </rPr>
          <t xml:space="preserve">Observaciones administrativas
</t>
        </r>
      </text>
    </comment>
    <comment ref="G3" authorId="0">
      <text>
        <r>
          <rPr>
            <b/>
            <sz val="10"/>
            <color rgb="FF000000"/>
            <rFont val="Tahoma"/>
            <family val="34"/>
          </rPr>
          <t xml:space="preserve">5 Catastrófico
</t>
        </r>
        <r>
          <rPr>
            <sz val="10"/>
            <color rgb="FF000000"/>
            <rFont val="Tahoma"/>
            <family val="34"/>
          </rPr>
          <t xml:space="preserve">Afectación presupuestal igual o superior al 12%
</t>
        </r>
        <r>
          <rPr>
            <b/>
            <sz val="10"/>
            <color rgb="FF000000"/>
            <rFont val="Tahoma"/>
            <family val="34"/>
          </rPr>
          <t xml:space="preserve">4 Mayor
</t>
        </r>
        <r>
          <rPr>
            <sz val="10"/>
            <color rgb="FF000000"/>
            <rFont val="Tahoma"/>
            <family val="34"/>
          </rPr>
          <t xml:space="preserve">Afectación presupuestal entre el 6% y el 11%
</t>
        </r>
        <r>
          <rPr>
            <b/>
            <sz val="10"/>
            <color rgb="FF000000"/>
            <rFont val="Tahoma"/>
            <family val="34"/>
          </rPr>
          <t xml:space="preserve">3 Moderado
</t>
        </r>
        <r>
          <rPr>
            <sz val="10"/>
            <color rgb="FF000000"/>
            <rFont val="Tahoma"/>
            <family val="34"/>
          </rPr>
          <t xml:space="preserve">Afectación presupuestal entre el 3% y el 5%
</t>
        </r>
        <r>
          <rPr>
            <b/>
            <sz val="10"/>
            <color rgb="FF000000"/>
            <rFont val="Tahoma"/>
            <family val="34"/>
          </rPr>
          <t xml:space="preserve">2 Menor
</t>
        </r>
        <r>
          <rPr>
            <sz val="10"/>
            <color rgb="FF000000"/>
            <rFont val="Tahoma"/>
            <family val="34"/>
          </rPr>
          <t xml:space="preserve">Afectación presupuestal entre el 1% y el 2%
</t>
        </r>
        <r>
          <rPr>
            <b/>
            <sz val="10"/>
            <color rgb="FF000000"/>
            <rFont val="Tahoma"/>
            <family val="34"/>
          </rPr>
          <t xml:space="preserve">1 Insignificante
</t>
        </r>
        <r>
          <rPr>
            <sz val="10"/>
            <color rgb="FF000000"/>
            <rFont val="Tahoma"/>
            <family val="34"/>
          </rPr>
          <t xml:space="preserve">Afectación presupuestal entre el 0.1% y el 0.9%
</t>
        </r>
      </text>
    </comment>
    <comment ref="I3" authorId="0">
      <text>
        <r>
          <rPr>
            <sz val="10"/>
            <color rgb="FF000000"/>
            <rFont val="Arial"/>
            <family val="2"/>
          </rPr>
          <t>El valor final es calculado automáticamente de acuerdo a la siguiente fórmula</t>
        </r>
        <r>
          <rPr>
            <b/>
            <sz val="10"/>
            <color rgb="FF000000"/>
            <rFont val="Arial"/>
            <family val="2"/>
          </rPr>
          <t xml:space="preserve">: 
</t>
        </r>
        <r>
          <rPr>
            <b/>
            <sz val="10"/>
            <color rgb="FF000000"/>
            <rFont val="Arial"/>
            <family val="2"/>
          </rPr>
          <t xml:space="preserve">
</t>
        </r>
        <r>
          <rPr>
            <b/>
            <sz val="10"/>
            <color rgb="FF000000"/>
            <rFont val="Arial"/>
            <family val="2"/>
          </rPr>
          <t>Nivel de Criticidad en cuanto a la Integridad:=</t>
        </r>
        <r>
          <rPr>
            <sz val="10"/>
            <color rgb="FF000000"/>
            <rFont val="Arial"/>
            <family val="2"/>
          </rPr>
          <t xml:space="preserve">(Nivel de Impacto Credibilidad e Imagen * % Peso) + (Nivel de Impacto de Información* % Peso) + (Nivel de Impacto Legal * % Peso)+ (Nivel de Impacto Financiero * % Peso).
</t>
        </r>
        <r>
          <rPr>
            <sz val="10"/>
            <color rgb="FF000000"/>
            <rFont val="Arial"/>
            <family val="2"/>
          </rPr>
          <t xml:space="preserve">
</t>
        </r>
        <r>
          <rPr>
            <sz val="10"/>
            <color rgb="FF000000"/>
            <rFont val="Arial"/>
            <family val="2"/>
          </rPr>
          <t xml:space="preserve">En donde el porcentaje de peso estará dado por los siguiente valores:
</t>
        </r>
        <r>
          <rPr>
            <sz val="10"/>
            <color rgb="FF000000"/>
            <rFont val="Arial"/>
            <family val="2"/>
          </rPr>
          <t xml:space="preserve">
</t>
        </r>
        <r>
          <rPr>
            <sz val="10"/>
            <color rgb="FF000000"/>
            <rFont val="Tahoma"/>
            <family val="34"/>
          </rPr>
          <t xml:space="preserve">Credibilidad e Imagen:35%
</t>
        </r>
        <r>
          <rPr>
            <sz val="10"/>
            <color rgb="FF000000"/>
            <rFont val="Tahoma"/>
            <family val="34"/>
          </rPr>
          <t xml:space="preserve">Información:45%
</t>
        </r>
        <r>
          <rPr>
            <sz val="10"/>
            <color rgb="FF000000"/>
            <rFont val="Tahoma"/>
            <family val="34"/>
          </rPr>
          <t xml:space="preserve">Legal:15%
</t>
        </r>
        <r>
          <rPr>
            <sz val="10"/>
            <color rgb="FF000000"/>
            <rFont val="Tahoma"/>
            <family val="34"/>
          </rPr>
          <t xml:space="preserve">Financiero:5%
</t>
        </r>
        <r>
          <rPr>
            <sz val="10"/>
            <color rgb="FF000000"/>
            <rFont val="Arial"/>
            <family val="2"/>
          </rPr>
          <t xml:space="preserve">
</t>
        </r>
        <r>
          <rPr>
            <sz val="10"/>
            <color rgb="FF000000"/>
            <rFont val="Arial"/>
            <family val="2"/>
          </rPr>
          <t xml:space="preserve">Este resultado arroja una calificación numérica en números entreros entre 1 y 5 y se asigna un valor a los siguientes niveles:
</t>
        </r>
        <r>
          <rPr>
            <sz val="10"/>
            <color rgb="FF000000"/>
            <rFont val="Arial"/>
            <family val="2"/>
          </rPr>
          <t xml:space="preserve">
</t>
        </r>
        <r>
          <rPr>
            <sz val="10"/>
            <color rgb="FF000000"/>
            <rFont val="Arial"/>
            <family val="2"/>
          </rPr>
          <t xml:space="preserve">Bajo =  1
</t>
        </r>
        <r>
          <rPr>
            <sz val="10"/>
            <color rgb="FF000000"/>
            <rFont val="Arial"/>
            <family val="2"/>
          </rPr>
          <t xml:space="preserve">Medio = 2 y 3
</t>
        </r>
        <r>
          <rPr>
            <sz val="10"/>
            <color rgb="FF000000"/>
            <rFont val="Arial"/>
            <family val="2"/>
          </rPr>
          <t xml:space="preserve">Alto = 4 y 5
</t>
        </r>
      </text>
    </comment>
    <comment ref="K3" authorId="0">
      <text>
        <r>
          <rPr>
            <sz val="10"/>
            <color rgb="FF000000"/>
            <rFont val="Tahoma"/>
            <family val="34"/>
          </rPr>
          <t>El impacto a la imagen se evalúa de acuerdo a 5 posibles niveles:</t>
        </r>
        <r>
          <rPr>
            <sz val="10"/>
            <color rgb="FF000000"/>
            <rFont val="Tahoma"/>
            <family val="34"/>
          </rPr>
          <t xml:space="preserve">
</t>
        </r>
        <r>
          <rPr>
            <b/>
            <sz val="10"/>
            <color rgb="FF000000"/>
            <rFont val="Tahoma"/>
            <family val="34"/>
          </rPr>
          <t>5</t>
        </r>
        <r>
          <rPr>
            <b/>
            <sz val="10"/>
            <color rgb="FF000000"/>
            <rFont val="Tahoma"/>
            <family val="34"/>
          </rPr>
          <t xml:space="preserve"> </t>
        </r>
        <r>
          <rPr>
            <b/>
            <sz val="10"/>
            <color rgb="FF000000"/>
            <rFont val="Tahoma"/>
            <family val="34"/>
          </rPr>
          <t>Catastrófico</t>
        </r>
        <r>
          <rPr>
            <sz val="10"/>
            <color rgb="FF000000"/>
            <rFont val="Tahoma"/>
            <family val="34"/>
          </rPr>
          <t xml:space="preserve">
</t>
        </r>
        <r>
          <rPr>
            <sz val="10"/>
            <color rgb="FF000000"/>
            <rFont val="Tahoma"/>
            <family val="34"/>
          </rPr>
          <t xml:space="preserve">Se afecta la imagen ante toda la ciudadanía distrital y nacional.
</t>
        </r>
        <r>
          <rPr>
            <b/>
            <sz val="10"/>
            <color rgb="FF000000"/>
            <rFont val="Tahoma"/>
            <family val="34"/>
          </rPr>
          <t>4</t>
        </r>
        <r>
          <rPr>
            <b/>
            <sz val="10"/>
            <color rgb="FF000000"/>
            <rFont val="Tahoma"/>
            <family val="34"/>
          </rPr>
          <t xml:space="preserve"> </t>
        </r>
        <r>
          <rPr>
            <b/>
            <sz val="10"/>
            <color rgb="FF000000"/>
            <rFont val="Tahoma"/>
            <family val="34"/>
          </rPr>
          <t>Mayor</t>
        </r>
        <r>
          <rPr>
            <sz val="10"/>
            <color rgb="FF000000"/>
            <rFont val="Tahoma"/>
            <family val="34"/>
          </rPr>
          <t xml:space="preserve">
</t>
        </r>
        <r>
          <rPr>
            <sz val="10"/>
            <color rgb="FF000000"/>
            <rFont val="Tahoma"/>
            <family val="34"/>
          </rPr>
          <t xml:space="preserve">Se afecta la imagen ante uno o varios grupos de interés, instituciones públicas, privadas, de control, medios de comunicación y organizaciones internacionales.
</t>
        </r>
        <r>
          <rPr>
            <b/>
            <sz val="10"/>
            <color rgb="FF000000"/>
            <rFont val="Tahoma"/>
            <family val="34"/>
          </rPr>
          <t>3</t>
        </r>
        <r>
          <rPr>
            <b/>
            <sz val="10"/>
            <color rgb="FF000000"/>
            <rFont val="Tahoma"/>
            <family val="34"/>
          </rPr>
          <t xml:space="preserve"> </t>
        </r>
        <r>
          <rPr>
            <b/>
            <sz val="10"/>
            <color rgb="FF000000"/>
            <rFont val="Tahoma"/>
            <family val="34"/>
          </rPr>
          <t>Moderado</t>
        </r>
        <r>
          <rPr>
            <sz val="10"/>
            <color rgb="FF000000"/>
            <rFont val="Tahoma"/>
            <family val="34"/>
          </rPr>
          <t xml:space="preserve">
</t>
        </r>
        <r>
          <rPr>
            <sz val="10"/>
            <color rgb="FF000000"/>
            <rFont val="Tahoma"/>
            <family val="34"/>
          </rPr>
          <t xml:space="preserve">Se afecta la imagen a nivel de sector Hacienda
</t>
        </r>
        <r>
          <rPr>
            <b/>
            <sz val="10"/>
            <color rgb="FF000000"/>
            <rFont val="Tahoma"/>
            <family val="34"/>
          </rPr>
          <t>2</t>
        </r>
        <r>
          <rPr>
            <b/>
            <sz val="10"/>
            <color rgb="FF000000"/>
            <rFont val="Tahoma"/>
            <family val="34"/>
          </rPr>
          <t xml:space="preserve"> </t>
        </r>
        <r>
          <rPr>
            <b/>
            <sz val="10"/>
            <color rgb="FF000000"/>
            <rFont val="Tahoma"/>
            <family val="34"/>
          </rPr>
          <t>Menor</t>
        </r>
        <r>
          <rPr>
            <sz val="10"/>
            <color rgb="FF000000"/>
            <rFont val="Tahoma"/>
            <family val="34"/>
          </rPr>
          <t xml:space="preserve">
</t>
        </r>
        <r>
          <rPr>
            <sz val="10"/>
            <color rgb="FF000000"/>
            <rFont val="Tahoma"/>
            <family val="34"/>
          </rPr>
          <t xml:space="preserve">Se afecta la imagen a más de una área de la entidad
</t>
        </r>
        <r>
          <rPr>
            <b/>
            <sz val="10"/>
            <color rgb="FF000000"/>
            <rFont val="Tahoma"/>
            <family val="34"/>
          </rPr>
          <t>1</t>
        </r>
        <r>
          <rPr>
            <b/>
            <sz val="10"/>
            <color rgb="FF000000"/>
            <rFont val="Tahoma"/>
            <family val="34"/>
          </rPr>
          <t xml:space="preserve"> </t>
        </r>
        <r>
          <rPr>
            <b/>
            <sz val="10"/>
            <color rgb="FF000000"/>
            <rFont val="Tahoma"/>
            <family val="34"/>
          </rPr>
          <t>Insignificante</t>
        </r>
        <r>
          <rPr>
            <sz val="10"/>
            <color rgb="FF000000"/>
            <rFont val="Tahoma"/>
            <family val="34"/>
          </rPr>
          <t xml:space="preserve">
</t>
        </r>
        <r>
          <rPr>
            <sz val="10"/>
            <color rgb="FF000000"/>
            <rFont val="Tahoma"/>
            <family val="34"/>
          </rPr>
          <t xml:space="preserve">Se afecta la imagen a nivel de un área de la entidad 
</t>
        </r>
      </text>
    </comment>
    <comment ref="L3" authorId="0">
      <text>
        <r>
          <rPr>
            <sz val="10"/>
            <color rgb="FF000000"/>
            <rFont val="Tahoma"/>
            <family val="34"/>
          </rPr>
          <t xml:space="preserve">El impacto a la información se evalúa de acuerdo a los siguientes niveles:
</t>
        </r>
        <r>
          <rPr>
            <b/>
            <sz val="10"/>
            <color rgb="FF000000"/>
            <rFont val="Tahoma"/>
            <family val="34"/>
          </rPr>
          <t>5 Catastrófico</t>
        </r>
        <r>
          <rPr>
            <sz val="10"/>
            <color rgb="FF000000"/>
            <rFont val="Tahoma"/>
            <family val="34"/>
          </rPr>
          <t xml:space="preserve">
</t>
        </r>
        <r>
          <rPr>
            <sz val="10"/>
            <color rgb="FF000000"/>
            <rFont val="Tahoma"/>
            <family val="34"/>
          </rPr>
          <t xml:space="preserve">Personal interno o externo no autorizado tenga acceso a información altamente restringida o la información y su calidad no se puede recuperar o ser reconstruida. 
</t>
        </r>
        <r>
          <rPr>
            <b/>
            <sz val="10"/>
            <color rgb="FF000000"/>
            <rFont val="Tahoma"/>
            <family val="34"/>
          </rPr>
          <t>4 Mayor</t>
        </r>
        <r>
          <rPr>
            <sz val="10"/>
            <color rgb="FF000000"/>
            <rFont val="Tahoma"/>
            <family val="34"/>
          </rPr>
          <t xml:space="preserve">
</t>
        </r>
        <r>
          <rPr>
            <sz val="10"/>
            <color rgb="FF000000"/>
            <rFont val="Tahoma"/>
            <family val="34"/>
          </rPr>
          <t xml:space="preserve">Personal externo no autorizado tenga acceso a información restringida o la información y su calidad no puede ser recuperada y reconstruida totalmente en forma oportuna.
</t>
        </r>
        <r>
          <rPr>
            <b/>
            <sz val="10"/>
            <color rgb="FF000000"/>
            <rFont val="Tahoma"/>
            <family val="34"/>
          </rPr>
          <t>3 Moderado</t>
        </r>
        <r>
          <rPr>
            <sz val="10"/>
            <color rgb="FF000000"/>
            <rFont val="Tahoma"/>
            <family val="34"/>
          </rPr>
          <t xml:space="preserve">
</t>
        </r>
        <r>
          <rPr>
            <sz val="10"/>
            <color rgb="FF000000"/>
            <rFont val="Tahoma"/>
            <family val="34"/>
          </rPr>
          <t xml:space="preserve">Personal interno no autorizado tenga acceso a información restringida o la información y su calidad no puede ser recuperada y reconstruida en forma oportuna
</t>
        </r>
        <r>
          <rPr>
            <b/>
            <sz val="10"/>
            <color rgb="FF000000"/>
            <rFont val="Tahoma"/>
            <family val="34"/>
          </rPr>
          <t>2 Menor</t>
        </r>
        <r>
          <rPr>
            <sz val="10"/>
            <color rgb="FF000000"/>
            <rFont val="Tahoma"/>
            <family val="34"/>
          </rPr>
          <t xml:space="preserve">
</t>
        </r>
        <r>
          <rPr>
            <sz val="10"/>
            <color rgb="FF000000"/>
            <rFont val="Tahoma"/>
            <family val="34"/>
          </rPr>
          <t xml:space="preserve">Personal externo no autorizado tenga acceso a información de uso interno generalizado o la información se puede recuperar y reconstruir en su totalidad  y con calidad oportunamente
</t>
        </r>
        <r>
          <rPr>
            <b/>
            <sz val="10"/>
            <color rgb="FF000000"/>
            <rFont val="Tahoma"/>
            <family val="34"/>
          </rPr>
          <t>1 Insignificante</t>
        </r>
        <r>
          <rPr>
            <sz val="10"/>
            <color rgb="FF000000"/>
            <rFont val="Tahoma"/>
            <family val="34"/>
          </rPr>
          <t xml:space="preserve">
</t>
        </r>
        <r>
          <rPr>
            <sz val="10"/>
            <color rgb="FF000000"/>
            <rFont val="Tahoma"/>
            <family val="34"/>
          </rPr>
          <t xml:space="preserve">No se afecta la confidencialidad, disponibilidad e integridad de la información 
</t>
        </r>
      </text>
    </comment>
    <comment ref="M3" authorId="0">
      <text>
        <r>
          <rPr>
            <b/>
            <sz val="10"/>
            <color rgb="FF000000"/>
            <rFont val="Tahoma"/>
            <family val="34"/>
          </rPr>
          <t>5</t>
        </r>
        <r>
          <rPr>
            <b/>
            <sz val="10"/>
            <color rgb="FF000000"/>
            <rFont val="Tahoma"/>
            <family val="34"/>
          </rPr>
          <t xml:space="preserve"> </t>
        </r>
        <r>
          <rPr>
            <b/>
            <sz val="10"/>
            <color rgb="FF000000"/>
            <rFont val="Tahoma"/>
            <family val="34"/>
          </rPr>
          <t>Catastrófico</t>
        </r>
        <r>
          <rPr>
            <sz val="10"/>
            <color rgb="FF000000"/>
            <rFont val="Tahoma"/>
            <family val="34"/>
          </rPr>
          <t xml:space="preserve">
</t>
        </r>
        <r>
          <rPr>
            <sz val="10"/>
            <color rgb="FF000000"/>
            <rFont val="Tahoma"/>
            <family val="34"/>
          </rPr>
          <t xml:space="preserve">Posibilidad supresión o fusión de la Entidad por decisión de la Administración Distrital 
</t>
        </r>
        <r>
          <rPr>
            <b/>
            <sz val="10"/>
            <color rgb="FF000000"/>
            <rFont val="Tahoma"/>
            <family val="34"/>
          </rPr>
          <t>4</t>
        </r>
        <r>
          <rPr>
            <b/>
            <sz val="10"/>
            <color rgb="FF000000"/>
            <rFont val="Tahoma"/>
            <family val="34"/>
          </rPr>
          <t xml:space="preserve"> </t>
        </r>
        <r>
          <rPr>
            <b/>
            <sz val="10"/>
            <color rgb="FF000000"/>
            <rFont val="Tahoma"/>
            <family val="34"/>
          </rPr>
          <t>Mayor</t>
        </r>
        <r>
          <rPr>
            <sz val="10"/>
            <color rgb="FF000000"/>
            <rFont val="Tahoma"/>
            <family val="34"/>
          </rPr>
          <t xml:space="preserve">
</t>
        </r>
        <r>
          <rPr>
            <sz val="10"/>
            <color rgb="FF000000"/>
            <rFont val="Tahoma"/>
            <family val="34"/>
          </rPr>
          <t xml:space="preserve">Fallos judiciales en contra de la Entidad 
</t>
        </r>
        <r>
          <rPr>
            <b/>
            <sz val="10"/>
            <color rgb="FF000000"/>
            <rFont val="Tahoma"/>
            <family val="34"/>
          </rPr>
          <t>3</t>
        </r>
        <r>
          <rPr>
            <b/>
            <sz val="10"/>
            <color rgb="FF000000"/>
            <rFont val="Tahoma"/>
            <family val="34"/>
          </rPr>
          <t xml:space="preserve"> </t>
        </r>
        <r>
          <rPr>
            <b/>
            <sz val="10"/>
            <color rgb="FF000000"/>
            <rFont val="Tahoma"/>
            <family val="34"/>
          </rPr>
          <t>Moderado</t>
        </r>
        <r>
          <rPr>
            <sz val="10"/>
            <color rgb="FF000000"/>
            <rFont val="Tahoma"/>
            <family val="34"/>
          </rPr>
          <t xml:space="preserve">
</t>
        </r>
        <r>
          <rPr>
            <sz val="10"/>
            <color rgb="FF000000"/>
            <rFont val="Tahoma"/>
            <family val="34"/>
          </rPr>
          <t xml:space="preserve">Acciones legales o investigaciones interpuestas en contra de la Entidad 
</t>
        </r>
        <r>
          <rPr>
            <b/>
            <sz val="10"/>
            <color rgb="FF000000"/>
            <rFont val="Tahoma"/>
            <family val="34"/>
          </rPr>
          <t>2</t>
        </r>
        <r>
          <rPr>
            <b/>
            <sz val="10"/>
            <color rgb="FF000000"/>
            <rFont val="Tahoma"/>
            <family val="34"/>
          </rPr>
          <t xml:space="preserve"> </t>
        </r>
        <r>
          <rPr>
            <b/>
            <sz val="10"/>
            <color rgb="FF000000"/>
            <rFont val="Tahoma"/>
            <family val="34"/>
          </rPr>
          <t>Menor</t>
        </r>
        <r>
          <rPr>
            <sz val="10"/>
            <color rgb="FF000000"/>
            <rFont val="Tahoma"/>
            <family val="34"/>
          </rPr>
          <t xml:space="preserve">
</t>
        </r>
        <r>
          <rPr>
            <sz val="10"/>
            <color rgb="FF000000"/>
            <rFont val="Tahoma"/>
            <family val="34"/>
          </rPr>
          <t xml:space="preserve">Reclamaciones por parte de usuarios
</t>
        </r>
        <r>
          <rPr>
            <b/>
            <sz val="10"/>
            <color rgb="FF000000"/>
            <rFont val="Tahoma"/>
            <family val="34"/>
          </rPr>
          <t>1</t>
        </r>
        <r>
          <rPr>
            <b/>
            <sz val="10"/>
            <color rgb="FF000000"/>
            <rFont val="Tahoma"/>
            <family val="34"/>
          </rPr>
          <t xml:space="preserve"> </t>
        </r>
        <r>
          <rPr>
            <b/>
            <sz val="10"/>
            <color rgb="FF000000"/>
            <rFont val="Tahoma"/>
            <family val="34"/>
          </rPr>
          <t>Insignificante</t>
        </r>
        <r>
          <rPr>
            <sz val="10"/>
            <color rgb="FF000000"/>
            <rFont val="Tahoma"/>
            <family val="34"/>
          </rPr>
          <t xml:space="preserve">
</t>
        </r>
        <r>
          <rPr>
            <sz val="10"/>
            <color rgb="FF000000"/>
            <rFont val="Tahoma"/>
            <family val="34"/>
          </rPr>
          <t xml:space="preserve">Observaciones administrativas
</t>
        </r>
      </text>
    </comment>
    <comment ref="N3" authorId="0">
      <text>
        <r>
          <rPr>
            <b/>
            <sz val="10"/>
            <color rgb="FF000000"/>
            <rFont val="Tahoma"/>
            <family val="34"/>
          </rPr>
          <t>5</t>
        </r>
        <r>
          <rPr>
            <b/>
            <sz val="10"/>
            <color rgb="FF000000"/>
            <rFont val="Tahoma"/>
            <family val="34"/>
          </rPr>
          <t xml:space="preserve"> </t>
        </r>
        <r>
          <rPr>
            <b/>
            <sz val="10"/>
            <color rgb="FF000000"/>
            <rFont val="Tahoma"/>
            <family val="34"/>
          </rPr>
          <t>Catastrófico</t>
        </r>
        <r>
          <rPr>
            <sz val="10"/>
            <color rgb="FF000000"/>
            <rFont val="Tahoma"/>
            <family val="34"/>
          </rPr>
          <t xml:space="preserve">
</t>
        </r>
        <r>
          <rPr>
            <sz val="10"/>
            <color rgb="FF000000"/>
            <rFont val="Tahoma"/>
            <family val="34"/>
          </rPr>
          <t xml:space="preserve">Afectación presupuestal igual o superior al 12%
</t>
        </r>
        <r>
          <rPr>
            <b/>
            <sz val="10"/>
            <color rgb="FF000000"/>
            <rFont val="Tahoma"/>
            <family val="34"/>
          </rPr>
          <t>4</t>
        </r>
        <r>
          <rPr>
            <b/>
            <sz val="10"/>
            <color rgb="FF000000"/>
            <rFont val="Tahoma"/>
            <family val="34"/>
          </rPr>
          <t xml:space="preserve"> </t>
        </r>
        <r>
          <rPr>
            <b/>
            <sz val="10"/>
            <color rgb="FF000000"/>
            <rFont val="Tahoma"/>
            <family val="34"/>
          </rPr>
          <t>Mayor</t>
        </r>
        <r>
          <rPr>
            <sz val="10"/>
            <color rgb="FF000000"/>
            <rFont val="Tahoma"/>
            <family val="34"/>
          </rPr>
          <t xml:space="preserve">
</t>
        </r>
        <r>
          <rPr>
            <sz val="10"/>
            <color rgb="FF000000"/>
            <rFont val="Tahoma"/>
            <family val="34"/>
          </rPr>
          <t xml:space="preserve">Afectación presupuestal entre el 6% y el 11%
</t>
        </r>
        <r>
          <rPr>
            <b/>
            <sz val="10"/>
            <color rgb="FF000000"/>
            <rFont val="Tahoma"/>
            <family val="34"/>
          </rPr>
          <t>3</t>
        </r>
        <r>
          <rPr>
            <b/>
            <sz val="10"/>
            <color rgb="FF000000"/>
            <rFont val="Tahoma"/>
            <family val="34"/>
          </rPr>
          <t xml:space="preserve"> </t>
        </r>
        <r>
          <rPr>
            <b/>
            <sz val="10"/>
            <color rgb="FF000000"/>
            <rFont val="Tahoma"/>
            <family val="34"/>
          </rPr>
          <t>Moderado</t>
        </r>
        <r>
          <rPr>
            <sz val="10"/>
            <color rgb="FF000000"/>
            <rFont val="Tahoma"/>
            <family val="34"/>
          </rPr>
          <t xml:space="preserve">
</t>
        </r>
        <r>
          <rPr>
            <sz val="10"/>
            <color rgb="FF000000"/>
            <rFont val="Tahoma"/>
            <family val="34"/>
          </rPr>
          <t xml:space="preserve">Afectación presupuestal entre el 3% y el 5%
</t>
        </r>
        <r>
          <rPr>
            <b/>
            <sz val="10"/>
            <color rgb="FF000000"/>
            <rFont val="Tahoma"/>
            <family val="34"/>
          </rPr>
          <t>2</t>
        </r>
        <r>
          <rPr>
            <b/>
            <sz val="10"/>
            <color rgb="FF000000"/>
            <rFont val="Tahoma"/>
            <family val="34"/>
          </rPr>
          <t xml:space="preserve"> </t>
        </r>
        <r>
          <rPr>
            <b/>
            <sz val="10"/>
            <color rgb="FF000000"/>
            <rFont val="Tahoma"/>
            <family val="34"/>
          </rPr>
          <t>Menor</t>
        </r>
        <r>
          <rPr>
            <sz val="10"/>
            <color rgb="FF000000"/>
            <rFont val="Tahoma"/>
            <family val="34"/>
          </rPr>
          <t xml:space="preserve">
</t>
        </r>
        <r>
          <rPr>
            <sz val="10"/>
            <color rgb="FF000000"/>
            <rFont val="Tahoma"/>
            <family val="34"/>
          </rPr>
          <t xml:space="preserve">Afectación presupuestal entre el 1% y el 2%
</t>
        </r>
        <r>
          <rPr>
            <b/>
            <sz val="10"/>
            <color rgb="FF000000"/>
            <rFont val="Tahoma"/>
            <family val="34"/>
          </rPr>
          <t>1</t>
        </r>
        <r>
          <rPr>
            <b/>
            <sz val="10"/>
            <color rgb="FF000000"/>
            <rFont val="Tahoma"/>
            <family val="34"/>
          </rPr>
          <t xml:space="preserve"> </t>
        </r>
        <r>
          <rPr>
            <b/>
            <sz val="10"/>
            <color rgb="FF000000"/>
            <rFont val="Tahoma"/>
            <family val="34"/>
          </rPr>
          <t>Insignificante</t>
        </r>
        <r>
          <rPr>
            <sz val="10"/>
            <color rgb="FF000000"/>
            <rFont val="Tahoma"/>
            <family val="34"/>
          </rPr>
          <t xml:space="preserve">
</t>
        </r>
        <r>
          <rPr>
            <sz val="10"/>
            <color rgb="FF000000"/>
            <rFont val="Tahoma"/>
            <family val="34"/>
          </rPr>
          <t xml:space="preserve">Afectación presupuestal entre el 0.1% y el 0.9%
</t>
        </r>
      </text>
    </comment>
    <comment ref="P3" authorId="0">
      <text>
        <r>
          <rPr>
            <sz val="10"/>
            <color rgb="FF000000"/>
            <rFont val="Tahoma"/>
            <family val="34"/>
          </rPr>
          <t>El</t>
        </r>
        <r>
          <rPr>
            <sz val="10"/>
            <color rgb="FF000000"/>
            <rFont val="Tahoma"/>
            <family val="34"/>
          </rPr>
          <t xml:space="preserve"> valor final es calculado automáticamente de acuerdo a la siguiente fórmula</t>
        </r>
        <r>
          <rPr>
            <b/>
            <sz val="10"/>
            <color rgb="FF000000"/>
            <rFont val="Tahoma"/>
            <family val="34"/>
          </rPr>
          <t xml:space="preserve">: </t>
        </r>
        <r>
          <rPr>
            <sz val="10"/>
            <color rgb="FF000000"/>
            <rFont val="Tahoma"/>
            <family val="34"/>
          </rPr>
          <t xml:space="preserve">
</t>
        </r>
        <r>
          <rPr>
            <b/>
            <sz val="10"/>
            <color rgb="FF000000"/>
            <rFont val="Tahoma"/>
            <family val="34"/>
          </rPr>
          <t>Nivel de Criticidad</t>
        </r>
        <r>
          <rPr>
            <b/>
            <sz val="10"/>
            <color rgb="FF000000"/>
            <rFont val="Tahoma"/>
            <family val="34"/>
          </rPr>
          <t xml:space="preserve"> en cuanto a la Disponibilidad:=</t>
        </r>
        <r>
          <rPr>
            <sz val="10"/>
            <color rgb="FF000000"/>
            <rFont val="Tahoma"/>
            <family val="34"/>
          </rPr>
          <t xml:space="preserve">(Nivel de Impacto Credibilidad e Imagen * % Peso) + (Nivel de Impacto de Información* % Peso) + (Nivel de Impacto Legal * % Peso)+ (Nivel de Impacto Financiero * % Peso).
</t>
        </r>
        <r>
          <rPr>
            <sz val="10"/>
            <color rgb="FF000000"/>
            <rFont val="Tahoma"/>
            <family val="34"/>
          </rPr>
          <t xml:space="preserve">
</t>
        </r>
        <r>
          <rPr>
            <sz val="10"/>
            <color rgb="FF000000"/>
            <rFont val="Tahoma"/>
            <family val="34"/>
          </rPr>
          <t>Donde el porcentaje de peso se calcula</t>
        </r>
        <r>
          <rPr>
            <sz val="10"/>
            <color rgb="FF000000"/>
            <rFont val="Tahoma"/>
            <family val="34"/>
          </rPr>
          <t xml:space="preserve"> de acuerdo a los siguiente niveles:</t>
        </r>
        <r>
          <rPr>
            <sz val="10"/>
            <color rgb="FF000000"/>
            <rFont val="Tahoma"/>
            <family val="34"/>
          </rPr>
          <t xml:space="preserve">
</t>
        </r>
        <r>
          <rPr>
            <sz val="10"/>
            <color rgb="FF000000"/>
            <rFont val="Tahoma"/>
            <family val="34"/>
          </rPr>
          <t xml:space="preserve">
</t>
        </r>
        <r>
          <rPr>
            <sz val="10"/>
            <color rgb="FF000000"/>
            <rFont val="Tahoma"/>
            <family val="34"/>
          </rPr>
          <t xml:space="preserve">Credibilidad e Imagen:35%
</t>
        </r>
        <r>
          <rPr>
            <sz val="10"/>
            <color rgb="FF000000"/>
            <rFont val="Tahoma"/>
            <family val="34"/>
          </rPr>
          <t xml:space="preserve">Información:45%
</t>
        </r>
        <r>
          <rPr>
            <sz val="10"/>
            <color rgb="FF000000"/>
            <rFont val="Tahoma"/>
            <family val="34"/>
          </rPr>
          <t xml:space="preserve">Legal:15%
</t>
        </r>
        <r>
          <rPr>
            <sz val="10"/>
            <color rgb="FF000000"/>
            <rFont val="Tahoma"/>
            <family val="34"/>
          </rPr>
          <t xml:space="preserve">Financiero:5%
</t>
        </r>
        <r>
          <rPr>
            <sz val="10"/>
            <color rgb="FF000000"/>
            <rFont val="Tahoma"/>
            <family val="34"/>
          </rPr>
          <t xml:space="preserve">
</t>
        </r>
        <r>
          <rPr>
            <sz val="10"/>
            <color rgb="FF000000"/>
            <rFont val="Tahoma"/>
            <family val="34"/>
          </rPr>
          <t>Este resultado arroja</t>
        </r>
        <r>
          <rPr>
            <sz val="10"/>
            <color rgb="FF000000"/>
            <rFont val="Tahoma"/>
            <family val="34"/>
          </rPr>
          <t xml:space="preserve"> una calificación numérica en números entreros entre 1 y 5 y se asigna un valor a los siguientes niveles:</t>
        </r>
        <r>
          <rPr>
            <sz val="10"/>
            <color rgb="FF000000"/>
            <rFont val="Tahoma"/>
            <family val="34"/>
          </rPr>
          <t xml:space="preserve">
</t>
        </r>
        <r>
          <rPr>
            <sz val="10"/>
            <color rgb="FF000000"/>
            <rFont val="Tahoma"/>
            <family val="34"/>
          </rPr>
          <t>Bajo =  1</t>
        </r>
        <r>
          <rPr>
            <sz val="10"/>
            <color rgb="FF000000"/>
            <rFont val="Tahoma"/>
            <family val="34"/>
          </rPr>
          <t xml:space="preserve">
</t>
        </r>
        <r>
          <rPr>
            <sz val="10"/>
            <color rgb="FF000000"/>
            <rFont val="Tahoma"/>
            <family val="34"/>
          </rPr>
          <t>Medio = 2 y 3</t>
        </r>
        <r>
          <rPr>
            <sz val="10"/>
            <color rgb="FF000000"/>
            <rFont val="Tahoma"/>
            <family val="34"/>
          </rPr>
          <t xml:space="preserve">
</t>
        </r>
        <r>
          <rPr>
            <sz val="10"/>
            <color rgb="FF000000"/>
            <rFont val="Tahoma"/>
            <family val="34"/>
          </rPr>
          <t>Alto = 4 y 5</t>
        </r>
        <r>
          <rPr>
            <sz val="10"/>
            <color rgb="FF000000"/>
            <rFont val="Tahoma"/>
            <family val="34"/>
          </rPr>
          <t xml:space="preserve">
</t>
        </r>
      </text>
    </comment>
    <comment ref="A6" authorId="1">
      <text>
        <r>
          <rPr>
            <b/>
            <sz val="8"/>
            <color indexed="81"/>
            <rFont val="Tahoma"/>
            <family val="2"/>
          </rPr>
          <t>Diana Constanza Carvajal Peña:</t>
        </r>
        <r>
          <rPr>
            <sz val="8"/>
            <color indexed="81"/>
            <rFont val="Tahoma"/>
            <family val="2"/>
          </rPr>
          <t xml:space="preserve">
Control de calidad de los datos que entran para el acompañamiento técnico y la publicación de MB</t>
        </r>
      </text>
    </comment>
    <comment ref="A16" authorId="2">
      <text>
        <r>
          <rPr>
            <b/>
            <sz val="9"/>
            <color rgb="FF000000"/>
            <rFont val="Tahoma"/>
            <family val="2"/>
          </rPr>
          <t>Pamela del Pilar Mayorga Ramos:</t>
        </r>
        <r>
          <rPr>
            <sz val="9"/>
            <color rgb="FF000000"/>
            <rFont val="Tahoma"/>
            <family val="2"/>
          </rPr>
          <t xml:space="preserve">
</t>
        </r>
        <r>
          <rPr>
            <sz val="9"/>
            <color rgb="FF000000"/>
            <rFont val="Tahoma"/>
            <family val="2"/>
          </rPr>
          <t>Incluye ayudas y manuales técnicos de software</t>
        </r>
      </text>
    </comment>
  </commentList>
</comments>
</file>

<file path=xl/sharedStrings.xml><?xml version="1.0" encoding="utf-8"?>
<sst xmlns="http://schemas.openxmlformats.org/spreadsheetml/2006/main" count="2022" uniqueCount="292">
  <si>
    <t>Norma, función o proceso</t>
  </si>
  <si>
    <t xml:space="preserve"> Código del Procedimiento</t>
  </si>
  <si>
    <t xml:space="preserve"> Código del formato</t>
  </si>
  <si>
    <t>Tipo documental</t>
  </si>
  <si>
    <t>Tipo de Origen</t>
  </si>
  <si>
    <t>Nombre del registro o documento de archivo</t>
  </si>
  <si>
    <t>Definición</t>
  </si>
  <si>
    <t>Idioma</t>
  </si>
  <si>
    <t>Digital</t>
  </si>
  <si>
    <t>Electrónico</t>
  </si>
  <si>
    <t>Descripción del Soporte</t>
  </si>
  <si>
    <t>Presentación de la información (formato)</t>
  </si>
  <si>
    <t>Interno</t>
  </si>
  <si>
    <t>Externo</t>
  </si>
  <si>
    <t>Serie</t>
  </si>
  <si>
    <t xml:space="preserve"> Subserie</t>
  </si>
  <si>
    <t>Observaciones</t>
  </si>
  <si>
    <t xml:space="preserve">PROCESO (Código y nombre del proceso): </t>
  </si>
  <si>
    <t>DEPENDENCIA RESPONSABLE:</t>
  </si>
  <si>
    <t>FECHA DE ELABORACIÓN/VALIDACIÓN:</t>
  </si>
  <si>
    <t>PROPIETARIO DE LOS ACTIVOS  (Nombre y cargo del responsable del proceso):</t>
  </si>
  <si>
    <t>Custodio de la información</t>
  </si>
  <si>
    <t>Objeto legítimo de la excepción</t>
  </si>
  <si>
    <t>Fundamento constitucional o legal</t>
  </si>
  <si>
    <t>Fundamento jurídico de la excepción</t>
  </si>
  <si>
    <t>Excepción total o parcial</t>
  </si>
  <si>
    <t>Fecha de la calificación</t>
  </si>
  <si>
    <t>Plazo de la clasificación o reserva</t>
  </si>
  <si>
    <t>CUADRO DE CARACTERÍZACIÓN DOCUMENTAL</t>
  </si>
  <si>
    <t>Descripción de la categoría de información</t>
  </si>
  <si>
    <t xml:space="preserve">Análogo </t>
  </si>
  <si>
    <t xml:space="preserve">Estado de la información </t>
  </si>
  <si>
    <t>Área / Dependencia</t>
  </si>
  <si>
    <t>Localización del documento/activo de información o Lugar de consulta</t>
  </si>
  <si>
    <t>INSTRUMENTO DE GESTIÓN DE LA INFORMACIÓN PÚBLICA - UNIDAD ADMINISTRATIVA ESPECIAL DE CATASTRO DISTRITAL</t>
  </si>
  <si>
    <t>Lista de valores</t>
  </si>
  <si>
    <t>X</t>
  </si>
  <si>
    <t>Publicada en (link página web)</t>
  </si>
  <si>
    <t>Tipo de Soporte 
(medio de conservación y/o soporte)</t>
  </si>
  <si>
    <t>ÍNDICE DE INFORMACIÓN CLASIFICADA Y RESERVADA</t>
  </si>
  <si>
    <t>Estado de la información</t>
  </si>
  <si>
    <t>Disponible</t>
  </si>
  <si>
    <t>Publicado</t>
  </si>
  <si>
    <t>Disponible y publicado</t>
  </si>
  <si>
    <t>Frecuencia</t>
  </si>
  <si>
    <t>demanda</t>
  </si>
  <si>
    <t>anual</t>
  </si>
  <si>
    <t>semestral</t>
  </si>
  <si>
    <t>trimestral</t>
  </si>
  <si>
    <t>otro</t>
  </si>
  <si>
    <t>bimestral</t>
  </si>
  <si>
    <t>mensual</t>
  </si>
  <si>
    <t>semanal</t>
  </si>
  <si>
    <r>
      <t>&lt;En este instrumento se deben registrar todas las categorías de información</t>
    </r>
    <r>
      <rPr>
        <vertAlign val="superscript"/>
        <sz val="11"/>
        <rFont val="Calibri"/>
        <family val="2"/>
      </rPr>
      <t>1</t>
    </r>
    <r>
      <rPr>
        <sz val="11"/>
        <rFont val="Calibri"/>
        <family val="2"/>
      </rPr>
      <t>, todo registro publicado en el sitio Web de la Unidad, todo registro disponible para ser solicitado por el público de la UAECD y debe ser diligenciado de acuerdo con los procedimientos y lineamientos definidos en su Programa de Gestión Documental</t>
    </r>
    <r>
      <rPr>
        <vertAlign val="superscript"/>
        <sz val="11"/>
        <rFont val="Calibri"/>
        <family val="2"/>
      </rPr>
      <t>2</t>
    </r>
    <r>
      <rPr>
        <sz val="11"/>
        <rFont val="Calibri"/>
        <family val="2"/>
      </rPr>
      <t>.</t>
    </r>
  </si>
  <si>
    <r>
      <rPr>
        <vertAlign val="superscript"/>
        <sz val="11"/>
        <rFont val="Calibri"/>
        <family val="2"/>
      </rPr>
      <t>2</t>
    </r>
    <r>
      <rPr>
        <sz val="11"/>
        <rFont val="Calibri"/>
        <family val="2"/>
      </rPr>
      <t xml:space="preserve"> Programa de Gestión Documental: programa en el cual se establecen los procedimientos y lineamientos necesarios para la producción, distribución, organización, consulta y conservación de los documentos públicos. Este Programa debe integrarse con las funciones administrativas de la Unidad. Deben observarse los lineamientos y recomendaciones que el Archivo General de la Nación y demás entidades competentes expidan en la materia.</t>
    </r>
  </si>
  <si>
    <t>diaria</t>
  </si>
  <si>
    <r>
      <rPr>
        <vertAlign val="superscript"/>
        <sz val="11"/>
        <rFont val="Calibri"/>
        <family val="2"/>
      </rPr>
      <t>1</t>
    </r>
    <r>
      <rPr>
        <sz val="11"/>
        <rFont val="Calibri"/>
        <family val="2"/>
      </rPr>
      <t xml:space="preserve"> A nivel archivístico distrital, dicha categoría se reconoce como serie y subserie documental.</t>
    </r>
  </si>
  <si>
    <t>Este instrumento es generado para dar cumplimiento a la Ley de Transparencia 1712 de 2014 y al décimo primer lineamiento "Inventario de Activos de información" de la Alcaldía Mayor de Bogotá, de mayo de 2015.</t>
  </si>
  <si>
    <t>Confidencialidad</t>
  </si>
  <si>
    <t>Integridad</t>
  </si>
  <si>
    <t>Disponibilidad</t>
  </si>
  <si>
    <t>Contiene Datos Personales?</t>
  </si>
  <si>
    <t>Clasificación del Activo</t>
  </si>
  <si>
    <t>Imagen</t>
  </si>
  <si>
    <t>Legal</t>
  </si>
  <si>
    <t>Financiero</t>
  </si>
  <si>
    <t>Criticidad 
Activo</t>
  </si>
  <si>
    <t>Sub-Total</t>
  </si>
  <si>
    <t>Total Integridad</t>
  </si>
  <si>
    <t>Total Disponibilidad</t>
  </si>
  <si>
    <t>Pública</t>
  </si>
  <si>
    <t>CLASIFICACIÓN DEL ACTIVO EN EL MARCO DE LA SEGURIDAD DE LA INFORMACIÓN</t>
  </si>
  <si>
    <t>Control Disciplinario Interno</t>
  </si>
  <si>
    <t>Medicion, Analisis y Mejora</t>
  </si>
  <si>
    <t>Integracion de Información</t>
  </si>
  <si>
    <t>Gestion Talento Humano</t>
  </si>
  <si>
    <t xml:space="preserve">Gestion Servicios Administrativos </t>
  </si>
  <si>
    <t>Gestion Provision y Soporte de Servicios TI</t>
  </si>
  <si>
    <t>Gestion Juridica</t>
  </si>
  <si>
    <t>Gestion Integral del Riesgo</t>
  </si>
  <si>
    <t>Gestión Financiera</t>
  </si>
  <si>
    <t>Gestion Documental</t>
  </si>
  <si>
    <t>Gestión de Comunicaciones</t>
  </si>
  <si>
    <t>Gestion Contractual</t>
  </si>
  <si>
    <t>Disposición de información</t>
  </si>
  <si>
    <t>Direccionamiento estrategico</t>
  </si>
  <si>
    <t>Captura de Información</t>
  </si>
  <si>
    <t>Correo Electrónico</t>
  </si>
  <si>
    <t>INTEGRACIÓN DE INFORMACIÓN</t>
  </si>
  <si>
    <t>No aplica</t>
  </si>
  <si>
    <t xml:space="preserve">Correo electrónico </t>
  </si>
  <si>
    <t>Español</t>
  </si>
  <si>
    <t>Correo plataforma oficial de la entidad</t>
  </si>
  <si>
    <t>Correo electrónico</t>
  </si>
  <si>
    <t>Sin establecer</t>
  </si>
  <si>
    <t>La serie documental Administración de Información Geográfica contiene los tipos documentales que permiten la coordinación y facilitación de la producción, mantenimiento, disponibilidad y acceso a la información geográfica del Distrito Capital por parte de los diferentes actores de la sociedad, a partir de la implementación y adopción de políticas y estándares, tecnologías y acuerdos institucionales, como apoyo el desarrollo social, económico y ambiental de la ciudad.</t>
  </si>
  <si>
    <t>04-01-FR-13</t>
  </si>
  <si>
    <t>Acta IDECA</t>
  </si>
  <si>
    <t>Documento de PDF</t>
  </si>
  <si>
    <t>08-01-FR-05</t>
  </si>
  <si>
    <t xml:space="preserve">Memorando </t>
  </si>
  <si>
    <t>Formato lista de chequeo de documentos a ser publicados en el portal IDECA</t>
  </si>
  <si>
    <t>08-01-FR-01</t>
  </si>
  <si>
    <t>Oficio</t>
  </si>
  <si>
    <t>04-01-FR-12</t>
  </si>
  <si>
    <t>04-02-PR-01</t>
  </si>
  <si>
    <t>80 - Operación de Información Geográfica</t>
  </si>
  <si>
    <t>Papel
Disco duro</t>
  </si>
  <si>
    <t>La serie documental Operación de Información Geográfica contiene los tipos documentales que permiten la elaboración técnica de los productos y servicios que dispone IDECA</t>
  </si>
  <si>
    <t>Documento en donde se lleva el registro de las reuniones, la socialización con el equipo de trabajo la planeación o programación establecida y se  establecen compromisos</t>
  </si>
  <si>
    <t>Documento en donde se lleva el registro de las reuniones y se ratificará y/o establecerá la disponibilidad de la entidad en el marco del trabajo a ejecutar y se designará o ratificará al profesional designado por esta para tal fin</t>
  </si>
  <si>
    <t>04-02-FR-07</t>
  </si>
  <si>
    <t>Acta de acuerdo técnico</t>
  </si>
  <si>
    <t>Documento en donde se establece el acuerdo técnico con las Entidades Distritales.</t>
  </si>
  <si>
    <t>Reporte Sistema de Registro de Ítems Geográficos</t>
  </si>
  <si>
    <t>Disco duro</t>
  </si>
  <si>
    <t>04-02-FR-11</t>
  </si>
  <si>
    <t>Formato especificación técnica</t>
  </si>
  <si>
    <t>Formato para la elaboración de especificaciones técnicas para información geográfica</t>
  </si>
  <si>
    <t>Hoja de calculo (.xls)</t>
  </si>
  <si>
    <t>04-02-FR-06</t>
  </si>
  <si>
    <t>Verificación de elaboración de especificaciones técnicas productos geográficos</t>
  </si>
  <si>
    <t>Formato para la revisión de la elaboración de especificaciones técnicas para información geográfica</t>
  </si>
  <si>
    <t>Documento de texto (.doc)</t>
  </si>
  <si>
    <t>04-02-FR-09</t>
  </si>
  <si>
    <t>Formato de verificación de la adopción del sistema de referencia MAGNA-SIRGAS</t>
  </si>
  <si>
    <t>Formato para la revisión de la adopción del sistema de referencia MAGNA-SIRGAS para información geográfica</t>
  </si>
  <si>
    <t>04-02-FR-01</t>
  </si>
  <si>
    <t xml:space="preserve">Catalogación de objetos </t>
  </si>
  <si>
    <t>Formato para la elaboración de catálogos de objetos para información geográfica</t>
  </si>
  <si>
    <t>04-02-FR-03</t>
  </si>
  <si>
    <t>Formato de verificación de elaboración del catálogo de objetos</t>
  </si>
  <si>
    <t>Formato para la revisión de la elaboración catálogos de objetos para información geográfica</t>
  </si>
  <si>
    <t>04-02-FR-10</t>
  </si>
  <si>
    <t>Catálogo representación</t>
  </si>
  <si>
    <t>Formato para la elaboración de catálogos de representación para información geográfica</t>
  </si>
  <si>
    <t>04-02-FR-05</t>
  </si>
  <si>
    <t>Formato de verificación del estándar representación de objetos</t>
  </si>
  <si>
    <t>Formato para la revisión de la elaboración catálogos de representación para información geográfica</t>
  </si>
  <si>
    <t>04-02-FR-08</t>
  </si>
  <si>
    <t>Evaluación de calidad</t>
  </si>
  <si>
    <t>Formato para la evaluación de calidad para información geográfica</t>
  </si>
  <si>
    <t>04-02-FR-04</t>
  </si>
  <si>
    <t>Verificación de la evaluación de calidad de datos geográficos</t>
  </si>
  <si>
    <t>Formato para la revisión de la evaluación de calidad para información geográfica</t>
  </si>
  <si>
    <t>Reporte Sistema de Gestión de Metadatos</t>
  </si>
  <si>
    <t>Reporte con la elaboración de los metadatos para información geográfica</t>
  </si>
  <si>
    <t>Aplicativo web (Sistema de Gestión de Metadatos Geográficos)</t>
  </si>
  <si>
    <t>Formato lenguaje de marcas extensible (.xml)</t>
  </si>
  <si>
    <t>04-02-FR-02</t>
  </si>
  <si>
    <t>Formato Reporte de la evaluación de calidad del metadato geográfico</t>
  </si>
  <si>
    <t>Formato para la revisión de la elaboración de metadatos de información geográfica</t>
  </si>
  <si>
    <t>Registro Solicitud de Creación del Servicio Web Geográfico</t>
  </si>
  <si>
    <t>Herramienta que permite realizar una solicitud de creación, modificación, evaluación y publicación del servicio identificado por una entidad</t>
  </si>
  <si>
    <t>Reporte del Sistema de Gestión de Metadatos</t>
  </si>
  <si>
    <t>Reporte con la complementación de los elementos que apliquen para él o los servicios web geográficos.</t>
  </si>
  <si>
    <t>Solicitud de servicio</t>
  </si>
  <si>
    <t>Plantilla de intercambio de información</t>
  </si>
  <si>
    <t>Herramienta que permite identificar, documentar y estructurar la información necesaria para la publicación del servicio de intercambio de información identificado por una entidad</t>
  </si>
  <si>
    <t xml:space="preserve">Documento en donde se lleva el registro de la mesa de trabajo en donde se socializan los diferentes resultados del acompañamiento, la aceptación y aprobación final por parte de la entidad de los productos generados. </t>
  </si>
  <si>
    <t>Registro de uso de los instrumentos</t>
  </si>
  <si>
    <t>Instrumento utilizado para la medición de la satisfacción de los clientes</t>
  </si>
  <si>
    <t>Informe de resultados por entidad</t>
  </si>
  <si>
    <t>Informe que presenta los resultados obtenidos en el proceso de implementación de políticas de información geográfica con la entidad acompañada</t>
  </si>
  <si>
    <t>04-02-PR-02</t>
  </si>
  <si>
    <t>Comunicación física por medio de la cual se pueden recibir los requerimientos de información geográfica realizadas por los usuarios de IDECA a la Subgerencia de Operaciones y/o la Gerencia IDECA</t>
  </si>
  <si>
    <t>Comunicación externa por medio de la cual se pueden recibir los requerimientos de información geográfica realizadas por los usuarios de IDECA a la Subgerencia de Operaciones y/o la Gerencia IDECA</t>
  </si>
  <si>
    <t>Radicado SDQS</t>
  </si>
  <si>
    <t>Solicitud de Información</t>
  </si>
  <si>
    <t>Solicitudes y respuestas a la información geográfica requerida por los usuarios de IDECA</t>
  </si>
  <si>
    <t>04-02-FR-12</t>
  </si>
  <si>
    <t>Formato matriz de seguimiento a requerimientos</t>
  </si>
  <si>
    <t>Formato para realizar el seguimiento a los requerimientos de información geográfica de los usuarios de IDECA</t>
  </si>
  <si>
    <t xml:space="preserve">Comunicación externa por medio de la cual se puede gestionar la entrega de la información  </t>
  </si>
  <si>
    <t xml:space="preserve">Comunicación externa por medio de la cual se puede solicitar la información requerida ante el custodio de la misma, teniendo en cuenta lo siguiente:
• Si la información no se encuentra disponible en el inventario, se solicita la versión vigente de la misma, junto con las condiciones de uso de manera clara y ajustada a las definiciones de dato abierto, compartido, o  cerrado. 
• Si la información se encuentra disponible en el inventario, más sin embargo, no tiene una versión vigente o unas condiciones de uso definidas de manera clara y ajustadas a las definiciones de dato abierto, compartido, o cerrado, se debe realizar la solicitud de la información requerida.
</t>
  </si>
  <si>
    <t>Comunicación externa por medio de la cual se puede recibir respuesta a la solicitud de información requerida ante el custodio de la misma</t>
  </si>
  <si>
    <t>Inventario de información geográfica</t>
  </si>
  <si>
    <t>Inventario que registra la información geográfica disponible en IDECA</t>
  </si>
  <si>
    <t>04-02-FR-13</t>
  </si>
  <si>
    <t>Formato de control de conformidad a requerimientos de información geográfica</t>
  </si>
  <si>
    <t>Formato para realizar el control del producto y/o servicio no conforme sobre la atención de requerimientos de información geográfica de los usuarios de IDECA</t>
  </si>
  <si>
    <t>08-01-FR-02</t>
  </si>
  <si>
    <t xml:space="preserve">Planilla de correspondencia externa enviada </t>
  </si>
  <si>
    <t>Documento que consolida las comunicaciones oficiales externas enviadas</t>
  </si>
  <si>
    <t>Papel</t>
  </si>
  <si>
    <t xml:space="preserve">Formato para registrar el cierre del requerimiento </t>
  </si>
  <si>
    <t>04-02-PR-03</t>
  </si>
  <si>
    <t xml:space="preserve">Documento en donde se lleva el registro de la mesa de trabajo en donde se  socializan y asignan los requerimientos </t>
  </si>
  <si>
    <t>Archivo de presentación</t>
  </si>
  <si>
    <t>Presentación de resultados del Mapa de Referencia y propuesta de cambios</t>
  </si>
  <si>
    <t>Documento de presentación (.ppt)</t>
  </si>
  <si>
    <t>Documento en donde se lleva el registro de la socialización con las entidades participantes sobre el control de calidad del Mapa de Referencia para Bogotá D.C y la validación de las condiciones de actualización del producto.</t>
  </si>
  <si>
    <t>Formato catalogación de objetos geográficos</t>
  </si>
  <si>
    <t>Formato para la consolidación del Catálogo de Objetos del Mapa de Referencia a partir de las observaciones enviadas por las entidades participantes</t>
  </si>
  <si>
    <t>Documento de Salvedades</t>
  </si>
  <si>
    <t>Base de datos geográfica</t>
  </si>
  <si>
    <t>Archivo base de datos (.gdb)</t>
  </si>
  <si>
    <t>04-02-FR-14</t>
  </si>
  <si>
    <t>Formato de seguimiento sobre la migración de información del mapa de referencia para el distrito capital</t>
  </si>
  <si>
    <t>Datos y/o servicios geográficos</t>
  </si>
  <si>
    <t>Conjunto de datos y/o servicios geográficos del Mapa de Referencia que se disponen a través de diferentes formatos geográficos</t>
  </si>
  <si>
    <t>Archivos geográficos (.shp, .kmz, .dwg)</t>
  </si>
  <si>
    <t>Formato evaluar y reportar calidad de datos espaciales</t>
  </si>
  <si>
    <t>Formato para evaluar y reportar calidad de datos espaciales del Mapa de Referencia</t>
  </si>
  <si>
    <t>Formato documentación catálogo representación</t>
  </si>
  <si>
    <t>Mapa digital (archivo MXD)</t>
  </si>
  <si>
    <t>Mapa digital que contiene la representación de los objetos geográficos del Mapa de Referencia</t>
  </si>
  <si>
    <t>Archivo de mapa (.mxd)</t>
  </si>
  <si>
    <t>Conjunto de datos y/o servicios geográficos del Mapa de Referencia (Los diferentes data frame, grupos y capas) que se disponen a través de diferentes formatos geográficos (Formatos KMZ para su visualización y descarga)</t>
  </si>
  <si>
    <t>Formato para revisar la idoneidad de los documentos a ser publicados en el Portal Web IDECA</t>
  </si>
  <si>
    <t>Documento que consolida el envío del Mapa de Referencia a las entidades</t>
  </si>
  <si>
    <t>Reporte Evaluación de Calidad</t>
  </si>
  <si>
    <t>Solicitudes</t>
  </si>
  <si>
    <t>Pública Reservada</t>
  </si>
  <si>
    <t>Gerencia de Tecnología - 
Gerente de Tecnología</t>
  </si>
  <si>
    <t>\\fileserver\IDECA</t>
  </si>
  <si>
    <t>Subgerencia De Operaciones</t>
  </si>
  <si>
    <t>Subgerencia de Operaciones
Subgerente de Operaciones</t>
  </si>
  <si>
    <t>Archivo de Gestión de la Subgerencia de Operaciones -\\fileserver\IDECA</t>
  </si>
  <si>
    <t xml:space="preserve">http://www.ideca.gov.co/es/documentos
</t>
  </si>
  <si>
    <t>Gerencia IDECA - Gerente IDECA</t>
  </si>
  <si>
    <t>Archivo de gestión de la subgerencia de operaciones - \\subim15128\IDECA\Atención de requerimientos</t>
  </si>
  <si>
    <t>\\subim15128\IDECA\Atención de requerimientos</t>
  </si>
  <si>
    <t xml:space="preserve">Herramienta virtual de Sistema Distrital de Quejas y Soluciones – SDQS </t>
  </si>
  <si>
    <t>Archivo de gestión Subgerencia de Operaciones</t>
  </si>
  <si>
    <t>Archivo de Gestión Subgerencia de operaciones -
\\fileserver\IDECA</t>
  </si>
  <si>
    <t>https://www.ideca.gov.co/es/proyectos/proyectos-geograficos-distrito/mapa-de-referencia-para-el-distrito-capital</t>
  </si>
  <si>
    <t>https://www.ideca.gov.co/es/servicios/mapa-de-referencia</t>
  </si>
  <si>
    <t>La defensa y seguridad Nacional</t>
  </si>
  <si>
    <t>Ley 1712 de 2014</t>
  </si>
  <si>
    <t>Artículo 19</t>
  </si>
  <si>
    <t>Parcial</t>
  </si>
  <si>
    <t>Ilimitado</t>
  </si>
  <si>
    <t>No</t>
  </si>
  <si>
    <t>NO APLICA</t>
  </si>
  <si>
    <t>NO</t>
  </si>
  <si>
    <t>Acta de acuerdo</t>
  </si>
  <si>
    <t>Base de Datos Geográfica y Alfanumérica</t>
  </si>
  <si>
    <t>Catálogo de objetos o Diccionarios de datos</t>
  </si>
  <si>
    <t>Servicios web</t>
  </si>
  <si>
    <t>Informe de Implementación de Políticas y Estándares</t>
  </si>
  <si>
    <t>Inventario de datos, servicios y aplicaciones</t>
  </si>
  <si>
    <t>Archivos de representación (archivo MXD, SLD)</t>
  </si>
  <si>
    <t>Material de apoyo para reuniones técnicas</t>
  </si>
  <si>
    <t>Aplicaciones móviles y web</t>
  </si>
  <si>
    <t>Análisis de información geográfica</t>
  </si>
  <si>
    <t>Cronogramas de acompañamiento técnico</t>
  </si>
  <si>
    <t>Métricas de interoperabilidad, accesibilidad y uso</t>
  </si>
  <si>
    <t>Escenas 3D y otros datos técnicos</t>
  </si>
  <si>
    <t>Especificaciones Técnicas de Productos Geográficos</t>
  </si>
  <si>
    <t>Catálogo de representación</t>
  </si>
  <si>
    <t>Documentos técnicos</t>
  </si>
  <si>
    <t>Calendario virtual</t>
  </si>
  <si>
    <t>Lista de Asistencia</t>
  </si>
  <si>
    <t>Plantilla de documentos</t>
  </si>
  <si>
    <t>Acta de reunión</t>
  </si>
  <si>
    <t>Memorando</t>
  </si>
  <si>
    <t>IDECA</t>
  </si>
  <si>
    <t>SANDRA SAMACA</t>
  </si>
  <si>
    <t>Servicio mapa de referencia</t>
  </si>
  <si>
    <t>Servicio mapas base</t>
  </si>
  <si>
    <t xml:space="preserve">Servicios WEB - Servicios públicos y bases de datos </t>
  </si>
  <si>
    <t>Base de datos geográfica que contiene los objetos componentes del Mapa de Referencia, Mapas Bogotá, servicios públicos entre otros</t>
  </si>
  <si>
    <t xml:space="preserve">Base de datos PostgreSQL PostGIS que es exportada de la base de datos FGDB (file GeoData Base) del Mapa de Referencia </t>
  </si>
  <si>
    <t>Listado de los ítems geográficos (se entiende como los elementos o insumo necesario para llevar a cabo un proceso de gestión de información geográfica)  que se encuentra almacenados en el sistema.</t>
  </si>
  <si>
    <t>Activo de
Información
Asociado</t>
  </si>
  <si>
    <t xml:space="preserve">Comunicación electrónica que en donde se reciben los requerimientos a ser atendidos y se efectúa la citación de reuniones y entregan comunicaciones </t>
  </si>
  <si>
    <t>Documento en donde se lleva el registro de las reuniones, el control de asistencia y se socializan los requerimientos a ser atendidos.</t>
  </si>
  <si>
    <t>Comunicación electrónica para gestionar la certificación de(los) servicio(s) web geográfico(s) ante MinTIC</t>
  </si>
  <si>
    <t xml:space="preserve">Comunicación electrónica para generada por MinTIC en donde consta la certificación del servicio </t>
  </si>
  <si>
    <t>Comunicación electrónica por medio de la cual se pueden recibir los requerimientos de información geográfica realizadas por los usuarios de IDECA a la Subgerencia de Operaciones y/o la Gerencia IDECA</t>
  </si>
  <si>
    <t>Comunicación electrónica por medio de la cual se reciben a través del Sistema Distrital de Quejas y Soluciones – SDQS las solicitudes de información geográfica realizadas por los usuarios de IDECA a la Subgerencia de Operaciones y/o la Gerencia IDECA</t>
  </si>
  <si>
    <t>Comunicación electrónica por medio de la cual se pueden asignar los requerimientos de información geográfica y/o se dan respuesta a los usuarios de IDECA a la Subgerencia de Operaciones y/o la Gerencia IDECA</t>
  </si>
  <si>
    <t xml:space="preserve">Comunicación electrónica por medio de la cual se puede gestionar la entrega de la información </t>
  </si>
  <si>
    <t>Comunicación electrónica por medio de la cual se puede gestionar la verificación de la vigencia de la información y si  tiene condiciones de uso</t>
  </si>
  <si>
    <t>Comunicación electrónica por medio de la cual se puede  recibir respuesta a la solicitud de información requerida ante el custodio de la misma</t>
  </si>
  <si>
    <t xml:space="preserve">Comunicación electrónica por medio de la cual se puede remitir proyecto de respuesta al requerimiento con sus respectivos soportes (de ser necesarios), incluyendo la condiciones de uso definidas por el custodio de la información </t>
  </si>
  <si>
    <t>Comunicación externa por medio de la cual se proyecta la respuesta final del requerimiento</t>
  </si>
  <si>
    <t>Comunicación física por medio de la cual se proyecta la respuesta final del requerimiento</t>
  </si>
  <si>
    <t>Comunicación electrónica por medio de la cual se puede remitir la respuesta al solicitante con sus respectivos soportes</t>
  </si>
  <si>
    <t>Comunicación electrónica para la citación de reuniones y envío de comunicaciones y la asignación de requerimientos.</t>
  </si>
  <si>
    <t>Comunicación electrónica para programar reunión y convocar las entidades participantes del Mapa de Referencia a través del buzón de la mesa de la Comisión IDECA</t>
  </si>
  <si>
    <t>Comunicación electrónica que remite el documento Catálogo del Objetos del Mapa de Referencia para Bogotá D.C a las entidades participantes, con el fin de que se aprueben las modificaciones acordadas en la reunión de socialización.</t>
  </si>
  <si>
    <t>Comunicación electrónica que remite a las entidades participantes -a través del buzón de la mesa de la Comisión IDECA- el Catálogo de Objetos consolidado a partir de las observaciones entregadas y el documento Especificación Técnica del Mapa de Referencia.</t>
  </si>
  <si>
    <t>Documento que consolida las salvedades del Mapa de Referencia reportadas por las Entidades Distritales</t>
  </si>
  <si>
    <t>Comunicación electrónica que gestiona la disposición actualizada de los servicios Web del Mapa de Referencia</t>
  </si>
  <si>
    <t>Comunicación electrónica que gestiona la certificación del servicio WMS ante el Ministerio TIC</t>
  </si>
  <si>
    <t>Comunicación electrónica que aprueba y gestiona la publicación de los documentos en el Portal IDECA</t>
  </si>
  <si>
    <t>Integración de Información</t>
  </si>
  <si>
    <t>Mapas Bogotá</t>
  </si>
  <si>
    <t>Activo de Información</t>
  </si>
  <si>
    <t>Información</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</si>
</sst>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dd&quot;, &quot;mmmm\ dd&quot;, &quot;yyyy"/>
    <numFmt numFmtId="165" formatCode="yyyy\-mm\-dd;@"/>
  </numFmts>
  <fonts count="34" x14ac:knownFonts="1">
    <font>
      <sz val="10"/>
      <name val="Arial"/>
      <family val="2"/>
    </font>
    <font>
      <sz val="11"/>
      <color indexed="8"/>
      <name val="Calibri"/>
      <family val="2"/>
    </font>
    <font>
      <sz val="9"/>
      <color indexed="8"/>
      <name val="Tahoma"/>
      <family val="2"/>
    </font>
    <font>
      <sz val="10"/>
      <name val="Arial"/>
      <family val="2"/>
    </font>
    <font>
      <b/>
      <sz val="9"/>
      <color indexed="8"/>
      <name val="Tahoma"/>
      <family val="2"/>
    </font>
    <font>
      <sz val="11"/>
      <name val="Calibri"/>
      <family val="2"/>
    </font>
    <font>
      <vertAlign val="superscript"/>
      <sz val="11"/>
      <name val="Calibri"/>
      <family val="2"/>
    </font>
    <font>
      <sz val="11"/>
      <color theme="1"/>
      <name val="Calibri"/>
      <family val="2"/>
      <scheme val="minor"/>
    </font>
    <font>
      <sz val="11"/>
      <color theme="0"/>
      <name val="Calibri"/>
      <family val="2"/>
      <scheme val="minor"/>
    </font>
    <font>
      <b/>
      <sz val="11"/>
      <color theme="0"/>
      <name val="Calibri"/>
      <family val="2"/>
      <scheme val="minor"/>
    </font>
    <font>
      <b/>
      <sz val="11"/>
      <color theme="1"/>
      <name val="Calibri"/>
      <family val="2"/>
      <scheme val="minor"/>
    </font>
    <font>
      <sz val="11"/>
      <color rgb="FF000000"/>
      <name val="Calibri"/>
      <family val="2"/>
      <scheme val="minor"/>
    </font>
    <font>
      <b/>
      <sz val="11"/>
      <color rgb="FF000000"/>
      <name val="Calibri"/>
      <family val="2"/>
      <scheme val="minor"/>
    </font>
    <font>
      <b/>
      <sz val="11"/>
      <name val="Calibri"/>
      <family val="2"/>
      <scheme val="minor"/>
    </font>
    <font>
      <sz val="11"/>
      <name val="Calibri"/>
      <family val="2"/>
      <scheme val="minor"/>
    </font>
    <font>
      <sz val="8"/>
      <color theme="0"/>
      <name val="Calibri"/>
      <family val="2"/>
      <scheme val="minor"/>
    </font>
    <font>
      <sz val="10"/>
      <color theme="0"/>
      <name val="Tahoma"/>
      <family val="2"/>
    </font>
    <font>
      <b/>
      <sz val="9"/>
      <color rgb="FF000000"/>
      <name val="Tahoma"/>
      <family val="2"/>
    </font>
    <font>
      <sz val="9"/>
      <color rgb="FF000000"/>
      <name val="Tahoma"/>
      <family val="2"/>
    </font>
    <font>
      <sz val="10"/>
      <color rgb="FF000000"/>
      <name val="Tahoma"/>
      <family val="2"/>
    </font>
    <font>
      <b/>
      <sz val="48"/>
      <color rgb="FF000000"/>
      <name val="Calibri"/>
      <family val="2"/>
      <scheme val="minor"/>
    </font>
    <font>
      <b/>
      <sz val="10"/>
      <color rgb="FF000000"/>
      <name val="Tahoma"/>
      <family val="2"/>
    </font>
    <font>
      <sz val="10"/>
      <color rgb="FF000000"/>
      <name val="Arial"/>
      <family val="2"/>
    </font>
    <font>
      <sz val="10"/>
      <color rgb="FF000000"/>
      <name val="Tahoma"/>
      <family val="34"/>
    </font>
    <font>
      <i/>
      <sz val="10"/>
      <color rgb="FF000000"/>
      <name val="Tahoma"/>
      <family val="34"/>
    </font>
    <font>
      <b/>
      <sz val="10"/>
      <color rgb="FF000000"/>
      <name val="Tahoma"/>
      <family val="34"/>
    </font>
    <font>
      <i/>
      <sz val="10"/>
      <color rgb="FF000000"/>
      <name val="Arial"/>
      <family val="2"/>
    </font>
    <font>
      <sz val="10"/>
      <color rgb="FF000000"/>
      <name val="Times New Roman"/>
      <family val="18"/>
    </font>
    <font>
      <b/>
      <sz val="10"/>
      <color rgb="FF000000"/>
      <name val="Arial"/>
      <family val="2"/>
    </font>
    <font>
      <sz val="11"/>
      <color theme="1"/>
      <name val="Arial"/>
      <family val="2"/>
    </font>
    <font>
      <sz val="10"/>
      <color theme="1"/>
      <name val="Arial"/>
      <family val="2"/>
    </font>
    <font>
      <b/>
      <sz val="8"/>
      <color indexed="81"/>
      <name val="Tahoma"/>
      <family val="2"/>
    </font>
    <font>
      <sz val="8"/>
      <color indexed="81"/>
      <name val="Tahoma"/>
      <family val="2"/>
    </font>
    <font>
      <sz val="11"/>
      <name val="Arial"/>
      <family val="2"/>
    </font>
  </fonts>
  <fills count="15">
    <fill>
      <patternFill patternType="none"/>
    </fill>
    <fill>
      <patternFill patternType="gray125"/>
    </fill>
    <fill>
      <patternFill patternType="solid">
        <fgColor indexed="9"/>
        <bgColor indexed="26"/>
      </patternFill>
    </fill>
    <fill>
      <patternFill patternType="solid">
        <fgColor theme="0"/>
        <bgColor indexed="64"/>
      </patternFill>
    </fill>
    <fill>
      <patternFill patternType="solid">
        <fgColor theme="0" tint="-0.249977111117893"/>
        <bgColor indexed="23"/>
      </patternFill>
    </fill>
    <fill>
      <patternFill patternType="solid">
        <fgColor theme="0"/>
        <bgColor indexed="23"/>
      </patternFill>
    </fill>
    <fill>
      <patternFill patternType="solid">
        <fgColor theme="0" tint="-0.249977111117893"/>
        <bgColor indexed="31"/>
      </patternFill>
    </fill>
    <fill>
      <patternFill patternType="solid">
        <fgColor theme="4" tint="0.59999389629810485"/>
        <bgColor indexed="64"/>
      </patternFill>
    </fill>
    <fill>
      <patternFill patternType="solid">
        <fgColor theme="4" tint="0.59999389629810485"/>
        <bgColor indexed="23"/>
      </patternFill>
    </fill>
    <fill>
      <patternFill patternType="solid">
        <fgColor theme="0" tint="-0.249977111117893"/>
        <bgColor indexed="64"/>
      </patternFill>
    </fill>
    <fill>
      <patternFill patternType="solid">
        <fgColor theme="7" tint="0.39997558519241921"/>
        <bgColor indexed="23"/>
      </patternFill>
    </fill>
    <fill>
      <patternFill patternType="solid">
        <fgColor theme="2" tint="-9.9978637043366805E-2"/>
        <bgColor indexed="64"/>
      </patternFill>
    </fill>
    <fill>
      <patternFill patternType="solid">
        <fgColor theme="8" tint="0.39997558519241921"/>
        <bgColor indexed="64"/>
      </patternFill>
    </fill>
    <fill>
      <patternFill patternType="solid">
        <fgColor theme="8" tint="0.39997558519241921"/>
        <bgColor indexed="23"/>
      </patternFill>
    </fill>
    <fill>
      <patternFill patternType="solid">
        <fgColor theme="8" tint="0.39997558519241921"/>
        <bgColor indexed="31"/>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64"/>
      </bottom>
      <diagonal/>
    </border>
    <border>
      <left/>
      <right/>
      <top/>
      <bottom style="medium">
        <color indexed="64"/>
      </bottom>
      <diagonal/>
    </border>
    <border>
      <left/>
      <right style="thin">
        <color indexed="8"/>
      </right>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medium">
        <color theme="3" tint="0.39991454817346722"/>
      </left>
      <right style="thin">
        <color theme="3" tint="0.39991454817346722"/>
      </right>
      <top style="medium">
        <color theme="3" tint="0.39994506668294322"/>
      </top>
      <bottom style="thin">
        <color theme="3" tint="0.39991454817346722"/>
      </bottom>
      <diagonal/>
    </border>
    <border>
      <left style="thin">
        <color theme="3" tint="0.39991454817346722"/>
      </left>
      <right style="thin">
        <color theme="3" tint="0.39991454817346722"/>
      </right>
      <top style="medium">
        <color theme="3" tint="0.39994506668294322"/>
      </top>
      <bottom style="thin">
        <color theme="3" tint="0.39991454817346722"/>
      </bottom>
      <diagonal/>
    </border>
    <border>
      <left style="medium">
        <color theme="3" tint="0.39991454817346722"/>
      </left>
      <right style="thin">
        <color theme="3" tint="0.39991454817346722"/>
      </right>
      <top style="thin">
        <color theme="3" tint="0.39991454817346722"/>
      </top>
      <bottom style="thin">
        <color theme="3" tint="0.39991454817346722"/>
      </bottom>
      <diagonal/>
    </border>
    <border>
      <left style="thin">
        <color theme="3" tint="0.39991454817346722"/>
      </left>
      <right style="thin">
        <color theme="3" tint="0.39991454817346722"/>
      </right>
      <top style="thin">
        <color theme="3" tint="0.39991454817346722"/>
      </top>
      <bottom style="thin">
        <color theme="3" tint="0.39991454817346722"/>
      </bottom>
      <diagonal/>
    </border>
    <border>
      <left style="thin">
        <color theme="3" tint="0.39991454817346722"/>
      </left>
      <right style="medium">
        <color theme="3" tint="0.39991454817346722"/>
      </right>
      <top style="medium">
        <color theme="3" tint="0.39994506668294322"/>
      </top>
      <bottom style="thin">
        <color theme="3" tint="0.39991454817346722"/>
      </bottom>
      <diagonal/>
    </border>
    <border>
      <left style="thin">
        <color theme="3" tint="0.39991454817346722"/>
      </left>
      <right style="medium">
        <color theme="3" tint="0.39991454817346722"/>
      </right>
      <top style="thin">
        <color theme="3" tint="0.39991454817346722"/>
      </top>
      <bottom style="thin">
        <color theme="3" tint="0.39991454817346722"/>
      </bottom>
      <diagonal/>
    </border>
    <border>
      <left style="medium">
        <color indexed="64"/>
      </left>
      <right/>
      <top/>
      <bottom/>
      <diagonal/>
    </border>
  </borders>
  <cellStyleXfs count="5">
    <xf numFmtId="0" fontId="0" fillId="0" borderId="0"/>
    <xf numFmtId="0" fontId="1" fillId="0" borderId="0"/>
    <xf numFmtId="164" fontId="3" fillId="0" borderId="0"/>
    <xf numFmtId="0" fontId="7" fillId="0" borderId="0"/>
    <xf numFmtId="0" fontId="3" fillId="0" borderId="0"/>
  </cellStyleXfs>
  <cellXfs count="114">
    <xf numFmtId="0" fontId="0" fillId="0" borderId="0" xfId="0"/>
    <xf numFmtId="164" fontId="13" fillId="0" borderId="0" xfId="2" applyFont="1" applyFill="1" applyBorder="1" applyAlignment="1" applyProtection="1">
      <alignment horizontal="left" vertical="center" wrapText="1"/>
    </xf>
    <xf numFmtId="0" fontId="1" fillId="0" borderId="0" xfId="1" applyAlignment="1">
      <alignment vertical="center"/>
    </xf>
    <xf numFmtId="0" fontId="0" fillId="0" borderId="0" xfId="0" applyAlignment="1">
      <alignment horizontal="left"/>
    </xf>
    <xf numFmtId="164" fontId="13" fillId="0" borderId="1" xfId="2" applyFont="1" applyFill="1" applyBorder="1" applyAlignment="1" applyProtection="1">
      <alignment horizontal="left" vertical="center" wrapText="1"/>
    </xf>
    <xf numFmtId="0" fontId="11" fillId="0" borderId="12" xfId="0" applyFont="1" applyBorder="1" applyAlignment="1" applyProtection="1">
      <alignment horizontal="center"/>
    </xf>
    <xf numFmtId="0" fontId="20" fillId="0" borderId="15" xfId="0" applyFont="1" applyBorder="1" applyAlignment="1" applyProtection="1">
      <alignment horizontal="center" vertical="center"/>
    </xf>
    <xf numFmtId="0" fontId="20" fillId="0" borderId="16" xfId="0" applyFont="1" applyBorder="1" applyAlignment="1" applyProtection="1">
      <alignment horizontal="center" vertical="center"/>
    </xf>
    <xf numFmtId="0" fontId="20" fillId="0" borderId="17" xfId="0" applyFont="1" applyBorder="1" applyAlignment="1" applyProtection="1">
      <alignment horizontal="center" vertical="center"/>
    </xf>
    <xf numFmtId="0" fontId="11" fillId="3" borderId="0" xfId="0" applyFont="1" applyFill="1" applyBorder="1" applyAlignment="1" applyProtection="1"/>
    <xf numFmtId="0" fontId="12" fillId="3" borderId="0" xfId="0" applyFont="1" applyFill="1" applyBorder="1" applyAlignment="1" applyProtection="1"/>
    <xf numFmtId="0" fontId="11" fillId="3" borderId="0" xfId="0" applyFont="1" applyFill="1" applyAlignment="1" applyProtection="1"/>
    <xf numFmtId="0" fontId="14" fillId="0" borderId="13" xfId="0" applyFont="1" applyBorder="1" applyProtection="1"/>
    <xf numFmtId="0" fontId="20" fillId="0" borderId="31" xfId="0" applyFont="1" applyBorder="1" applyAlignment="1" applyProtection="1">
      <alignment horizontal="center" vertical="center"/>
    </xf>
    <xf numFmtId="0" fontId="20" fillId="0" borderId="0" xfId="0" applyFont="1" applyBorder="1" applyAlignment="1" applyProtection="1">
      <alignment horizontal="center" vertical="center"/>
    </xf>
    <xf numFmtId="0" fontId="20" fillId="0" borderId="20" xfId="0" applyFont="1" applyBorder="1" applyAlignment="1" applyProtection="1">
      <alignment horizontal="center" vertical="center"/>
    </xf>
    <xf numFmtId="0" fontId="14" fillId="0" borderId="14" xfId="0" applyFont="1" applyBorder="1" applyProtection="1"/>
    <xf numFmtId="0" fontId="20" fillId="0" borderId="18" xfId="0" applyFont="1" applyBorder="1" applyAlignment="1" applyProtection="1">
      <alignment horizontal="center" vertical="center"/>
    </xf>
    <xf numFmtId="0" fontId="20" fillId="0" borderId="5" xfId="0" applyFont="1" applyBorder="1" applyAlignment="1" applyProtection="1">
      <alignment horizontal="center" vertical="center"/>
    </xf>
    <xf numFmtId="0" fontId="20" fillId="0" borderId="19" xfId="0" applyFont="1" applyBorder="1" applyAlignment="1" applyProtection="1">
      <alignment horizontal="center" vertical="center"/>
    </xf>
    <xf numFmtId="164" fontId="14" fillId="0" borderId="1" xfId="2" applyFont="1" applyFill="1" applyBorder="1" applyAlignment="1" applyProtection="1">
      <alignment horizontal="center" vertical="center" wrapText="1"/>
    </xf>
    <xf numFmtId="164" fontId="13" fillId="0" borderId="0" xfId="2" applyFont="1" applyFill="1" applyBorder="1" applyAlignment="1" applyProtection="1">
      <alignment vertical="center" wrapText="1"/>
    </xf>
    <xf numFmtId="0" fontId="14" fillId="0" borderId="0" xfId="0" applyFont="1" applyProtection="1"/>
    <xf numFmtId="164" fontId="15" fillId="0" borderId="0" xfId="2" applyFont="1" applyFill="1" applyBorder="1" applyAlignment="1" applyProtection="1">
      <alignment vertical="top" wrapText="1"/>
    </xf>
    <xf numFmtId="164" fontId="15" fillId="0" borderId="0" xfId="2" applyFont="1" applyFill="1" applyBorder="1" applyAlignment="1" applyProtection="1">
      <alignment horizontal="left" vertical="top" wrapText="1"/>
    </xf>
    <xf numFmtId="165" fontId="14" fillId="0" borderId="1" xfId="2" applyNumberFormat="1" applyFont="1" applyFill="1" applyBorder="1" applyAlignment="1" applyProtection="1">
      <alignment horizontal="center" vertical="center" wrapText="1"/>
    </xf>
    <xf numFmtId="164" fontId="10" fillId="0" borderId="0" xfId="2" applyFont="1" applyFill="1" applyBorder="1" applyAlignment="1" applyProtection="1">
      <alignment vertical="center" wrapText="1"/>
    </xf>
    <xf numFmtId="164" fontId="9" fillId="0" borderId="0" xfId="2" applyFont="1" applyFill="1" applyBorder="1" applyAlignment="1" applyProtection="1">
      <alignment vertical="center" wrapText="1"/>
    </xf>
    <xf numFmtId="14" fontId="13" fillId="0" borderId="0" xfId="2" applyNumberFormat="1" applyFont="1" applyFill="1" applyBorder="1" applyAlignment="1" applyProtection="1">
      <alignment horizontal="left" vertical="center" wrapText="1"/>
    </xf>
    <xf numFmtId="0" fontId="13" fillId="0" borderId="0" xfId="2" applyNumberFormat="1" applyFont="1" applyFill="1" applyBorder="1" applyAlignment="1" applyProtection="1">
      <alignment horizontal="left" vertical="center" wrapText="1"/>
    </xf>
    <xf numFmtId="164" fontId="13" fillId="0" borderId="0" xfId="2" applyFont="1" applyFill="1" applyBorder="1" applyAlignment="1" applyProtection="1">
      <alignment horizontal="center" vertical="center" wrapText="1"/>
    </xf>
    <xf numFmtId="164" fontId="10" fillId="0" borderId="0" xfId="2" applyFont="1" applyFill="1" applyBorder="1" applyAlignment="1" applyProtection="1">
      <alignment horizontal="center" vertical="center" wrapText="1"/>
    </xf>
    <xf numFmtId="164" fontId="15" fillId="0" borderId="0" xfId="2" applyFont="1" applyFill="1" applyBorder="1" applyAlignment="1" applyProtection="1">
      <alignment horizontal="center" vertical="top" wrapText="1"/>
    </xf>
    <xf numFmtId="0" fontId="16" fillId="0" borderId="0" xfId="0" applyFont="1" applyProtection="1"/>
    <xf numFmtId="164" fontId="14" fillId="0" borderId="0" xfId="2" applyFont="1" applyFill="1" applyBorder="1" applyAlignment="1" applyProtection="1">
      <alignment horizontal="left" vertical="center" wrapText="1"/>
    </xf>
    <xf numFmtId="164" fontId="14" fillId="0" borderId="0" xfId="2" applyFont="1" applyFill="1" applyBorder="1" applyAlignment="1" applyProtection="1">
      <alignment vertical="center" wrapText="1"/>
    </xf>
    <xf numFmtId="164" fontId="7" fillId="0" borderId="0" xfId="2" applyFont="1" applyFill="1" applyBorder="1" applyAlignment="1" applyProtection="1">
      <alignment vertical="center" wrapText="1"/>
    </xf>
    <xf numFmtId="164" fontId="8" fillId="0" borderId="0" xfId="2" applyFont="1" applyFill="1" applyBorder="1" applyAlignment="1" applyProtection="1">
      <alignment vertical="center" wrapText="1"/>
    </xf>
    <xf numFmtId="164" fontId="14" fillId="0" borderId="4" xfId="2" applyFont="1" applyFill="1" applyBorder="1" applyAlignment="1" applyProtection="1">
      <alignment vertical="center" wrapText="1"/>
    </xf>
    <xf numFmtId="164" fontId="5" fillId="0" borderId="0" xfId="2" applyFont="1" applyFill="1" applyBorder="1" applyAlignment="1" applyProtection="1">
      <alignment horizontal="left" vertical="center" wrapText="1"/>
    </xf>
    <xf numFmtId="164" fontId="14" fillId="0" borderId="0" xfId="2" applyFont="1" applyFill="1" applyBorder="1" applyAlignment="1" applyProtection="1">
      <alignment horizontal="left" vertical="center" wrapText="1"/>
    </xf>
    <xf numFmtId="164" fontId="14" fillId="0" borderId="4" xfId="2" applyFont="1" applyFill="1" applyBorder="1" applyAlignment="1" applyProtection="1">
      <alignment horizontal="left" vertical="center" wrapText="1"/>
    </xf>
    <xf numFmtId="164" fontId="7" fillId="0" borderId="4" xfId="2" applyFont="1" applyFill="1" applyBorder="1" applyAlignment="1" applyProtection="1">
      <alignment vertical="center" wrapText="1"/>
    </xf>
    <xf numFmtId="164" fontId="13" fillId="9" borderId="1" xfId="2" applyFont="1" applyFill="1" applyBorder="1" applyAlignment="1" applyProtection="1">
      <alignment horizontal="center" vertical="center" wrapText="1"/>
    </xf>
    <xf numFmtId="164" fontId="13" fillId="12" borderId="7" xfId="2" applyFont="1" applyFill="1" applyBorder="1" applyAlignment="1" applyProtection="1">
      <alignment horizontal="center" vertical="center" wrapText="1"/>
    </xf>
    <xf numFmtId="164" fontId="13" fillId="12" borderId="23" xfId="2" applyFont="1" applyFill="1" applyBorder="1" applyAlignment="1" applyProtection="1">
      <alignment horizontal="center" vertical="center" wrapText="1"/>
    </xf>
    <xf numFmtId="164" fontId="13" fillId="12" borderId="11" xfId="2" applyFont="1" applyFill="1" applyBorder="1" applyAlignment="1" applyProtection="1">
      <alignment horizontal="center" vertical="center" wrapText="1"/>
    </xf>
    <xf numFmtId="164" fontId="13" fillId="7" borderId="7" xfId="2" applyFont="1" applyFill="1" applyBorder="1" applyAlignment="1" applyProtection="1">
      <alignment horizontal="center" vertical="center" wrapText="1"/>
    </xf>
    <xf numFmtId="164" fontId="13" fillId="7" borderId="23" xfId="2" applyFont="1" applyFill="1" applyBorder="1" applyAlignment="1" applyProtection="1">
      <alignment horizontal="center" vertical="center" wrapText="1"/>
    </xf>
    <xf numFmtId="0" fontId="10" fillId="10" borderId="1" xfId="0" applyFont="1" applyFill="1" applyBorder="1" applyAlignment="1" applyProtection="1">
      <alignment horizontal="center" vertical="center" wrapText="1"/>
    </xf>
    <xf numFmtId="0" fontId="13" fillId="8" borderId="1" xfId="0" applyFont="1" applyFill="1" applyBorder="1" applyAlignment="1" applyProtection="1">
      <alignment horizontal="center" vertical="center" wrapText="1"/>
    </xf>
    <xf numFmtId="0" fontId="13" fillId="6" borderId="1" xfId="0" applyFont="1" applyFill="1" applyBorder="1" applyAlignment="1" applyProtection="1">
      <alignment horizontal="center" vertical="center" wrapText="1"/>
    </xf>
    <xf numFmtId="0" fontId="13" fillId="6" borderId="8" xfId="0" applyFont="1" applyFill="1" applyBorder="1" applyAlignment="1" applyProtection="1">
      <alignment horizontal="center" vertical="center" wrapText="1"/>
    </xf>
    <xf numFmtId="0" fontId="13" fillId="6" borderId="9" xfId="0" applyFont="1" applyFill="1" applyBorder="1" applyAlignment="1" applyProtection="1">
      <alignment horizontal="center" vertical="center" wrapText="1"/>
    </xf>
    <xf numFmtId="0" fontId="13" fillId="6" borderId="10" xfId="0" applyFont="1" applyFill="1" applyBorder="1" applyAlignment="1" applyProtection="1">
      <alignment horizontal="center" vertical="center" wrapText="1"/>
    </xf>
    <xf numFmtId="0" fontId="13" fillId="4" borderId="23" xfId="0" applyFont="1" applyFill="1" applyBorder="1" applyAlignment="1" applyProtection="1">
      <alignment horizontal="center" vertical="center" wrapText="1"/>
    </xf>
    <xf numFmtId="0" fontId="13" fillId="4" borderId="11" xfId="0" applyFont="1" applyFill="1" applyBorder="1" applyAlignment="1" applyProtection="1">
      <alignment horizontal="center" vertical="center" wrapText="1"/>
    </xf>
    <xf numFmtId="0" fontId="13" fillId="14" borderId="21" xfId="0" applyFont="1" applyFill="1" applyBorder="1" applyAlignment="1" applyProtection="1">
      <alignment horizontal="center" vertical="center" wrapText="1"/>
    </xf>
    <xf numFmtId="0" fontId="13" fillId="13" borderId="21" xfId="0" applyFont="1" applyFill="1" applyBorder="1" applyAlignment="1" applyProtection="1">
      <alignment horizontal="center" vertical="center" wrapText="1"/>
    </xf>
    <xf numFmtId="0" fontId="13" fillId="8" borderId="7" xfId="0" applyFont="1" applyFill="1" applyBorder="1" applyAlignment="1" applyProtection="1">
      <alignment horizontal="center" vertical="center" wrapText="1"/>
    </xf>
    <xf numFmtId="0" fontId="13" fillId="8" borderId="11" xfId="0" applyFont="1" applyFill="1" applyBorder="1" applyAlignment="1" applyProtection="1">
      <alignment horizontal="center" vertical="center" wrapText="1"/>
    </xf>
    <xf numFmtId="0" fontId="13" fillId="6" borderId="21" xfId="0" applyFont="1" applyFill="1" applyBorder="1" applyAlignment="1" applyProtection="1">
      <alignment horizontal="center" vertical="center" wrapText="1"/>
    </xf>
    <xf numFmtId="0" fontId="13" fillId="6" borderId="1" xfId="0" applyFont="1" applyFill="1" applyBorder="1" applyAlignment="1" applyProtection="1">
      <alignment horizontal="center" vertical="center" textRotation="90" wrapText="1"/>
    </xf>
    <xf numFmtId="0" fontId="13" fillId="4" borderId="1" xfId="0" applyFont="1" applyFill="1" applyBorder="1" applyAlignment="1" applyProtection="1">
      <alignment horizontal="center" vertical="center" wrapText="1"/>
    </xf>
    <xf numFmtId="0" fontId="13" fillId="14" borderId="24" xfId="0" applyFont="1" applyFill="1" applyBorder="1" applyAlignment="1" applyProtection="1">
      <alignment horizontal="center" vertical="center" wrapText="1"/>
    </xf>
    <xf numFmtId="0" fontId="13" fillId="13" borderId="24" xfId="0" applyFont="1" applyFill="1" applyBorder="1" applyAlignment="1" applyProtection="1">
      <alignment horizontal="center" vertical="center" wrapText="1"/>
    </xf>
    <xf numFmtId="0" fontId="13" fillId="6" borderId="22" xfId="0" applyFont="1" applyFill="1" applyBorder="1" applyAlignment="1" applyProtection="1">
      <alignment horizontal="center" vertical="center" wrapText="1"/>
    </xf>
    <xf numFmtId="0" fontId="13" fillId="14" borderId="22" xfId="0" applyFont="1" applyFill="1" applyBorder="1" applyAlignment="1" applyProtection="1">
      <alignment horizontal="center" vertical="center" wrapText="1"/>
    </xf>
    <xf numFmtId="0" fontId="13" fillId="13" borderId="22" xfId="0" applyFont="1" applyFill="1" applyBorder="1" applyAlignment="1" applyProtection="1">
      <alignment horizontal="center" vertical="center" wrapText="1"/>
    </xf>
    <xf numFmtId="0" fontId="29" fillId="2" borderId="25" xfId="0" applyFont="1" applyFill="1" applyBorder="1" applyAlignment="1" applyProtection="1">
      <alignment horizontal="left" vertical="center" wrapText="1"/>
    </xf>
    <xf numFmtId="0" fontId="29" fillId="0" borderId="26" xfId="0" applyFont="1" applyFill="1" applyBorder="1" applyAlignment="1" applyProtection="1">
      <alignment horizontal="center" vertical="center" wrapText="1"/>
    </xf>
    <xf numFmtId="0" fontId="29" fillId="2" borderId="26" xfId="0" applyFont="1" applyFill="1" applyBorder="1" applyAlignment="1" applyProtection="1">
      <alignment horizontal="center" vertical="center" wrapText="1"/>
    </xf>
    <xf numFmtId="0" fontId="29" fillId="2" borderId="26" xfId="0" applyFont="1" applyFill="1" applyBorder="1" applyAlignment="1" applyProtection="1">
      <alignment horizontal="left" vertical="center" wrapText="1"/>
    </xf>
    <xf numFmtId="0" fontId="29" fillId="0" borderId="26" xfId="0" applyFont="1" applyBorder="1" applyAlignment="1" applyProtection="1">
      <alignment horizontal="center" vertical="center" wrapText="1"/>
    </xf>
    <xf numFmtId="0" fontId="29" fillId="0" borderId="26" xfId="0" applyFont="1" applyBorder="1" applyAlignment="1" applyProtection="1">
      <alignment horizontal="left" vertical="center" textRotation="90" wrapText="1"/>
    </xf>
    <xf numFmtId="0" fontId="29" fillId="0" borderId="26" xfId="0" applyFont="1" applyBorder="1" applyAlignment="1" applyProtection="1">
      <alignment horizontal="left" vertical="center" wrapText="1"/>
    </xf>
    <xf numFmtId="0" fontId="29" fillId="0" borderId="29" xfId="0" applyFont="1" applyBorder="1" applyAlignment="1" applyProtection="1">
      <alignment horizontal="left" vertical="center" wrapText="1"/>
    </xf>
    <xf numFmtId="0" fontId="14" fillId="2" borderId="2" xfId="0" applyFont="1" applyFill="1" applyBorder="1" applyAlignment="1" applyProtection="1">
      <alignment horizontal="center" vertical="center" wrapText="1"/>
    </xf>
    <xf numFmtId="0" fontId="0" fillId="0" borderId="1" xfId="0" applyFill="1" applyBorder="1" applyAlignment="1" applyProtection="1">
      <alignment horizontal="center" vertical="center"/>
    </xf>
    <xf numFmtId="0" fontId="14" fillId="0" borderId="3" xfId="0" applyFont="1" applyBorder="1" applyAlignment="1" applyProtection="1">
      <alignment horizontal="center" vertical="center" wrapText="1"/>
    </xf>
    <xf numFmtId="0" fontId="13" fillId="5" borderId="5" xfId="0" applyFont="1" applyFill="1" applyBorder="1" applyAlignment="1" applyProtection="1">
      <alignment horizontal="center" vertical="center" wrapText="1"/>
    </xf>
    <xf numFmtId="0" fontId="13" fillId="5" borderId="6" xfId="0" applyFont="1" applyFill="1" applyBorder="1" applyAlignment="1" applyProtection="1">
      <alignment horizontal="center" vertical="center" wrapText="1"/>
    </xf>
    <xf numFmtId="0" fontId="29" fillId="2" borderId="27" xfId="0" applyFont="1" applyFill="1" applyBorder="1" applyAlignment="1" applyProtection="1">
      <alignment horizontal="left" vertical="center" wrapText="1"/>
    </xf>
    <xf numFmtId="0" fontId="29" fillId="0" borderId="28" xfId="0" applyFont="1" applyFill="1" applyBorder="1" applyAlignment="1" applyProtection="1">
      <alignment horizontal="center" vertical="center" wrapText="1"/>
    </xf>
    <xf numFmtId="0" fontId="29" fillId="2" borderId="28" xfId="0" applyFont="1" applyFill="1" applyBorder="1" applyAlignment="1" applyProtection="1">
      <alignment horizontal="center" vertical="center" wrapText="1"/>
    </xf>
    <xf numFmtId="0" fontId="29" fillId="2" borderId="28" xfId="0" applyFont="1" applyFill="1" applyBorder="1" applyAlignment="1" applyProtection="1">
      <alignment horizontal="left" vertical="center" wrapText="1"/>
    </xf>
    <xf numFmtId="0" fontId="29" fillId="0" borderId="28" xfId="0" applyFont="1" applyBorder="1" applyAlignment="1" applyProtection="1">
      <alignment horizontal="center" vertical="center" wrapText="1"/>
    </xf>
    <xf numFmtId="0" fontId="29" fillId="0" borderId="28" xfId="0" applyFont="1" applyBorder="1" applyAlignment="1" applyProtection="1">
      <alignment horizontal="left" vertical="center" textRotation="90" wrapText="1"/>
    </xf>
    <xf numFmtId="0" fontId="29" fillId="0" borderId="28" xfId="0" applyFont="1" applyBorder="1" applyAlignment="1" applyProtection="1">
      <alignment horizontal="left" vertical="center" wrapText="1"/>
    </xf>
    <xf numFmtId="0" fontId="29" fillId="0" borderId="30" xfId="0" applyFont="1" applyBorder="1" applyAlignment="1" applyProtection="1">
      <alignment horizontal="left" vertical="center" wrapText="1"/>
    </xf>
    <xf numFmtId="0" fontId="29" fillId="0" borderId="28" xfId="0" applyFont="1" applyFill="1" applyBorder="1" applyAlignment="1" applyProtection="1">
      <alignment horizontal="left" vertical="center" wrapText="1"/>
    </xf>
    <xf numFmtId="0" fontId="29" fillId="0" borderId="27" xfId="0" applyFont="1" applyFill="1" applyBorder="1" applyAlignment="1" applyProtection="1">
      <alignment horizontal="left" vertical="center" wrapText="1"/>
    </xf>
    <xf numFmtId="0" fontId="14" fillId="0" borderId="1" xfId="0" applyFont="1" applyBorder="1" applyAlignment="1" applyProtection="1">
      <alignment horizontal="center" vertical="center" wrapText="1"/>
    </xf>
    <xf numFmtId="14" fontId="14" fillId="0" borderId="1" xfId="0" applyNumberFormat="1" applyFont="1" applyBorder="1" applyAlignment="1" applyProtection="1">
      <alignment horizontal="center" vertical="center" wrapText="1"/>
    </xf>
    <xf numFmtId="0" fontId="14" fillId="0" borderId="1" xfId="0" applyFont="1" applyBorder="1" applyAlignment="1" applyProtection="1">
      <alignment horizontal="center" vertical="center"/>
    </xf>
    <xf numFmtId="0" fontId="33" fillId="0" borderId="28" xfId="0" applyFont="1" applyFill="1" applyBorder="1" applyAlignment="1" applyProtection="1">
      <alignment horizontal="left" vertical="center" wrapText="1"/>
    </xf>
    <xf numFmtId="0" fontId="0" fillId="11" borderId="1" xfId="0" applyFill="1" applyBorder="1" applyAlignment="1" applyProtection="1">
      <alignment horizontal="center" vertical="center"/>
    </xf>
    <xf numFmtId="0" fontId="0" fillId="11" borderId="1" xfId="0" applyFill="1" applyBorder="1" applyAlignment="1" applyProtection="1">
      <alignment horizontal="center" vertical="center"/>
    </xf>
    <xf numFmtId="0" fontId="0" fillId="11" borderId="1" xfId="0" applyFill="1" applyBorder="1" applyAlignment="1" applyProtection="1">
      <alignment horizontal="center" vertical="center" wrapText="1"/>
    </xf>
    <xf numFmtId="0" fontId="0" fillId="0" borderId="0" xfId="0" applyAlignment="1" applyProtection="1">
      <alignment horizontal="center" vertical="center"/>
    </xf>
    <xf numFmtId="0" fontId="0" fillId="11" borderId="1" xfId="0" applyFill="1" applyBorder="1" applyAlignment="1" applyProtection="1">
      <alignment horizontal="center" vertical="center" wrapText="1"/>
    </xf>
    <xf numFmtId="0" fontId="0" fillId="0" borderId="0" xfId="0" applyAlignment="1" applyProtection="1">
      <alignment horizontal="center" vertical="center" wrapText="1"/>
    </xf>
    <xf numFmtId="0" fontId="30" fillId="0" borderId="1" xfId="0" applyFont="1" applyBorder="1" applyAlignment="1" applyProtection="1">
      <alignment horizontal="left"/>
    </xf>
    <xf numFmtId="1" fontId="0" fillId="0" borderId="1" xfId="0" applyNumberFormat="1" applyFont="1" applyFill="1" applyBorder="1" applyAlignment="1" applyProtection="1">
      <alignment horizontal="center" vertical="center"/>
    </xf>
    <xf numFmtId="0" fontId="0" fillId="0" borderId="1" xfId="0" applyFont="1" applyFill="1" applyBorder="1" applyAlignment="1" applyProtection="1">
      <alignment horizontal="center" vertical="center"/>
    </xf>
    <xf numFmtId="0" fontId="30" fillId="0" borderId="1" xfId="0" applyFont="1" applyFill="1" applyBorder="1" applyAlignment="1" applyProtection="1">
      <alignment horizontal="left"/>
    </xf>
    <xf numFmtId="1" fontId="0" fillId="0" borderId="1" xfId="0" applyNumberFormat="1" applyFill="1" applyBorder="1" applyAlignment="1" applyProtection="1">
      <alignment horizontal="center" vertical="center"/>
    </xf>
    <xf numFmtId="0" fontId="0" fillId="0" borderId="0" xfId="0" applyFill="1" applyAlignment="1" applyProtection="1">
      <alignment horizontal="center" vertical="center"/>
    </xf>
    <xf numFmtId="0" fontId="0" fillId="0" borderId="1" xfId="0" applyFont="1" applyBorder="1" applyAlignment="1" applyProtection="1">
      <alignment horizontal="center" vertical="center"/>
    </xf>
    <xf numFmtId="0" fontId="0" fillId="0" borderId="1" xfId="0" applyFont="1" applyBorder="1" applyAlignment="1" applyProtection="1">
      <alignment horizontal="left"/>
    </xf>
    <xf numFmtId="0" fontId="30" fillId="3" borderId="1" xfId="0" applyFont="1" applyFill="1" applyBorder="1" applyAlignment="1" applyProtection="1">
      <alignment horizontal="left"/>
    </xf>
    <xf numFmtId="0" fontId="30" fillId="0" borderId="1" xfId="0" applyFont="1" applyBorder="1" applyProtection="1"/>
    <xf numFmtId="0" fontId="30" fillId="0" borderId="1" xfId="0" applyFont="1" applyFill="1" applyBorder="1" applyProtection="1"/>
    <xf numFmtId="0" fontId="0" fillId="0" borderId="1" xfId="0" applyBorder="1" applyAlignment="1" applyProtection="1">
      <alignment horizontal="center" vertical="center"/>
    </xf>
  </cellXfs>
  <cellStyles count="5">
    <cellStyle name="Normal" xfId="0" builtinId="0"/>
    <cellStyle name="Normal 2" xfId="1"/>
    <cellStyle name="Normal 3" xfId="2"/>
    <cellStyle name="Normal 4" xfId="3"/>
    <cellStyle name="Normal 4 2" xfId="4"/>
  </cellStyles>
  <dxfs count="93">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9C5700"/>
      </font>
      <fill>
        <patternFill>
          <bgColor rgb="FFFFEB9C"/>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330200</xdr:colOff>
      <xdr:row>0</xdr:row>
      <xdr:rowOff>165100</xdr:rowOff>
    </xdr:from>
    <xdr:to>
      <xdr:col>0</xdr:col>
      <xdr:colOff>1638300</xdr:colOff>
      <xdr:row>3</xdr:row>
      <xdr:rowOff>0</xdr:rowOff>
    </xdr:to>
    <xdr:pic>
      <xdr:nvPicPr>
        <xdr:cNvPr id="8494" name="image00.png">
          <a:extLst>
            <a:ext uri="{FF2B5EF4-FFF2-40B4-BE49-F238E27FC236}">
              <a16:creationId xmlns:a16="http://schemas.microsoft.com/office/drawing/2014/main" xmlns="" id="{0B012A08-87A5-D443-912D-3B50717CF1E9}"/>
            </a:ext>
          </a:extLst>
        </xdr:cNvPr>
        <xdr:cNvPicPr preferRelativeResize="0">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0200" y="165100"/>
          <a:ext cx="1308100" cy="1130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fLock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renanquevedo\Documents\CS2\Catastro%20Distrital\LevantamientoActivos\CCD\CCD_SUBGERENCIA%20DE%20OPERACIONES%20IDECAV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Users\renanquevedo\Documents\CS2\Catastro%20Distrital\LevantamientoActivos\CCD\CCD_GERENCIA%20DE%20IDECA_fV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comments" Target="../comments1.xml"/><Relationship Id="rId5" Type="http://schemas.openxmlformats.org/officeDocument/2006/relationships/vmlDrawing" Target="../drawings/vmlDrawing2.v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dimension ref="A1:AK94"/>
  <sheetViews>
    <sheetView showGridLines="0" tabSelected="1" view="pageBreakPreview" zoomScaleNormal="75" zoomScaleSheetLayoutView="100" workbookViewId="0">
      <selection activeCell="D24" sqref="D24"/>
    </sheetView>
  </sheetViews>
  <sheetFormatPr baseColWidth="10" defaultColWidth="11.42578125" defaultRowHeight="15" x14ac:dyDescent="0.25"/>
  <cols>
    <col min="1" max="1" width="27.42578125" style="22" bestFit="1" customWidth="1"/>
    <col min="2" max="2" width="14.28515625" style="22" customWidth="1"/>
    <col min="3" max="3" width="13.42578125" style="22" customWidth="1"/>
    <col min="4" max="4" width="44.140625" style="22" customWidth="1"/>
    <col min="5" max="5" width="76.140625" style="22" customWidth="1"/>
    <col min="6" max="6" width="9.140625" style="22" customWidth="1"/>
    <col min="7" max="9" width="3.7109375" style="22" customWidth="1"/>
    <col min="10" max="10" width="13.140625" style="22" customWidth="1"/>
    <col min="11" max="11" width="20.5703125" style="22" customWidth="1"/>
    <col min="12" max="13" width="6.7109375" style="22" customWidth="1"/>
    <col min="14" max="14" width="17.42578125" style="22" customWidth="1"/>
    <col min="15" max="15" width="20.28515625" style="22" customWidth="1"/>
    <col min="16" max="16" width="19.7109375" style="22" customWidth="1"/>
    <col min="17" max="17" width="26.42578125" style="22" customWidth="1"/>
    <col min="18" max="18" width="26.28515625" style="22" customWidth="1"/>
    <col min="19" max="19" width="28.140625" style="22" customWidth="1"/>
    <col min="20" max="20" width="25.7109375" style="22" customWidth="1"/>
    <col min="21" max="26" width="26.42578125" style="22" customWidth="1"/>
    <col min="27" max="33" width="19.7109375" style="22" customWidth="1"/>
    <col min="34" max="37" width="0" style="22" hidden="1" customWidth="1"/>
    <col min="38" max="16384" width="11.42578125" style="22"/>
  </cols>
  <sheetData>
    <row r="1" spans="1:37" s="11" customFormat="1" ht="41.25" customHeight="1" x14ac:dyDescent="0.25">
      <c r="A1" s="5"/>
      <c r="B1" s="6" t="s">
        <v>34</v>
      </c>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8"/>
      <c r="AH1" s="9"/>
      <c r="AI1" s="10"/>
      <c r="AJ1" s="9"/>
      <c r="AK1" s="9"/>
    </row>
    <row r="2" spans="1:37" s="11" customFormat="1" ht="42.75" customHeight="1" x14ac:dyDescent="0.25">
      <c r="A2" s="12"/>
      <c r="B2" s="13"/>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5"/>
      <c r="AH2" s="9"/>
      <c r="AI2" s="9"/>
      <c r="AJ2" s="9"/>
      <c r="AK2" s="9"/>
    </row>
    <row r="3" spans="1:37" s="11" customFormat="1" ht="27" customHeight="1" x14ac:dyDescent="0.25">
      <c r="A3" s="12"/>
      <c r="B3" s="13"/>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5"/>
      <c r="AH3" s="9"/>
      <c r="AI3" s="9"/>
      <c r="AJ3" s="9"/>
      <c r="AK3" s="9"/>
    </row>
    <row r="4" spans="1:37" s="11" customFormat="1" ht="15.75" thickBot="1" x14ac:dyDescent="0.3">
      <c r="A4" s="16"/>
      <c r="B4" s="17"/>
      <c r="C4" s="18"/>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9"/>
      <c r="AH4" s="9"/>
      <c r="AI4" s="9"/>
      <c r="AJ4" s="9"/>
      <c r="AK4" s="9"/>
    </row>
    <row r="7" spans="1:37" ht="18.75" customHeight="1" x14ac:dyDescent="0.25">
      <c r="A7" s="4" t="s">
        <v>17</v>
      </c>
      <c r="B7" s="4"/>
      <c r="C7" s="4"/>
      <c r="D7" s="4"/>
      <c r="E7" s="4"/>
      <c r="F7" s="20" t="s">
        <v>288</v>
      </c>
      <c r="G7" s="20"/>
      <c r="H7" s="20"/>
      <c r="I7" s="20"/>
      <c r="J7" s="20"/>
      <c r="K7" s="20"/>
      <c r="L7" s="20"/>
      <c r="M7" s="20"/>
      <c r="N7" s="20"/>
      <c r="O7" s="20"/>
      <c r="P7" s="20"/>
      <c r="Q7" s="20"/>
      <c r="R7" s="20"/>
      <c r="S7" s="21"/>
      <c r="T7" s="21"/>
      <c r="U7" s="21"/>
      <c r="V7" s="21"/>
      <c r="W7" s="21"/>
      <c r="X7" s="21"/>
      <c r="Y7" s="21"/>
      <c r="Z7" s="21"/>
      <c r="AA7" s="21"/>
      <c r="AB7" s="21"/>
      <c r="AC7" s="21"/>
      <c r="AD7" s="21"/>
      <c r="AE7" s="21"/>
      <c r="AF7" s="21"/>
      <c r="AG7" s="21"/>
      <c r="AH7" s="21"/>
      <c r="AI7" s="21"/>
      <c r="AJ7" s="21"/>
      <c r="AK7" s="21"/>
    </row>
    <row r="8" spans="1:37" ht="18.75" customHeight="1" x14ac:dyDescent="0.25">
      <c r="A8" s="4" t="s">
        <v>20</v>
      </c>
      <c r="B8" s="4"/>
      <c r="C8" s="4"/>
      <c r="D8" s="4"/>
      <c r="E8" s="4"/>
      <c r="F8" s="20" t="s">
        <v>257</v>
      </c>
      <c r="G8" s="20"/>
      <c r="H8" s="20"/>
      <c r="I8" s="20"/>
      <c r="J8" s="20"/>
      <c r="K8" s="20"/>
      <c r="L8" s="20"/>
      <c r="M8" s="20"/>
      <c r="N8" s="20"/>
      <c r="O8" s="20"/>
      <c r="P8" s="20"/>
      <c r="Q8" s="20"/>
      <c r="R8" s="20"/>
      <c r="S8" s="21"/>
      <c r="T8" s="21"/>
      <c r="U8" s="21"/>
      <c r="V8" s="21"/>
      <c r="W8" s="21"/>
      <c r="X8" s="21"/>
      <c r="Y8" s="21"/>
      <c r="Z8" s="21"/>
      <c r="AA8" s="21"/>
      <c r="AB8" s="21"/>
      <c r="AC8" s="21"/>
      <c r="AD8" s="21"/>
      <c r="AE8" s="21"/>
      <c r="AF8" s="21"/>
      <c r="AG8" s="21"/>
      <c r="AH8" s="21"/>
      <c r="AI8" s="21"/>
      <c r="AJ8" s="21"/>
      <c r="AK8" s="21"/>
    </row>
    <row r="9" spans="1:37" ht="18.75" customHeight="1" x14ac:dyDescent="0.25">
      <c r="A9" s="4" t="s">
        <v>18</v>
      </c>
      <c r="B9" s="4"/>
      <c r="C9" s="4"/>
      <c r="D9" s="4"/>
      <c r="E9" s="4"/>
      <c r="F9" s="20" t="s">
        <v>258</v>
      </c>
      <c r="G9" s="20"/>
      <c r="H9" s="20"/>
      <c r="I9" s="20"/>
      <c r="J9" s="20"/>
      <c r="K9" s="20"/>
      <c r="L9" s="20"/>
      <c r="M9" s="20"/>
      <c r="N9" s="20"/>
      <c r="O9" s="20"/>
      <c r="P9" s="20"/>
      <c r="Q9" s="20"/>
      <c r="R9" s="20"/>
      <c r="S9" s="21"/>
      <c r="T9" s="21"/>
      <c r="U9" s="21"/>
      <c r="V9" s="21"/>
      <c r="W9" s="21"/>
      <c r="X9" s="21"/>
      <c r="Y9" s="21"/>
      <c r="Z9" s="21"/>
      <c r="AA9" s="21"/>
      <c r="AB9" s="21"/>
      <c r="AC9" s="23" t="s">
        <v>35</v>
      </c>
      <c r="AD9" s="24" t="s">
        <v>40</v>
      </c>
      <c r="AE9" s="21"/>
      <c r="AF9" s="21"/>
      <c r="AG9" s="21"/>
      <c r="AH9" s="21"/>
      <c r="AI9" s="21"/>
      <c r="AJ9" s="21"/>
      <c r="AK9" s="21"/>
    </row>
    <row r="10" spans="1:37" ht="18.75" customHeight="1" x14ac:dyDescent="0.25">
      <c r="A10" s="4" t="s">
        <v>19</v>
      </c>
      <c r="B10" s="4"/>
      <c r="C10" s="4"/>
      <c r="D10" s="4"/>
      <c r="E10" s="4"/>
      <c r="F10" s="25">
        <v>43257</v>
      </c>
      <c r="G10" s="25"/>
      <c r="H10" s="25"/>
      <c r="I10" s="25"/>
      <c r="J10" s="25"/>
      <c r="K10" s="25"/>
      <c r="L10" s="25"/>
      <c r="M10" s="25"/>
      <c r="N10" s="25"/>
      <c r="O10" s="25"/>
      <c r="P10" s="25"/>
      <c r="Q10" s="25"/>
      <c r="R10" s="25"/>
      <c r="S10" s="21"/>
      <c r="T10" s="21"/>
      <c r="U10" s="26"/>
      <c r="V10" s="26"/>
      <c r="W10" s="26"/>
      <c r="X10" s="26"/>
      <c r="Y10" s="26"/>
      <c r="Z10" s="26"/>
      <c r="AA10" s="26"/>
      <c r="AB10" s="26"/>
      <c r="AC10" s="23" t="s">
        <v>36</v>
      </c>
      <c r="AD10" s="24" t="s">
        <v>41</v>
      </c>
      <c r="AE10" s="27" t="s">
        <v>44</v>
      </c>
      <c r="AF10" s="27"/>
      <c r="AG10" s="26"/>
      <c r="AH10" s="21"/>
      <c r="AI10" s="21"/>
      <c r="AJ10" s="21"/>
      <c r="AK10" s="21"/>
    </row>
    <row r="11" spans="1:37" x14ac:dyDescent="0.25">
      <c r="A11" s="1"/>
      <c r="B11" s="1"/>
      <c r="C11" s="1"/>
      <c r="D11" s="1"/>
      <c r="E11" s="1"/>
      <c r="F11" s="28"/>
      <c r="G11" s="29"/>
      <c r="H11" s="29"/>
      <c r="I11" s="29"/>
      <c r="J11" s="30"/>
      <c r="K11" s="30"/>
      <c r="L11" s="30"/>
      <c r="M11" s="30"/>
      <c r="N11" s="30"/>
      <c r="O11" s="30"/>
      <c r="P11" s="30"/>
      <c r="Q11" s="30"/>
      <c r="R11" s="30"/>
      <c r="S11" s="30"/>
      <c r="T11" s="30"/>
      <c r="U11" s="31"/>
      <c r="V11" s="31"/>
      <c r="W11" s="31"/>
      <c r="X11" s="31"/>
      <c r="Y11" s="31"/>
      <c r="Z11" s="31"/>
      <c r="AA11" s="31"/>
      <c r="AB11" s="31"/>
      <c r="AC11" s="32"/>
      <c r="AD11" s="24" t="s">
        <v>42</v>
      </c>
      <c r="AE11" s="33" t="s">
        <v>45</v>
      </c>
      <c r="AF11" s="33"/>
      <c r="AG11" s="31"/>
      <c r="AH11" s="30"/>
      <c r="AI11" s="30"/>
      <c r="AJ11" s="30"/>
      <c r="AK11" s="30"/>
    </row>
    <row r="12" spans="1:37" ht="35.25" customHeight="1" x14ac:dyDescent="0.25">
      <c r="A12" s="34" t="s">
        <v>53</v>
      </c>
      <c r="B12" s="34"/>
      <c r="C12" s="34"/>
      <c r="D12" s="34"/>
      <c r="E12" s="34"/>
      <c r="F12" s="34"/>
      <c r="G12" s="34"/>
      <c r="H12" s="34"/>
      <c r="I12" s="34"/>
      <c r="J12" s="34"/>
      <c r="K12" s="34"/>
      <c r="L12" s="34"/>
      <c r="M12" s="34"/>
      <c r="N12" s="34"/>
      <c r="O12" s="34"/>
      <c r="P12" s="34"/>
      <c r="Q12" s="34"/>
      <c r="R12" s="34"/>
      <c r="S12" s="35"/>
      <c r="T12" s="35"/>
      <c r="U12" s="36"/>
      <c r="V12" s="36"/>
      <c r="W12" s="36"/>
      <c r="X12" s="36"/>
      <c r="Y12" s="36"/>
      <c r="Z12" s="36"/>
      <c r="AA12" s="36"/>
      <c r="AB12" s="36"/>
      <c r="AC12" s="23"/>
      <c r="AD12" s="24" t="s">
        <v>43</v>
      </c>
      <c r="AE12" s="37" t="s">
        <v>55</v>
      </c>
      <c r="AF12" s="37"/>
      <c r="AG12" s="36"/>
      <c r="AH12" s="38"/>
      <c r="AI12" s="38"/>
      <c r="AJ12" s="38"/>
      <c r="AK12" s="38"/>
    </row>
    <row r="13" spans="1:37" ht="15.75" customHeight="1" x14ac:dyDescent="0.25">
      <c r="A13" s="34" t="s">
        <v>56</v>
      </c>
      <c r="B13" s="34"/>
      <c r="C13" s="34"/>
      <c r="D13" s="34"/>
      <c r="E13" s="34"/>
      <c r="F13" s="34"/>
      <c r="G13" s="34"/>
      <c r="H13" s="34"/>
      <c r="I13" s="34"/>
      <c r="J13" s="34"/>
      <c r="K13" s="34"/>
      <c r="L13" s="34"/>
      <c r="M13" s="34"/>
      <c r="N13" s="34"/>
      <c r="O13" s="34"/>
      <c r="P13" s="34"/>
      <c r="Q13" s="34"/>
      <c r="R13" s="34"/>
      <c r="S13" s="35"/>
      <c r="T13" s="35"/>
      <c r="U13" s="36"/>
      <c r="V13" s="36"/>
      <c r="W13" s="36"/>
      <c r="X13" s="36"/>
      <c r="Y13" s="36"/>
      <c r="Z13" s="36"/>
      <c r="AA13" s="36"/>
      <c r="AB13" s="36"/>
      <c r="AC13" s="23"/>
      <c r="AD13" s="24"/>
      <c r="AE13" s="37" t="s">
        <v>52</v>
      </c>
      <c r="AF13" s="37"/>
      <c r="AG13" s="36"/>
      <c r="AH13" s="38"/>
      <c r="AI13" s="38"/>
      <c r="AJ13" s="38"/>
      <c r="AK13" s="38"/>
    </row>
    <row r="14" spans="1:37" ht="32.25" customHeight="1" x14ac:dyDescent="0.25">
      <c r="A14" s="39" t="s">
        <v>54</v>
      </c>
      <c r="B14" s="34"/>
      <c r="C14" s="34"/>
      <c r="D14" s="34"/>
      <c r="E14" s="34"/>
      <c r="F14" s="34"/>
      <c r="G14" s="34"/>
      <c r="H14" s="34"/>
      <c r="I14" s="34"/>
      <c r="J14" s="34"/>
      <c r="K14" s="34"/>
      <c r="L14" s="34"/>
      <c r="M14" s="34"/>
      <c r="N14" s="34"/>
      <c r="O14" s="34"/>
      <c r="P14" s="34"/>
      <c r="Q14" s="34"/>
      <c r="R14" s="34"/>
      <c r="S14" s="35"/>
      <c r="T14" s="35"/>
      <c r="U14" s="36"/>
      <c r="V14" s="36"/>
      <c r="W14" s="36"/>
      <c r="X14" s="36"/>
      <c r="Y14" s="36"/>
      <c r="Z14" s="36"/>
      <c r="AA14" s="36"/>
      <c r="AB14" s="36"/>
      <c r="AC14" s="23"/>
      <c r="AD14" s="24"/>
      <c r="AE14" s="37" t="s">
        <v>51</v>
      </c>
      <c r="AF14" s="37"/>
      <c r="AG14" s="36"/>
      <c r="AH14" s="38"/>
      <c r="AI14" s="38"/>
      <c r="AJ14" s="38"/>
      <c r="AK14" s="38"/>
    </row>
    <row r="15" spans="1:37" ht="12" customHeight="1" x14ac:dyDescent="0.25">
      <c r="A15" s="40"/>
      <c r="B15" s="40"/>
      <c r="C15" s="40"/>
      <c r="D15" s="40"/>
      <c r="E15" s="40"/>
      <c r="F15" s="40"/>
      <c r="G15" s="40"/>
      <c r="H15" s="40"/>
      <c r="I15" s="40"/>
      <c r="J15" s="40"/>
      <c r="K15" s="40"/>
      <c r="L15" s="40"/>
      <c r="M15" s="40"/>
      <c r="N15" s="40"/>
      <c r="O15" s="40"/>
      <c r="P15" s="40"/>
      <c r="Q15" s="40"/>
      <c r="R15" s="40"/>
      <c r="S15" s="35"/>
      <c r="T15" s="35"/>
      <c r="U15" s="36"/>
      <c r="V15" s="36"/>
      <c r="W15" s="36"/>
      <c r="X15" s="36"/>
      <c r="Y15" s="36"/>
      <c r="Z15" s="36"/>
      <c r="AA15" s="36"/>
      <c r="AB15" s="36"/>
      <c r="AC15" s="23"/>
      <c r="AD15" s="24"/>
      <c r="AE15" s="37" t="s">
        <v>50</v>
      </c>
      <c r="AF15" s="37"/>
      <c r="AG15" s="36"/>
      <c r="AH15" s="38"/>
      <c r="AI15" s="38"/>
      <c r="AJ15" s="38"/>
      <c r="AK15" s="38"/>
    </row>
    <row r="16" spans="1:37" ht="15.75" customHeight="1" x14ac:dyDescent="0.25">
      <c r="A16" s="34" t="s">
        <v>57</v>
      </c>
      <c r="B16" s="34"/>
      <c r="C16" s="34"/>
      <c r="D16" s="34"/>
      <c r="E16" s="34"/>
      <c r="F16" s="34"/>
      <c r="G16" s="34"/>
      <c r="H16" s="34"/>
      <c r="I16" s="34"/>
      <c r="J16" s="34"/>
      <c r="K16" s="34"/>
      <c r="L16" s="34"/>
      <c r="M16" s="34"/>
      <c r="N16" s="34"/>
      <c r="O16" s="34"/>
      <c r="P16" s="34"/>
      <c r="Q16" s="34"/>
      <c r="R16" s="34"/>
      <c r="S16" s="35"/>
      <c r="T16" s="35"/>
      <c r="U16" s="36"/>
      <c r="V16" s="36"/>
      <c r="W16" s="36"/>
      <c r="X16" s="36"/>
      <c r="Y16" s="36"/>
      <c r="Z16" s="36"/>
      <c r="AA16" s="36"/>
      <c r="AB16" s="36"/>
      <c r="AC16" s="23"/>
      <c r="AD16" s="24"/>
      <c r="AE16" s="37" t="s">
        <v>48</v>
      </c>
      <c r="AF16" s="37"/>
      <c r="AG16" s="36"/>
      <c r="AH16" s="38"/>
      <c r="AI16" s="38"/>
      <c r="AJ16" s="38"/>
      <c r="AK16" s="38"/>
    </row>
    <row r="17" spans="1:37" ht="9" customHeight="1" x14ac:dyDescent="0.25">
      <c r="A17" s="40"/>
      <c r="B17" s="40"/>
      <c r="C17" s="40"/>
      <c r="D17" s="40"/>
      <c r="E17" s="40"/>
      <c r="F17" s="40"/>
      <c r="G17" s="40"/>
      <c r="H17" s="40"/>
      <c r="I17" s="40"/>
      <c r="J17" s="40"/>
      <c r="K17" s="40"/>
      <c r="L17" s="40"/>
      <c r="M17" s="40"/>
      <c r="N17" s="40"/>
      <c r="O17" s="40"/>
      <c r="P17" s="40"/>
      <c r="Q17" s="40"/>
      <c r="R17" s="40"/>
      <c r="S17" s="35"/>
      <c r="T17" s="35"/>
      <c r="U17" s="36"/>
      <c r="V17" s="36"/>
      <c r="W17" s="36"/>
      <c r="X17" s="36"/>
      <c r="Y17" s="36"/>
      <c r="Z17" s="36"/>
      <c r="AA17" s="36"/>
      <c r="AB17" s="36"/>
      <c r="AC17" s="23"/>
      <c r="AD17" s="24"/>
      <c r="AE17" s="37" t="s">
        <v>47</v>
      </c>
      <c r="AF17" s="37"/>
      <c r="AG17" s="36"/>
      <c r="AH17" s="38"/>
      <c r="AI17" s="38"/>
      <c r="AJ17" s="38"/>
      <c r="AK17" s="38"/>
    </row>
    <row r="18" spans="1:37" ht="10.5" customHeight="1" x14ac:dyDescent="0.25">
      <c r="S18" s="35"/>
      <c r="T18" s="35"/>
      <c r="U18" s="36"/>
      <c r="V18" s="36"/>
      <c r="W18" s="36"/>
      <c r="X18" s="36"/>
      <c r="Y18" s="36"/>
      <c r="Z18" s="36"/>
      <c r="AA18" s="36"/>
      <c r="AB18" s="36"/>
      <c r="AC18" s="23"/>
      <c r="AD18" s="24"/>
      <c r="AE18" s="37" t="s">
        <v>46</v>
      </c>
      <c r="AF18" s="37"/>
      <c r="AG18" s="36"/>
      <c r="AH18" s="38"/>
      <c r="AI18" s="38"/>
      <c r="AJ18" s="38"/>
      <c r="AK18" s="38"/>
    </row>
    <row r="19" spans="1:37" ht="11.25" customHeight="1" x14ac:dyDescent="0.25">
      <c r="A19" s="41"/>
      <c r="B19" s="41"/>
      <c r="C19" s="41"/>
      <c r="D19" s="41"/>
      <c r="E19" s="41"/>
      <c r="F19" s="41"/>
      <c r="G19" s="41"/>
      <c r="H19" s="41"/>
      <c r="I19" s="41"/>
      <c r="J19" s="41"/>
      <c r="K19" s="41"/>
      <c r="L19" s="41"/>
      <c r="M19" s="41"/>
      <c r="N19" s="41"/>
      <c r="O19" s="41"/>
      <c r="P19" s="41"/>
      <c r="Q19" s="41"/>
      <c r="R19" s="41"/>
      <c r="S19" s="38"/>
      <c r="T19" s="38"/>
      <c r="U19" s="42"/>
      <c r="V19" s="42"/>
      <c r="W19" s="42"/>
      <c r="X19" s="42"/>
      <c r="Y19" s="42"/>
      <c r="Z19" s="42"/>
      <c r="AA19" s="36"/>
      <c r="AB19" s="36"/>
      <c r="AC19" s="23"/>
      <c r="AD19" s="24"/>
      <c r="AE19" s="37" t="s">
        <v>49</v>
      </c>
      <c r="AF19" s="37"/>
      <c r="AG19" s="36"/>
      <c r="AH19" s="38"/>
      <c r="AI19" s="38"/>
      <c r="AJ19" s="38"/>
      <c r="AK19" s="38"/>
    </row>
    <row r="20" spans="1:37" ht="69" customHeight="1" x14ac:dyDescent="0.25">
      <c r="A20" s="43" t="s">
        <v>28</v>
      </c>
      <c r="B20" s="43"/>
      <c r="C20" s="43"/>
      <c r="D20" s="43"/>
      <c r="E20" s="43"/>
      <c r="F20" s="43"/>
      <c r="G20" s="43"/>
      <c r="H20" s="43"/>
      <c r="I20" s="43"/>
      <c r="J20" s="43"/>
      <c r="K20" s="43"/>
      <c r="L20" s="43"/>
      <c r="M20" s="43"/>
      <c r="N20" s="43"/>
      <c r="O20" s="43"/>
      <c r="P20" s="43"/>
      <c r="Q20" s="43"/>
      <c r="R20" s="43"/>
      <c r="S20" s="43"/>
      <c r="T20" s="43"/>
      <c r="U20" s="43"/>
      <c r="V20" s="44" t="s">
        <v>71</v>
      </c>
      <c r="W20" s="45"/>
      <c r="X20" s="45"/>
      <c r="Y20" s="45"/>
      <c r="Z20" s="46"/>
      <c r="AA20" s="47" t="s">
        <v>39</v>
      </c>
      <c r="AB20" s="48"/>
      <c r="AC20" s="48"/>
      <c r="AD20" s="48"/>
      <c r="AE20" s="48"/>
      <c r="AF20" s="48"/>
      <c r="AG20" s="49" t="s">
        <v>61</v>
      </c>
      <c r="AH20" s="50" t="s">
        <v>16</v>
      </c>
      <c r="AI20" s="50"/>
      <c r="AJ20" s="50"/>
      <c r="AK20" s="50"/>
    </row>
    <row r="21" spans="1:37" ht="38.25" customHeight="1" x14ac:dyDescent="0.25">
      <c r="A21" s="51" t="s">
        <v>0</v>
      </c>
      <c r="B21" s="51" t="s">
        <v>1</v>
      </c>
      <c r="C21" s="51" t="s">
        <v>2</v>
      </c>
      <c r="D21" s="52" t="s">
        <v>3</v>
      </c>
      <c r="E21" s="53"/>
      <c r="F21" s="54"/>
      <c r="G21" s="52" t="s">
        <v>38</v>
      </c>
      <c r="H21" s="53"/>
      <c r="I21" s="53"/>
      <c r="J21" s="53"/>
      <c r="K21" s="54"/>
      <c r="L21" s="52" t="s">
        <v>4</v>
      </c>
      <c r="M21" s="54"/>
      <c r="N21" s="55"/>
      <c r="O21" s="55"/>
      <c r="P21" s="56"/>
      <c r="Q21" s="43"/>
      <c r="R21" s="43"/>
      <c r="S21" s="43"/>
      <c r="T21" s="43"/>
      <c r="U21" s="43"/>
      <c r="V21" s="57" t="s">
        <v>265</v>
      </c>
      <c r="W21" s="58" t="s">
        <v>58</v>
      </c>
      <c r="X21" s="58" t="s">
        <v>59</v>
      </c>
      <c r="Y21" s="58" t="s">
        <v>60</v>
      </c>
      <c r="Z21" s="58" t="s">
        <v>62</v>
      </c>
      <c r="AA21" s="50" t="s">
        <v>22</v>
      </c>
      <c r="AB21" s="50" t="s">
        <v>23</v>
      </c>
      <c r="AC21" s="50" t="s">
        <v>24</v>
      </c>
      <c r="AD21" s="50" t="s">
        <v>25</v>
      </c>
      <c r="AE21" s="59" t="s">
        <v>26</v>
      </c>
      <c r="AF21" s="59" t="s">
        <v>27</v>
      </c>
      <c r="AG21" s="49"/>
      <c r="AH21" s="60"/>
      <c r="AI21" s="50"/>
      <c r="AJ21" s="50"/>
      <c r="AK21" s="50"/>
    </row>
    <row r="22" spans="1:37" ht="41.25" customHeight="1" x14ac:dyDescent="0.25">
      <c r="A22" s="51"/>
      <c r="B22" s="51"/>
      <c r="C22" s="51"/>
      <c r="D22" s="61" t="s">
        <v>5</v>
      </c>
      <c r="E22" s="51" t="s">
        <v>6</v>
      </c>
      <c r="F22" s="51" t="s">
        <v>7</v>
      </c>
      <c r="G22" s="62" t="s">
        <v>30</v>
      </c>
      <c r="H22" s="62" t="s">
        <v>8</v>
      </c>
      <c r="I22" s="62" t="s">
        <v>9</v>
      </c>
      <c r="J22" s="51" t="s">
        <v>10</v>
      </c>
      <c r="K22" s="51" t="s">
        <v>11</v>
      </c>
      <c r="L22" s="62" t="s">
        <v>12</v>
      </c>
      <c r="M22" s="62" t="s">
        <v>13</v>
      </c>
      <c r="N22" s="63" t="s">
        <v>14</v>
      </c>
      <c r="O22" s="63" t="s">
        <v>15</v>
      </c>
      <c r="P22" s="63" t="s">
        <v>29</v>
      </c>
      <c r="Q22" s="63" t="s">
        <v>21</v>
      </c>
      <c r="R22" s="63" t="s">
        <v>31</v>
      </c>
      <c r="S22" s="63" t="s">
        <v>33</v>
      </c>
      <c r="T22" s="63" t="s">
        <v>37</v>
      </c>
      <c r="U22" s="63" t="s">
        <v>32</v>
      </c>
      <c r="V22" s="64"/>
      <c r="W22" s="65"/>
      <c r="X22" s="65"/>
      <c r="Y22" s="65"/>
      <c r="Z22" s="65"/>
      <c r="AA22" s="50"/>
      <c r="AB22" s="50"/>
      <c r="AC22" s="50"/>
      <c r="AD22" s="50"/>
      <c r="AE22" s="59"/>
      <c r="AF22" s="59"/>
      <c r="AG22" s="49"/>
      <c r="AH22" s="60"/>
      <c r="AI22" s="50"/>
      <c r="AJ22" s="50"/>
      <c r="AK22" s="50"/>
    </row>
    <row r="23" spans="1:37" ht="41.25" customHeight="1" thickBot="1" x14ac:dyDescent="0.3">
      <c r="A23" s="51"/>
      <c r="B23" s="51"/>
      <c r="C23" s="51"/>
      <c r="D23" s="66"/>
      <c r="E23" s="51"/>
      <c r="F23" s="51"/>
      <c r="G23" s="62"/>
      <c r="H23" s="62"/>
      <c r="I23" s="62"/>
      <c r="J23" s="51"/>
      <c r="K23" s="51"/>
      <c r="L23" s="62"/>
      <c r="M23" s="62"/>
      <c r="N23" s="63"/>
      <c r="O23" s="63"/>
      <c r="P23" s="63"/>
      <c r="Q23" s="63"/>
      <c r="R23" s="63"/>
      <c r="S23" s="63"/>
      <c r="T23" s="63"/>
      <c r="U23" s="63"/>
      <c r="V23" s="67"/>
      <c r="W23" s="68"/>
      <c r="X23" s="68"/>
      <c r="Y23" s="68"/>
      <c r="Z23" s="68"/>
      <c r="AA23" s="50"/>
      <c r="AB23" s="50"/>
      <c r="AC23" s="50"/>
      <c r="AD23" s="50"/>
      <c r="AE23" s="59"/>
      <c r="AF23" s="59"/>
      <c r="AG23" s="49"/>
      <c r="AH23" s="60"/>
      <c r="AI23" s="50"/>
      <c r="AJ23" s="50"/>
      <c r="AK23" s="50"/>
    </row>
    <row r="24" spans="1:37" ht="39.950000000000003" customHeight="1" thickBot="1" x14ac:dyDescent="0.3">
      <c r="A24" s="69" t="s">
        <v>88</v>
      </c>
      <c r="B24" s="70" t="s">
        <v>105</v>
      </c>
      <c r="C24" s="71" t="s">
        <v>89</v>
      </c>
      <c r="D24" s="72" t="s">
        <v>90</v>
      </c>
      <c r="E24" s="72" t="s">
        <v>266</v>
      </c>
      <c r="F24" s="73" t="s">
        <v>91</v>
      </c>
      <c r="G24" s="71"/>
      <c r="H24" s="71"/>
      <c r="I24" s="73" t="s">
        <v>36</v>
      </c>
      <c r="J24" s="74" t="s">
        <v>92</v>
      </c>
      <c r="K24" s="72" t="s">
        <v>93</v>
      </c>
      <c r="L24" s="71" t="s">
        <v>36</v>
      </c>
      <c r="M24" s="71"/>
      <c r="N24" s="75" t="s">
        <v>106</v>
      </c>
      <c r="O24" s="75" t="s">
        <v>94</v>
      </c>
      <c r="P24" s="72" t="s">
        <v>95</v>
      </c>
      <c r="Q24" s="75" t="s">
        <v>214</v>
      </c>
      <c r="R24" s="75" t="s">
        <v>41</v>
      </c>
      <c r="S24" s="75" t="s">
        <v>215</v>
      </c>
      <c r="T24" s="75" t="s">
        <v>89</v>
      </c>
      <c r="U24" s="76" t="s">
        <v>216</v>
      </c>
      <c r="V24" s="77" t="s">
        <v>87</v>
      </c>
      <c r="W24" s="78" t="str">
        <f>IFERROR(VLOOKUP($V24,'Agrupamiento Activos'!$A$3:$S$34,2,0),"")</f>
        <v>Pública</v>
      </c>
      <c r="X24" s="78" t="str">
        <f>IFERROR(VLOOKUP($V24,'Agrupamiento Activos'!$A$4:$S$34,9,0),"")</f>
        <v>Medio</v>
      </c>
      <c r="Y24" s="78" t="str">
        <f>IFERROR(VLOOKUP($V24,'Agrupamiento Activos'!$A$4:$S$34,16,0),"")</f>
        <v>Medio</v>
      </c>
      <c r="Z24" s="78" t="str">
        <f>IFERROR(VLOOKUP($V24,'Agrupamiento Activos'!$A$4:$S$34,19,0),"")</f>
        <v>Medio</v>
      </c>
      <c r="AA24" s="79" t="s">
        <v>234</v>
      </c>
      <c r="AB24" s="79" t="s">
        <v>234</v>
      </c>
      <c r="AC24" s="79" t="s">
        <v>234</v>
      </c>
      <c r="AD24" s="79" t="s">
        <v>234</v>
      </c>
      <c r="AE24" s="79" t="s">
        <v>234</v>
      </c>
      <c r="AF24" s="79" t="s">
        <v>234</v>
      </c>
      <c r="AG24" s="79" t="s">
        <v>235</v>
      </c>
      <c r="AH24" s="80"/>
      <c r="AI24" s="80"/>
      <c r="AJ24" s="80"/>
      <c r="AK24" s="81"/>
    </row>
    <row r="25" spans="1:37" ht="39.950000000000003" customHeight="1" x14ac:dyDescent="0.25">
      <c r="A25" s="82" t="s">
        <v>88</v>
      </c>
      <c r="B25" s="83" t="s">
        <v>105</v>
      </c>
      <c r="C25" s="84" t="s">
        <v>96</v>
      </c>
      <c r="D25" s="85" t="s">
        <v>97</v>
      </c>
      <c r="E25" s="85" t="s">
        <v>267</v>
      </c>
      <c r="F25" s="86" t="s">
        <v>91</v>
      </c>
      <c r="G25" s="84" t="s">
        <v>36</v>
      </c>
      <c r="H25" s="84" t="s">
        <v>36</v>
      </c>
      <c r="I25" s="86"/>
      <c r="J25" s="87" t="s">
        <v>107</v>
      </c>
      <c r="K25" s="85" t="s">
        <v>98</v>
      </c>
      <c r="L25" s="84" t="s">
        <v>36</v>
      </c>
      <c r="M25" s="84"/>
      <c r="N25" s="88" t="s">
        <v>106</v>
      </c>
      <c r="O25" s="88" t="s">
        <v>94</v>
      </c>
      <c r="P25" s="85" t="s">
        <v>108</v>
      </c>
      <c r="Q25" s="88" t="s">
        <v>217</v>
      </c>
      <c r="R25" s="88" t="s">
        <v>41</v>
      </c>
      <c r="S25" s="88" t="s">
        <v>218</v>
      </c>
      <c r="T25" s="88" t="s">
        <v>89</v>
      </c>
      <c r="U25" s="89" t="s">
        <v>216</v>
      </c>
      <c r="V25" s="77" t="s">
        <v>255</v>
      </c>
      <c r="W25" s="78" t="str">
        <f>IFERROR(VLOOKUP($V25,'Agrupamiento Activos'!$A$3:$S$34,2,0),"")</f>
        <v>Pública</v>
      </c>
      <c r="X25" s="78" t="str">
        <f>IFERROR(VLOOKUP($V25,'Agrupamiento Activos'!$A$4:$S$34,9,0),"")</f>
        <v>Medio</v>
      </c>
      <c r="Y25" s="78" t="str">
        <f>IFERROR(VLOOKUP($V25,'Agrupamiento Activos'!$A$4:$S$34,16,0),"")</f>
        <v>Medio</v>
      </c>
      <c r="Z25" s="78" t="str">
        <f>IFERROR(VLOOKUP($V25,'Agrupamiento Activos'!$A$4:$S$34,19,0),"")</f>
        <v>Medio</v>
      </c>
      <c r="AA25" s="79" t="s">
        <v>234</v>
      </c>
      <c r="AB25" s="79" t="s">
        <v>234</v>
      </c>
      <c r="AC25" s="79" t="s">
        <v>234</v>
      </c>
      <c r="AD25" s="79" t="s">
        <v>234</v>
      </c>
      <c r="AE25" s="79" t="s">
        <v>234</v>
      </c>
      <c r="AF25" s="79" t="s">
        <v>234</v>
      </c>
      <c r="AG25" s="79" t="s">
        <v>235</v>
      </c>
    </row>
    <row r="26" spans="1:37" ht="39.950000000000003" customHeight="1" x14ac:dyDescent="0.25">
      <c r="A26" s="82" t="s">
        <v>88</v>
      </c>
      <c r="B26" s="83" t="s">
        <v>105</v>
      </c>
      <c r="C26" s="84" t="s">
        <v>96</v>
      </c>
      <c r="D26" s="85" t="s">
        <v>97</v>
      </c>
      <c r="E26" s="85" t="s">
        <v>109</v>
      </c>
      <c r="F26" s="86" t="s">
        <v>91</v>
      </c>
      <c r="G26" s="84" t="s">
        <v>36</v>
      </c>
      <c r="H26" s="84" t="s">
        <v>36</v>
      </c>
      <c r="I26" s="86"/>
      <c r="J26" s="87" t="s">
        <v>107</v>
      </c>
      <c r="K26" s="85" t="s">
        <v>98</v>
      </c>
      <c r="L26" s="84" t="s">
        <v>36</v>
      </c>
      <c r="M26" s="84"/>
      <c r="N26" s="88" t="s">
        <v>106</v>
      </c>
      <c r="O26" s="88" t="s">
        <v>94</v>
      </c>
      <c r="P26" s="85" t="s">
        <v>108</v>
      </c>
      <c r="Q26" s="88" t="s">
        <v>217</v>
      </c>
      <c r="R26" s="88" t="s">
        <v>41</v>
      </c>
      <c r="S26" s="88" t="s">
        <v>218</v>
      </c>
      <c r="T26" s="88" t="s">
        <v>89</v>
      </c>
      <c r="U26" s="89" t="s">
        <v>216</v>
      </c>
      <c r="V26" s="77" t="s">
        <v>255</v>
      </c>
      <c r="W26" s="78" t="str">
        <f>IFERROR(VLOOKUP($V26,'Agrupamiento Activos'!$A$3:$S$34,2,0),"")</f>
        <v>Pública</v>
      </c>
      <c r="X26" s="78" t="str">
        <f>IFERROR(VLOOKUP($V26,'Agrupamiento Activos'!$A$4:$S$34,9,0),"")</f>
        <v>Medio</v>
      </c>
      <c r="Y26" s="78" t="str">
        <f>IFERROR(VLOOKUP($V26,'Agrupamiento Activos'!$A$4:$S$34,16,0),"")</f>
        <v>Medio</v>
      </c>
      <c r="Z26" s="78" t="str">
        <f>IFERROR(VLOOKUP($V26,'Agrupamiento Activos'!$A$4:$S$34,19,0),"")</f>
        <v>Medio</v>
      </c>
      <c r="AA26" s="79" t="s">
        <v>234</v>
      </c>
      <c r="AB26" s="79" t="s">
        <v>234</v>
      </c>
      <c r="AC26" s="79" t="s">
        <v>234</v>
      </c>
      <c r="AD26" s="79" t="s">
        <v>234</v>
      </c>
      <c r="AE26" s="79" t="s">
        <v>234</v>
      </c>
      <c r="AF26" s="79" t="s">
        <v>234</v>
      </c>
      <c r="AG26" s="79" t="s">
        <v>235</v>
      </c>
    </row>
    <row r="27" spans="1:37" ht="39.950000000000003" customHeight="1" x14ac:dyDescent="0.25">
      <c r="A27" s="82" t="s">
        <v>88</v>
      </c>
      <c r="B27" s="83" t="s">
        <v>105</v>
      </c>
      <c r="C27" s="84" t="s">
        <v>96</v>
      </c>
      <c r="D27" s="85" t="s">
        <v>97</v>
      </c>
      <c r="E27" s="85" t="s">
        <v>110</v>
      </c>
      <c r="F27" s="86" t="s">
        <v>91</v>
      </c>
      <c r="G27" s="84" t="s">
        <v>36</v>
      </c>
      <c r="H27" s="84" t="s">
        <v>36</v>
      </c>
      <c r="I27" s="86"/>
      <c r="J27" s="87" t="s">
        <v>107</v>
      </c>
      <c r="K27" s="85" t="s">
        <v>98</v>
      </c>
      <c r="L27" s="84" t="s">
        <v>36</v>
      </c>
      <c r="M27" s="84"/>
      <c r="N27" s="88" t="s">
        <v>106</v>
      </c>
      <c r="O27" s="88" t="s">
        <v>94</v>
      </c>
      <c r="P27" s="85" t="s">
        <v>108</v>
      </c>
      <c r="Q27" s="88" t="s">
        <v>217</v>
      </c>
      <c r="R27" s="88" t="s">
        <v>41</v>
      </c>
      <c r="S27" s="88" t="s">
        <v>218</v>
      </c>
      <c r="T27" s="88" t="s">
        <v>89</v>
      </c>
      <c r="U27" s="89" t="s">
        <v>216</v>
      </c>
      <c r="V27" s="77" t="s">
        <v>255</v>
      </c>
      <c r="W27" s="78" t="str">
        <f>IFERROR(VLOOKUP($V27,'Agrupamiento Activos'!$A$3:$S$34,2,0),"")</f>
        <v>Pública</v>
      </c>
      <c r="X27" s="78" t="str">
        <f>IFERROR(VLOOKUP($V27,'Agrupamiento Activos'!$A$4:$S$34,9,0),"")</f>
        <v>Medio</v>
      </c>
      <c r="Y27" s="78" t="str">
        <f>IFERROR(VLOOKUP($V27,'Agrupamiento Activos'!$A$4:$S$34,16,0),"")</f>
        <v>Medio</v>
      </c>
      <c r="Z27" s="78" t="str">
        <f>IFERROR(VLOOKUP($V27,'Agrupamiento Activos'!$A$4:$S$34,19,0),"")</f>
        <v>Medio</v>
      </c>
      <c r="AA27" s="79" t="s">
        <v>234</v>
      </c>
      <c r="AB27" s="79" t="s">
        <v>234</v>
      </c>
      <c r="AC27" s="79" t="s">
        <v>234</v>
      </c>
      <c r="AD27" s="79" t="s">
        <v>234</v>
      </c>
      <c r="AE27" s="79" t="s">
        <v>234</v>
      </c>
      <c r="AF27" s="79" t="s">
        <v>234</v>
      </c>
      <c r="AG27" s="79" t="s">
        <v>235</v>
      </c>
    </row>
    <row r="28" spans="1:37" ht="39.950000000000003" customHeight="1" x14ac:dyDescent="0.25">
      <c r="A28" s="82" t="s">
        <v>88</v>
      </c>
      <c r="B28" s="84" t="s">
        <v>105</v>
      </c>
      <c r="C28" s="84" t="s">
        <v>111</v>
      </c>
      <c r="D28" s="85" t="s">
        <v>112</v>
      </c>
      <c r="E28" s="85" t="s">
        <v>113</v>
      </c>
      <c r="F28" s="86" t="s">
        <v>91</v>
      </c>
      <c r="G28" s="84" t="s">
        <v>36</v>
      </c>
      <c r="H28" s="84" t="s">
        <v>36</v>
      </c>
      <c r="I28" s="86"/>
      <c r="J28" s="87" t="s">
        <v>107</v>
      </c>
      <c r="K28" s="85" t="s">
        <v>98</v>
      </c>
      <c r="L28" s="84" t="s">
        <v>36</v>
      </c>
      <c r="M28" s="84"/>
      <c r="N28" s="88" t="s">
        <v>106</v>
      </c>
      <c r="O28" s="88" t="s">
        <v>94</v>
      </c>
      <c r="P28" s="85" t="s">
        <v>108</v>
      </c>
      <c r="Q28" s="88" t="s">
        <v>217</v>
      </c>
      <c r="R28" s="88" t="s">
        <v>41</v>
      </c>
      <c r="S28" s="88" t="s">
        <v>215</v>
      </c>
      <c r="T28" s="88" t="s">
        <v>89</v>
      </c>
      <c r="U28" s="89" t="s">
        <v>216</v>
      </c>
      <c r="V28" s="77" t="s">
        <v>236</v>
      </c>
      <c r="W28" s="78" t="str">
        <f>IFERROR(VLOOKUP($V28,'Agrupamiento Activos'!$A$3:$S$34,2,0),"")</f>
        <v>Pública</v>
      </c>
      <c r="X28" s="78" t="str">
        <f>IFERROR(VLOOKUP($V28,'Agrupamiento Activos'!$A$4:$S$34,9,0),"")</f>
        <v>Medio</v>
      </c>
      <c r="Y28" s="78" t="str">
        <f>IFERROR(VLOOKUP($V28,'Agrupamiento Activos'!$A$4:$S$34,16,0),"")</f>
        <v>Medio</v>
      </c>
      <c r="Z28" s="78" t="str">
        <f>IFERROR(VLOOKUP($V28,'Agrupamiento Activos'!$A$4:$S$34,19,0),"")</f>
        <v>Medio</v>
      </c>
      <c r="AA28" s="79" t="s">
        <v>234</v>
      </c>
      <c r="AB28" s="79" t="s">
        <v>234</v>
      </c>
      <c r="AC28" s="79" t="s">
        <v>234</v>
      </c>
      <c r="AD28" s="79" t="s">
        <v>234</v>
      </c>
      <c r="AE28" s="79" t="s">
        <v>234</v>
      </c>
      <c r="AF28" s="79" t="s">
        <v>234</v>
      </c>
      <c r="AG28" s="79" t="s">
        <v>235</v>
      </c>
    </row>
    <row r="29" spans="1:37" ht="58.35" customHeight="1" x14ac:dyDescent="0.25">
      <c r="A29" s="82" t="s">
        <v>88</v>
      </c>
      <c r="B29" s="84" t="s">
        <v>105</v>
      </c>
      <c r="C29" s="84" t="s">
        <v>89</v>
      </c>
      <c r="D29" s="90" t="s">
        <v>114</v>
      </c>
      <c r="E29" s="85" t="s">
        <v>264</v>
      </c>
      <c r="F29" s="86" t="s">
        <v>91</v>
      </c>
      <c r="G29" s="84"/>
      <c r="H29" s="84"/>
      <c r="I29" s="86" t="s">
        <v>36</v>
      </c>
      <c r="J29" s="87" t="s">
        <v>115</v>
      </c>
      <c r="K29" s="85" t="s">
        <v>98</v>
      </c>
      <c r="L29" s="84" t="s">
        <v>36</v>
      </c>
      <c r="M29" s="84"/>
      <c r="N29" s="88" t="s">
        <v>106</v>
      </c>
      <c r="O29" s="88" t="s">
        <v>94</v>
      </c>
      <c r="P29" s="85" t="s">
        <v>108</v>
      </c>
      <c r="Q29" s="88" t="s">
        <v>217</v>
      </c>
      <c r="R29" s="88" t="s">
        <v>41</v>
      </c>
      <c r="S29" s="88" t="s">
        <v>215</v>
      </c>
      <c r="T29" s="88" t="s">
        <v>89</v>
      </c>
      <c r="U29" s="89" t="s">
        <v>216</v>
      </c>
      <c r="V29" s="77" t="s">
        <v>114</v>
      </c>
      <c r="W29" s="78" t="str">
        <f>IFERROR(VLOOKUP($V29,'Agrupamiento Activos'!$A$3:$S$34,2,0),"")</f>
        <v>Pública</v>
      </c>
      <c r="X29" s="78" t="str">
        <f>IFERROR(VLOOKUP($V29,'Agrupamiento Activos'!$A$4:$S$34,9,0),"")</f>
        <v>Medio</v>
      </c>
      <c r="Y29" s="78" t="str">
        <f>IFERROR(VLOOKUP($V29,'Agrupamiento Activos'!$A$4:$S$34,16,0),"")</f>
        <v>Medio</v>
      </c>
      <c r="Z29" s="78" t="str">
        <f>IFERROR(VLOOKUP($V29,'Agrupamiento Activos'!$A$4:$S$34,19,0),"")</f>
        <v>Medio</v>
      </c>
      <c r="AA29" s="79" t="s">
        <v>234</v>
      </c>
      <c r="AB29" s="79" t="s">
        <v>234</v>
      </c>
      <c r="AC29" s="79" t="s">
        <v>234</v>
      </c>
      <c r="AD29" s="79" t="s">
        <v>234</v>
      </c>
      <c r="AE29" s="79" t="s">
        <v>234</v>
      </c>
      <c r="AF29" s="79" t="s">
        <v>234</v>
      </c>
      <c r="AG29" s="79" t="s">
        <v>235</v>
      </c>
    </row>
    <row r="30" spans="1:37" ht="39.950000000000003" customHeight="1" x14ac:dyDescent="0.25">
      <c r="A30" s="82" t="s">
        <v>88</v>
      </c>
      <c r="B30" s="84" t="s">
        <v>105</v>
      </c>
      <c r="C30" s="84" t="s">
        <v>116</v>
      </c>
      <c r="D30" s="90" t="s">
        <v>117</v>
      </c>
      <c r="E30" s="85" t="s">
        <v>118</v>
      </c>
      <c r="F30" s="86" t="s">
        <v>91</v>
      </c>
      <c r="G30" s="84"/>
      <c r="H30" s="84"/>
      <c r="I30" s="86" t="s">
        <v>36</v>
      </c>
      <c r="J30" s="87" t="s">
        <v>115</v>
      </c>
      <c r="K30" s="85" t="s">
        <v>119</v>
      </c>
      <c r="L30" s="84" t="s">
        <v>36</v>
      </c>
      <c r="M30" s="84"/>
      <c r="N30" s="85" t="s">
        <v>106</v>
      </c>
      <c r="O30" s="88" t="s">
        <v>94</v>
      </c>
      <c r="P30" s="85" t="s">
        <v>108</v>
      </c>
      <c r="Q30" s="88" t="s">
        <v>217</v>
      </c>
      <c r="R30" s="88" t="s">
        <v>41</v>
      </c>
      <c r="S30" s="88" t="s">
        <v>215</v>
      </c>
      <c r="T30" s="88" t="s">
        <v>89</v>
      </c>
      <c r="U30" s="89" t="s">
        <v>216</v>
      </c>
      <c r="V30" s="77" t="s">
        <v>254</v>
      </c>
      <c r="W30" s="78" t="str">
        <f>IFERROR(VLOOKUP($V30,'Agrupamiento Activos'!$A$3:$S$34,2,0),"")</f>
        <v>Pública</v>
      </c>
      <c r="X30" s="78" t="str">
        <f>IFERROR(VLOOKUP($V30,'Agrupamiento Activos'!$A$4:$S$34,9,0),"")</f>
        <v>Medio</v>
      </c>
      <c r="Y30" s="78" t="str">
        <f>IFERROR(VLOOKUP($V30,'Agrupamiento Activos'!$A$4:$S$34,16,0),"")</f>
        <v>Medio</v>
      </c>
      <c r="Z30" s="78" t="str">
        <f>IFERROR(VLOOKUP($V30,'Agrupamiento Activos'!$A$4:$S$34,19,0),"")</f>
        <v>Medio</v>
      </c>
      <c r="AA30" s="79" t="s">
        <v>234</v>
      </c>
      <c r="AB30" s="79" t="s">
        <v>234</v>
      </c>
      <c r="AC30" s="79" t="s">
        <v>234</v>
      </c>
      <c r="AD30" s="79" t="s">
        <v>234</v>
      </c>
      <c r="AE30" s="79" t="s">
        <v>234</v>
      </c>
      <c r="AF30" s="79" t="s">
        <v>234</v>
      </c>
      <c r="AG30" s="79" t="s">
        <v>235</v>
      </c>
    </row>
    <row r="31" spans="1:37" ht="171" x14ac:dyDescent="0.25">
      <c r="A31" s="82" t="s">
        <v>88</v>
      </c>
      <c r="B31" s="84" t="s">
        <v>105</v>
      </c>
      <c r="C31" s="84" t="s">
        <v>120</v>
      </c>
      <c r="D31" s="90" t="s">
        <v>121</v>
      </c>
      <c r="E31" s="85" t="s">
        <v>122</v>
      </c>
      <c r="F31" s="86" t="s">
        <v>91</v>
      </c>
      <c r="G31" s="84"/>
      <c r="H31" s="84"/>
      <c r="I31" s="86" t="s">
        <v>36</v>
      </c>
      <c r="J31" s="87" t="s">
        <v>115</v>
      </c>
      <c r="K31" s="85" t="s">
        <v>123</v>
      </c>
      <c r="L31" s="84" t="s">
        <v>36</v>
      </c>
      <c r="M31" s="84"/>
      <c r="N31" s="85" t="s">
        <v>106</v>
      </c>
      <c r="O31" s="88" t="s">
        <v>94</v>
      </c>
      <c r="P31" s="85" t="s">
        <v>108</v>
      </c>
      <c r="Q31" s="88" t="s">
        <v>217</v>
      </c>
      <c r="R31" s="88" t="s">
        <v>41</v>
      </c>
      <c r="S31" s="88" t="s">
        <v>215</v>
      </c>
      <c r="T31" s="88" t="s">
        <v>89</v>
      </c>
      <c r="U31" s="89" t="s">
        <v>216</v>
      </c>
      <c r="V31" s="77" t="s">
        <v>211</v>
      </c>
      <c r="W31" s="78" t="str">
        <f>IFERROR(VLOOKUP($V31,'Agrupamiento Activos'!$A$3:$S$34,2,0),"")</f>
        <v>Pública</v>
      </c>
      <c r="X31" s="78" t="str">
        <f>IFERROR(VLOOKUP($V31,'Agrupamiento Activos'!$A$4:$S$34,9,0),"")</f>
        <v>Medio</v>
      </c>
      <c r="Y31" s="78" t="str">
        <f>IFERROR(VLOOKUP($V31,'Agrupamiento Activos'!$A$4:$S$34,16,0),"")</f>
        <v>Medio</v>
      </c>
      <c r="Z31" s="78" t="str">
        <f>IFERROR(VLOOKUP($V31,'Agrupamiento Activos'!$A$4:$S$34,19,0),"")</f>
        <v>Medio</v>
      </c>
      <c r="AA31" s="79" t="s">
        <v>234</v>
      </c>
      <c r="AB31" s="79" t="s">
        <v>234</v>
      </c>
      <c r="AC31" s="79" t="s">
        <v>234</v>
      </c>
      <c r="AD31" s="79" t="s">
        <v>234</v>
      </c>
      <c r="AE31" s="79" t="s">
        <v>234</v>
      </c>
      <c r="AF31" s="79" t="s">
        <v>234</v>
      </c>
      <c r="AG31" s="79" t="s">
        <v>235</v>
      </c>
    </row>
    <row r="32" spans="1:37" ht="39.950000000000003" customHeight="1" x14ac:dyDescent="0.25">
      <c r="A32" s="82" t="s">
        <v>88</v>
      </c>
      <c r="B32" s="84" t="s">
        <v>105</v>
      </c>
      <c r="C32" s="84" t="s">
        <v>124</v>
      </c>
      <c r="D32" s="90" t="s">
        <v>125</v>
      </c>
      <c r="E32" s="85" t="s">
        <v>126</v>
      </c>
      <c r="F32" s="86" t="s">
        <v>91</v>
      </c>
      <c r="G32" s="84"/>
      <c r="H32" s="84"/>
      <c r="I32" s="86" t="s">
        <v>36</v>
      </c>
      <c r="J32" s="87" t="s">
        <v>115</v>
      </c>
      <c r="K32" s="85" t="s">
        <v>123</v>
      </c>
      <c r="L32" s="84" t="s">
        <v>36</v>
      </c>
      <c r="M32" s="84"/>
      <c r="N32" s="90" t="s">
        <v>106</v>
      </c>
      <c r="O32" s="88" t="s">
        <v>94</v>
      </c>
      <c r="P32" s="85" t="s">
        <v>108</v>
      </c>
      <c r="Q32" s="88" t="s">
        <v>217</v>
      </c>
      <c r="R32" s="88" t="s">
        <v>41</v>
      </c>
      <c r="S32" s="88" t="s">
        <v>215</v>
      </c>
      <c r="T32" s="88" t="s">
        <v>89</v>
      </c>
      <c r="U32" s="89" t="s">
        <v>216</v>
      </c>
      <c r="V32" s="77" t="s">
        <v>254</v>
      </c>
      <c r="W32" s="78" t="str">
        <f>IFERROR(VLOOKUP($V32,'Agrupamiento Activos'!$A$3:$S$34,2,0),"")</f>
        <v>Pública</v>
      </c>
      <c r="X32" s="78" t="str">
        <f>IFERROR(VLOOKUP($V32,'Agrupamiento Activos'!$A$4:$S$34,9,0),"")</f>
        <v>Medio</v>
      </c>
      <c r="Y32" s="78" t="str">
        <f>IFERROR(VLOOKUP($V32,'Agrupamiento Activos'!$A$4:$S$34,16,0),"")</f>
        <v>Medio</v>
      </c>
      <c r="Z32" s="78" t="str">
        <f>IFERROR(VLOOKUP($V32,'Agrupamiento Activos'!$A$4:$S$34,19,0),"")</f>
        <v>Medio</v>
      </c>
      <c r="AA32" s="79" t="s">
        <v>234</v>
      </c>
      <c r="AB32" s="79" t="s">
        <v>234</v>
      </c>
      <c r="AC32" s="79" t="s">
        <v>234</v>
      </c>
      <c r="AD32" s="79" t="s">
        <v>234</v>
      </c>
      <c r="AE32" s="79" t="s">
        <v>234</v>
      </c>
      <c r="AF32" s="79" t="s">
        <v>234</v>
      </c>
      <c r="AG32" s="79" t="s">
        <v>235</v>
      </c>
    </row>
    <row r="33" spans="1:33" ht="39.950000000000003" customHeight="1" x14ac:dyDescent="0.25">
      <c r="A33" s="91" t="s">
        <v>88</v>
      </c>
      <c r="B33" s="83" t="s">
        <v>105</v>
      </c>
      <c r="C33" s="83" t="s">
        <v>127</v>
      </c>
      <c r="D33" s="90" t="s">
        <v>128</v>
      </c>
      <c r="E33" s="90" t="s">
        <v>129</v>
      </c>
      <c r="F33" s="86" t="s">
        <v>91</v>
      </c>
      <c r="G33" s="84"/>
      <c r="H33" s="84"/>
      <c r="I33" s="86" t="s">
        <v>36</v>
      </c>
      <c r="J33" s="87" t="s">
        <v>115</v>
      </c>
      <c r="K33" s="90" t="s">
        <v>119</v>
      </c>
      <c r="L33" s="84" t="s">
        <v>36</v>
      </c>
      <c r="M33" s="84"/>
      <c r="N33" s="90" t="s">
        <v>106</v>
      </c>
      <c r="O33" s="88" t="s">
        <v>94</v>
      </c>
      <c r="P33" s="90" t="s">
        <v>108</v>
      </c>
      <c r="Q33" s="88" t="s">
        <v>217</v>
      </c>
      <c r="R33" s="88" t="s">
        <v>41</v>
      </c>
      <c r="S33" s="88" t="s">
        <v>215</v>
      </c>
      <c r="T33" s="88" t="s">
        <v>89</v>
      </c>
      <c r="U33" s="89" t="s">
        <v>216</v>
      </c>
      <c r="V33" s="77" t="s">
        <v>238</v>
      </c>
      <c r="W33" s="78" t="str">
        <f>IFERROR(VLOOKUP($V33,'Agrupamiento Activos'!$A$3:$S$34,2,0),"")</f>
        <v>Pública</v>
      </c>
      <c r="X33" s="78" t="str">
        <f>IFERROR(VLOOKUP($V33,'Agrupamiento Activos'!$A$4:$S$34,9,0),"")</f>
        <v>Medio</v>
      </c>
      <c r="Y33" s="78" t="str">
        <f>IFERROR(VLOOKUP($V33,'Agrupamiento Activos'!$A$4:$S$34,16,0),"")</f>
        <v>Medio</v>
      </c>
      <c r="Z33" s="78" t="str">
        <f>IFERROR(VLOOKUP($V33,'Agrupamiento Activos'!$A$4:$S$34,19,0),"")</f>
        <v>Medio</v>
      </c>
      <c r="AA33" s="79" t="s">
        <v>234</v>
      </c>
      <c r="AB33" s="79" t="s">
        <v>234</v>
      </c>
      <c r="AC33" s="79" t="s">
        <v>234</v>
      </c>
      <c r="AD33" s="79" t="s">
        <v>234</v>
      </c>
      <c r="AE33" s="79" t="s">
        <v>234</v>
      </c>
      <c r="AF33" s="79" t="s">
        <v>234</v>
      </c>
      <c r="AG33" s="79" t="s">
        <v>235</v>
      </c>
    </row>
    <row r="34" spans="1:33" ht="39.950000000000003" customHeight="1" x14ac:dyDescent="0.25">
      <c r="A34" s="82" t="s">
        <v>88</v>
      </c>
      <c r="B34" s="83" t="s">
        <v>105</v>
      </c>
      <c r="C34" s="83" t="s">
        <v>130</v>
      </c>
      <c r="D34" s="90" t="s">
        <v>131</v>
      </c>
      <c r="E34" s="90" t="s">
        <v>132</v>
      </c>
      <c r="F34" s="86" t="s">
        <v>91</v>
      </c>
      <c r="G34" s="84"/>
      <c r="H34" s="84"/>
      <c r="I34" s="86" t="s">
        <v>36</v>
      </c>
      <c r="J34" s="87" t="s">
        <v>115</v>
      </c>
      <c r="K34" s="90" t="s">
        <v>123</v>
      </c>
      <c r="L34" s="84" t="s">
        <v>36</v>
      </c>
      <c r="M34" s="84"/>
      <c r="N34" s="88" t="s">
        <v>106</v>
      </c>
      <c r="O34" s="88" t="s">
        <v>94</v>
      </c>
      <c r="P34" s="90" t="s">
        <v>108</v>
      </c>
      <c r="Q34" s="88" t="s">
        <v>217</v>
      </c>
      <c r="R34" s="88" t="s">
        <v>41</v>
      </c>
      <c r="S34" s="88" t="s">
        <v>215</v>
      </c>
      <c r="T34" s="88" t="s">
        <v>89</v>
      </c>
      <c r="U34" s="89" t="s">
        <v>216</v>
      </c>
      <c r="V34" s="77" t="s">
        <v>254</v>
      </c>
      <c r="W34" s="78" t="str">
        <f>IFERROR(VLOOKUP($V34,'Agrupamiento Activos'!$A$3:$S$34,2,0),"")</f>
        <v>Pública</v>
      </c>
      <c r="X34" s="78" t="str">
        <f>IFERROR(VLOOKUP($V34,'Agrupamiento Activos'!$A$4:$S$34,9,0),"")</f>
        <v>Medio</v>
      </c>
      <c r="Y34" s="78" t="str">
        <f>IFERROR(VLOOKUP($V34,'Agrupamiento Activos'!$A$4:$S$34,16,0),"")</f>
        <v>Medio</v>
      </c>
      <c r="Z34" s="78" t="str">
        <f>IFERROR(VLOOKUP($V34,'Agrupamiento Activos'!$A$4:$S$34,19,0),"")</f>
        <v>Medio</v>
      </c>
      <c r="AA34" s="79" t="s">
        <v>234</v>
      </c>
      <c r="AB34" s="79" t="s">
        <v>234</v>
      </c>
      <c r="AC34" s="79" t="s">
        <v>234</v>
      </c>
      <c r="AD34" s="79" t="s">
        <v>234</v>
      </c>
      <c r="AE34" s="79" t="s">
        <v>234</v>
      </c>
      <c r="AF34" s="79" t="s">
        <v>234</v>
      </c>
      <c r="AG34" s="79" t="s">
        <v>235</v>
      </c>
    </row>
    <row r="35" spans="1:33" ht="39.950000000000003" customHeight="1" x14ac:dyDescent="0.25">
      <c r="A35" s="82" t="s">
        <v>88</v>
      </c>
      <c r="B35" s="83" t="s">
        <v>105</v>
      </c>
      <c r="C35" s="83" t="s">
        <v>133</v>
      </c>
      <c r="D35" s="90" t="s">
        <v>134</v>
      </c>
      <c r="E35" s="90" t="s">
        <v>135</v>
      </c>
      <c r="F35" s="86" t="s">
        <v>91</v>
      </c>
      <c r="G35" s="84"/>
      <c r="H35" s="84"/>
      <c r="I35" s="86" t="s">
        <v>36</v>
      </c>
      <c r="J35" s="87" t="s">
        <v>115</v>
      </c>
      <c r="K35" s="90" t="s">
        <v>119</v>
      </c>
      <c r="L35" s="84" t="s">
        <v>36</v>
      </c>
      <c r="M35" s="84"/>
      <c r="N35" s="90" t="s">
        <v>106</v>
      </c>
      <c r="O35" s="88" t="s">
        <v>94</v>
      </c>
      <c r="P35" s="90" t="s">
        <v>108</v>
      </c>
      <c r="Q35" s="88" t="s">
        <v>217</v>
      </c>
      <c r="R35" s="88" t="s">
        <v>41</v>
      </c>
      <c r="S35" s="88" t="s">
        <v>215</v>
      </c>
      <c r="T35" s="88" t="s">
        <v>89</v>
      </c>
      <c r="U35" s="89" t="s">
        <v>216</v>
      </c>
      <c r="V35" s="77" t="s">
        <v>250</v>
      </c>
      <c r="W35" s="78" t="str">
        <f>IFERROR(VLOOKUP($V35,'Agrupamiento Activos'!$A$3:$S$34,2,0),"")</f>
        <v>Pública</v>
      </c>
      <c r="X35" s="78" t="str">
        <f>IFERROR(VLOOKUP($V35,'Agrupamiento Activos'!$A$4:$S$34,9,0),"")</f>
        <v>Medio</v>
      </c>
      <c r="Y35" s="78" t="str">
        <f>IFERROR(VLOOKUP($V35,'Agrupamiento Activos'!$A$4:$S$34,16,0),"")</f>
        <v>Medio</v>
      </c>
      <c r="Z35" s="78" t="str">
        <f>IFERROR(VLOOKUP($V35,'Agrupamiento Activos'!$A$4:$S$34,19,0),"")</f>
        <v>Medio</v>
      </c>
      <c r="AA35" s="79" t="s">
        <v>234</v>
      </c>
      <c r="AB35" s="79" t="s">
        <v>234</v>
      </c>
      <c r="AC35" s="79" t="s">
        <v>234</v>
      </c>
      <c r="AD35" s="79" t="s">
        <v>234</v>
      </c>
      <c r="AE35" s="79" t="s">
        <v>234</v>
      </c>
      <c r="AF35" s="79" t="s">
        <v>234</v>
      </c>
      <c r="AG35" s="79" t="s">
        <v>235</v>
      </c>
    </row>
    <row r="36" spans="1:33" ht="39.950000000000003" customHeight="1" x14ac:dyDescent="0.25">
      <c r="A36" s="82" t="s">
        <v>88</v>
      </c>
      <c r="B36" s="84" t="s">
        <v>105</v>
      </c>
      <c r="C36" s="84" t="s">
        <v>136</v>
      </c>
      <c r="D36" s="90" t="s">
        <v>137</v>
      </c>
      <c r="E36" s="85" t="s">
        <v>138</v>
      </c>
      <c r="F36" s="86" t="s">
        <v>91</v>
      </c>
      <c r="G36" s="84"/>
      <c r="H36" s="84"/>
      <c r="I36" s="86" t="s">
        <v>36</v>
      </c>
      <c r="J36" s="87" t="s">
        <v>115</v>
      </c>
      <c r="K36" s="85" t="s">
        <v>123</v>
      </c>
      <c r="L36" s="84" t="s">
        <v>36</v>
      </c>
      <c r="M36" s="84"/>
      <c r="N36" s="90" t="s">
        <v>106</v>
      </c>
      <c r="O36" s="88" t="s">
        <v>94</v>
      </c>
      <c r="P36" s="85" t="s">
        <v>108</v>
      </c>
      <c r="Q36" s="88" t="s">
        <v>217</v>
      </c>
      <c r="R36" s="88" t="s">
        <v>41</v>
      </c>
      <c r="S36" s="88" t="s">
        <v>215</v>
      </c>
      <c r="T36" s="88" t="s">
        <v>89</v>
      </c>
      <c r="U36" s="89" t="s">
        <v>216</v>
      </c>
      <c r="V36" s="77" t="s">
        <v>254</v>
      </c>
      <c r="W36" s="78" t="str">
        <f>IFERROR(VLOOKUP($V36,'Agrupamiento Activos'!$A$3:$S$34,2,0),"")</f>
        <v>Pública</v>
      </c>
      <c r="X36" s="78" t="str">
        <f>IFERROR(VLOOKUP($V36,'Agrupamiento Activos'!$A$4:$S$34,9,0),"")</f>
        <v>Medio</v>
      </c>
      <c r="Y36" s="78" t="str">
        <f>IFERROR(VLOOKUP($V36,'Agrupamiento Activos'!$A$4:$S$34,16,0),"")</f>
        <v>Medio</v>
      </c>
      <c r="Z36" s="78" t="str">
        <f>IFERROR(VLOOKUP($V36,'Agrupamiento Activos'!$A$4:$S$34,19,0),"")</f>
        <v>Medio</v>
      </c>
      <c r="AA36" s="79" t="s">
        <v>234</v>
      </c>
      <c r="AB36" s="79" t="s">
        <v>234</v>
      </c>
      <c r="AC36" s="79" t="s">
        <v>234</v>
      </c>
      <c r="AD36" s="79" t="s">
        <v>234</v>
      </c>
      <c r="AE36" s="79" t="s">
        <v>234</v>
      </c>
      <c r="AF36" s="79" t="s">
        <v>234</v>
      </c>
      <c r="AG36" s="79" t="s">
        <v>235</v>
      </c>
    </row>
    <row r="37" spans="1:33" ht="39.950000000000003" customHeight="1" x14ac:dyDescent="0.25">
      <c r="A37" s="82" t="s">
        <v>88</v>
      </c>
      <c r="B37" s="83" t="s">
        <v>105</v>
      </c>
      <c r="C37" s="83" t="s">
        <v>139</v>
      </c>
      <c r="D37" s="90" t="s">
        <v>140</v>
      </c>
      <c r="E37" s="90" t="s">
        <v>141</v>
      </c>
      <c r="F37" s="86" t="s">
        <v>91</v>
      </c>
      <c r="G37" s="84"/>
      <c r="H37" s="84"/>
      <c r="I37" s="86" t="s">
        <v>36</v>
      </c>
      <c r="J37" s="87" t="s">
        <v>115</v>
      </c>
      <c r="K37" s="90" t="s">
        <v>119</v>
      </c>
      <c r="L37" s="84" t="s">
        <v>36</v>
      </c>
      <c r="M37" s="84"/>
      <c r="N37" s="88" t="s">
        <v>106</v>
      </c>
      <c r="O37" s="88" t="s">
        <v>94</v>
      </c>
      <c r="P37" s="90" t="s">
        <v>108</v>
      </c>
      <c r="Q37" s="88" t="s">
        <v>217</v>
      </c>
      <c r="R37" s="88" t="s">
        <v>42</v>
      </c>
      <c r="S37" s="88" t="s">
        <v>215</v>
      </c>
      <c r="T37" s="88" t="s">
        <v>219</v>
      </c>
      <c r="U37" s="89" t="s">
        <v>216</v>
      </c>
      <c r="V37" s="77" t="s">
        <v>211</v>
      </c>
      <c r="W37" s="78" t="str">
        <f>IFERROR(VLOOKUP($V37,'Agrupamiento Activos'!$A$3:$S$34,2,0),"")</f>
        <v>Pública</v>
      </c>
      <c r="X37" s="78" t="str">
        <f>IFERROR(VLOOKUP($V37,'Agrupamiento Activos'!$A$4:$S$34,9,0),"")</f>
        <v>Medio</v>
      </c>
      <c r="Y37" s="78" t="str">
        <f>IFERROR(VLOOKUP($V37,'Agrupamiento Activos'!$A$4:$S$34,16,0),"")</f>
        <v>Medio</v>
      </c>
      <c r="Z37" s="78" t="str">
        <f>IFERROR(VLOOKUP($V37,'Agrupamiento Activos'!$A$4:$S$34,19,0),"")</f>
        <v>Medio</v>
      </c>
      <c r="AA37" s="79" t="s">
        <v>234</v>
      </c>
      <c r="AB37" s="79" t="s">
        <v>234</v>
      </c>
      <c r="AC37" s="79" t="s">
        <v>234</v>
      </c>
      <c r="AD37" s="79" t="s">
        <v>234</v>
      </c>
      <c r="AE37" s="79" t="s">
        <v>234</v>
      </c>
      <c r="AF37" s="79" t="s">
        <v>234</v>
      </c>
      <c r="AG37" s="79" t="s">
        <v>235</v>
      </c>
    </row>
    <row r="38" spans="1:33" ht="39.950000000000003" customHeight="1" x14ac:dyDescent="0.25">
      <c r="A38" s="91" t="s">
        <v>88</v>
      </c>
      <c r="B38" s="83" t="s">
        <v>105</v>
      </c>
      <c r="C38" s="83" t="s">
        <v>142</v>
      </c>
      <c r="D38" s="90" t="s">
        <v>143</v>
      </c>
      <c r="E38" s="90" t="s">
        <v>144</v>
      </c>
      <c r="F38" s="86" t="s">
        <v>91</v>
      </c>
      <c r="G38" s="84"/>
      <c r="H38" s="84"/>
      <c r="I38" s="86" t="s">
        <v>36</v>
      </c>
      <c r="J38" s="87" t="s">
        <v>115</v>
      </c>
      <c r="K38" s="90" t="s">
        <v>123</v>
      </c>
      <c r="L38" s="84" t="s">
        <v>36</v>
      </c>
      <c r="M38" s="84"/>
      <c r="N38" s="88" t="s">
        <v>106</v>
      </c>
      <c r="O38" s="88" t="s">
        <v>94</v>
      </c>
      <c r="P38" s="90" t="s">
        <v>108</v>
      </c>
      <c r="Q38" s="88" t="s">
        <v>217</v>
      </c>
      <c r="R38" s="88" t="s">
        <v>42</v>
      </c>
      <c r="S38" s="88" t="s">
        <v>215</v>
      </c>
      <c r="T38" s="88" t="s">
        <v>219</v>
      </c>
      <c r="U38" s="89" t="s">
        <v>216</v>
      </c>
      <c r="V38" s="77" t="s">
        <v>211</v>
      </c>
      <c r="W38" s="78" t="str">
        <f>IFERROR(VLOOKUP($V38,'Agrupamiento Activos'!$A$3:$S$34,2,0),"")</f>
        <v>Pública</v>
      </c>
      <c r="X38" s="78" t="str">
        <f>IFERROR(VLOOKUP($V38,'Agrupamiento Activos'!$A$4:$S$34,9,0),"")</f>
        <v>Medio</v>
      </c>
      <c r="Y38" s="78" t="str">
        <f>IFERROR(VLOOKUP($V38,'Agrupamiento Activos'!$A$4:$S$34,16,0),"")</f>
        <v>Medio</v>
      </c>
      <c r="Z38" s="78" t="str">
        <f>IFERROR(VLOOKUP($V38,'Agrupamiento Activos'!$A$4:$S$34,19,0),"")</f>
        <v>Medio</v>
      </c>
      <c r="AA38" s="79" t="s">
        <v>234</v>
      </c>
      <c r="AB38" s="79" t="s">
        <v>234</v>
      </c>
      <c r="AC38" s="79" t="s">
        <v>234</v>
      </c>
      <c r="AD38" s="79" t="s">
        <v>234</v>
      </c>
      <c r="AE38" s="79" t="s">
        <v>234</v>
      </c>
      <c r="AF38" s="79" t="s">
        <v>234</v>
      </c>
      <c r="AG38" s="79" t="s">
        <v>235</v>
      </c>
    </row>
    <row r="39" spans="1:33" ht="39.950000000000003" customHeight="1" x14ac:dyDescent="0.25">
      <c r="A39" s="91" t="s">
        <v>88</v>
      </c>
      <c r="B39" s="83" t="s">
        <v>105</v>
      </c>
      <c r="C39" s="83" t="s">
        <v>89</v>
      </c>
      <c r="D39" s="90" t="s">
        <v>145</v>
      </c>
      <c r="E39" s="90" t="s">
        <v>146</v>
      </c>
      <c r="F39" s="86" t="s">
        <v>91</v>
      </c>
      <c r="G39" s="84"/>
      <c r="H39" s="84"/>
      <c r="I39" s="86" t="s">
        <v>36</v>
      </c>
      <c r="J39" s="87" t="s">
        <v>147</v>
      </c>
      <c r="K39" s="90" t="s">
        <v>148</v>
      </c>
      <c r="L39" s="84" t="s">
        <v>36</v>
      </c>
      <c r="M39" s="84"/>
      <c r="N39" s="88" t="s">
        <v>106</v>
      </c>
      <c r="O39" s="88" t="s">
        <v>94</v>
      </c>
      <c r="P39" s="90" t="s">
        <v>108</v>
      </c>
      <c r="Q39" s="88" t="s">
        <v>217</v>
      </c>
      <c r="R39" s="88" t="s">
        <v>41</v>
      </c>
      <c r="S39" s="88" t="s">
        <v>215</v>
      </c>
      <c r="T39" s="88" t="s">
        <v>89</v>
      </c>
      <c r="U39" s="89" t="s">
        <v>216</v>
      </c>
      <c r="V39" s="77" t="s">
        <v>154</v>
      </c>
      <c r="W39" s="78" t="str">
        <f>IFERROR(VLOOKUP($V39,'Agrupamiento Activos'!$A$3:$S$34,2,0),"")</f>
        <v>Pública</v>
      </c>
      <c r="X39" s="78" t="str">
        <f>IFERROR(VLOOKUP($V39,'Agrupamiento Activos'!$A$4:$S$34,9,0),"")</f>
        <v>Medio</v>
      </c>
      <c r="Y39" s="78" t="str">
        <f>IFERROR(VLOOKUP($V39,'Agrupamiento Activos'!$A$4:$S$34,16,0),"")</f>
        <v>Medio</v>
      </c>
      <c r="Z39" s="78" t="str">
        <f>IFERROR(VLOOKUP($V39,'Agrupamiento Activos'!$A$4:$S$34,19,0),"")</f>
        <v>Medio</v>
      </c>
      <c r="AA39" s="79" t="s">
        <v>234</v>
      </c>
      <c r="AB39" s="79" t="s">
        <v>234</v>
      </c>
      <c r="AC39" s="79" t="s">
        <v>234</v>
      </c>
      <c r="AD39" s="79" t="s">
        <v>234</v>
      </c>
      <c r="AE39" s="79" t="s">
        <v>234</v>
      </c>
      <c r="AF39" s="79" t="s">
        <v>234</v>
      </c>
      <c r="AG39" s="79" t="s">
        <v>235</v>
      </c>
    </row>
    <row r="40" spans="1:33" ht="39.950000000000003" customHeight="1" x14ac:dyDescent="0.25">
      <c r="A40" s="91" t="s">
        <v>88</v>
      </c>
      <c r="B40" s="83" t="s">
        <v>105</v>
      </c>
      <c r="C40" s="83" t="s">
        <v>149</v>
      </c>
      <c r="D40" s="90" t="s">
        <v>150</v>
      </c>
      <c r="E40" s="90" t="s">
        <v>151</v>
      </c>
      <c r="F40" s="86" t="s">
        <v>91</v>
      </c>
      <c r="G40" s="84"/>
      <c r="H40" s="84"/>
      <c r="I40" s="86" t="s">
        <v>36</v>
      </c>
      <c r="J40" s="87" t="s">
        <v>115</v>
      </c>
      <c r="K40" s="90" t="s">
        <v>119</v>
      </c>
      <c r="L40" s="84" t="s">
        <v>36</v>
      </c>
      <c r="M40" s="84"/>
      <c r="N40" s="88" t="s">
        <v>106</v>
      </c>
      <c r="O40" s="88" t="s">
        <v>94</v>
      </c>
      <c r="P40" s="90" t="s">
        <v>108</v>
      </c>
      <c r="Q40" s="88" t="s">
        <v>217</v>
      </c>
      <c r="R40" s="88" t="s">
        <v>42</v>
      </c>
      <c r="S40" s="88" t="s">
        <v>215</v>
      </c>
      <c r="T40" s="88" t="s">
        <v>219</v>
      </c>
      <c r="U40" s="89" t="s">
        <v>216</v>
      </c>
      <c r="V40" s="77" t="s">
        <v>254</v>
      </c>
      <c r="W40" s="78" t="str">
        <f>IFERROR(VLOOKUP($V40,'Agrupamiento Activos'!$A$3:$S$34,2,0),"")</f>
        <v>Pública</v>
      </c>
      <c r="X40" s="78" t="str">
        <f>IFERROR(VLOOKUP($V40,'Agrupamiento Activos'!$A$4:$S$34,9,0),"")</f>
        <v>Medio</v>
      </c>
      <c r="Y40" s="78" t="str">
        <f>IFERROR(VLOOKUP($V40,'Agrupamiento Activos'!$A$4:$S$34,16,0),"")</f>
        <v>Medio</v>
      </c>
      <c r="Z40" s="78" t="str">
        <f>IFERROR(VLOOKUP($V40,'Agrupamiento Activos'!$A$4:$S$34,19,0),"")</f>
        <v>Medio</v>
      </c>
      <c r="AA40" s="79" t="s">
        <v>234</v>
      </c>
      <c r="AB40" s="79" t="s">
        <v>234</v>
      </c>
      <c r="AC40" s="79" t="s">
        <v>234</v>
      </c>
      <c r="AD40" s="79" t="s">
        <v>234</v>
      </c>
      <c r="AE40" s="79" t="s">
        <v>234</v>
      </c>
      <c r="AF40" s="79" t="s">
        <v>234</v>
      </c>
      <c r="AG40" s="79" t="s">
        <v>235</v>
      </c>
    </row>
    <row r="41" spans="1:33" ht="39.950000000000003" customHeight="1" x14ac:dyDescent="0.25">
      <c r="A41" s="91" t="s">
        <v>88</v>
      </c>
      <c r="B41" s="83" t="s">
        <v>105</v>
      </c>
      <c r="C41" s="83" t="s">
        <v>89</v>
      </c>
      <c r="D41" s="90" t="s">
        <v>152</v>
      </c>
      <c r="E41" s="90" t="s">
        <v>153</v>
      </c>
      <c r="F41" s="86" t="s">
        <v>91</v>
      </c>
      <c r="G41" s="84"/>
      <c r="H41" s="84"/>
      <c r="I41" s="86" t="s">
        <v>36</v>
      </c>
      <c r="J41" s="87" t="s">
        <v>115</v>
      </c>
      <c r="K41" s="90" t="s">
        <v>123</v>
      </c>
      <c r="L41" s="84" t="s">
        <v>36</v>
      </c>
      <c r="M41" s="84"/>
      <c r="N41" s="88" t="s">
        <v>106</v>
      </c>
      <c r="O41" s="88" t="s">
        <v>94</v>
      </c>
      <c r="P41" s="90" t="s">
        <v>108</v>
      </c>
      <c r="Q41" s="88" t="s">
        <v>217</v>
      </c>
      <c r="R41" s="88" t="s">
        <v>42</v>
      </c>
      <c r="S41" s="88" t="s">
        <v>215</v>
      </c>
      <c r="T41" s="88" t="s">
        <v>219</v>
      </c>
      <c r="U41" s="89" t="s">
        <v>216</v>
      </c>
      <c r="V41" s="77" t="s">
        <v>212</v>
      </c>
      <c r="W41" s="78" t="str">
        <f>IFERROR(VLOOKUP($V41,'Agrupamiento Activos'!$A$3:$S$34,2,0),"")</f>
        <v>Pública</v>
      </c>
      <c r="X41" s="78" t="str">
        <f>IFERROR(VLOOKUP($V41,'Agrupamiento Activos'!$A$4:$S$34,9,0),"")</f>
        <v>Medio</v>
      </c>
      <c r="Y41" s="78" t="str">
        <f>IFERROR(VLOOKUP($V41,'Agrupamiento Activos'!$A$4:$S$34,16,0),"")</f>
        <v>Medio</v>
      </c>
      <c r="Z41" s="78" t="str">
        <f>IFERROR(VLOOKUP($V41,'Agrupamiento Activos'!$A$4:$S$34,19,0),"")</f>
        <v>Medio</v>
      </c>
      <c r="AA41" s="79" t="s">
        <v>234</v>
      </c>
      <c r="AB41" s="79" t="s">
        <v>234</v>
      </c>
      <c r="AC41" s="79" t="s">
        <v>234</v>
      </c>
      <c r="AD41" s="79" t="s">
        <v>234</v>
      </c>
      <c r="AE41" s="79" t="s">
        <v>234</v>
      </c>
      <c r="AF41" s="79" t="s">
        <v>234</v>
      </c>
      <c r="AG41" s="79" t="s">
        <v>235</v>
      </c>
    </row>
    <row r="42" spans="1:33" ht="39.950000000000003" customHeight="1" x14ac:dyDescent="0.25">
      <c r="A42" s="91" t="s">
        <v>88</v>
      </c>
      <c r="B42" s="83" t="s">
        <v>105</v>
      </c>
      <c r="C42" s="83" t="s">
        <v>89</v>
      </c>
      <c r="D42" s="90" t="s">
        <v>154</v>
      </c>
      <c r="E42" s="90" t="s">
        <v>155</v>
      </c>
      <c r="F42" s="86" t="s">
        <v>91</v>
      </c>
      <c r="G42" s="84"/>
      <c r="H42" s="84"/>
      <c r="I42" s="86" t="s">
        <v>36</v>
      </c>
      <c r="J42" s="87" t="s">
        <v>147</v>
      </c>
      <c r="K42" s="90" t="s">
        <v>148</v>
      </c>
      <c r="L42" s="84" t="s">
        <v>36</v>
      </c>
      <c r="M42" s="84"/>
      <c r="N42" s="88" t="s">
        <v>106</v>
      </c>
      <c r="O42" s="88" t="s">
        <v>94</v>
      </c>
      <c r="P42" s="90" t="s">
        <v>108</v>
      </c>
      <c r="Q42" s="88" t="s">
        <v>217</v>
      </c>
      <c r="R42" s="88" t="s">
        <v>41</v>
      </c>
      <c r="S42" s="88" t="s">
        <v>215</v>
      </c>
      <c r="T42" s="88" t="s">
        <v>89</v>
      </c>
      <c r="U42" s="89" t="s">
        <v>216</v>
      </c>
      <c r="V42" s="77" t="s">
        <v>154</v>
      </c>
      <c r="W42" s="78" t="str">
        <f>IFERROR(VLOOKUP($V42,'Agrupamiento Activos'!$A$3:$S$34,2,0),"")</f>
        <v>Pública</v>
      </c>
      <c r="X42" s="78" t="str">
        <f>IFERROR(VLOOKUP($V42,'Agrupamiento Activos'!$A$4:$S$34,9,0),"")</f>
        <v>Medio</v>
      </c>
      <c r="Y42" s="78" t="str">
        <f>IFERROR(VLOOKUP($V42,'Agrupamiento Activos'!$A$4:$S$34,16,0),"")</f>
        <v>Medio</v>
      </c>
      <c r="Z42" s="78" t="str">
        <f>IFERROR(VLOOKUP($V42,'Agrupamiento Activos'!$A$4:$S$34,19,0),"")</f>
        <v>Medio</v>
      </c>
      <c r="AA42" s="79" t="s">
        <v>234</v>
      </c>
      <c r="AB42" s="79" t="s">
        <v>234</v>
      </c>
      <c r="AC42" s="79" t="s">
        <v>234</v>
      </c>
      <c r="AD42" s="79" t="s">
        <v>234</v>
      </c>
      <c r="AE42" s="79" t="s">
        <v>234</v>
      </c>
      <c r="AF42" s="79" t="s">
        <v>234</v>
      </c>
      <c r="AG42" s="79" t="s">
        <v>235</v>
      </c>
    </row>
    <row r="43" spans="1:33" ht="39.950000000000003" customHeight="1" x14ac:dyDescent="0.25">
      <c r="A43" s="91" t="s">
        <v>88</v>
      </c>
      <c r="B43" s="83" t="s">
        <v>105</v>
      </c>
      <c r="C43" s="83" t="s">
        <v>89</v>
      </c>
      <c r="D43" s="90" t="s">
        <v>90</v>
      </c>
      <c r="E43" s="90" t="s">
        <v>268</v>
      </c>
      <c r="F43" s="86" t="s">
        <v>91</v>
      </c>
      <c r="G43" s="84"/>
      <c r="H43" s="84"/>
      <c r="I43" s="86" t="s">
        <v>36</v>
      </c>
      <c r="J43" s="87" t="s">
        <v>92</v>
      </c>
      <c r="K43" s="90" t="s">
        <v>93</v>
      </c>
      <c r="L43" s="84" t="s">
        <v>36</v>
      </c>
      <c r="M43" s="84" t="s">
        <v>36</v>
      </c>
      <c r="N43" s="88" t="s">
        <v>106</v>
      </c>
      <c r="O43" s="88" t="s">
        <v>94</v>
      </c>
      <c r="P43" s="90" t="s">
        <v>108</v>
      </c>
      <c r="Q43" s="88" t="s">
        <v>214</v>
      </c>
      <c r="R43" s="88" t="s">
        <v>41</v>
      </c>
      <c r="S43" s="88" t="s">
        <v>215</v>
      </c>
      <c r="T43" s="88" t="s">
        <v>89</v>
      </c>
      <c r="U43" s="89" t="s">
        <v>216</v>
      </c>
      <c r="V43" s="77" t="s">
        <v>87</v>
      </c>
      <c r="W43" s="78" t="str">
        <f>IFERROR(VLOOKUP($V43,'Agrupamiento Activos'!$A$3:$S$34,2,0),"")</f>
        <v>Pública</v>
      </c>
      <c r="X43" s="78" t="str">
        <f>IFERROR(VLOOKUP($V43,'Agrupamiento Activos'!$A$4:$S$34,9,0),"")</f>
        <v>Medio</v>
      </c>
      <c r="Y43" s="78" t="str">
        <f>IFERROR(VLOOKUP($V43,'Agrupamiento Activos'!$A$4:$S$34,16,0),"")</f>
        <v>Medio</v>
      </c>
      <c r="Z43" s="78" t="str">
        <f>IFERROR(VLOOKUP($V43,'Agrupamiento Activos'!$A$4:$S$34,19,0),"")</f>
        <v>Medio</v>
      </c>
      <c r="AA43" s="79" t="s">
        <v>234</v>
      </c>
      <c r="AB43" s="79" t="s">
        <v>234</v>
      </c>
      <c r="AC43" s="79" t="s">
        <v>234</v>
      </c>
      <c r="AD43" s="79" t="s">
        <v>234</v>
      </c>
      <c r="AE43" s="79" t="s">
        <v>234</v>
      </c>
      <c r="AF43" s="79" t="s">
        <v>234</v>
      </c>
      <c r="AG43" s="79" t="s">
        <v>235</v>
      </c>
    </row>
    <row r="44" spans="1:33" ht="39.950000000000003" customHeight="1" x14ac:dyDescent="0.25">
      <c r="A44" s="91" t="s">
        <v>88</v>
      </c>
      <c r="B44" s="83" t="s">
        <v>105</v>
      </c>
      <c r="C44" s="83" t="s">
        <v>89</v>
      </c>
      <c r="D44" s="90" t="s">
        <v>156</v>
      </c>
      <c r="E44" s="90" t="s">
        <v>153</v>
      </c>
      <c r="F44" s="86" t="s">
        <v>91</v>
      </c>
      <c r="G44" s="84"/>
      <c r="H44" s="84"/>
      <c r="I44" s="86" t="s">
        <v>36</v>
      </c>
      <c r="J44" s="87" t="s">
        <v>115</v>
      </c>
      <c r="K44" s="90" t="s">
        <v>123</v>
      </c>
      <c r="L44" s="84" t="s">
        <v>36</v>
      </c>
      <c r="M44" s="84"/>
      <c r="N44" s="88" t="s">
        <v>106</v>
      </c>
      <c r="O44" s="88" t="s">
        <v>94</v>
      </c>
      <c r="P44" s="90" t="s">
        <v>108</v>
      </c>
      <c r="Q44" s="88" t="s">
        <v>217</v>
      </c>
      <c r="R44" s="88" t="s">
        <v>42</v>
      </c>
      <c r="S44" s="88" t="s">
        <v>215</v>
      </c>
      <c r="T44" s="88" t="s">
        <v>219</v>
      </c>
      <c r="U44" s="89" t="s">
        <v>216</v>
      </c>
      <c r="V44" s="77" t="s">
        <v>212</v>
      </c>
      <c r="W44" s="78" t="str">
        <f>IFERROR(VLOOKUP($V44,'Agrupamiento Activos'!$A$3:$S$34,2,0),"")</f>
        <v>Pública</v>
      </c>
      <c r="X44" s="78" t="str">
        <f>IFERROR(VLOOKUP($V44,'Agrupamiento Activos'!$A$4:$S$34,9,0),"")</f>
        <v>Medio</v>
      </c>
      <c r="Y44" s="78" t="str">
        <f>IFERROR(VLOOKUP($V44,'Agrupamiento Activos'!$A$4:$S$34,16,0),"")</f>
        <v>Medio</v>
      </c>
      <c r="Z44" s="78" t="str">
        <f>IFERROR(VLOOKUP($V44,'Agrupamiento Activos'!$A$4:$S$34,19,0),"")</f>
        <v>Medio</v>
      </c>
      <c r="AA44" s="79" t="s">
        <v>234</v>
      </c>
      <c r="AB44" s="79" t="s">
        <v>234</v>
      </c>
      <c r="AC44" s="79" t="s">
        <v>234</v>
      </c>
      <c r="AD44" s="79" t="s">
        <v>234</v>
      </c>
      <c r="AE44" s="79" t="s">
        <v>234</v>
      </c>
      <c r="AF44" s="79" t="s">
        <v>234</v>
      </c>
      <c r="AG44" s="79" t="s">
        <v>235</v>
      </c>
    </row>
    <row r="45" spans="1:33" ht="39.950000000000003" customHeight="1" x14ac:dyDescent="0.25">
      <c r="A45" s="91" t="s">
        <v>88</v>
      </c>
      <c r="B45" s="83" t="s">
        <v>105</v>
      </c>
      <c r="C45" s="83" t="s">
        <v>89</v>
      </c>
      <c r="D45" s="90" t="s">
        <v>157</v>
      </c>
      <c r="E45" s="90" t="s">
        <v>158</v>
      </c>
      <c r="F45" s="86" t="s">
        <v>91</v>
      </c>
      <c r="G45" s="84"/>
      <c r="H45" s="84"/>
      <c r="I45" s="86" t="s">
        <v>36</v>
      </c>
      <c r="J45" s="87" t="s">
        <v>115</v>
      </c>
      <c r="K45" s="90" t="s">
        <v>119</v>
      </c>
      <c r="L45" s="84" t="s">
        <v>36</v>
      </c>
      <c r="M45" s="84"/>
      <c r="N45" s="88" t="s">
        <v>106</v>
      </c>
      <c r="O45" s="88" t="s">
        <v>94</v>
      </c>
      <c r="P45" s="90" t="s">
        <v>108</v>
      </c>
      <c r="Q45" s="88" t="s">
        <v>217</v>
      </c>
      <c r="R45" s="88" t="s">
        <v>42</v>
      </c>
      <c r="S45" s="88" t="s">
        <v>215</v>
      </c>
      <c r="T45" s="88" t="s">
        <v>219</v>
      </c>
      <c r="U45" s="89" t="s">
        <v>216</v>
      </c>
      <c r="V45" s="77" t="s">
        <v>251</v>
      </c>
      <c r="W45" s="78" t="str">
        <f>IFERROR(VLOOKUP($V45,'Agrupamiento Activos'!$A$3:$S$34,2,0),"")</f>
        <v>Pública Reservada</v>
      </c>
      <c r="X45" s="78" t="str">
        <f>IFERROR(VLOOKUP($V45,'Agrupamiento Activos'!$A$4:$S$34,9,0),"")</f>
        <v>Alto</v>
      </c>
      <c r="Y45" s="78" t="str">
        <f>IFERROR(VLOOKUP($V45,'Agrupamiento Activos'!$A$4:$S$34,16,0),"")</f>
        <v>Alto</v>
      </c>
      <c r="Z45" s="78" t="str">
        <f>IFERROR(VLOOKUP($V45,'Agrupamiento Activos'!$A$4:$S$34,19,0),"")</f>
        <v>Alto</v>
      </c>
      <c r="AA45" s="79" t="s">
        <v>234</v>
      </c>
      <c r="AB45" s="79" t="s">
        <v>234</v>
      </c>
      <c r="AC45" s="79" t="s">
        <v>234</v>
      </c>
      <c r="AD45" s="79" t="s">
        <v>234</v>
      </c>
      <c r="AE45" s="79" t="s">
        <v>234</v>
      </c>
      <c r="AF45" s="79" t="s">
        <v>234</v>
      </c>
      <c r="AG45" s="79" t="s">
        <v>235</v>
      </c>
    </row>
    <row r="46" spans="1:33" ht="39.950000000000003" customHeight="1" x14ac:dyDescent="0.25">
      <c r="A46" s="91" t="s">
        <v>88</v>
      </c>
      <c r="B46" s="83" t="s">
        <v>105</v>
      </c>
      <c r="C46" s="83" t="s">
        <v>89</v>
      </c>
      <c r="D46" s="90" t="s">
        <v>90</v>
      </c>
      <c r="E46" s="90" t="s">
        <v>269</v>
      </c>
      <c r="F46" s="86" t="s">
        <v>91</v>
      </c>
      <c r="G46" s="84"/>
      <c r="H46" s="84"/>
      <c r="I46" s="86" t="s">
        <v>36</v>
      </c>
      <c r="J46" s="87" t="s">
        <v>92</v>
      </c>
      <c r="K46" s="90" t="s">
        <v>93</v>
      </c>
      <c r="L46" s="84" t="s">
        <v>36</v>
      </c>
      <c r="M46" s="84" t="s">
        <v>36</v>
      </c>
      <c r="N46" s="88" t="s">
        <v>106</v>
      </c>
      <c r="O46" s="88" t="s">
        <v>94</v>
      </c>
      <c r="P46" s="90" t="s">
        <v>108</v>
      </c>
      <c r="Q46" s="88" t="s">
        <v>214</v>
      </c>
      <c r="R46" s="88" t="s">
        <v>41</v>
      </c>
      <c r="S46" s="88" t="s">
        <v>215</v>
      </c>
      <c r="T46" s="88" t="s">
        <v>89</v>
      </c>
      <c r="U46" s="89" t="s">
        <v>216</v>
      </c>
      <c r="V46" s="77" t="s">
        <v>87</v>
      </c>
      <c r="W46" s="78" t="str">
        <f>IFERROR(VLOOKUP($V46,'Agrupamiento Activos'!$A$3:$S$34,2,0),"")</f>
        <v>Pública</v>
      </c>
      <c r="X46" s="78" t="str">
        <f>IFERROR(VLOOKUP($V46,'Agrupamiento Activos'!$A$4:$S$34,9,0),"")</f>
        <v>Medio</v>
      </c>
      <c r="Y46" s="78" t="str">
        <f>IFERROR(VLOOKUP($V46,'Agrupamiento Activos'!$A$4:$S$34,16,0),"")</f>
        <v>Medio</v>
      </c>
      <c r="Z46" s="78" t="str">
        <f>IFERROR(VLOOKUP($V46,'Agrupamiento Activos'!$A$4:$S$34,19,0),"")</f>
        <v>Medio</v>
      </c>
      <c r="AA46" s="79" t="s">
        <v>234</v>
      </c>
      <c r="AB46" s="79" t="s">
        <v>234</v>
      </c>
      <c r="AC46" s="79" t="s">
        <v>234</v>
      </c>
      <c r="AD46" s="79" t="s">
        <v>234</v>
      </c>
      <c r="AE46" s="79" t="s">
        <v>234</v>
      </c>
      <c r="AF46" s="79" t="s">
        <v>234</v>
      </c>
      <c r="AG46" s="79" t="s">
        <v>235</v>
      </c>
    </row>
    <row r="47" spans="1:33" ht="39.950000000000003" customHeight="1" x14ac:dyDescent="0.25">
      <c r="A47" s="91" t="s">
        <v>88</v>
      </c>
      <c r="B47" s="83" t="s">
        <v>105</v>
      </c>
      <c r="C47" s="83" t="s">
        <v>96</v>
      </c>
      <c r="D47" s="90" t="s">
        <v>97</v>
      </c>
      <c r="E47" s="90" t="s">
        <v>159</v>
      </c>
      <c r="F47" s="86" t="s">
        <v>91</v>
      </c>
      <c r="G47" s="84" t="s">
        <v>36</v>
      </c>
      <c r="H47" s="84" t="s">
        <v>36</v>
      </c>
      <c r="I47" s="86"/>
      <c r="J47" s="87" t="s">
        <v>107</v>
      </c>
      <c r="K47" s="90" t="s">
        <v>98</v>
      </c>
      <c r="L47" s="84" t="s">
        <v>36</v>
      </c>
      <c r="M47" s="84"/>
      <c r="N47" s="88" t="s">
        <v>106</v>
      </c>
      <c r="O47" s="88" t="s">
        <v>94</v>
      </c>
      <c r="P47" s="90" t="s">
        <v>108</v>
      </c>
      <c r="Q47" s="88" t="s">
        <v>217</v>
      </c>
      <c r="R47" s="88" t="s">
        <v>41</v>
      </c>
      <c r="S47" s="88" t="s">
        <v>218</v>
      </c>
      <c r="T47" s="88" t="s">
        <v>89</v>
      </c>
      <c r="U47" s="89" t="s">
        <v>216</v>
      </c>
      <c r="V47" s="77" t="s">
        <v>255</v>
      </c>
      <c r="W47" s="78" t="str">
        <f>IFERROR(VLOOKUP($V47,'Agrupamiento Activos'!$A$3:$S$34,2,0),"")</f>
        <v>Pública</v>
      </c>
      <c r="X47" s="78" t="str">
        <f>IFERROR(VLOOKUP($V47,'Agrupamiento Activos'!$A$4:$S$34,9,0),"")</f>
        <v>Medio</v>
      </c>
      <c r="Y47" s="78" t="str">
        <f>IFERROR(VLOOKUP($V47,'Agrupamiento Activos'!$A$4:$S$34,16,0),"")</f>
        <v>Medio</v>
      </c>
      <c r="Z47" s="78" t="str">
        <f>IFERROR(VLOOKUP($V47,'Agrupamiento Activos'!$A$4:$S$34,19,0),"")</f>
        <v>Medio</v>
      </c>
      <c r="AA47" s="79" t="s">
        <v>234</v>
      </c>
      <c r="AB47" s="79" t="s">
        <v>234</v>
      </c>
      <c r="AC47" s="79" t="s">
        <v>234</v>
      </c>
      <c r="AD47" s="79" t="s">
        <v>234</v>
      </c>
      <c r="AE47" s="79" t="s">
        <v>234</v>
      </c>
      <c r="AF47" s="79" t="s">
        <v>234</v>
      </c>
      <c r="AG47" s="79" t="s">
        <v>235</v>
      </c>
    </row>
    <row r="48" spans="1:33" ht="39.950000000000003" customHeight="1" x14ac:dyDescent="0.25">
      <c r="A48" s="91" t="s">
        <v>88</v>
      </c>
      <c r="B48" s="83" t="s">
        <v>105</v>
      </c>
      <c r="C48" s="83" t="s">
        <v>89</v>
      </c>
      <c r="D48" s="90" t="s">
        <v>160</v>
      </c>
      <c r="E48" s="90" t="s">
        <v>161</v>
      </c>
      <c r="F48" s="86" t="s">
        <v>91</v>
      </c>
      <c r="G48" s="84"/>
      <c r="H48" s="84"/>
      <c r="I48" s="86" t="s">
        <v>36</v>
      </c>
      <c r="J48" s="87" t="s">
        <v>115</v>
      </c>
      <c r="K48" s="90" t="s">
        <v>98</v>
      </c>
      <c r="L48" s="84" t="s">
        <v>36</v>
      </c>
      <c r="M48" s="84"/>
      <c r="N48" s="88" t="s">
        <v>106</v>
      </c>
      <c r="O48" s="88" t="s">
        <v>94</v>
      </c>
      <c r="P48" s="90" t="s">
        <v>108</v>
      </c>
      <c r="Q48" s="88" t="s">
        <v>217</v>
      </c>
      <c r="R48" s="88" t="s">
        <v>41</v>
      </c>
      <c r="S48" s="88" t="s">
        <v>215</v>
      </c>
      <c r="T48" s="88" t="s">
        <v>89</v>
      </c>
      <c r="U48" s="89" t="s">
        <v>216</v>
      </c>
      <c r="V48" s="77" t="s">
        <v>114</v>
      </c>
      <c r="W48" s="78" t="str">
        <f>IFERROR(VLOOKUP($V48,'Agrupamiento Activos'!$A$3:$S$34,2,0),"")</f>
        <v>Pública</v>
      </c>
      <c r="X48" s="78" t="str">
        <f>IFERROR(VLOOKUP($V48,'Agrupamiento Activos'!$A$4:$S$34,9,0),"")</f>
        <v>Medio</v>
      </c>
      <c r="Y48" s="78" t="str">
        <f>IFERROR(VLOOKUP($V48,'Agrupamiento Activos'!$A$4:$S$34,16,0),"")</f>
        <v>Medio</v>
      </c>
      <c r="Z48" s="78" t="str">
        <f>IFERROR(VLOOKUP($V48,'Agrupamiento Activos'!$A$4:$S$34,19,0),"")</f>
        <v>Medio</v>
      </c>
      <c r="AA48" s="79" t="s">
        <v>234</v>
      </c>
      <c r="AB48" s="79" t="s">
        <v>234</v>
      </c>
      <c r="AC48" s="79" t="s">
        <v>234</v>
      </c>
      <c r="AD48" s="79" t="s">
        <v>234</v>
      </c>
      <c r="AE48" s="79" t="s">
        <v>234</v>
      </c>
      <c r="AF48" s="79" t="s">
        <v>234</v>
      </c>
      <c r="AG48" s="79" t="s">
        <v>235</v>
      </c>
    </row>
    <row r="49" spans="1:33" ht="39.950000000000003" customHeight="1" x14ac:dyDescent="0.25">
      <c r="A49" s="91" t="s">
        <v>88</v>
      </c>
      <c r="B49" s="83" t="s">
        <v>105</v>
      </c>
      <c r="C49" s="83" t="s">
        <v>89</v>
      </c>
      <c r="D49" s="90" t="s">
        <v>162</v>
      </c>
      <c r="E49" s="90" t="s">
        <v>163</v>
      </c>
      <c r="F49" s="86" t="s">
        <v>91</v>
      </c>
      <c r="G49" s="84"/>
      <c r="H49" s="84"/>
      <c r="I49" s="86" t="s">
        <v>36</v>
      </c>
      <c r="J49" s="87" t="s">
        <v>115</v>
      </c>
      <c r="K49" s="90" t="s">
        <v>123</v>
      </c>
      <c r="L49" s="84" t="s">
        <v>36</v>
      </c>
      <c r="M49" s="84"/>
      <c r="N49" s="88" t="s">
        <v>106</v>
      </c>
      <c r="O49" s="88" t="s">
        <v>94</v>
      </c>
      <c r="P49" s="90" t="s">
        <v>108</v>
      </c>
      <c r="Q49" s="88" t="s">
        <v>217</v>
      </c>
      <c r="R49" s="88" t="s">
        <v>41</v>
      </c>
      <c r="S49" s="88" t="s">
        <v>215</v>
      </c>
      <c r="T49" s="88" t="s">
        <v>89</v>
      </c>
      <c r="U49" s="89" t="s">
        <v>216</v>
      </c>
      <c r="V49" s="77" t="s">
        <v>240</v>
      </c>
      <c r="W49" s="78" t="str">
        <f>IFERROR(VLOOKUP($V49,'Agrupamiento Activos'!$A$3:$S$34,2,0),"")</f>
        <v>Pública</v>
      </c>
      <c r="X49" s="78" t="str">
        <f>IFERROR(VLOOKUP($V49,'Agrupamiento Activos'!$A$4:$S$34,9,0),"")</f>
        <v>Medio</v>
      </c>
      <c r="Y49" s="78" t="str">
        <f>IFERROR(VLOOKUP($V49,'Agrupamiento Activos'!$A$4:$S$34,16,0),"")</f>
        <v>Medio</v>
      </c>
      <c r="Z49" s="78" t="str">
        <f>IFERROR(VLOOKUP($V49,'Agrupamiento Activos'!$A$4:$S$34,19,0),"")</f>
        <v>Medio</v>
      </c>
      <c r="AA49" s="79" t="s">
        <v>234</v>
      </c>
      <c r="AB49" s="79" t="s">
        <v>234</v>
      </c>
      <c r="AC49" s="79" t="s">
        <v>234</v>
      </c>
      <c r="AD49" s="79" t="s">
        <v>234</v>
      </c>
      <c r="AE49" s="79" t="s">
        <v>234</v>
      </c>
      <c r="AF49" s="79" t="s">
        <v>234</v>
      </c>
      <c r="AG49" s="79" t="s">
        <v>235</v>
      </c>
    </row>
    <row r="50" spans="1:33" ht="39.950000000000003" customHeight="1" x14ac:dyDescent="0.25">
      <c r="A50" s="91" t="s">
        <v>88</v>
      </c>
      <c r="B50" s="83" t="s">
        <v>164</v>
      </c>
      <c r="C50" s="83" t="s">
        <v>99</v>
      </c>
      <c r="D50" s="90" t="s">
        <v>100</v>
      </c>
      <c r="E50" s="90" t="s">
        <v>165</v>
      </c>
      <c r="F50" s="86" t="s">
        <v>91</v>
      </c>
      <c r="G50" s="84" t="s">
        <v>36</v>
      </c>
      <c r="H50" s="84" t="s">
        <v>36</v>
      </c>
      <c r="I50" s="86"/>
      <c r="J50" s="87" t="s">
        <v>107</v>
      </c>
      <c r="K50" s="90" t="s">
        <v>98</v>
      </c>
      <c r="L50" s="84" t="s">
        <v>36</v>
      </c>
      <c r="M50" s="84"/>
      <c r="N50" s="88" t="s">
        <v>94</v>
      </c>
      <c r="O50" s="88" t="s">
        <v>94</v>
      </c>
      <c r="P50" s="90" t="s">
        <v>94</v>
      </c>
      <c r="Q50" s="88" t="s">
        <v>220</v>
      </c>
      <c r="R50" s="88" t="s">
        <v>41</v>
      </c>
      <c r="S50" s="88" t="s">
        <v>221</v>
      </c>
      <c r="T50" s="88" t="s">
        <v>89</v>
      </c>
      <c r="U50" s="89" t="s">
        <v>216</v>
      </c>
      <c r="V50" s="77" t="s">
        <v>256</v>
      </c>
      <c r="W50" s="78" t="str">
        <f>IFERROR(VLOOKUP($V50,'Agrupamiento Activos'!$A$3:$S$34,2,0),"")</f>
        <v>Pública</v>
      </c>
      <c r="X50" s="78" t="str">
        <f>IFERROR(VLOOKUP($V50,'Agrupamiento Activos'!$A$4:$S$34,9,0),"")</f>
        <v>Medio</v>
      </c>
      <c r="Y50" s="78" t="str">
        <f>IFERROR(VLOOKUP($V50,'Agrupamiento Activos'!$A$4:$S$34,16,0),"")</f>
        <v>Alto</v>
      </c>
      <c r="Z50" s="78" t="str">
        <f>IFERROR(VLOOKUP($V50,'Agrupamiento Activos'!$A$4:$S$34,19,0),"")</f>
        <v>Medio</v>
      </c>
      <c r="AA50" s="79" t="s">
        <v>234</v>
      </c>
      <c r="AB50" s="79" t="s">
        <v>234</v>
      </c>
      <c r="AC50" s="79" t="s">
        <v>234</v>
      </c>
      <c r="AD50" s="79" t="s">
        <v>234</v>
      </c>
      <c r="AE50" s="79" t="s">
        <v>234</v>
      </c>
      <c r="AF50" s="79" t="s">
        <v>234</v>
      </c>
      <c r="AG50" s="79" t="s">
        <v>235</v>
      </c>
    </row>
    <row r="51" spans="1:33" ht="39.950000000000003" customHeight="1" x14ac:dyDescent="0.25">
      <c r="A51" s="91" t="s">
        <v>88</v>
      </c>
      <c r="B51" s="83" t="s">
        <v>164</v>
      </c>
      <c r="C51" s="83" t="s">
        <v>102</v>
      </c>
      <c r="D51" s="90" t="s">
        <v>103</v>
      </c>
      <c r="E51" s="90" t="s">
        <v>166</v>
      </c>
      <c r="F51" s="86" t="s">
        <v>91</v>
      </c>
      <c r="G51" s="84" t="s">
        <v>36</v>
      </c>
      <c r="H51" s="84" t="s">
        <v>36</v>
      </c>
      <c r="I51" s="86"/>
      <c r="J51" s="87" t="s">
        <v>107</v>
      </c>
      <c r="K51" s="90" t="s">
        <v>98</v>
      </c>
      <c r="L51" s="84" t="s">
        <v>36</v>
      </c>
      <c r="M51" s="84"/>
      <c r="N51" s="88" t="s">
        <v>94</v>
      </c>
      <c r="O51" s="88" t="s">
        <v>94</v>
      </c>
      <c r="P51" s="90" t="s">
        <v>94</v>
      </c>
      <c r="Q51" s="88" t="s">
        <v>217</v>
      </c>
      <c r="R51" s="88" t="s">
        <v>41</v>
      </c>
      <c r="S51" s="88" t="s">
        <v>221</v>
      </c>
      <c r="T51" s="88" t="s">
        <v>89</v>
      </c>
      <c r="U51" s="89" t="s">
        <v>216</v>
      </c>
      <c r="V51" s="77" t="s">
        <v>103</v>
      </c>
      <c r="W51" s="78" t="str">
        <f>IFERROR(VLOOKUP($V51,'Agrupamiento Activos'!$A$3:$S$34,2,0),"")</f>
        <v>Pública</v>
      </c>
      <c r="X51" s="78" t="str">
        <f>IFERROR(VLOOKUP($V51,'Agrupamiento Activos'!$A$4:$S$34,9,0),"")</f>
        <v>Medio</v>
      </c>
      <c r="Y51" s="78" t="str">
        <f>IFERROR(VLOOKUP($V51,'Agrupamiento Activos'!$A$4:$S$34,16,0),"")</f>
        <v>Alto</v>
      </c>
      <c r="Z51" s="78" t="str">
        <f>IFERROR(VLOOKUP($V51,'Agrupamiento Activos'!$A$4:$S$34,19,0),"")</f>
        <v>Medio</v>
      </c>
      <c r="AA51" s="79" t="s">
        <v>234</v>
      </c>
      <c r="AB51" s="79" t="s">
        <v>234</v>
      </c>
      <c r="AC51" s="79" t="s">
        <v>234</v>
      </c>
      <c r="AD51" s="79" t="s">
        <v>234</v>
      </c>
      <c r="AE51" s="79" t="s">
        <v>234</v>
      </c>
      <c r="AF51" s="79" t="s">
        <v>234</v>
      </c>
      <c r="AG51" s="79" t="s">
        <v>235</v>
      </c>
    </row>
    <row r="52" spans="1:33" ht="39.950000000000003" customHeight="1" x14ac:dyDescent="0.25">
      <c r="A52" s="91" t="s">
        <v>88</v>
      </c>
      <c r="B52" s="83" t="s">
        <v>164</v>
      </c>
      <c r="C52" s="83" t="s">
        <v>89</v>
      </c>
      <c r="D52" s="90" t="s">
        <v>90</v>
      </c>
      <c r="E52" s="90" t="s">
        <v>270</v>
      </c>
      <c r="F52" s="86" t="s">
        <v>91</v>
      </c>
      <c r="G52" s="84"/>
      <c r="H52" s="84"/>
      <c r="I52" s="86" t="s">
        <v>36</v>
      </c>
      <c r="J52" s="87" t="s">
        <v>92</v>
      </c>
      <c r="K52" s="90" t="s">
        <v>93</v>
      </c>
      <c r="L52" s="84" t="s">
        <v>36</v>
      </c>
      <c r="M52" s="84"/>
      <c r="N52" s="88" t="s">
        <v>106</v>
      </c>
      <c r="O52" s="88" t="s">
        <v>94</v>
      </c>
      <c r="P52" s="90" t="s">
        <v>108</v>
      </c>
      <c r="Q52" s="88" t="s">
        <v>214</v>
      </c>
      <c r="R52" s="88" t="s">
        <v>41</v>
      </c>
      <c r="S52" s="88" t="s">
        <v>222</v>
      </c>
      <c r="T52" s="88" t="s">
        <v>89</v>
      </c>
      <c r="U52" s="89" t="s">
        <v>216</v>
      </c>
      <c r="V52" s="77" t="s">
        <v>87</v>
      </c>
      <c r="W52" s="78" t="str">
        <f>IFERROR(VLOOKUP($V52,'Agrupamiento Activos'!$A$3:$S$34,2,0),"")</f>
        <v>Pública</v>
      </c>
      <c r="X52" s="78" t="str">
        <f>IFERROR(VLOOKUP($V52,'Agrupamiento Activos'!$A$4:$S$34,9,0),"")</f>
        <v>Medio</v>
      </c>
      <c r="Y52" s="78" t="str">
        <f>IFERROR(VLOOKUP($V52,'Agrupamiento Activos'!$A$4:$S$34,16,0),"")</f>
        <v>Medio</v>
      </c>
      <c r="Z52" s="78" t="str">
        <f>IFERROR(VLOOKUP($V52,'Agrupamiento Activos'!$A$4:$S$34,19,0),"")</f>
        <v>Medio</v>
      </c>
      <c r="AA52" s="79" t="s">
        <v>234</v>
      </c>
      <c r="AB52" s="79" t="s">
        <v>234</v>
      </c>
      <c r="AC52" s="79" t="s">
        <v>234</v>
      </c>
      <c r="AD52" s="79" t="s">
        <v>234</v>
      </c>
      <c r="AE52" s="79" t="s">
        <v>234</v>
      </c>
      <c r="AF52" s="79" t="s">
        <v>234</v>
      </c>
      <c r="AG52" s="79" t="s">
        <v>235</v>
      </c>
    </row>
    <row r="53" spans="1:33" ht="39.950000000000003" customHeight="1" x14ac:dyDescent="0.25">
      <c r="A53" s="91" t="s">
        <v>88</v>
      </c>
      <c r="B53" s="83" t="s">
        <v>164</v>
      </c>
      <c r="C53" s="83" t="s">
        <v>89</v>
      </c>
      <c r="D53" s="90" t="s">
        <v>167</v>
      </c>
      <c r="E53" s="90" t="s">
        <v>271</v>
      </c>
      <c r="F53" s="86" t="s">
        <v>91</v>
      </c>
      <c r="G53" s="84"/>
      <c r="H53" s="84"/>
      <c r="I53" s="86" t="s">
        <v>36</v>
      </c>
      <c r="J53" s="87" t="s">
        <v>92</v>
      </c>
      <c r="K53" s="90" t="s">
        <v>93</v>
      </c>
      <c r="L53" s="84"/>
      <c r="M53" s="84" t="s">
        <v>36</v>
      </c>
      <c r="N53" s="88" t="s">
        <v>106</v>
      </c>
      <c r="O53" s="88" t="s">
        <v>94</v>
      </c>
      <c r="P53" s="90" t="s">
        <v>108</v>
      </c>
      <c r="Q53" s="88" t="s">
        <v>214</v>
      </c>
      <c r="R53" s="88" t="s">
        <v>41</v>
      </c>
      <c r="S53" s="88" t="s">
        <v>223</v>
      </c>
      <c r="T53" s="88" t="s">
        <v>89</v>
      </c>
      <c r="U53" s="89" t="s">
        <v>216</v>
      </c>
      <c r="V53" s="77" t="s">
        <v>212</v>
      </c>
      <c r="W53" s="78" t="str">
        <f>IFERROR(VLOOKUP($V53,'Agrupamiento Activos'!$A$3:$S$34,2,0),"")</f>
        <v>Pública</v>
      </c>
      <c r="X53" s="78" t="str">
        <f>IFERROR(VLOOKUP($V53,'Agrupamiento Activos'!$A$4:$S$34,9,0),"")</f>
        <v>Medio</v>
      </c>
      <c r="Y53" s="78" t="str">
        <f>IFERROR(VLOOKUP($V53,'Agrupamiento Activos'!$A$4:$S$34,16,0),"")</f>
        <v>Medio</v>
      </c>
      <c r="Z53" s="78" t="str">
        <f>IFERROR(VLOOKUP($V53,'Agrupamiento Activos'!$A$4:$S$34,19,0),"")</f>
        <v>Medio</v>
      </c>
      <c r="AA53" s="79" t="s">
        <v>234</v>
      </c>
      <c r="AB53" s="79" t="s">
        <v>234</v>
      </c>
      <c r="AC53" s="79" t="s">
        <v>234</v>
      </c>
      <c r="AD53" s="79" t="s">
        <v>234</v>
      </c>
      <c r="AE53" s="79" t="s">
        <v>234</v>
      </c>
      <c r="AF53" s="79" t="s">
        <v>234</v>
      </c>
      <c r="AG53" s="79" t="s">
        <v>235</v>
      </c>
    </row>
    <row r="54" spans="1:33" ht="39.950000000000003" customHeight="1" x14ac:dyDescent="0.25">
      <c r="A54" s="91" t="s">
        <v>88</v>
      </c>
      <c r="B54" s="83" t="s">
        <v>164</v>
      </c>
      <c r="C54" s="83" t="s">
        <v>89</v>
      </c>
      <c r="D54" s="90" t="s">
        <v>168</v>
      </c>
      <c r="E54" s="90" t="s">
        <v>169</v>
      </c>
      <c r="F54" s="86" t="s">
        <v>91</v>
      </c>
      <c r="G54" s="84"/>
      <c r="H54" s="84"/>
      <c r="I54" s="86" t="s">
        <v>36</v>
      </c>
      <c r="J54" s="87" t="s">
        <v>115</v>
      </c>
      <c r="K54" s="90" t="s">
        <v>98</v>
      </c>
      <c r="L54" s="84" t="s">
        <v>36</v>
      </c>
      <c r="M54" s="84"/>
      <c r="N54" s="88" t="s">
        <v>106</v>
      </c>
      <c r="O54" s="88" t="s">
        <v>94</v>
      </c>
      <c r="P54" s="90" t="s">
        <v>108</v>
      </c>
      <c r="Q54" s="88" t="s">
        <v>217</v>
      </c>
      <c r="R54" s="88" t="s">
        <v>41</v>
      </c>
      <c r="S54" s="88" t="s">
        <v>222</v>
      </c>
      <c r="T54" s="88" t="s">
        <v>89</v>
      </c>
      <c r="U54" s="89" t="s">
        <v>216</v>
      </c>
      <c r="V54" s="77" t="s">
        <v>212</v>
      </c>
      <c r="W54" s="78" t="str">
        <f>IFERROR(VLOOKUP($V54,'Agrupamiento Activos'!$A$3:$S$34,2,0),"")</f>
        <v>Pública</v>
      </c>
      <c r="X54" s="78" t="str">
        <f>IFERROR(VLOOKUP($V54,'Agrupamiento Activos'!$A$4:$S$34,9,0),"")</f>
        <v>Medio</v>
      </c>
      <c r="Y54" s="78" t="str">
        <f>IFERROR(VLOOKUP($V54,'Agrupamiento Activos'!$A$4:$S$34,16,0),"")</f>
        <v>Medio</v>
      </c>
      <c r="Z54" s="78" t="str">
        <f>IFERROR(VLOOKUP($V54,'Agrupamiento Activos'!$A$4:$S$34,19,0),"")</f>
        <v>Medio</v>
      </c>
      <c r="AA54" s="79" t="s">
        <v>234</v>
      </c>
      <c r="AB54" s="79" t="s">
        <v>234</v>
      </c>
      <c r="AC54" s="79" t="s">
        <v>234</v>
      </c>
      <c r="AD54" s="79" t="s">
        <v>234</v>
      </c>
      <c r="AE54" s="79" t="s">
        <v>234</v>
      </c>
      <c r="AF54" s="79" t="s">
        <v>234</v>
      </c>
      <c r="AG54" s="79" t="s">
        <v>235</v>
      </c>
    </row>
    <row r="55" spans="1:33" ht="39.950000000000003" customHeight="1" x14ac:dyDescent="0.25">
      <c r="A55" s="91" t="s">
        <v>88</v>
      </c>
      <c r="B55" s="83" t="s">
        <v>164</v>
      </c>
      <c r="C55" s="83" t="s">
        <v>89</v>
      </c>
      <c r="D55" s="90" t="s">
        <v>90</v>
      </c>
      <c r="E55" s="90" t="s">
        <v>272</v>
      </c>
      <c r="F55" s="86" t="s">
        <v>91</v>
      </c>
      <c r="G55" s="84"/>
      <c r="H55" s="84"/>
      <c r="I55" s="86" t="s">
        <v>36</v>
      </c>
      <c r="J55" s="87" t="s">
        <v>92</v>
      </c>
      <c r="K55" s="90" t="s">
        <v>93</v>
      </c>
      <c r="L55" s="84" t="s">
        <v>36</v>
      </c>
      <c r="M55" s="84"/>
      <c r="N55" s="88" t="s">
        <v>106</v>
      </c>
      <c r="O55" s="88" t="s">
        <v>94</v>
      </c>
      <c r="P55" s="90" t="s">
        <v>108</v>
      </c>
      <c r="Q55" s="88" t="s">
        <v>214</v>
      </c>
      <c r="R55" s="88" t="s">
        <v>41</v>
      </c>
      <c r="S55" s="88" t="s">
        <v>222</v>
      </c>
      <c r="T55" s="88" t="s">
        <v>89</v>
      </c>
      <c r="U55" s="89" t="s">
        <v>216</v>
      </c>
      <c r="V55" s="77" t="s">
        <v>87</v>
      </c>
      <c r="W55" s="78" t="str">
        <f>IFERROR(VLOOKUP($V55,'Agrupamiento Activos'!$A$3:$S$34,2,0),"")</f>
        <v>Pública</v>
      </c>
      <c r="X55" s="78" t="str">
        <f>IFERROR(VLOOKUP($V55,'Agrupamiento Activos'!$A$4:$S$34,9,0),"")</f>
        <v>Medio</v>
      </c>
      <c r="Y55" s="78" t="str">
        <f>IFERROR(VLOOKUP($V55,'Agrupamiento Activos'!$A$4:$S$34,16,0),"")</f>
        <v>Medio</v>
      </c>
      <c r="Z55" s="78" t="str">
        <f>IFERROR(VLOOKUP($V55,'Agrupamiento Activos'!$A$4:$S$34,19,0),"")</f>
        <v>Medio</v>
      </c>
      <c r="AA55" s="79" t="s">
        <v>234</v>
      </c>
      <c r="AB55" s="79" t="s">
        <v>234</v>
      </c>
      <c r="AC55" s="79" t="s">
        <v>234</v>
      </c>
      <c r="AD55" s="79" t="s">
        <v>234</v>
      </c>
      <c r="AE55" s="79" t="s">
        <v>234</v>
      </c>
      <c r="AF55" s="79" t="s">
        <v>234</v>
      </c>
      <c r="AG55" s="79" t="s">
        <v>235</v>
      </c>
    </row>
    <row r="56" spans="1:33" ht="39.950000000000003" customHeight="1" x14ac:dyDescent="0.25">
      <c r="A56" s="91" t="s">
        <v>88</v>
      </c>
      <c r="B56" s="83" t="s">
        <v>164</v>
      </c>
      <c r="C56" s="83" t="s">
        <v>170</v>
      </c>
      <c r="D56" s="90" t="s">
        <v>171</v>
      </c>
      <c r="E56" s="90" t="s">
        <v>172</v>
      </c>
      <c r="F56" s="86" t="s">
        <v>91</v>
      </c>
      <c r="G56" s="84"/>
      <c r="H56" s="84"/>
      <c r="I56" s="86" t="s">
        <v>36</v>
      </c>
      <c r="J56" s="87" t="s">
        <v>115</v>
      </c>
      <c r="K56" s="90" t="s">
        <v>119</v>
      </c>
      <c r="L56" s="84" t="s">
        <v>36</v>
      </c>
      <c r="M56" s="84"/>
      <c r="N56" s="88" t="s">
        <v>106</v>
      </c>
      <c r="O56" s="88" t="s">
        <v>94</v>
      </c>
      <c r="P56" s="90" t="s">
        <v>108</v>
      </c>
      <c r="Q56" s="88" t="s">
        <v>217</v>
      </c>
      <c r="R56" s="88" t="s">
        <v>41</v>
      </c>
      <c r="S56" s="88" t="s">
        <v>222</v>
      </c>
      <c r="T56" s="88" t="s">
        <v>89</v>
      </c>
      <c r="U56" s="89" t="s">
        <v>216</v>
      </c>
      <c r="V56" s="77" t="s">
        <v>254</v>
      </c>
      <c r="W56" s="78" t="str">
        <f>IFERROR(VLOOKUP($V56,'Agrupamiento Activos'!$A$3:$S$34,2,0),"")</f>
        <v>Pública</v>
      </c>
      <c r="X56" s="78" t="str">
        <f>IFERROR(VLOOKUP($V56,'Agrupamiento Activos'!$A$4:$S$34,9,0),"")</f>
        <v>Medio</v>
      </c>
      <c r="Y56" s="78" t="str">
        <f>IFERROR(VLOOKUP($V56,'Agrupamiento Activos'!$A$4:$S$34,16,0),"")</f>
        <v>Medio</v>
      </c>
      <c r="Z56" s="78" t="str">
        <f>IFERROR(VLOOKUP($V56,'Agrupamiento Activos'!$A$4:$S$34,19,0),"")</f>
        <v>Medio</v>
      </c>
      <c r="AA56" s="79" t="s">
        <v>234</v>
      </c>
      <c r="AB56" s="79" t="s">
        <v>234</v>
      </c>
      <c r="AC56" s="79" t="s">
        <v>234</v>
      </c>
      <c r="AD56" s="79" t="s">
        <v>234</v>
      </c>
      <c r="AE56" s="79" t="s">
        <v>234</v>
      </c>
      <c r="AF56" s="79" t="s">
        <v>234</v>
      </c>
      <c r="AG56" s="79" t="s">
        <v>235</v>
      </c>
    </row>
    <row r="57" spans="1:33" ht="39.950000000000003" customHeight="1" x14ac:dyDescent="0.25">
      <c r="A57" s="91" t="s">
        <v>88</v>
      </c>
      <c r="B57" s="83" t="s">
        <v>164</v>
      </c>
      <c r="C57" s="83" t="s">
        <v>102</v>
      </c>
      <c r="D57" s="90" t="s">
        <v>103</v>
      </c>
      <c r="E57" s="90" t="s">
        <v>173</v>
      </c>
      <c r="F57" s="86" t="s">
        <v>91</v>
      </c>
      <c r="G57" s="84" t="s">
        <v>36</v>
      </c>
      <c r="H57" s="84" t="s">
        <v>36</v>
      </c>
      <c r="I57" s="86"/>
      <c r="J57" s="87" t="s">
        <v>107</v>
      </c>
      <c r="K57" s="90" t="s">
        <v>98</v>
      </c>
      <c r="L57" s="84" t="s">
        <v>36</v>
      </c>
      <c r="M57" s="84"/>
      <c r="N57" s="88" t="s">
        <v>94</v>
      </c>
      <c r="O57" s="88" t="s">
        <v>94</v>
      </c>
      <c r="P57" s="90" t="s">
        <v>94</v>
      </c>
      <c r="Q57" s="88" t="s">
        <v>217</v>
      </c>
      <c r="R57" s="88" t="s">
        <v>41</v>
      </c>
      <c r="S57" s="88" t="s">
        <v>221</v>
      </c>
      <c r="T57" s="88" t="s">
        <v>89</v>
      </c>
      <c r="U57" s="89" t="s">
        <v>216</v>
      </c>
      <c r="V57" s="77" t="s">
        <v>103</v>
      </c>
      <c r="W57" s="78" t="str">
        <f>IFERROR(VLOOKUP($V57,'Agrupamiento Activos'!$A$3:$S$34,2,0),"")</f>
        <v>Pública</v>
      </c>
      <c r="X57" s="78" t="str">
        <f>IFERROR(VLOOKUP($V57,'Agrupamiento Activos'!$A$4:$S$34,9,0),"")</f>
        <v>Medio</v>
      </c>
      <c r="Y57" s="78" t="str">
        <f>IFERROR(VLOOKUP($V57,'Agrupamiento Activos'!$A$4:$S$34,16,0),"")</f>
        <v>Alto</v>
      </c>
      <c r="Z57" s="78" t="str">
        <f>IFERROR(VLOOKUP($V57,'Agrupamiento Activos'!$A$4:$S$34,19,0),"")</f>
        <v>Medio</v>
      </c>
      <c r="AA57" s="79" t="s">
        <v>234</v>
      </c>
      <c r="AB57" s="79" t="s">
        <v>234</v>
      </c>
      <c r="AC57" s="79" t="s">
        <v>234</v>
      </c>
      <c r="AD57" s="79" t="s">
        <v>234</v>
      </c>
      <c r="AE57" s="79" t="s">
        <v>234</v>
      </c>
      <c r="AF57" s="79" t="s">
        <v>234</v>
      </c>
      <c r="AG57" s="79" t="s">
        <v>235</v>
      </c>
    </row>
    <row r="58" spans="1:33" ht="39.950000000000003" customHeight="1" x14ac:dyDescent="0.25">
      <c r="A58" s="91" t="s">
        <v>88</v>
      </c>
      <c r="B58" s="83" t="s">
        <v>164</v>
      </c>
      <c r="C58" s="83" t="s">
        <v>89</v>
      </c>
      <c r="D58" s="90" t="s">
        <v>90</v>
      </c>
      <c r="E58" s="90" t="s">
        <v>273</v>
      </c>
      <c r="F58" s="86" t="s">
        <v>91</v>
      </c>
      <c r="G58" s="84"/>
      <c r="H58" s="84"/>
      <c r="I58" s="86" t="s">
        <v>36</v>
      </c>
      <c r="J58" s="87" t="s">
        <v>92</v>
      </c>
      <c r="K58" s="90" t="s">
        <v>93</v>
      </c>
      <c r="L58" s="84" t="s">
        <v>36</v>
      </c>
      <c r="M58" s="84"/>
      <c r="N58" s="88" t="s">
        <v>106</v>
      </c>
      <c r="O58" s="88" t="s">
        <v>94</v>
      </c>
      <c r="P58" s="90" t="s">
        <v>108</v>
      </c>
      <c r="Q58" s="88" t="s">
        <v>214</v>
      </c>
      <c r="R58" s="88" t="s">
        <v>41</v>
      </c>
      <c r="S58" s="88" t="s">
        <v>222</v>
      </c>
      <c r="T58" s="88" t="s">
        <v>89</v>
      </c>
      <c r="U58" s="89" t="s">
        <v>216</v>
      </c>
      <c r="V58" s="77" t="s">
        <v>87</v>
      </c>
      <c r="W58" s="78" t="str">
        <f>IFERROR(VLOOKUP($V58,'Agrupamiento Activos'!$A$3:$S$34,2,0),"")</f>
        <v>Pública</v>
      </c>
      <c r="X58" s="78" t="str">
        <f>IFERROR(VLOOKUP($V58,'Agrupamiento Activos'!$A$4:$S$34,9,0),"")</f>
        <v>Medio</v>
      </c>
      <c r="Y58" s="78" t="str">
        <f>IFERROR(VLOOKUP($V58,'Agrupamiento Activos'!$A$4:$S$34,16,0),"")</f>
        <v>Medio</v>
      </c>
      <c r="Z58" s="78" t="str">
        <f>IFERROR(VLOOKUP($V58,'Agrupamiento Activos'!$A$4:$S$34,19,0),"")</f>
        <v>Medio</v>
      </c>
      <c r="AA58" s="79" t="s">
        <v>234</v>
      </c>
      <c r="AB58" s="79" t="s">
        <v>234</v>
      </c>
      <c r="AC58" s="79" t="s">
        <v>234</v>
      </c>
      <c r="AD58" s="79" t="s">
        <v>234</v>
      </c>
      <c r="AE58" s="79" t="s">
        <v>234</v>
      </c>
      <c r="AF58" s="79" t="s">
        <v>234</v>
      </c>
      <c r="AG58" s="79" t="s">
        <v>235</v>
      </c>
    </row>
    <row r="59" spans="1:33" ht="39.950000000000003" customHeight="1" x14ac:dyDescent="0.25">
      <c r="A59" s="91" t="s">
        <v>88</v>
      </c>
      <c r="B59" s="83" t="s">
        <v>164</v>
      </c>
      <c r="C59" s="83" t="s">
        <v>89</v>
      </c>
      <c r="D59" s="90" t="s">
        <v>90</v>
      </c>
      <c r="E59" s="90" t="s">
        <v>274</v>
      </c>
      <c r="F59" s="86" t="s">
        <v>91</v>
      </c>
      <c r="G59" s="84"/>
      <c r="H59" s="84"/>
      <c r="I59" s="86" t="s">
        <v>36</v>
      </c>
      <c r="J59" s="87" t="s">
        <v>92</v>
      </c>
      <c r="K59" s="90" t="s">
        <v>93</v>
      </c>
      <c r="L59" s="84" t="s">
        <v>36</v>
      </c>
      <c r="M59" s="84"/>
      <c r="N59" s="88" t="s">
        <v>106</v>
      </c>
      <c r="O59" s="88" t="s">
        <v>94</v>
      </c>
      <c r="P59" s="90" t="s">
        <v>108</v>
      </c>
      <c r="Q59" s="88" t="s">
        <v>214</v>
      </c>
      <c r="R59" s="88" t="s">
        <v>41</v>
      </c>
      <c r="S59" s="88" t="s">
        <v>222</v>
      </c>
      <c r="T59" s="88" t="s">
        <v>89</v>
      </c>
      <c r="U59" s="89" t="s">
        <v>216</v>
      </c>
      <c r="V59" s="77" t="s">
        <v>87</v>
      </c>
      <c r="W59" s="78" t="str">
        <f>IFERROR(VLOOKUP($V59,'Agrupamiento Activos'!$A$3:$S$34,2,0),"")</f>
        <v>Pública</v>
      </c>
      <c r="X59" s="78" t="str">
        <f>IFERROR(VLOOKUP($V59,'Agrupamiento Activos'!$A$4:$S$34,9,0),"")</f>
        <v>Medio</v>
      </c>
      <c r="Y59" s="78" t="str">
        <f>IFERROR(VLOOKUP($V59,'Agrupamiento Activos'!$A$4:$S$34,16,0),"")</f>
        <v>Medio</v>
      </c>
      <c r="Z59" s="78" t="str">
        <f>IFERROR(VLOOKUP($V59,'Agrupamiento Activos'!$A$4:$S$34,19,0),"")</f>
        <v>Medio</v>
      </c>
      <c r="AA59" s="79" t="s">
        <v>234</v>
      </c>
      <c r="AB59" s="79" t="s">
        <v>234</v>
      </c>
      <c r="AC59" s="79" t="s">
        <v>234</v>
      </c>
      <c r="AD59" s="79" t="s">
        <v>234</v>
      </c>
      <c r="AE59" s="79" t="s">
        <v>234</v>
      </c>
      <c r="AF59" s="79" t="s">
        <v>234</v>
      </c>
      <c r="AG59" s="79" t="s">
        <v>235</v>
      </c>
    </row>
    <row r="60" spans="1:33" ht="39.950000000000003" customHeight="1" x14ac:dyDescent="0.25">
      <c r="A60" s="91" t="s">
        <v>88</v>
      </c>
      <c r="B60" s="83" t="s">
        <v>164</v>
      </c>
      <c r="C60" s="83" t="s">
        <v>102</v>
      </c>
      <c r="D60" s="90" t="s">
        <v>103</v>
      </c>
      <c r="E60" s="90" t="s">
        <v>174</v>
      </c>
      <c r="F60" s="86" t="s">
        <v>91</v>
      </c>
      <c r="G60" s="84" t="s">
        <v>36</v>
      </c>
      <c r="H60" s="84" t="s">
        <v>36</v>
      </c>
      <c r="I60" s="86"/>
      <c r="J60" s="87" t="s">
        <v>107</v>
      </c>
      <c r="K60" s="90" t="s">
        <v>98</v>
      </c>
      <c r="L60" s="84" t="s">
        <v>36</v>
      </c>
      <c r="M60" s="84"/>
      <c r="N60" s="88" t="s">
        <v>94</v>
      </c>
      <c r="O60" s="88" t="s">
        <v>94</v>
      </c>
      <c r="P60" s="90" t="s">
        <v>94</v>
      </c>
      <c r="Q60" s="88" t="s">
        <v>217</v>
      </c>
      <c r="R60" s="88" t="s">
        <v>41</v>
      </c>
      <c r="S60" s="88" t="s">
        <v>221</v>
      </c>
      <c r="T60" s="88" t="s">
        <v>89</v>
      </c>
      <c r="U60" s="89" t="s">
        <v>216</v>
      </c>
      <c r="V60" s="77" t="s">
        <v>103</v>
      </c>
      <c r="W60" s="78" t="str">
        <f>IFERROR(VLOOKUP($V60,'Agrupamiento Activos'!$A$3:$S$34,2,0),"")</f>
        <v>Pública</v>
      </c>
      <c r="X60" s="78" t="str">
        <f>IFERROR(VLOOKUP($V60,'Agrupamiento Activos'!$A$4:$S$34,9,0),"")</f>
        <v>Medio</v>
      </c>
      <c r="Y60" s="78" t="str">
        <f>IFERROR(VLOOKUP($V60,'Agrupamiento Activos'!$A$4:$S$34,16,0),"")</f>
        <v>Alto</v>
      </c>
      <c r="Z60" s="78" t="str">
        <f>IFERROR(VLOOKUP($V60,'Agrupamiento Activos'!$A$4:$S$34,19,0),"")</f>
        <v>Medio</v>
      </c>
      <c r="AA60" s="79" t="s">
        <v>234</v>
      </c>
      <c r="AB60" s="79" t="s">
        <v>234</v>
      </c>
      <c r="AC60" s="79" t="s">
        <v>234</v>
      </c>
      <c r="AD60" s="79" t="s">
        <v>234</v>
      </c>
      <c r="AE60" s="79" t="s">
        <v>234</v>
      </c>
      <c r="AF60" s="79" t="s">
        <v>234</v>
      </c>
      <c r="AG60" s="79" t="s">
        <v>235</v>
      </c>
    </row>
    <row r="61" spans="1:33" ht="39.950000000000003" customHeight="1" x14ac:dyDescent="0.25">
      <c r="A61" s="91" t="s">
        <v>88</v>
      </c>
      <c r="B61" s="83" t="s">
        <v>164</v>
      </c>
      <c r="C61" s="83" t="s">
        <v>89</v>
      </c>
      <c r="D61" s="90" t="s">
        <v>90</v>
      </c>
      <c r="E61" s="90" t="s">
        <v>273</v>
      </c>
      <c r="F61" s="86" t="s">
        <v>91</v>
      </c>
      <c r="G61" s="84"/>
      <c r="H61" s="84"/>
      <c r="I61" s="86" t="s">
        <v>36</v>
      </c>
      <c r="J61" s="87" t="s">
        <v>92</v>
      </c>
      <c r="K61" s="90" t="s">
        <v>93</v>
      </c>
      <c r="L61" s="84" t="s">
        <v>36</v>
      </c>
      <c r="M61" s="84"/>
      <c r="N61" s="88" t="s">
        <v>106</v>
      </c>
      <c r="O61" s="88" t="s">
        <v>94</v>
      </c>
      <c r="P61" s="90" t="s">
        <v>108</v>
      </c>
      <c r="Q61" s="88" t="s">
        <v>214</v>
      </c>
      <c r="R61" s="88" t="s">
        <v>41</v>
      </c>
      <c r="S61" s="88" t="s">
        <v>222</v>
      </c>
      <c r="T61" s="88" t="s">
        <v>89</v>
      </c>
      <c r="U61" s="89" t="s">
        <v>216</v>
      </c>
      <c r="V61" s="77" t="s">
        <v>87</v>
      </c>
      <c r="W61" s="78" t="str">
        <f>IFERROR(VLOOKUP($V61,'Agrupamiento Activos'!$A$3:$S$34,2,0),"")</f>
        <v>Pública</v>
      </c>
      <c r="X61" s="78" t="str">
        <f>IFERROR(VLOOKUP($V61,'Agrupamiento Activos'!$A$4:$S$34,9,0),"")</f>
        <v>Medio</v>
      </c>
      <c r="Y61" s="78" t="str">
        <f>IFERROR(VLOOKUP($V61,'Agrupamiento Activos'!$A$4:$S$34,16,0),"")</f>
        <v>Medio</v>
      </c>
      <c r="Z61" s="78" t="str">
        <f>IFERROR(VLOOKUP($V61,'Agrupamiento Activos'!$A$4:$S$34,19,0),"")</f>
        <v>Medio</v>
      </c>
      <c r="AA61" s="79" t="s">
        <v>234</v>
      </c>
      <c r="AB61" s="79" t="s">
        <v>234</v>
      </c>
      <c r="AC61" s="79" t="s">
        <v>234</v>
      </c>
      <c r="AD61" s="79" t="s">
        <v>234</v>
      </c>
      <c r="AE61" s="79" t="s">
        <v>234</v>
      </c>
      <c r="AF61" s="79" t="s">
        <v>234</v>
      </c>
      <c r="AG61" s="79" t="s">
        <v>235</v>
      </c>
    </row>
    <row r="62" spans="1:33" ht="39.950000000000003" customHeight="1" x14ac:dyDescent="0.25">
      <c r="A62" s="91" t="s">
        <v>88</v>
      </c>
      <c r="B62" s="83" t="s">
        <v>164</v>
      </c>
      <c r="C62" s="83" t="s">
        <v>102</v>
      </c>
      <c r="D62" s="90" t="s">
        <v>103</v>
      </c>
      <c r="E62" s="90" t="s">
        <v>175</v>
      </c>
      <c r="F62" s="86" t="s">
        <v>91</v>
      </c>
      <c r="G62" s="84" t="s">
        <v>36</v>
      </c>
      <c r="H62" s="84" t="s">
        <v>36</v>
      </c>
      <c r="I62" s="86"/>
      <c r="J62" s="87" t="s">
        <v>107</v>
      </c>
      <c r="K62" s="90" t="s">
        <v>98</v>
      </c>
      <c r="L62" s="84" t="s">
        <v>36</v>
      </c>
      <c r="M62" s="84"/>
      <c r="N62" s="88" t="s">
        <v>94</v>
      </c>
      <c r="O62" s="88" t="s">
        <v>94</v>
      </c>
      <c r="P62" s="90" t="s">
        <v>94</v>
      </c>
      <c r="Q62" s="88" t="s">
        <v>217</v>
      </c>
      <c r="R62" s="88" t="s">
        <v>41</v>
      </c>
      <c r="S62" s="88" t="s">
        <v>221</v>
      </c>
      <c r="T62" s="88" t="s">
        <v>89</v>
      </c>
      <c r="U62" s="89" t="s">
        <v>216</v>
      </c>
      <c r="V62" s="77" t="s">
        <v>103</v>
      </c>
      <c r="W62" s="78" t="str">
        <f>IFERROR(VLOOKUP($V62,'Agrupamiento Activos'!$A$3:$S$34,2,0),"")</f>
        <v>Pública</v>
      </c>
      <c r="X62" s="78" t="str">
        <f>IFERROR(VLOOKUP($V62,'Agrupamiento Activos'!$A$4:$S$34,9,0),"")</f>
        <v>Medio</v>
      </c>
      <c r="Y62" s="78" t="str">
        <f>IFERROR(VLOOKUP($V62,'Agrupamiento Activos'!$A$4:$S$34,16,0),"")</f>
        <v>Alto</v>
      </c>
      <c r="Z62" s="78" t="str">
        <f>IFERROR(VLOOKUP($V62,'Agrupamiento Activos'!$A$4:$S$34,19,0),"")</f>
        <v>Medio</v>
      </c>
      <c r="AA62" s="79" t="s">
        <v>234</v>
      </c>
      <c r="AB62" s="79" t="s">
        <v>234</v>
      </c>
      <c r="AC62" s="79" t="s">
        <v>234</v>
      </c>
      <c r="AD62" s="79" t="s">
        <v>234</v>
      </c>
      <c r="AE62" s="79" t="s">
        <v>234</v>
      </c>
      <c r="AF62" s="79" t="s">
        <v>234</v>
      </c>
      <c r="AG62" s="79" t="s">
        <v>235</v>
      </c>
    </row>
    <row r="63" spans="1:33" ht="39.950000000000003" customHeight="1" x14ac:dyDescent="0.25">
      <c r="A63" s="91" t="s">
        <v>88</v>
      </c>
      <c r="B63" s="83" t="s">
        <v>164</v>
      </c>
      <c r="C63" s="83" t="s">
        <v>89</v>
      </c>
      <c r="D63" s="90" t="s">
        <v>90</v>
      </c>
      <c r="E63" s="90" t="s">
        <v>275</v>
      </c>
      <c r="F63" s="86" t="s">
        <v>91</v>
      </c>
      <c r="G63" s="84"/>
      <c r="H63" s="84"/>
      <c r="I63" s="86" t="s">
        <v>36</v>
      </c>
      <c r="J63" s="87" t="s">
        <v>92</v>
      </c>
      <c r="K63" s="90" t="s">
        <v>93</v>
      </c>
      <c r="L63" s="84" t="s">
        <v>36</v>
      </c>
      <c r="M63" s="84"/>
      <c r="N63" s="88" t="s">
        <v>106</v>
      </c>
      <c r="O63" s="88" t="s">
        <v>94</v>
      </c>
      <c r="P63" s="90" t="s">
        <v>108</v>
      </c>
      <c r="Q63" s="88" t="s">
        <v>214</v>
      </c>
      <c r="R63" s="88" t="s">
        <v>41</v>
      </c>
      <c r="S63" s="88" t="s">
        <v>222</v>
      </c>
      <c r="T63" s="88" t="s">
        <v>89</v>
      </c>
      <c r="U63" s="89" t="s">
        <v>216</v>
      </c>
      <c r="V63" s="77" t="s">
        <v>87</v>
      </c>
      <c r="W63" s="78" t="str">
        <f>IFERROR(VLOOKUP($V63,'Agrupamiento Activos'!$A$3:$S$34,2,0),"")</f>
        <v>Pública</v>
      </c>
      <c r="X63" s="78" t="str">
        <f>IFERROR(VLOOKUP($V63,'Agrupamiento Activos'!$A$4:$S$34,9,0),"")</f>
        <v>Medio</v>
      </c>
      <c r="Y63" s="78" t="str">
        <f>IFERROR(VLOOKUP($V63,'Agrupamiento Activos'!$A$4:$S$34,16,0),"")</f>
        <v>Medio</v>
      </c>
      <c r="Z63" s="78" t="str">
        <f>IFERROR(VLOOKUP($V63,'Agrupamiento Activos'!$A$4:$S$34,19,0),"")</f>
        <v>Medio</v>
      </c>
      <c r="AA63" s="79" t="s">
        <v>234</v>
      </c>
      <c r="AB63" s="79" t="s">
        <v>234</v>
      </c>
      <c r="AC63" s="79" t="s">
        <v>234</v>
      </c>
      <c r="AD63" s="79" t="s">
        <v>234</v>
      </c>
      <c r="AE63" s="79" t="s">
        <v>234</v>
      </c>
      <c r="AF63" s="79" t="s">
        <v>234</v>
      </c>
      <c r="AG63" s="79" t="s">
        <v>235</v>
      </c>
    </row>
    <row r="64" spans="1:33" ht="39.950000000000003" customHeight="1" x14ac:dyDescent="0.25">
      <c r="A64" s="91" t="s">
        <v>88</v>
      </c>
      <c r="B64" s="83" t="s">
        <v>164</v>
      </c>
      <c r="C64" s="83" t="s">
        <v>89</v>
      </c>
      <c r="D64" s="90" t="s">
        <v>176</v>
      </c>
      <c r="E64" s="90" t="s">
        <v>177</v>
      </c>
      <c r="F64" s="86" t="s">
        <v>91</v>
      </c>
      <c r="G64" s="84"/>
      <c r="H64" s="84"/>
      <c r="I64" s="86" t="s">
        <v>36</v>
      </c>
      <c r="J64" s="87" t="s">
        <v>115</v>
      </c>
      <c r="K64" s="90" t="s">
        <v>119</v>
      </c>
      <c r="L64" s="84" t="s">
        <v>36</v>
      </c>
      <c r="M64" s="84"/>
      <c r="N64" s="88" t="s">
        <v>106</v>
      </c>
      <c r="O64" s="88" t="s">
        <v>94</v>
      </c>
      <c r="P64" s="90" t="s">
        <v>108</v>
      </c>
      <c r="Q64" s="88" t="s">
        <v>217</v>
      </c>
      <c r="R64" s="88" t="s">
        <v>41</v>
      </c>
      <c r="S64" s="88" t="s">
        <v>222</v>
      </c>
      <c r="T64" s="88" t="s">
        <v>89</v>
      </c>
      <c r="U64" s="89" t="s">
        <v>216</v>
      </c>
      <c r="V64" s="77" t="s">
        <v>241</v>
      </c>
      <c r="W64" s="78" t="str">
        <f>IFERROR(VLOOKUP($V64,'Agrupamiento Activos'!$A$3:$S$34,2,0),"")</f>
        <v>Pública</v>
      </c>
      <c r="X64" s="78" t="str">
        <f>IFERROR(VLOOKUP($V64,'Agrupamiento Activos'!$A$4:$S$34,9,0),"")</f>
        <v>Medio</v>
      </c>
      <c r="Y64" s="78" t="str">
        <f>IFERROR(VLOOKUP($V64,'Agrupamiento Activos'!$A$4:$S$34,16,0),"")</f>
        <v>Medio</v>
      </c>
      <c r="Z64" s="78" t="str">
        <f>IFERROR(VLOOKUP($V64,'Agrupamiento Activos'!$A$4:$S$34,19,0),"")</f>
        <v>Medio</v>
      </c>
      <c r="AA64" s="79" t="s">
        <v>234</v>
      </c>
      <c r="AB64" s="79" t="s">
        <v>234</v>
      </c>
      <c r="AC64" s="79" t="s">
        <v>234</v>
      </c>
      <c r="AD64" s="79" t="s">
        <v>234</v>
      </c>
      <c r="AE64" s="79" t="s">
        <v>234</v>
      </c>
      <c r="AF64" s="79" t="s">
        <v>234</v>
      </c>
      <c r="AG64" s="79" t="s">
        <v>235</v>
      </c>
    </row>
    <row r="65" spans="1:33" ht="39.950000000000003" customHeight="1" x14ac:dyDescent="0.25">
      <c r="A65" s="91" t="s">
        <v>88</v>
      </c>
      <c r="B65" s="83" t="s">
        <v>164</v>
      </c>
      <c r="C65" s="83" t="s">
        <v>89</v>
      </c>
      <c r="D65" s="90" t="s">
        <v>90</v>
      </c>
      <c r="E65" s="90" t="s">
        <v>276</v>
      </c>
      <c r="F65" s="86" t="s">
        <v>91</v>
      </c>
      <c r="G65" s="84"/>
      <c r="H65" s="84"/>
      <c r="I65" s="86" t="s">
        <v>36</v>
      </c>
      <c r="J65" s="87" t="s">
        <v>92</v>
      </c>
      <c r="K65" s="90" t="s">
        <v>93</v>
      </c>
      <c r="L65" s="84" t="s">
        <v>36</v>
      </c>
      <c r="M65" s="84"/>
      <c r="N65" s="88" t="s">
        <v>106</v>
      </c>
      <c r="O65" s="88" t="s">
        <v>94</v>
      </c>
      <c r="P65" s="90" t="s">
        <v>108</v>
      </c>
      <c r="Q65" s="88" t="s">
        <v>214</v>
      </c>
      <c r="R65" s="88" t="s">
        <v>41</v>
      </c>
      <c r="S65" s="88" t="s">
        <v>222</v>
      </c>
      <c r="T65" s="88" t="s">
        <v>89</v>
      </c>
      <c r="U65" s="89" t="s">
        <v>216</v>
      </c>
      <c r="V65" s="77" t="s">
        <v>87</v>
      </c>
      <c r="W65" s="78" t="str">
        <f>IFERROR(VLOOKUP($V65,'Agrupamiento Activos'!$A$3:$S$34,2,0),"")</f>
        <v>Pública</v>
      </c>
      <c r="X65" s="78" t="str">
        <f>IFERROR(VLOOKUP($V65,'Agrupamiento Activos'!$A$4:$S$34,9,0),"")</f>
        <v>Medio</v>
      </c>
      <c r="Y65" s="78" t="str">
        <f>IFERROR(VLOOKUP($V65,'Agrupamiento Activos'!$A$4:$S$34,16,0),"")</f>
        <v>Medio</v>
      </c>
      <c r="Z65" s="78" t="str">
        <f>IFERROR(VLOOKUP($V65,'Agrupamiento Activos'!$A$4:$S$34,19,0),"")</f>
        <v>Medio</v>
      </c>
      <c r="AA65" s="79" t="s">
        <v>234</v>
      </c>
      <c r="AB65" s="79" t="s">
        <v>234</v>
      </c>
      <c r="AC65" s="79" t="s">
        <v>234</v>
      </c>
      <c r="AD65" s="79" t="s">
        <v>234</v>
      </c>
      <c r="AE65" s="79" t="s">
        <v>234</v>
      </c>
      <c r="AF65" s="79" t="s">
        <v>234</v>
      </c>
      <c r="AG65" s="79" t="s">
        <v>235</v>
      </c>
    </row>
    <row r="66" spans="1:33" ht="39.950000000000003" customHeight="1" x14ac:dyDescent="0.25">
      <c r="A66" s="91" t="s">
        <v>88</v>
      </c>
      <c r="B66" s="83" t="s">
        <v>164</v>
      </c>
      <c r="C66" s="83" t="s">
        <v>102</v>
      </c>
      <c r="D66" s="90" t="s">
        <v>103</v>
      </c>
      <c r="E66" s="90" t="s">
        <v>277</v>
      </c>
      <c r="F66" s="86" t="s">
        <v>91</v>
      </c>
      <c r="G66" s="84" t="s">
        <v>36</v>
      </c>
      <c r="H66" s="84" t="s">
        <v>36</v>
      </c>
      <c r="I66" s="86"/>
      <c r="J66" s="87" t="s">
        <v>107</v>
      </c>
      <c r="K66" s="90" t="s">
        <v>98</v>
      </c>
      <c r="L66" s="84" t="s">
        <v>36</v>
      </c>
      <c r="M66" s="84"/>
      <c r="N66" s="88" t="s">
        <v>94</v>
      </c>
      <c r="O66" s="88" t="s">
        <v>94</v>
      </c>
      <c r="P66" s="90" t="s">
        <v>94</v>
      </c>
      <c r="Q66" s="88" t="s">
        <v>217</v>
      </c>
      <c r="R66" s="88" t="s">
        <v>41</v>
      </c>
      <c r="S66" s="88" t="s">
        <v>221</v>
      </c>
      <c r="T66" s="88" t="s">
        <v>89</v>
      </c>
      <c r="U66" s="89" t="s">
        <v>216</v>
      </c>
      <c r="V66" s="77" t="s">
        <v>103</v>
      </c>
      <c r="W66" s="78" t="str">
        <f>IFERROR(VLOOKUP($V66,'Agrupamiento Activos'!$A$3:$S$34,2,0),"")</f>
        <v>Pública</v>
      </c>
      <c r="X66" s="78" t="str">
        <f>IFERROR(VLOOKUP($V66,'Agrupamiento Activos'!$A$4:$S$34,9,0),"")</f>
        <v>Medio</v>
      </c>
      <c r="Y66" s="78" t="str">
        <f>IFERROR(VLOOKUP($V66,'Agrupamiento Activos'!$A$4:$S$34,16,0),"")</f>
        <v>Alto</v>
      </c>
      <c r="Z66" s="78" t="str">
        <f>IFERROR(VLOOKUP($V66,'Agrupamiento Activos'!$A$4:$S$34,19,0),"")</f>
        <v>Medio</v>
      </c>
      <c r="AA66" s="79" t="s">
        <v>234</v>
      </c>
      <c r="AB66" s="79" t="s">
        <v>234</v>
      </c>
      <c r="AC66" s="79" t="s">
        <v>234</v>
      </c>
      <c r="AD66" s="79" t="s">
        <v>234</v>
      </c>
      <c r="AE66" s="79" t="s">
        <v>234</v>
      </c>
      <c r="AF66" s="79" t="s">
        <v>234</v>
      </c>
      <c r="AG66" s="79" t="s">
        <v>235</v>
      </c>
    </row>
    <row r="67" spans="1:33" ht="39.950000000000003" customHeight="1" x14ac:dyDescent="0.25">
      <c r="A67" s="91" t="s">
        <v>88</v>
      </c>
      <c r="B67" s="83" t="s">
        <v>164</v>
      </c>
      <c r="C67" s="83" t="s">
        <v>99</v>
      </c>
      <c r="D67" s="90" t="s">
        <v>100</v>
      </c>
      <c r="E67" s="90" t="s">
        <v>278</v>
      </c>
      <c r="F67" s="86" t="s">
        <v>91</v>
      </c>
      <c r="G67" s="84" t="s">
        <v>36</v>
      </c>
      <c r="H67" s="84" t="s">
        <v>36</v>
      </c>
      <c r="I67" s="86"/>
      <c r="J67" s="87" t="s">
        <v>107</v>
      </c>
      <c r="K67" s="90" t="s">
        <v>98</v>
      </c>
      <c r="L67" s="84" t="s">
        <v>36</v>
      </c>
      <c r="M67" s="84"/>
      <c r="N67" s="88" t="s">
        <v>94</v>
      </c>
      <c r="O67" s="88" t="s">
        <v>94</v>
      </c>
      <c r="P67" s="90" t="s">
        <v>94</v>
      </c>
      <c r="Q67" s="88" t="s">
        <v>217</v>
      </c>
      <c r="R67" s="88" t="s">
        <v>41</v>
      </c>
      <c r="S67" s="88" t="s">
        <v>221</v>
      </c>
      <c r="T67" s="88" t="s">
        <v>89</v>
      </c>
      <c r="U67" s="89" t="s">
        <v>216</v>
      </c>
      <c r="V67" s="77" t="s">
        <v>256</v>
      </c>
      <c r="W67" s="78" t="str">
        <f>IFERROR(VLOOKUP($V67,'Agrupamiento Activos'!$A$3:$S$34,2,0),"")</f>
        <v>Pública</v>
      </c>
      <c r="X67" s="78" t="str">
        <f>IFERROR(VLOOKUP($V67,'Agrupamiento Activos'!$A$4:$S$34,9,0),"")</f>
        <v>Medio</v>
      </c>
      <c r="Y67" s="78" t="str">
        <f>IFERROR(VLOOKUP($V67,'Agrupamiento Activos'!$A$4:$S$34,16,0),"")</f>
        <v>Alto</v>
      </c>
      <c r="Z67" s="78" t="str">
        <f>IFERROR(VLOOKUP($V67,'Agrupamiento Activos'!$A$4:$S$34,19,0),"")</f>
        <v>Medio</v>
      </c>
      <c r="AA67" s="79" t="s">
        <v>234</v>
      </c>
      <c r="AB67" s="79" t="s">
        <v>234</v>
      </c>
      <c r="AC67" s="79" t="s">
        <v>234</v>
      </c>
      <c r="AD67" s="79" t="s">
        <v>234</v>
      </c>
      <c r="AE67" s="79" t="s">
        <v>234</v>
      </c>
      <c r="AF67" s="79" t="s">
        <v>234</v>
      </c>
      <c r="AG67" s="79" t="s">
        <v>235</v>
      </c>
    </row>
    <row r="68" spans="1:33" ht="39.950000000000003" customHeight="1" x14ac:dyDescent="0.25">
      <c r="A68" s="91" t="s">
        <v>88</v>
      </c>
      <c r="B68" s="83" t="s">
        <v>164</v>
      </c>
      <c r="C68" s="83" t="s">
        <v>178</v>
      </c>
      <c r="D68" s="90" t="s">
        <v>179</v>
      </c>
      <c r="E68" s="90" t="s">
        <v>180</v>
      </c>
      <c r="F68" s="86" t="s">
        <v>91</v>
      </c>
      <c r="G68" s="84"/>
      <c r="H68" s="84"/>
      <c r="I68" s="86" t="s">
        <v>36</v>
      </c>
      <c r="J68" s="87" t="s">
        <v>115</v>
      </c>
      <c r="K68" s="90" t="s">
        <v>119</v>
      </c>
      <c r="L68" s="84" t="s">
        <v>36</v>
      </c>
      <c r="M68" s="84"/>
      <c r="N68" s="88" t="s">
        <v>106</v>
      </c>
      <c r="O68" s="88" t="s">
        <v>94</v>
      </c>
      <c r="P68" s="90" t="s">
        <v>108</v>
      </c>
      <c r="Q68" s="88" t="s">
        <v>217</v>
      </c>
      <c r="R68" s="88" t="s">
        <v>41</v>
      </c>
      <c r="S68" s="88" t="s">
        <v>222</v>
      </c>
      <c r="T68" s="88" t="s">
        <v>89</v>
      </c>
      <c r="U68" s="89" t="s">
        <v>216</v>
      </c>
      <c r="V68" s="77" t="s">
        <v>254</v>
      </c>
      <c r="W68" s="78" t="str">
        <f>IFERROR(VLOOKUP($V68,'Agrupamiento Activos'!$A$3:$S$34,2,0),"")</f>
        <v>Pública</v>
      </c>
      <c r="X68" s="78" t="str">
        <f>IFERROR(VLOOKUP($V68,'Agrupamiento Activos'!$A$4:$S$34,9,0),"")</f>
        <v>Medio</v>
      </c>
      <c r="Y68" s="78" t="str">
        <f>IFERROR(VLOOKUP($V68,'Agrupamiento Activos'!$A$4:$S$34,16,0),"")</f>
        <v>Medio</v>
      </c>
      <c r="Z68" s="78" t="str">
        <f>IFERROR(VLOOKUP($V68,'Agrupamiento Activos'!$A$4:$S$34,19,0),"")</f>
        <v>Medio</v>
      </c>
      <c r="AA68" s="79" t="s">
        <v>234</v>
      </c>
      <c r="AB68" s="79" t="s">
        <v>234</v>
      </c>
      <c r="AC68" s="79" t="s">
        <v>234</v>
      </c>
      <c r="AD68" s="79" t="s">
        <v>234</v>
      </c>
      <c r="AE68" s="79" t="s">
        <v>234</v>
      </c>
      <c r="AF68" s="79" t="s">
        <v>234</v>
      </c>
      <c r="AG68" s="79" t="s">
        <v>235</v>
      </c>
    </row>
    <row r="69" spans="1:33" ht="39.950000000000003" customHeight="1" x14ac:dyDescent="0.25">
      <c r="A69" s="91" t="s">
        <v>88</v>
      </c>
      <c r="B69" s="83" t="s">
        <v>164</v>
      </c>
      <c r="C69" s="83" t="s">
        <v>181</v>
      </c>
      <c r="D69" s="90" t="s">
        <v>182</v>
      </c>
      <c r="E69" s="90" t="s">
        <v>183</v>
      </c>
      <c r="F69" s="86" t="s">
        <v>91</v>
      </c>
      <c r="G69" s="84" t="s">
        <v>36</v>
      </c>
      <c r="H69" s="84"/>
      <c r="I69" s="86"/>
      <c r="J69" s="87" t="s">
        <v>184</v>
      </c>
      <c r="K69" s="90" t="s">
        <v>119</v>
      </c>
      <c r="L69" s="84" t="s">
        <v>36</v>
      </c>
      <c r="M69" s="84"/>
      <c r="N69" s="88" t="s">
        <v>94</v>
      </c>
      <c r="O69" s="88" t="s">
        <v>94</v>
      </c>
      <c r="P69" s="90" t="s">
        <v>94</v>
      </c>
      <c r="Q69" s="88" t="s">
        <v>217</v>
      </c>
      <c r="R69" s="88" t="s">
        <v>41</v>
      </c>
      <c r="S69" s="88" t="s">
        <v>224</v>
      </c>
      <c r="T69" s="88" t="s">
        <v>89</v>
      </c>
      <c r="U69" s="89" t="s">
        <v>216</v>
      </c>
      <c r="V69" s="77" t="s">
        <v>182</v>
      </c>
      <c r="W69" s="78" t="str">
        <f>IFERROR(VLOOKUP($V69,'Agrupamiento Activos'!$A$3:$S$34,2,0),"")</f>
        <v>Pública</v>
      </c>
      <c r="X69" s="78" t="str">
        <f>IFERROR(VLOOKUP($V69,'Agrupamiento Activos'!$A$4:$S$34,9,0),"")</f>
        <v>Medio</v>
      </c>
      <c r="Y69" s="78" t="str">
        <f>IFERROR(VLOOKUP($V69,'Agrupamiento Activos'!$A$4:$S$34,16,0),"")</f>
        <v>Medio</v>
      </c>
      <c r="Z69" s="78" t="str">
        <f>IFERROR(VLOOKUP($V69,'Agrupamiento Activos'!$A$4:$S$34,19,0),"")</f>
        <v>Medio</v>
      </c>
      <c r="AA69" s="79" t="s">
        <v>234</v>
      </c>
      <c r="AB69" s="79" t="s">
        <v>234</v>
      </c>
      <c r="AC69" s="79" t="s">
        <v>234</v>
      </c>
      <c r="AD69" s="79" t="s">
        <v>234</v>
      </c>
      <c r="AE69" s="79" t="s">
        <v>234</v>
      </c>
      <c r="AF69" s="79" t="s">
        <v>234</v>
      </c>
      <c r="AG69" s="79" t="s">
        <v>235</v>
      </c>
    </row>
    <row r="70" spans="1:33" ht="39.950000000000003" customHeight="1" x14ac:dyDescent="0.25">
      <c r="A70" s="91" t="s">
        <v>88</v>
      </c>
      <c r="B70" s="83" t="s">
        <v>164</v>
      </c>
      <c r="C70" s="83" t="s">
        <v>89</v>
      </c>
      <c r="D70" s="90" t="s">
        <v>90</v>
      </c>
      <c r="E70" s="90" t="s">
        <v>279</v>
      </c>
      <c r="F70" s="86" t="s">
        <v>91</v>
      </c>
      <c r="G70" s="84"/>
      <c r="H70" s="84"/>
      <c r="I70" s="86" t="s">
        <v>36</v>
      </c>
      <c r="J70" s="87" t="s">
        <v>92</v>
      </c>
      <c r="K70" s="90" t="s">
        <v>93</v>
      </c>
      <c r="L70" s="84" t="s">
        <v>36</v>
      </c>
      <c r="M70" s="84"/>
      <c r="N70" s="88" t="s">
        <v>106</v>
      </c>
      <c r="O70" s="88" t="s">
        <v>94</v>
      </c>
      <c r="P70" s="90" t="s">
        <v>108</v>
      </c>
      <c r="Q70" s="88" t="s">
        <v>214</v>
      </c>
      <c r="R70" s="88" t="s">
        <v>41</v>
      </c>
      <c r="S70" s="88" t="s">
        <v>222</v>
      </c>
      <c r="T70" s="88" t="s">
        <v>89</v>
      </c>
      <c r="U70" s="89" t="s">
        <v>216</v>
      </c>
      <c r="V70" s="77" t="s">
        <v>87</v>
      </c>
      <c r="W70" s="78" t="str">
        <f>IFERROR(VLOOKUP($V70,'Agrupamiento Activos'!$A$3:$S$34,2,0),"")</f>
        <v>Pública</v>
      </c>
      <c r="X70" s="78" t="str">
        <f>IFERROR(VLOOKUP($V70,'Agrupamiento Activos'!$A$4:$S$34,9,0),"")</f>
        <v>Medio</v>
      </c>
      <c r="Y70" s="78" t="str">
        <f>IFERROR(VLOOKUP($V70,'Agrupamiento Activos'!$A$4:$S$34,16,0),"")</f>
        <v>Medio</v>
      </c>
      <c r="Z70" s="78" t="str">
        <f>IFERROR(VLOOKUP($V70,'Agrupamiento Activos'!$A$4:$S$34,19,0),"")</f>
        <v>Medio</v>
      </c>
      <c r="AA70" s="79" t="s">
        <v>234</v>
      </c>
      <c r="AB70" s="79" t="s">
        <v>234</v>
      </c>
      <c r="AC70" s="79" t="s">
        <v>234</v>
      </c>
      <c r="AD70" s="79" t="s">
        <v>234</v>
      </c>
      <c r="AE70" s="79" t="s">
        <v>234</v>
      </c>
      <c r="AF70" s="79" t="s">
        <v>234</v>
      </c>
      <c r="AG70" s="79" t="s">
        <v>235</v>
      </c>
    </row>
    <row r="71" spans="1:33" ht="39.950000000000003" customHeight="1" x14ac:dyDescent="0.25">
      <c r="A71" s="91" t="s">
        <v>88</v>
      </c>
      <c r="B71" s="83" t="s">
        <v>164</v>
      </c>
      <c r="C71" s="83" t="s">
        <v>170</v>
      </c>
      <c r="D71" s="90" t="s">
        <v>171</v>
      </c>
      <c r="E71" s="90" t="s">
        <v>185</v>
      </c>
      <c r="F71" s="86" t="s">
        <v>91</v>
      </c>
      <c r="G71" s="84"/>
      <c r="H71" s="84"/>
      <c r="I71" s="86" t="s">
        <v>36</v>
      </c>
      <c r="J71" s="87" t="s">
        <v>115</v>
      </c>
      <c r="K71" s="90" t="s">
        <v>119</v>
      </c>
      <c r="L71" s="84" t="s">
        <v>36</v>
      </c>
      <c r="M71" s="84"/>
      <c r="N71" s="88" t="s">
        <v>106</v>
      </c>
      <c r="O71" s="88" t="s">
        <v>94</v>
      </c>
      <c r="P71" s="90" t="s">
        <v>108</v>
      </c>
      <c r="Q71" s="88" t="s">
        <v>217</v>
      </c>
      <c r="R71" s="88" t="s">
        <v>41</v>
      </c>
      <c r="S71" s="88" t="s">
        <v>222</v>
      </c>
      <c r="T71" s="88" t="s">
        <v>89</v>
      </c>
      <c r="U71" s="89" t="s">
        <v>216</v>
      </c>
      <c r="V71" s="77" t="s">
        <v>254</v>
      </c>
      <c r="W71" s="78" t="str">
        <f>IFERROR(VLOOKUP($V71,'Agrupamiento Activos'!$A$3:$S$34,2,0),"")</f>
        <v>Pública</v>
      </c>
      <c r="X71" s="78" t="str">
        <f>IFERROR(VLOOKUP($V71,'Agrupamiento Activos'!$A$4:$S$34,9,0),"")</f>
        <v>Medio</v>
      </c>
      <c r="Y71" s="78" t="str">
        <f>IFERROR(VLOOKUP($V71,'Agrupamiento Activos'!$A$4:$S$34,16,0),"")</f>
        <v>Medio</v>
      </c>
      <c r="Z71" s="78" t="str">
        <f>IFERROR(VLOOKUP($V71,'Agrupamiento Activos'!$A$4:$S$34,19,0),"")</f>
        <v>Medio</v>
      </c>
      <c r="AA71" s="79" t="s">
        <v>234</v>
      </c>
      <c r="AB71" s="79" t="s">
        <v>234</v>
      </c>
      <c r="AC71" s="79" t="s">
        <v>234</v>
      </c>
      <c r="AD71" s="79" t="s">
        <v>234</v>
      </c>
      <c r="AE71" s="79" t="s">
        <v>234</v>
      </c>
      <c r="AF71" s="79" t="s">
        <v>234</v>
      </c>
      <c r="AG71" s="79" t="s">
        <v>235</v>
      </c>
    </row>
    <row r="72" spans="1:33" ht="39.950000000000003" customHeight="1" x14ac:dyDescent="0.25">
      <c r="A72" s="91" t="s">
        <v>88</v>
      </c>
      <c r="B72" s="83" t="s">
        <v>186</v>
      </c>
      <c r="C72" s="83" t="s">
        <v>89</v>
      </c>
      <c r="D72" s="90" t="s">
        <v>90</v>
      </c>
      <c r="E72" s="90" t="s">
        <v>280</v>
      </c>
      <c r="F72" s="86" t="s">
        <v>91</v>
      </c>
      <c r="G72" s="84"/>
      <c r="H72" s="84"/>
      <c r="I72" s="86" t="s">
        <v>36</v>
      </c>
      <c r="J72" s="87" t="s">
        <v>92</v>
      </c>
      <c r="K72" s="90" t="s">
        <v>93</v>
      </c>
      <c r="L72" s="84" t="s">
        <v>36</v>
      </c>
      <c r="M72" s="84"/>
      <c r="N72" s="88" t="s">
        <v>106</v>
      </c>
      <c r="O72" s="88" t="s">
        <v>94</v>
      </c>
      <c r="P72" s="90" t="s">
        <v>108</v>
      </c>
      <c r="Q72" s="88" t="s">
        <v>214</v>
      </c>
      <c r="R72" s="88" t="s">
        <v>41</v>
      </c>
      <c r="S72" s="88" t="s">
        <v>215</v>
      </c>
      <c r="T72" s="88" t="s">
        <v>89</v>
      </c>
      <c r="U72" s="89" t="s">
        <v>216</v>
      </c>
      <c r="V72" s="77" t="s">
        <v>87</v>
      </c>
      <c r="W72" s="78" t="str">
        <f>IFERROR(VLOOKUP($V72,'Agrupamiento Activos'!$A$3:$S$34,2,0),"")</f>
        <v>Pública</v>
      </c>
      <c r="X72" s="78" t="str">
        <f>IFERROR(VLOOKUP($V72,'Agrupamiento Activos'!$A$4:$S$34,9,0),"")</f>
        <v>Medio</v>
      </c>
      <c r="Y72" s="78" t="str">
        <f>IFERROR(VLOOKUP($V72,'Agrupamiento Activos'!$A$4:$S$34,16,0),"")</f>
        <v>Medio</v>
      </c>
      <c r="Z72" s="78" t="str">
        <f>IFERROR(VLOOKUP($V72,'Agrupamiento Activos'!$A$4:$S$34,19,0),"")</f>
        <v>Medio</v>
      </c>
      <c r="AA72" s="79" t="s">
        <v>234</v>
      </c>
      <c r="AB72" s="79" t="s">
        <v>234</v>
      </c>
      <c r="AC72" s="79" t="s">
        <v>234</v>
      </c>
      <c r="AD72" s="79" t="s">
        <v>234</v>
      </c>
      <c r="AE72" s="79" t="s">
        <v>234</v>
      </c>
      <c r="AF72" s="79" t="s">
        <v>234</v>
      </c>
      <c r="AG72" s="79" t="s">
        <v>235</v>
      </c>
    </row>
    <row r="73" spans="1:33" ht="39.950000000000003" customHeight="1" x14ac:dyDescent="0.25">
      <c r="A73" s="91" t="s">
        <v>88</v>
      </c>
      <c r="B73" s="83" t="s">
        <v>186</v>
      </c>
      <c r="C73" s="83" t="s">
        <v>96</v>
      </c>
      <c r="D73" s="90" t="s">
        <v>97</v>
      </c>
      <c r="E73" s="90" t="s">
        <v>187</v>
      </c>
      <c r="F73" s="86" t="s">
        <v>91</v>
      </c>
      <c r="G73" s="84" t="s">
        <v>36</v>
      </c>
      <c r="H73" s="84" t="s">
        <v>36</v>
      </c>
      <c r="I73" s="86"/>
      <c r="J73" s="87" t="s">
        <v>107</v>
      </c>
      <c r="K73" s="90" t="s">
        <v>98</v>
      </c>
      <c r="L73" s="84" t="s">
        <v>36</v>
      </c>
      <c r="M73" s="84"/>
      <c r="N73" s="88" t="s">
        <v>106</v>
      </c>
      <c r="O73" s="88" t="s">
        <v>94</v>
      </c>
      <c r="P73" s="90" t="s">
        <v>108</v>
      </c>
      <c r="Q73" s="88" t="s">
        <v>217</v>
      </c>
      <c r="R73" s="88" t="s">
        <v>41</v>
      </c>
      <c r="S73" s="88" t="s">
        <v>225</v>
      </c>
      <c r="T73" s="88" t="s">
        <v>89</v>
      </c>
      <c r="U73" s="89" t="s">
        <v>216</v>
      </c>
      <c r="V73" s="77" t="s">
        <v>255</v>
      </c>
      <c r="W73" s="78" t="str">
        <f>IFERROR(VLOOKUP($V73,'Agrupamiento Activos'!$A$3:$S$34,2,0),"")</f>
        <v>Pública</v>
      </c>
      <c r="X73" s="78" t="str">
        <f>IFERROR(VLOOKUP($V73,'Agrupamiento Activos'!$A$4:$S$34,9,0),"")</f>
        <v>Medio</v>
      </c>
      <c r="Y73" s="78" t="str">
        <f>IFERROR(VLOOKUP($V73,'Agrupamiento Activos'!$A$4:$S$34,16,0),"")</f>
        <v>Medio</v>
      </c>
      <c r="Z73" s="78" t="str">
        <f>IFERROR(VLOOKUP($V73,'Agrupamiento Activos'!$A$4:$S$34,19,0),"")</f>
        <v>Medio</v>
      </c>
      <c r="AA73" s="79" t="s">
        <v>234</v>
      </c>
      <c r="AB73" s="79" t="s">
        <v>234</v>
      </c>
      <c r="AC73" s="79" t="s">
        <v>234</v>
      </c>
      <c r="AD73" s="79" t="s">
        <v>234</v>
      </c>
      <c r="AE73" s="79" t="s">
        <v>234</v>
      </c>
      <c r="AF73" s="79" t="s">
        <v>234</v>
      </c>
      <c r="AG73" s="79" t="s">
        <v>235</v>
      </c>
    </row>
    <row r="74" spans="1:33" ht="39.950000000000003" customHeight="1" x14ac:dyDescent="0.25">
      <c r="A74" s="91" t="s">
        <v>88</v>
      </c>
      <c r="B74" s="83" t="s">
        <v>186</v>
      </c>
      <c r="C74" s="83" t="s">
        <v>89</v>
      </c>
      <c r="D74" s="90" t="s">
        <v>90</v>
      </c>
      <c r="E74" s="90" t="s">
        <v>281</v>
      </c>
      <c r="F74" s="86" t="s">
        <v>91</v>
      </c>
      <c r="G74" s="84"/>
      <c r="H74" s="84"/>
      <c r="I74" s="86" t="s">
        <v>36</v>
      </c>
      <c r="J74" s="87" t="s">
        <v>92</v>
      </c>
      <c r="K74" s="90" t="s">
        <v>93</v>
      </c>
      <c r="L74" s="84" t="s">
        <v>36</v>
      </c>
      <c r="M74" s="84"/>
      <c r="N74" s="88" t="s">
        <v>106</v>
      </c>
      <c r="O74" s="88" t="s">
        <v>94</v>
      </c>
      <c r="P74" s="90" t="s">
        <v>108</v>
      </c>
      <c r="Q74" s="88" t="s">
        <v>214</v>
      </c>
      <c r="R74" s="88" t="s">
        <v>41</v>
      </c>
      <c r="S74" s="88" t="s">
        <v>215</v>
      </c>
      <c r="T74" s="88" t="s">
        <v>89</v>
      </c>
      <c r="U74" s="89" t="s">
        <v>216</v>
      </c>
      <c r="V74" s="77" t="s">
        <v>87</v>
      </c>
      <c r="W74" s="78" t="str">
        <f>IFERROR(VLOOKUP($V74,'Agrupamiento Activos'!$A$3:$S$34,2,0),"")</f>
        <v>Pública</v>
      </c>
      <c r="X74" s="78" t="str">
        <f>IFERROR(VLOOKUP($V74,'Agrupamiento Activos'!$A$4:$S$34,9,0),"")</f>
        <v>Medio</v>
      </c>
      <c r="Y74" s="78" t="str">
        <f>IFERROR(VLOOKUP($V74,'Agrupamiento Activos'!$A$4:$S$34,16,0),"")</f>
        <v>Medio</v>
      </c>
      <c r="Z74" s="78" t="str">
        <f>IFERROR(VLOOKUP($V74,'Agrupamiento Activos'!$A$4:$S$34,19,0),"")</f>
        <v>Medio</v>
      </c>
      <c r="AA74" s="79" t="s">
        <v>234</v>
      </c>
      <c r="AB74" s="79" t="s">
        <v>234</v>
      </c>
      <c r="AC74" s="79" t="s">
        <v>234</v>
      </c>
      <c r="AD74" s="79" t="s">
        <v>234</v>
      </c>
      <c r="AE74" s="79" t="s">
        <v>234</v>
      </c>
      <c r="AF74" s="79" t="s">
        <v>234</v>
      </c>
      <c r="AG74" s="79" t="s">
        <v>235</v>
      </c>
    </row>
    <row r="75" spans="1:33" ht="39.950000000000003" customHeight="1" x14ac:dyDescent="0.25">
      <c r="A75" s="91" t="s">
        <v>88</v>
      </c>
      <c r="B75" s="83" t="s">
        <v>186</v>
      </c>
      <c r="C75" s="83" t="s">
        <v>89</v>
      </c>
      <c r="D75" s="90" t="s">
        <v>188</v>
      </c>
      <c r="E75" s="90" t="s">
        <v>189</v>
      </c>
      <c r="F75" s="86" t="s">
        <v>91</v>
      </c>
      <c r="G75" s="84"/>
      <c r="H75" s="84"/>
      <c r="I75" s="86" t="s">
        <v>36</v>
      </c>
      <c r="J75" s="87" t="s">
        <v>115</v>
      </c>
      <c r="K75" s="90" t="s">
        <v>190</v>
      </c>
      <c r="L75" s="84" t="s">
        <v>36</v>
      </c>
      <c r="M75" s="84"/>
      <c r="N75" s="88" t="s">
        <v>106</v>
      </c>
      <c r="O75" s="88" t="s">
        <v>94</v>
      </c>
      <c r="P75" s="90" t="s">
        <v>108</v>
      </c>
      <c r="Q75" s="88" t="s">
        <v>217</v>
      </c>
      <c r="R75" s="88" t="s">
        <v>41</v>
      </c>
      <c r="S75" s="88" t="s">
        <v>215</v>
      </c>
      <c r="T75" s="88" t="s">
        <v>89</v>
      </c>
      <c r="U75" s="89" t="s">
        <v>216</v>
      </c>
      <c r="V75" s="77" t="s">
        <v>243</v>
      </c>
      <c r="W75" s="78" t="str">
        <f>IFERROR(VLOOKUP($V75,'Agrupamiento Activos'!$A$3:$S$34,2,0),"")</f>
        <v>Pública</v>
      </c>
      <c r="X75" s="78" t="str">
        <f>IFERROR(VLOOKUP($V75,'Agrupamiento Activos'!$A$4:$S$34,9,0),"")</f>
        <v>Medio</v>
      </c>
      <c r="Y75" s="78" t="str">
        <f>IFERROR(VLOOKUP($V75,'Agrupamiento Activos'!$A$4:$S$34,16,0),"")</f>
        <v>Medio</v>
      </c>
      <c r="Z75" s="78" t="str">
        <f>IFERROR(VLOOKUP($V75,'Agrupamiento Activos'!$A$4:$S$34,19,0),"")</f>
        <v>Medio</v>
      </c>
      <c r="AA75" s="79" t="s">
        <v>234</v>
      </c>
      <c r="AB75" s="79" t="s">
        <v>234</v>
      </c>
      <c r="AC75" s="79" t="s">
        <v>234</v>
      </c>
      <c r="AD75" s="79" t="s">
        <v>234</v>
      </c>
      <c r="AE75" s="79" t="s">
        <v>234</v>
      </c>
      <c r="AF75" s="79" t="s">
        <v>234</v>
      </c>
      <c r="AG75" s="79" t="s">
        <v>235</v>
      </c>
    </row>
    <row r="76" spans="1:33" ht="39.950000000000003" customHeight="1" x14ac:dyDescent="0.25">
      <c r="A76" s="91" t="s">
        <v>88</v>
      </c>
      <c r="B76" s="83" t="s">
        <v>186</v>
      </c>
      <c r="C76" s="83" t="s">
        <v>96</v>
      </c>
      <c r="D76" s="90" t="s">
        <v>97</v>
      </c>
      <c r="E76" s="90" t="s">
        <v>191</v>
      </c>
      <c r="F76" s="86" t="s">
        <v>91</v>
      </c>
      <c r="G76" s="84" t="s">
        <v>36</v>
      </c>
      <c r="H76" s="84" t="s">
        <v>36</v>
      </c>
      <c r="I76" s="86"/>
      <c r="J76" s="87" t="s">
        <v>107</v>
      </c>
      <c r="K76" s="90" t="s">
        <v>98</v>
      </c>
      <c r="L76" s="84" t="s">
        <v>36</v>
      </c>
      <c r="M76" s="84"/>
      <c r="N76" s="88" t="s">
        <v>106</v>
      </c>
      <c r="O76" s="88" t="s">
        <v>94</v>
      </c>
      <c r="P76" s="90" t="s">
        <v>108</v>
      </c>
      <c r="Q76" s="88" t="s">
        <v>217</v>
      </c>
      <c r="R76" s="88" t="s">
        <v>41</v>
      </c>
      <c r="S76" s="88" t="s">
        <v>225</v>
      </c>
      <c r="T76" s="88" t="s">
        <v>89</v>
      </c>
      <c r="U76" s="89" t="s">
        <v>216</v>
      </c>
      <c r="V76" s="77" t="s">
        <v>255</v>
      </c>
      <c r="W76" s="78" t="str">
        <f>IFERROR(VLOOKUP($V76,'Agrupamiento Activos'!$A$3:$S$34,2,0),"")</f>
        <v>Pública</v>
      </c>
      <c r="X76" s="78" t="str">
        <f>IFERROR(VLOOKUP($V76,'Agrupamiento Activos'!$A$4:$S$34,9,0),"")</f>
        <v>Medio</v>
      </c>
      <c r="Y76" s="78" t="str">
        <f>IFERROR(VLOOKUP($V76,'Agrupamiento Activos'!$A$4:$S$34,16,0),"")</f>
        <v>Medio</v>
      </c>
      <c r="Z76" s="78" t="str">
        <f>IFERROR(VLOOKUP($V76,'Agrupamiento Activos'!$A$4:$S$34,19,0),"")</f>
        <v>Medio</v>
      </c>
      <c r="AA76" s="79" t="s">
        <v>234</v>
      </c>
      <c r="AB76" s="79" t="s">
        <v>234</v>
      </c>
      <c r="AC76" s="79" t="s">
        <v>234</v>
      </c>
      <c r="AD76" s="79" t="s">
        <v>234</v>
      </c>
      <c r="AE76" s="79" t="s">
        <v>234</v>
      </c>
      <c r="AF76" s="79" t="s">
        <v>234</v>
      </c>
      <c r="AG76" s="79" t="s">
        <v>235</v>
      </c>
    </row>
    <row r="77" spans="1:33" ht="39.950000000000003" customHeight="1" x14ac:dyDescent="0.25">
      <c r="A77" s="91" t="s">
        <v>88</v>
      </c>
      <c r="B77" s="83" t="s">
        <v>186</v>
      </c>
      <c r="C77" s="83" t="s">
        <v>89</v>
      </c>
      <c r="D77" s="90" t="s">
        <v>90</v>
      </c>
      <c r="E77" s="90" t="s">
        <v>282</v>
      </c>
      <c r="F77" s="86" t="s">
        <v>91</v>
      </c>
      <c r="G77" s="84"/>
      <c r="H77" s="84"/>
      <c r="I77" s="86" t="s">
        <v>36</v>
      </c>
      <c r="J77" s="87" t="s">
        <v>92</v>
      </c>
      <c r="K77" s="90" t="s">
        <v>93</v>
      </c>
      <c r="L77" s="84" t="s">
        <v>36</v>
      </c>
      <c r="M77" s="84"/>
      <c r="N77" s="88" t="s">
        <v>106</v>
      </c>
      <c r="O77" s="88" t="s">
        <v>94</v>
      </c>
      <c r="P77" s="90" t="s">
        <v>108</v>
      </c>
      <c r="Q77" s="88" t="s">
        <v>214</v>
      </c>
      <c r="R77" s="88" t="s">
        <v>41</v>
      </c>
      <c r="S77" s="88" t="s">
        <v>215</v>
      </c>
      <c r="T77" s="88" t="s">
        <v>89</v>
      </c>
      <c r="U77" s="89" t="s">
        <v>216</v>
      </c>
      <c r="V77" s="77" t="s">
        <v>87</v>
      </c>
      <c r="W77" s="78" t="str">
        <f>IFERROR(VLOOKUP($V77,'Agrupamiento Activos'!$A$3:$S$34,2,0),"")</f>
        <v>Pública</v>
      </c>
      <c r="X77" s="78" t="str">
        <f>IFERROR(VLOOKUP($V77,'Agrupamiento Activos'!$A$4:$S$34,9,0),"")</f>
        <v>Medio</v>
      </c>
      <c r="Y77" s="78" t="str">
        <f>IFERROR(VLOOKUP($V77,'Agrupamiento Activos'!$A$4:$S$34,16,0),"")</f>
        <v>Medio</v>
      </c>
      <c r="Z77" s="78" t="str">
        <f>IFERROR(VLOOKUP($V77,'Agrupamiento Activos'!$A$4:$S$34,19,0),"")</f>
        <v>Medio</v>
      </c>
      <c r="AA77" s="79" t="s">
        <v>234</v>
      </c>
      <c r="AB77" s="79" t="s">
        <v>234</v>
      </c>
      <c r="AC77" s="79" t="s">
        <v>234</v>
      </c>
      <c r="AD77" s="79" t="s">
        <v>234</v>
      </c>
      <c r="AE77" s="79" t="s">
        <v>234</v>
      </c>
      <c r="AF77" s="79" t="s">
        <v>234</v>
      </c>
      <c r="AG77" s="79" t="s">
        <v>235</v>
      </c>
    </row>
    <row r="78" spans="1:33" ht="39.950000000000003" customHeight="1" x14ac:dyDescent="0.25">
      <c r="A78" s="91" t="s">
        <v>88</v>
      </c>
      <c r="B78" s="83" t="s">
        <v>186</v>
      </c>
      <c r="C78" s="83" t="s">
        <v>116</v>
      </c>
      <c r="D78" s="90" t="s">
        <v>117</v>
      </c>
      <c r="E78" s="90" t="s">
        <v>118</v>
      </c>
      <c r="F78" s="86" t="s">
        <v>91</v>
      </c>
      <c r="G78" s="84"/>
      <c r="H78" s="84"/>
      <c r="I78" s="86" t="s">
        <v>36</v>
      </c>
      <c r="J78" s="87" t="s">
        <v>115</v>
      </c>
      <c r="K78" s="90" t="s">
        <v>119</v>
      </c>
      <c r="L78" s="84" t="s">
        <v>36</v>
      </c>
      <c r="M78" s="84"/>
      <c r="N78" s="88" t="s">
        <v>106</v>
      </c>
      <c r="O78" s="88" t="s">
        <v>94</v>
      </c>
      <c r="P78" s="90" t="s">
        <v>108</v>
      </c>
      <c r="Q78" s="88" t="s">
        <v>217</v>
      </c>
      <c r="R78" s="88" t="s">
        <v>42</v>
      </c>
      <c r="S78" s="88" t="s">
        <v>215</v>
      </c>
      <c r="T78" s="88" t="s">
        <v>226</v>
      </c>
      <c r="U78" s="89" t="s">
        <v>216</v>
      </c>
      <c r="V78" s="77" t="s">
        <v>254</v>
      </c>
      <c r="W78" s="78" t="str">
        <f>IFERROR(VLOOKUP($V78,'Agrupamiento Activos'!$A$3:$S$34,2,0),"")</f>
        <v>Pública</v>
      </c>
      <c r="X78" s="78" t="str">
        <f>IFERROR(VLOOKUP($V78,'Agrupamiento Activos'!$A$4:$S$34,9,0),"")</f>
        <v>Medio</v>
      </c>
      <c r="Y78" s="78" t="str">
        <f>IFERROR(VLOOKUP($V78,'Agrupamiento Activos'!$A$4:$S$34,16,0),"")</f>
        <v>Medio</v>
      </c>
      <c r="Z78" s="78" t="str">
        <f>IFERROR(VLOOKUP($V78,'Agrupamiento Activos'!$A$4:$S$34,19,0),"")</f>
        <v>Medio</v>
      </c>
      <c r="AA78" s="79" t="s">
        <v>234</v>
      </c>
      <c r="AB78" s="79" t="s">
        <v>234</v>
      </c>
      <c r="AC78" s="79" t="s">
        <v>234</v>
      </c>
      <c r="AD78" s="79" t="s">
        <v>234</v>
      </c>
      <c r="AE78" s="79" t="s">
        <v>234</v>
      </c>
      <c r="AF78" s="79" t="s">
        <v>234</v>
      </c>
      <c r="AG78" s="79" t="s">
        <v>235</v>
      </c>
    </row>
    <row r="79" spans="1:33" ht="39.950000000000003" customHeight="1" x14ac:dyDescent="0.25">
      <c r="A79" s="91" t="s">
        <v>88</v>
      </c>
      <c r="B79" s="83" t="s">
        <v>186</v>
      </c>
      <c r="C79" s="83" t="s">
        <v>127</v>
      </c>
      <c r="D79" s="90" t="s">
        <v>192</v>
      </c>
      <c r="E79" s="90" t="s">
        <v>193</v>
      </c>
      <c r="F79" s="86" t="s">
        <v>91</v>
      </c>
      <c r="G79" s="84"/>
      <c r="H79" s="84"/>
      <c r="I79" s="86" t="s">
        <v>36</v>
      </c>
      <c r="J79" s="87" t="s">
        <v>115</v>
      </c>
      <c r="K79" s="90" t="s">
        <v>119</v>
      </c>
      <c r="L79" s="84" t="s">
        <v>36</v>
      </c>
      <c r="M79" s="84"/>
      <c r="N79" s="88" t="s">
        <v>106</v>
      </c>
      <c r="O79" s="88" t="s">
        <v>94</v>
      </c>
      <c r="P79" s="90" t="s">
        <v>108</v>
      </c>
      <c r="Q79" s="88" t="s">
        <v>217</v>
      </c>
      <c r="R79" s="88" t="s">
        <v>42</v>
      </c>
      <c r="S79" s="88" t="s">
        <v>215</v>
      </c>
      <c r="T79" s="88" t="s">
        <v>226</v>
      </c>
      <c r="U79" s="89" t="s">
        <v>216</v>
      </c>
      <c r="V79" s="77" t="s">
        <v>254</v>
      </c>
      <c r="W79" s="78" t="str">
        <f>IFERROR(VLOOKUP($V79,'Agrupamiento Activos'!$A$3:$S$34,2,0),"")</f>
        <v>Pública</v>
      </c>
      <c r="X79" s="78" t="str">
        <f>IFERROR(VLOOKUP($V79,'Agrupamiento Activos'!$A$4:$S$34,9,0),"")</f>
        <v>Medio</v>
      </c>
      <c r="Y79" s="78" t="str">
        <f>IFERROR(VLOOKUP($V79,'Agrupamiento Activos'!$A$4:$S$34,16,0),"")</f>
        <v>Medio</v>
      </c>
      <c r="Z79" s="78" t="str">
        <f>IFERROR(VLOOKUP($V79,'Agrupamiento Activos'!$A$4:$S$34,19,0),"")</f>
        <v>Medio</v>
      </c>
      <c r="AA79" s="79" t="s">
        <v>234</v>
      </c>
      <c r="AB79" s="79" t="s">
        <v>234</v>
      </c>
      <c r="AC79" s="79" t="s">
        <v>234</v>
      </c>
      <c r="AD79" s="79" t="s">
        <v>234</v>
      </c>
      <c r="AE79" s="79" t="s">
        <v>234</v>
      </c>
      <c r="AF79" s="79" t="s">
        <v>234</v>
      </c>
      <c r="AG79" s="79" t="s">
        <v>235</v>
      </c>
    </row>
    <row r="80" spans="1:33" ht="39.950000000000003" customHeight="1" x14ac:dyDescent="0.25">
      <c r="A80" s="91" t="s">
        <v>88</v>
      </c>
      <c r="B80" s="83" t="s">
        <v>186</v>
      </c>
      <c r="C80" s="83" t="s">
        <v>89</v>
      </c>
      <c r="D80" s="90" t="s">
        <v>90</v>
      </c>
      <c r="E80" s="90" t="s">
        <v>283</v>
      </c>
      <c r="F80" s="86" t="s">
        <v>91</v>
      </c>
      <c r="G80" s="84"/>
      <c r="H80" s="84"/>
      <c r="I80" s="86" t="s">
        <v>36</v>
      </c>
      <c r="J80" s="87" t="s">
        <v>92</v>
      </c>
      <c r="K80" s="90" t="s">
        <v>93</v>
      </c>
      <c r="L80" s="84" t="s">
        <v>36</v>
      </c>
      <c r="M80" s="84"/>
      <c r="N80" s="88" t="s">
        <v>106</v>
      </c>
      <c r="O80" s="88" t="s">
        <v>94</v>
      </c>
      <c r="P80" s="90" t="s">
        <v>108</v>
      </c>
      <c r="Q80" s="88" t="s">
        <v>214</v>
      </c>
      <c r="R80" s="88" t="s">
        <v>41</v>
      </c>
      <c r="S80" s="88" t="s">
        <v>215</v>
      </c>
      <c r="T80" s="88" t="s">
        <v>89</v>
      </c>
      <c r="U80" s="89" t="s">
        <v>216</v>
      </c>
      <c r="V80" s="77" t="s">
        <v>87</v>
      </c>
      <c r="W80" s="78" t="str">
        <f>IFERROR(VLOOKUP($V80,'Agrupamiento Activos'!$A$3:$S$34,2,0),"")</f>
        <v>Pública</v>
      </c>
      <c r="X80" s="78" t="str">
        <f>IFERROR(VLOOKUP($V80,'Agrupamiento Activos'!$A$4:$S$34,9,0),"")</f>
        <v>Medio</v>
      </c>
      <c r="Y80" s="78" t="str">
        <f>IFERROR(VLOOKUP($V80,'Agrupamiento Activos'!$A$4:$S$34,16,0),"")</f>
        <v>Medio</v>
      </c>
      <c r="Z80" s="78" t="str">
        <f>IFERROR(VLOOKUP($V80,'Agrupamiento Activos'!$A$4:$S$34,19,0),"")</f>
        <v>Medio</v>
      </c>
      <c r="AA80" s="79" t="s">
        <v>234</v>
      </c>
      <c r="AB80" s="79" t="s">
        <v>234</v>
      </c>
      <c r="AC80" s="79" t="s">
        <v>234</v>
      </c>
      <c r="AD80" s="79" t="s">
        <v>234</v>
      </c>
      <c r="AE80" s="79" t="s">
        <v>234</v>
      </c>
      <c r="AF80" s="79" t="s">
        <v>234</v>
      </c>
      <c r="AG80" s="79" t="s">
        <v>235</v>
      </c>
    </row>
    <row r="81" spans="1:33" ht="39.950000000000003" customHeight="1" x14ac:dyDescent="0.25">
      <c r="A81" s="91" t="s">
        <v>88</v>
      </c>
      <c r="B81" s="83" t="s">
        <v>186</v>
      </c>
      <c r="C81" s="83" t="s">
        <v>89</v>
      </c>
      <c r="D81" s="90" t="s">
        <v>194</v>
      </c>
      <c r="E81" s="90" t="s">
        <v>284</v>
      </c>
      <c r="F81" s="86" t="s">
        <v>91</v>
      </c>
      <c r="G81" s="84"/>
      <c r="H81" s="84"/>
      <c r="I81" s="86" t="s">
        <v>36</v>
      </c>
      <c r="J81" s="87" t="s">
        <v>115</v>
      </c>
      <c r="K81" s="90" t="s">
        <v>98</v>
      </c>
      <c r="L81" s="84" t="s">
        <v>36</v>
      </c>
      <c r="M81" s="84"/>
      <c r="N81" s="88" t="s">
        <v>106</v>
      </c>
      <c r="O81" s="88" t="s">
        <v>94</v>
      </c>
      <c r="P81" s="90" t="s">
        <v>108</v>
      </c>
      <c r="Q81" s="88" t="s">
        <v>217</v>
      </c>
      <c r="R81" s="88" t="s">
        <v>42</v>
      </c>
      <c r="S81" s="88" t="s">
        <v>215</v>
      </c>
      <c r="T81" s="88" t="s">
        <v>226</v>
      </c>
      <c r="U81" s="89" t="s">
        <v>216</v>
      </c>
      <c r="V81" s="77" t="s">
        <v>194</v>
      </c>
      <c r="W81" s="78" t="str">
        <f>IFERROR(VLOOKUP($V81,'Agrupamiento Activos'!$A$3:$S$34,2,0),"")</f>
        <v>Pública</v>
      </c>
      <c r="X81" s="78" t="str">
        <f>IFERROR(VLOOKUP($V81,'Agrupamiento Activos'!$A$4:$S$34,9,0),"")</f>
        <v>Medio</v>
      </c>
      <c r="Y81" s="78" t="str">
        <f>IFERROR(VLOOKUP($V81,'Agrupamiento Activos'!$A$4:$S$34,16,0),"")</f>
        <v>Medio</v>
      </c>
      <c r="Z81" s="78" t="str">
        <f>IFERROR(VLOOKUP($V81,'Agrupamiento Activos'!$A$4:$S$34,19,0),"")</f>
        <v>Medio</v>
      </c>
      <c r="AA81" s="79" t="s">
        <v>234</v>
      </c>
      <c r="AB81" s="79" t="s">
        <v>234</v>
      </c>
      <c r="AC81" s="79" t="s">
        <v>234</v>
      </c>
      <c r="AD81" s="79" t="s">
        <v>234</v>
      </c>
      <c r="AE81" s="79" t="s">
        <v>234</v>
      </c>
      <c r="AF81" s="79" t="s">
        <v>234</v>
      </c>
      <c r="AG81" s="79" t="s">
        <v>235</v>
      </c>
    </row>
    <row r="82" spans="1:33" ht="39.950000000000003" customHeight="1" x14ac:dyDescent="0.25">
      <c r="A82" s="91" t="s">
        <v>88</v>
      </c>
      <c r="B82" s="83" t="s">
        <v>186</v>
      </c>
      <c r="C82" s="83" t="s">
        <v>89</v>
      </c>
      <c r="D82" s="90" t="s">
        <v>195</v>
      </c>
      <c r="E82" s="90" t="s">
        <v>262</v>
      </c>
      <c r="F82" s="86" t="s">
        <v>91</v>
      </c>
      <c r="G82" s="84"/>
      <c r="H82" s="84"/>
      <c r="I82" s="86" t="s">
        <v>36</v>
      </c>
      <c r="J82" s="87" t="s">
        <v>115</v>
      </c>
      <c r="K82" s="90" t="s">
        <v>196</v>
      </c>
      <c r="L82" s="84" t="s">
        <v>36</v>
      </c>
      <c r="M82" s="84"/>
      <c r="N82" s="88" t="s">
        <v>106</v>
      </c>
      <c r="O82" s="88" t="s">
        <v>94</v>
      </c>
      <c r="P82" s="90" t="s">
        <v>108</v>
      </c>
      <c r="Q82" s="88" t="s">
        <v>217</v>
      </c>
      <c r="R82" s="88" t="s">
        <v>42</v>
      </c>
      <c r="S82" s="90" t="s">
        <v>215</v>
      </c>
      <c r="T82" s="88" t="s">
        <v>227</v>
      </c>
      <c r="U82" s="89" t="s">
        <v>216</v>
      </c>
      <c r="V82" s="77" t="s">
        <v>237</v>
      </c>
      <c r="W82" s="78" t="str">
        <f>IFERROR(VLOOKUP($V82,'Agrupamiento Activos'!$A$3:$S$34,2,0),"")</f>
        <v>Pública Reservada</v>
      </c>
      <c r="X82" s="78" t="str">
        <f>IFERROR(VLOOKUP($V82,'Agrupamiento Activos'!$A$4:$S$34,9,0),"")</f>
        <v>Alto</v>
      </c>
      <c r="Y82" s="78" t="str">
        <f>IFERROR(VLOOKUP($V82,'Agrupamiento Activos'!$A$4:$S$34,16,0),"")</f>
        <v>Alto</v>
      </c>
      <c r="Z82" s="78" t="str">
        <f>IFERROR(VLOOKUP($V82,'Agrupamiento Activos'!$A$4:$S$34,19,0),"")</f>
        <v>Alto</v>
      </c>
      <c r="AA82" s="92" t="s">
        <v>228</v>
      </c>
      <c r="AB82" s="92" t="s">
        <v>229</v>
      </c>
      <c r="AC82" s="92" t="s">
        <v>230</v>
      </c>
      <c r="AD82" s="92" t="s">
        <v>231</v>
      </c>
      <c r="AE82" s="93">
        <v>43237</v>
      </c>
      <c r="AF82" s="92" t="s">
        <v>232</v>
      </c>
      <c r="AG82" s="94" t="s">
        <v>233</v>
      </c>
    </row>
    <row r="83" spans="1:33" ht="66.75" customHeight="1" x14ac:dyDescent="0.25">
      <c r="A83" s="91" t="s">
        <v>88</v>
      </c>
      <c r="B83" s="83" t="s">
        <v>186</v>
      </c>
      <c r="C83" s="83" t="s">
        <v>197</v>
      </c>
      <c r="D83" s="90" t="s">
        <v>198</v>
      </c>
      <c r="E83" s="90" t="s">
        <v>180</v>
      </c>
      <c r="F83" s="86" t="s">
        <v>91</v>
      </c>
      <c r="G83" s="84"/>
      <c r="H83" s="84"/>
      <c r="I83" s="86" t="s">
        <v>36</v>
      </c>
      <c r="J83" s="87" t="s">
        <v>115</v>
      </c>
      <c r="K83" s="90" t="s">
        <v>119</v>
      </c>
      <c r="L83" s="84" t="s">
        <v>36</v>
      </c>
      <c r="M83" s="84"/>
      <c r="N83" s="88" t="s">
        <v>106</v>
      </c>
      <c r="O83" s="88" t="s">
        <v>94</v>
      </c>
      <c r="P83" s="90" t="s">
        <v>108</v>
      </c>
      <c r="Q83" s="88" t="s">
        <v>217</v>
      </c>
      <c r="R83" s="88" t="s">
        <v>41</v>
      </c>
      <c r="S83" s="88" t="s">
        <v>215</v>
      </c>
      <c r="T83" s="88" t="s">
        <v>89</v>
      </c>
      <c r="U83" s="89" t="s">
        <v>216</v>
      </c>
      <c r="V83" s="77" t="s">
        <v>251</v>
      </c>
      <c r="W83" s="78" t="str">
        <f>IFERROR(VLOOKUP($V83,'Agrupamiento Activos'!$A$3:$S$34,2,0),"")</f>
        <v>Pública Reservada</v>
      </c>
      <c r="X83" s="78" t="str">
        <f>IFERROR(VLOOKUP($V83,'Agrupamiento Activos'!$A$4:$S$34,9,0),"")</f>
        <v>Alto</v>
      </c>
      <c r="Y83" s="78" t="str">
        <f>IFERROR(VLOOKUP($V83,'Agrupamiento Activos'!$A$4:$S$34,16,0),"")</f>
        <v>Alto</v>
      </c>
      <c r="Z83" s="78" t="str">
        <f>IFERROR(VLOOKUP($V83,'Agrupamiento Activos'!$A$4:$S$34,19,0),"")</f>
        <v>Alto</v>
      </c>
      <c r="AA83" s="79" t="s">
        <v>234</v>
      </c>
      <c r="AB83" s="79" t="s">
        <v>234</v>
      </c>
      <c r="AC83" s="79" t="s">
        <v>234</v>
      </c>
      <c r="AD83" s="79" t="s">
        <v>234</v>
      </c>
      <c r="AE83" s="79" t="s">
        <v>234</v>
      </c>
      <c r="AF83" s="79" t="s">
        <v>234</v>
      </c>
      <c r="AG83" s="79" t="s">
        <v>235</v>
      </c>
    </row>
    <row r="84" spans="1:33" ht="39.950000000000003" customHeight="1" x14ac:dyDescent="0.25">
      <c r="A84" s="91" t="s">
        <v>88</v>
      </c>
      <c r="B84" s="83" t="s">
        <v>186</v>
      </c>
      <c r="C84" s="83" t="s">
        <v>89</v>
      </c>
      <c r="D84" s="90" t="s">
        <v>199</v>
      </c>
      <c r="E84" s="90" t="s">
        <v>200</v>
      </c>
      <c r="F84" s="86" t="s">
        <v>91</v>
      </c>
      <c r="G84" s="84"/>
      <c r="H84" s="84"/>
      <c r="I84" s="86" t="s">
        <v>36</v>
      </c>
      <c r="J84" s="87" t="s">
        <v>115</v>
      </c>
      <c r="K84" s="90" t="s">
        <v>201</v>
      </c>
      <c r="L84" s="84" t="s">
        <v>36</v>
      </c>
      <c r="M84" s="84"/>
      <c r="N84" s="88" t="s">
        <v>106</v>
      </c>
      <c r="O84" s="88" t="s">
        <v>94</v>
      </c>
      <c r="P84" s="90" t="s">
        <v>108</v>
      </c>
      <c r="Q84" s="88" t="s">
        <v>217</v>
      </c>
      <c r="R84" s="88" t="s">
        <v>42</v>
      </c>
      <c r="S84" s="90" t="s">
        <v>215</v>
      </c>
      <c r="T84" s="88" t="s">
        <v>227</v>
      </c>
      <c r="U84" s="89" t="s">
        <v>216</v>
      </c>
      <c r="V84" s="77" t="s">
        <v>239</v>
      </c>
      <c r="W84" s="78" t="str">
        <f>IFERROR(VLOOKUP($V84,'Agrupamiento Activos'!$A$3:$S$34,2,0),"")</f>
        <v>Pública Reservada</v>
      </c>
      <c r="X84" s="78" t="str">
        <f>IFERROR(VLOOKUP($V84,'Agrupamiento Activos'!$A$4:$S$34,9,0),"")</f>
        <v>Alto</v>
      </c>
      <c r="Y84" s="78" t="str">
        <f>IFERROR(VLOOKUP($V84,'Agrupamiento Activos'!$A$4:$S$34,16,0),"")</f>
        <v>Alto</v>
      </c>
      <c r="Z84" s="78" t="str">
        <f>IFERROR(VLOOKUP($V84,'Agrupamiento Activos'!$A$4:$S$34,19,0),"")</f>
        <v>Alto</v>
      </c>
      <c r="AA84" s="92" t="s">
        <v>228</v>
      </c>
      <c r="AB84" s="92" t="s">
        <v>229</v>
      </c>
      <c r="AC84" s="92" t="s">
        <v>230</v>
      </c>
      <c r="AD84" s="92" t="s">
        <v>231</v>
      </c>
      <c r="AE84" s="93">
        <v>43237</v>
      </c>
      <c r="AF84" s="92" t="s">
        <v>232</v>
      </c>
      <c r="AG84" s="94" t="s">
        <v>233</v>
      </c>
    </row>
    <row r="85" spans="1:33" ht="39.950000000000003" customHeight="1" x14ac:dyDescent="0.25">
      <c r="A85" s="91" t="s">
        <v>88</v>
      </c>
      <c r="B85" s="83" t="s">
        <v>186</v>
      </c>
      <c r="C85" s="83" t="s">
        <v>139</v>
      </c>
      <c r="D85" s="90" t="s">
        <v>202</v>
      </c>
      <c r="E85" s="90" t="s">
        <v>203</v>
      </c>
      <c r="F85" s="86" t="s">
        <v>91</v>
      </c>
      <c r="G85" s="84"/>
      <c r="H85" s="84"/>
      <c r="I85" s="86" t="s">
        <v>36</v>
      </c>
      <c r="J85" s="87" t="s">
        <v>115</v>
      </c>
      <c r="K85" s="90" t="s">
        <v>119</v>
      </c>
      <c r="L85" s="84" t="s">
        <v>36</v>
      </c>
      <c r="M85" s="84"/>
      <c r="N85" s="88" t="s">
        <v>106</v>
      </c>
      <c r="O85" s="88" t="s">
        <v>94</v>
      </c>
      <c r="P85" s="90" t="s">
        <v>108</v>
      </c>
      <c r="Q85" s="88" t="s">
        <v>217</v>
      </c>
      <c r="R85" s="88" t="s">
        <v>42</v>
      </c>
      <c r="S85" s="88" t="s">
        <v>215</v>
      </c>
      <c r="T85" s="88" t="s">
        <v>226</v>
      </c>
      <c r="U85" s="89" t="s">
        <v>216</v>
      </c>
      <c r="V85" s="77" t="s">
        <v>254</v>
      </c>
      <c r="W85" s="78" t="str">
        <f>IFERROR(VLOOKUP($V85,'Agrupamiento Activos'!$A$3:$S$34,2,0),"")</f>
        <v>Pública</v>
      </c>
      <c r="X85" s="78" t="str">
        <f>IFERROR(VLOOKUP($V85,'Agrupamiento Activos'!$A$4:$S$34,9,0),"")</f>
        <v>Medio</v>
      </c>
      <c r="Y85" s="78" t="str">
        <f>IFERROR(VLOOKUP($V85,'Agrupamiento Activos'!$A$4:$S$34,16,0),"")</f>
        <v>Medio</v>
      </c>
      <c r="Z85" s="78" t="str">
        <f>IFERROR(VLOOKUP($V85,'Agrupamiento Activos'!$A$4:$S$34,19,0),"")</f>
        <v>Medio</v>
      </c>
      <c r="AA85" s="79" t="s">
        <v>234</v>
      </c>
      <c r="AB85" s="79" t="s">
        <v>234</v>
      </c>
      <c r="AC85" s="79" t="s">
        <v>234</v>
      </c>
      <c r="AD85" s="79" t="s">
        <v>234</v>
      </c>
      <c r="AE85" s="79" t="s">
        <v>234</v>
      </c>
      <c r="AF85" s="79" t="s">
        <v>234</v>
      </c>
      <c r="AG85" s="79" t="s">
        <v>235</v>
      </c>
    </row>
    <row r="86" spans="1:33" ht="39.950000000000003" customHeight="1" x14ac:dyDescent="0.25">
      <c r="A86" s="91" t="s">
        <v>88</v>
      </c>
      <c r="B86" s="83" t="s">
        <v>186</v>
      </c>
      <c r="C86" s="83" t="s">
        <v>133</v>
      </c>
      <c r="D86" s="90" t="s">
        <v>204</v>
      </c>
      <c r="E86" s="90" t="s">
        <v>135</v>
      </c>
      <c r="F86" s="86" t="s">
        <v>91</v>
      </c>
      <c r="G86" s="84"/>
      <c r="H86" s="84"/>
      <c r="I86" s="86" t="s">
        <v>36</v>
      </c>
      <c r="J86" s="87" t="s">
        <v>115</v>
      </c>
      <c r="K86" s="90" t="s">
        <v>119</v>
      </c>
      <c r="L86" s="84" t="s">
        <v>36</v>
      </c>
      <c r="M86" s="84"/>
      <c r="N86" s="88" t="s">
        <v>106</v>
      </c>
      <c r="O86" s="88" t="s">
        <v>94</v>
      </c>
      <c r="P86" s="90" t="s">
        <v>108</v>
      </c>
      <c r="Q86" s="88" t="s">
        <v>217</v>
      </c>
      <c r="R86" s="88" t="s">
        <v>42</v>
      </c>
      <c r="S86" s="88" t="s">
        <v>215</v>
      </c>
      <c r="T86" s="88" t="s">
        <v>226</v>
      </c>
      <c r="U86" s="89" t="s">
        <v>216</v>
      </c>
      <c r="V86" s="77" t="s">
        <v>254</v>
      </c>
      <c r="W86" s="78" t="str">
        <f>IFERROR(VLOOKUP($V86,'Agrupamiento Activos'!$A$3:$S$34,2,0),"")</f>
        <v>Pública</v>
      </c>
      <c r="X86" s="78" t="str">
        <f>IFERROR(VLOOKUP($V86,'Agrupamiento Activos'!$A$4:$S$34,9,0),"")</f>
        <v>Medio</v>
      </c>
      <c r="Y86" s="78" t="str">
        <f>IFERROR(VLOOKUP($V86,'Agrupamiento Activos'!$A$4:$S$34,16,0),"")</f>
        <v>Medio</v>
      </c>
      <c r="Z86" s="78" t="str">
        <f>IFERROR(VLOOKUP($V86,'Agrupamiento Activos'!$A$4:$S$34,19,0),"")</f>
        <v>Medio</v>
      </c>
      <c r="AA86" s="79" t="s">
        <v>234</v>
      </c>
      <c r="AB86" s="79" t="s">
        <v>234</v>
      </c>
      <c r="AC86" s="79" t="s">
        <v>234</v>
      </c>
      <c r="AD86" s="79" t="s">
        <v>234</v>
      </c>
      <c r="AE86" s="79" t="s">
        <v>234</v>
      </c>
      <c r="AF86" s="79" t="s">
        <v>234</v>
      </c>
      <c r="AG86" s="79" t="s">
        <v>235</v>
      </c>
    </row>
    <row r="87" spans="1:33" ht="39.950000000000003" customHeight="1" x14ac:dyDescent="0.25">
      <c r="A87" s="91" t="s">
        <v>88</v>
      </c>
      <c r="B87" s="83" t="s">
        <v>186</v>
      </c>
      <c r="C87" s="83" t="s">
        <v>89</v>
      </c>
      <c r="D87" s="90" t="s">
        <v>205</v>
      </c>
      <c r="E87" s="90" t="s">
        <v>206</v>
      </c>
      <c r="F87" s="86" t="s">
        <v>91</v>
      </c>
      <c r="G87" s="84"/>
      <c r="H87" s="84"/>
      <c r="I87" s="86" t="s">
        <v>36</v>
      </c>
      <c r="J87" s="87" t="s">
        <v>115</v>
      </c>
      <c r="K87" s="90" t="s">
        <v>207</v>
      </c>
      <c r="L87" s="84" t="s">
        <v>36</v>
      </c>
      <c r="M87" s="84"/>
      <c r="N87" s="88" t="s">
        <v>106</v>
      </c>
      <c r="O87" s="88" t="s">
        <v>94</v>
      </c>
      <c r="P87" s="90" t="s">
        <v>108</v>
      </c>
      <c r="Q87" s="88" t="s">
        <v>217</v>
      </c>
      <c r="R87" s="88" t="s">
        <v>41</v>
      </c>
      <c r="S87" s="88" t="s">
        <v>215</v>
      </c>
      <c r="T87" s="88" t="s">
        <v>89</v>
      </c>
      <c r="U87" s="89" t="s">
        <v>216</v>
      </c>
      <c r="V87" s="77" t="s">
        <v>242</v>
      </c>
      <c r="W87" s="78" t="str">
        <f>IFERROR(VLOOKUP($V87,'Agrupamiento Activos'!$A$3:$S$34,2,0),"")</f>
        <v>Pública</v>
      </c>
      <c r="X87" s="78" t="str">
        <f>IFERROR(VLOOKUP($V87,'Agrupamiento Activos'!$A$4:$S$34,9,0),"")</f>
        <v>Medio</v>
      </c>
      <c r="Y87" s="78" t="str">
        <f>IFERROR(VLOOKUP($V87,'Agrupamiento Activos'!$A$4:$S$34,16,0),"")</f>
        <v>Alto</v>
      </c>
      <c r="Z87" s="78" t="str">
        <f>IFERROR(VLOOKUP($V87,'Agrupamiento Activos'!$A$4:$S$34,19,0),"")</f>
        <v>Medio</v>
      </c>
      <c r="AA87" s="92" t="s">
        <v>228</v>
      </c>
      <c r="AB87" s="92" t="s">
        <v>229</v>
      </c>
      <c r="AC87" s="92" t="s">
        <v>230</v>
      </c>
      <c r="AD87" s="92" t="s">
        <v>231</v>
      </c>
      <c r="AE87" s="93">
        <v>43237</v>
      </c>
      <c r="AF87" s="92" t="s">
        <v>232</v>
      </c>
      <c r="AG87" s="94" t="s">
        <v>233</v>
      </c>
    </row>
    <row r="88" spans="1:33" ht="39.950000000000003" customHeight="1" x14ac:dyDescent="0.25">
      <c r="A88" s="91" t="s">
        <v>88</v>
      </c>
      <c r="B88" s="83" t="s">
        <v>186</v>
      </c>
      <c r="C88" s="83" t="s">
        <v>89</v>
      </c>
      <c r="D88" s="90" t="s">
        <v>199</v>
      </c>
      <c r="E88" s="90" t="s">
        <v>208</v>
      </c>
      <c r="F88" s="86" t="s">
        <v>91</v>
      </c>
      <c r="G88" s="84"/>
      <c r="H88" s="84"/>
      <c r="I88" s="86" t="s">
        <v>36</v>
      </c>
      <c r="J88" s="87" t="s">
        <v>115</v>
      </c>
      <c r="K88" s="90" t="s">
        <v>201</v>
      </c>
      <c r="L88" s="84" t="s">
        <v>36</v>
      </c>
      <c r="M88" s="84"/>
      <c r="N88" s="88" t="s">
        <v>106</v>
      </c>
      <c r="O88" s="88" t="s">
        <v>94</v>
      </c>
      <c r="P88" s="90" t="s">
        <v>108</v>
      </c>
      <c r="Q88" s="88" t="s">
        <v>217</v>
      </c>
      <c r="R88" s="88" t="s">
        <v>42</v>
      </c>
      <c r="S88" s="88" t="s">
        <v>215</v>
      </c>
      <c r="T88" s="88" t="s">
        <v>227</v>
      </c>
      <c r="U88" s="89" t="s">
        <v>216</v>
      </c>
      <c r="V88" s="77" t="s">
        <v>239</v>
      </c>
      <c r="W88" s="78" t="str">
        <f>IFERROR(VLOOKUP($V88,'Agrupamiento Activos'!$A$3:$S$34,2,0),"")</f>
        <v>Pública Reservada</v>
      </c>
      <c r="X88" s="78" t="str">
        <f>IFERROR(VLOOKUP($V88,'Agrupamiento Activos'!$A$4:$S$34,9,0),"")</f>
        <v>Alto</v>
      </c>
      <c r="Y88" s="78" t="str">
        <f>IFERROR(VLOOKUP($V88,'Agrupamiento Activos'!$A$4:$S$34,16,0),"")</f>
        <v>Alto</v>
      </c>
      <c r="Z88" s="78" t="str">
        <f>IFERROR(VLOOKUP($V88,'Agrupamiento Activos'!$A$4:$S$34,19,0),"")</f>
        <v>Alto</v>
      </c>
      <c r="AA88" s="92" t="s">
        <v>228</v>
      </c>
      <c r="AB88" s="92" t="s">
        <v>229</v>
      </c>
      <c r="AC88" s="92" t="s">
        <v>230</v>
      </c>
      <c r="AD88" s="92" t="s">
        <v>231</v>
      </c>
      <c r="AE88" s="93">
        <v>43237</v>
      </c>
      <c r="AF88" s="92" t="s">
        <v>232</v>
      </c>
      <c r="AG88" s="94" t="s">
        <v>233</v>
      </c>
    </row>
    <row r="89" spans="1:33" ht="39.950000000000003" customHeight="1" x14ac:dyDescent="0.25">
      <c r="A89" s="91" t="s">
        <v>88</v>
      </c>
      <c r="B89" s="83" t="s">
        <v>186</v>
      </c>
      <c r="C89" s="83" t="s">
        <v>89</v>
      </c>
      <c r="D89" s="95" t="s">
        <v>195</v>
      </c>
      <c r="E89" s="95" t="s">
        <v>263</v>
      </c>
      <c r="F89" s="86" t="s">
        <v>91</v>
      </c>
      <c r="G89" s="84"/>
      <c r="H89" s="84"/>
      <c r="I89" s="86" t="s">
        <v>36</v>
      </c>
      <c r="J89" s="87" t="s">
        <v>115</v>
      </c>
      <c r="K89" s="90" t="s">
        <v>196</v>
      </c>
      <c r="L89" s="84" t="s">
        <v>36</v>
      </c>
      <c r="M89" s="84"/>
      <c r="N89" s="88" t="s">
        <v>106</v>
      </c>
      <c r="O89" s="88" t="s">
        <v>94</v>
      </c>
      <c r="P89" s="90" t="s">
        <v>108</v>
      </c>
      <c r="Q89" s="88" t="s">
        <v>217</v>
      </c>
      <c r="R89" s="88" t="s">
        <v>42</v>
      </c>
      <c r="S89" s="90" t="s">
        <v>215</v>
      </c>
      <c r="T89" s="88" t="s">
        <v>227</v>
      </c>
      <c r="U89" s="89" t="s">
        <v>216</v>
      </c>
      <c r="V89" s="77" t="s">
        <v>237</v>
      </c>
      <c r="W89" s="78" t="str">
        <f>IFERROR(VLOOKUP($V89,'Agrupamiento Activos'!$A$3:$S$34,2,0),"")</f>
        <v>Pública Reservada</v>
      </c>
      <c r="X89" s="78" t="str">
        <f>IFERROR(VLOOKUP($V89,'Agrupamiento Activos'!$A$4:$S$34,9,0),"")</f>
        <v>Alto</v>
      </c>
      <c r="Y89" s="78" t="str">
        <f>IFERROR(VLOOKUP($V89,'Agrupamiento Activos'!$A$4:$S$34,16,0),"")</f>
        <v>Alto</v>
      </c>
      <c r="Z89" s="78" t="str">
        <f>IFERROR(VLOOKUP($V89,'Agrupamiento Activos'!$A$4:$S$34,19,0),"")</f>
        <v>Alto</v>
      </c>
      <c r="AA89" s="92" t="s">
        <v>228</v>
      </c>
      <c r="AB89" s="92" t="s">
        <v>229</v>
      </c>
      <c r="AC89" s="92" t="s">
        <v>230</v>
      </c>
      <c r="AD89" s="92" t="s">
        <v>231</v>
      </c>
      <c r="AE89" s="93">
        <v>43237</v>
      </c>
      <c r="AF89" s="92" t="s">
        <v>232</v>
      </c>
      <c r="AG89" s="94" t="s">
        <v>233</v>
      </c>
    </row>
    <row r="90" spans="1:33" ht="39.950000000000003" customHeight="1" x14ac:dyDescent="0.25">
      <c r="A90" s="91" t="s">
        <v>88</v>
      </c>
      <c r="B90" s="83" t="s">
        <v>186</v>
      </c>
      <c r="C90" s="83" t="s">
        <v>89</v>
      </c>
      <c r="D90" s="90" t="s">
        <v>90</v>
      </c>
      <c r="E90" s="90" t="s">
        <v>285</v>
      </c>
      <c r="F90" s="86" t="s">
        <v>91</v>
      </c>
      <c r="G90" s="84"/>
      <c r="H90" s="84"/>
      <c r="I90" s="86" t="s">
        <v>36</v>
      </c>
      <c r="J90" s="87" t="s">
        <v>92</v>
      </c>
      <c r="K90" s="90" t="s">
        <v>93</v>
      </c>
      <c r="L90" s="84" t="s">
        <v>36</v>
      </c>
      <c r="M90" s="84"/>
      <c r="N90" s="88" t="s">
        <v>106</v>
      </c>
      <c r="O90" s="88" t="s">
        <v>94</v>
      </c>
      <c r="P90" s="90" t="s">
        <v>108</v>
      </c>
      <c r="Q90" s="88" t="s">
        <v>214</v>
      </c>
      <c r="R90" s="88" t="s">
        <v>41</v>
      </c>
      <c r="S90" s="88" t="s">
        <v>215</v>
      </c>
      <c r="T90" s="88" t="s">
        <v>89</v>
      </c>
      <c r="U90" s="89" t="s">
        <v>216</v>
      </c>
      <c r="V90" s="77" t="s">
        <v>87</v>
      </c>
      <c r="W90" s="78" t="str">
        <f>IFERROR(VLOOKUP($V90,'Agrupamiento Activos'!$A$3:$S$34,2,0),"")</f>
        <v>Pública</v>
      </c>
      <c r="X90" s="78" t="str">
        <f>IFERROR(VLOOKUP($V90,'Agrupamiento Activos'!$A$4:$S$34,9,0),"")</f>
        <v>Medio</v>
      </c>
      <c r="Y90" s="78" t="str">
        <f>IFERROR(VLOOKUP($V90,'Agrupamiento Activos'!$A$4:$S$34,16,0),"")</f>
        <v>Medio</v>
      </c>
      <c r="Z90" s="78" t="str">
        <f>IFERROR(VLOOKUP($V90,'Agrupamiento Activos'!$A$4:$S$34,19,0),"")</f>
        <v>Medio</v>
      </c>
      <c r="AA90" s="79" t="s">
        <v>234</v>
      </c>
      <c r="AB90" s="79" t="s">
        <v>234</v>
      </c>
      <c r="AC90" s="79" t="s">
        <v>234</v>
      </c>
      <c r="AD90" s="79" t="s">
        <v>234</v>
      </c>
      <c r="AE90" s="79" t="s">
        <v>234</v>
      </c>
      <c r="AF90" s="79" t="s">
        <v>234</v>
      </c>
      <c r="AG90" s="79" t="s">
        <v>235</v>
      </c>
    </row>
    <row r="91" spans="1:33" ht="39.950000000000003" customHeight="1" x14ac:dyDescent="0.25">
      <c r="A91" s="91" t="s">
        <v>88</v>
      </c>
      <c r="B91" s="83" t="s">
        <v>186</v>
      </c>
      <c r="C91" s="83" t="s">
        <v>89</v>
      </c>
      <c r="D91" s="90" t="s">
        <v>90</v>
      </c>
      <c r="E91" s="90" t="s">
        <v>286</v>
      </c>
      <c r="F91" s="86" t="s">
        <v>91</v>
      </c>
      <c r="G91" s="84"/>
      <c r="H91" s="84"/>
      <c r="I91" s="86" t="s">
        <v>36</v>
      </c>
      <c r="J91" s="87" t="s">
        <v>92</v>
      </c>
      <c r="K91" s="90" t="s">
        <v>93</v>
      </c>
      <c r="L91" s="84" t="s">
        <v>36</v>
      </c>
      <c r="M91" s="84"/>
      <c r="N91" s="88" t="s">
        <v>106</v>
      </c>
      <c r="O91" s="88" t="s">
        <v>94</v>
      </c>
      <c r="P91" s="90" t="s">
        <v>108</v>
      </c>
      <c r="Q91" s="88" t="s">
        <v>214</v>
      </c>
      <c r="R91" s="88" t="s">
        <v>41</v>
      </c>
      <c r="S91" s="88" t="s">
        <v>215</v>
      </c>
      <c r="T91" s="88" t="s">
        <v>89</v>
      </c>
      <c r="U91" s="89" t="s">
        <v>216</v>
      </c>
      <c r="V91" s="77" t="s">
        <v>87</v>
      </c>
      <c r="W91" s="78" t="str">
        <f>IFERROR(VLOOKUP($V91,'Agrupamiento Activos'!$A$3:$S$34,2,0),"")</f>
        <v>Pública</v>
      </c>
      <c r="X91" s="78" t="str">
        <f>IFERROR(VLOOKUP($V91,'Agrupamiento Activos'!$A$4:$S$34,9,0),"")</f>
        <v>Medio</v>
      </c>
      <c r="Y91" s="78" t="str">
        <f>IFERROR(VLOOKUP($V91,'Agrupamiento Activos'!$A$4:$S$34,16,0),"")</f>
        <v>Medio</v>
      </c>
      <c r="Z91" s="78" t="str">
        <f>IFERROR(VLOOKUP($V91,'Agrupamiento Activos'!$A$4:$S$34,19,0),"")</f>
        <v>Medio</v>
      </c>
      <c r="AA91" s="79" t="s">
        <v>234</v>
      </c>
      <c r="AB91" s="79" t="s">
        <v>234</v>
      </c>
      <c r="AC91" s="79" t="s">
        <v>234</v>
      </c>
      <c r="AD91" s="79" t="s">
        <v>234</v>
      </c>
      <c r="AE91" s="79" t="s">
        <v>234</v>
      </c>
      <c r="AF91" s="79" t="s">
        <v>234</v>
      </c>
      <c r="AG91" s="79" t="s">
        <v>235</v>
      </c>
    </row>
    <row r="92" spans="1:33" ht="39.950000000000003" customHeight="1" x14ac:dyDescent="0.25">
      <c r="A92" s="91" t="s">
        <v>88</v>
      </c>
      <c r="B92" s="83" t="s">
        <v>186</v>
      </c>
      <c r="C92" s="83" t="s">
        <v>104</v>
      </c>
      <c r="D92" s="90" t="s">
        <v>101</v>
      </c>
      <c r="E92" s="90" t="s">
        <v>209</v>
      </c>
      <c r="F92" s="86" t="s">
        <v>91</v>
      </c>
      <c r="G92" s="84"/>
      <c r="H92" s="84"/>
      <c r="I92" s="86" t="s">
        <v>36</v>
      </c>
      <c r="J92" s="87" t="s">
        <v>115</v>
      </c>
      <c r="K92" s="90" t="s">
        <v>123</v>
      </c>
      <c r="L92" s="84" t="s">
        <v>36</v>
      </c>
      <c r="M92" s="84"/>
      <c r="N92" s="88" t="s">
        <v>106</v>
      </c>
      <c r="O92" s="88" t="s">
        <v>94</v>
      </c>
      <c r="P92" s="90" t="s">
        <v>108</v>
      </c>
      <c r="Q92" s="88" t="s">
        <v>217</v>
      </c>
      <c r="R92" s="88" t="s">
        <v>41</v>
      </c>
      <c r="S92" s="88" t="s">
        <v>215</v>
      </c>
      <c r="T92" s="88" t="s">
        <v>89</v>
      </c>
      <c r="U92" s="89" t="s">
        <v>216</v>
      </c>
      <c r="V92" s="77" t="s">
        <v>254</v>
      </c>
      <c r="W92" s="78" t="str">
        <f>IFERROR(VLOOKUP($V92,'Agrupamiento Activos'!$A$3:$S$34,2,0),"")</f>
        <v>Pública</v>
      </c>
      <c r="X92" s="78" t="str">
        <f>IFERROR(VLOOKUP($V92,'Agrupamiento Activos'!$A$4:$S$34,9,0),"")</f>
        <v>Medio</v>
      </c>
      <c r="Y92" s="78" t="str">
        <f>IFERROR(VLOOKUP($V92,'Agrupamiento Activos'!$A$4:$S$34,16,0),"")</f>
        <v>Medio</v>
      </c>
      <c r="Z92" s="78" t="str">
        <f>IFERROR(VLOOKUP($V92,'Agrupamiento Activos'!$A$4:$S$34,19,0),"")</f>
        <v>Medio</v>
      </c>
      <c r="AA92" s="79" t="s">
        <v>234</v>
      </c>
      <c r="AB92" s="79" t="s">
        <v>234</v>
      </c>
      <c r="AC92" s="79" t="s">
        <v>234</v>
      </c>
      <c r="AD92" s="79" t="s">
        <v>234</v>
      </c>
      <c r="AE92" s="79" t="s">
        <v>234</v>
      </c>
      <c r="AF92" s="79" t="s">
        <v>234</v>
      </c>
      <c r="AG92" s="79" t="s">
        <v>235</v>
      </c>
    </row>
    <row r="93" spans="1:33" ht="39.950000000000003" customHeight="1" x14ac:dyDescent="0.25">
      <c r="A93" s="91" t="s">
        <v>88</v>
      </c>
      <c r="B93" s="83" t="s">
        <v>186</v>
      </c>
      <c r="C93" s="83" t="s">
        <v>89</v>
      </c>
      <c r="D93" s="90" t="s">
        <v>90</v>
      </c>
      <c r="E93" s="90" t="s">
        <v>287</v>
      </c>
      <c r="F93" s="86" t="s">
        <v>91</v>
      </c>
      <c r="G93" s="84"/>
      <c r="H93" s="84"/>
      <c r="I93" s="86" t="s">
        <v>36</v>
      </c>
      <c r="J93" s="87" t="s">
        <v>92</v>
      </c>
      <c r="K93" s="90" t="s">
        <v>93</v>
      </c>
      <c r="L93" s="84" t="s">
        <v>36</v>
      </c>
      <c r="M93" s="84"/>
      <c r="N93" s="88" t="s">
        <v>106</v>
      </c>
      <c r="O93" s="88" t="s">
        <v>94</v>
      </c>
      <c r="P93" s="90" t="s">
        <v>108</v>
      </c>
      <c r="Q93" s="88" t="s">
        <v>214</v>
      </c>
      <c r="R93" s="88" t="s">
        <v>41</v>
      </c>
      <c r="S93" s="88" t="s">
        <v>215</v>
      </c>
      <c r="T93" s="88" t="s">
        <v>89</v>
      </c>
      <c r="U93" s="89" t="s">
        <v>216</v>
      </c>
      <c r="V93" s="77" t="s">
        <v>87</v>
      </c>
      <c r="W93" s="78" t="str">
        <f>IFERROR(VLOOKUP($V93,'Agrupamiento Activos'!$A$3:$S$34,2,0),"")</f>
        <v>Pública</v>
      </c>
      <c r="X93" s="78" t="str">
        <f>IFERROR(VLOOKUP($V93,'Agrupamiento Activos'!$A$4:$S$34,9,0),"")</f>
        <v>Medio</v>
      </c>
      <c r="Y93" s="78" t="str">
        <f>IFERROR(VLOOKUP($V93,'Agrupamiento Activos'!$A$4:$S$34,16,0),"")</f>
        <v>Medio</v>
      </c>
      <c r="Z93" s="78" t="str">
        <f>IFERROR(VLOOKUP($V93,'Agrupamiento Activos'!$A$4:$S$34,19,0),"")</f>
        <v>Medio</v>
      </c>
      <c r="AA93" s="79" t="s">
        <v>234</v>
      </c>
      <c r="AB93" s="79" t="s">
        <v>234</v>
      </c>
      <c r="AC93" s="79" t="s">
        <v>234</v>
      </c>
      <c r="AD93" s="79" t="s">
        <v>234</v>
      </c>
      <c r="AE93" s="79" t="s">
        <v>234</v>
      </c>
      <c r="AF93" s="79" t="s">
        <v>234</v>
      </c>
      <c r="AG93" s="79" t="s">
        <v>235</v>
      </c>
    </row>
    <row r="94" spans="1:33" ht="39.950000000000003" customHeight="1" x14ac:dyDescent="0.25">
      <c r="A94" s="91" t="s">
        <v>88</v>
      </c>
      <c r="B94" s="83" t="s">
        <v>186</v>
      </c>
      <c r="C94" s="83" t="s">
        <v>181</v>
      </c>
      <c r="D94" s="90" t="s">
        <v>182</v>
      </c>
      <c r="E94" s="90" t="s">
        <v>210</v>
      </c>
      <c r="F94" s="86" t="s">
        <v>91</v>
      </c>
      <c r="G94" s="84" t="s">
        <v>36</v>
      </c>
      <c r="H94" s="84"/>
      <c r="I94" s="86"/>
      <c r="J94" s="87" t="s">
        <v>184</v>
      </c>
      <c r="K94" s="90" t="s">
        <v>119</v>
      </c>
      <c r="L94" s="84" t="s">
        <v>36</v>
      </c>
      <c r="M94" s="84"/>
      <c r="N94" s="88" t="s">
        <v>94</v>
      </c>
      <c r="O94" s="88" t="s">
        <v>94</v>
      </c>
      <c r="P94" s="90" t="s">
        <v>94</v>
      </c>
      <c r="Q94" s="88" t="s">
        <v>217</v>
      </c>
      <c r="R94" s="88" t="s">
        <v>41</v>
      </c>
      <c r="S94" s="88" t="s">
        <v>224</v>
      </c>
      <c r="T94" s="88" t="s">
        <v>89</v>
      </c>
      <c r="U94" s="89" t="s">
        <v>216</v>
      </c>
      <c r="V94" s="77" t="s">
        <v>182</v>
      </c>
      <c r="W94" s="78" t="str">
        <f>IFERROR(VLOOKUP($V94,'Agrupamiento Activos'!$A$3:$S$34,2,0),"")</f>
        <v>Pública</v>
      </c>
      <c r="X94" s="78" t="str">
        <f>IFERROR(VLOOKUP($V94,'Agrupamiento Activos'!$A$4:$S$34,9,0),"")</f>
        <v>Medio</v>
      </c>
      <c r="Y94" s="78" t="str">
        <f>IFERROR(VLOOKUP($V94,'Agrupamiento Activos'!$A$4:$S$34,16,0),"")</f>
        <v>Medio</v>
      </c>
      <c r="Z94" s="78" t="str">
        <f>IFERROR(VLOOKUP($V94,'Agrupamiento Activos'!$A$4:$S$34,19,0),"")</f>
        <v>Medio</v>
      </c>
      <c r="AA94" s="79" t="s">
        <v>234</v>
      </c>
      <c r="AB94" s="79" t="s">
        <v>234</v>
      </c>
      <c r="AC94" s="79" t="s">
        <v>234</v>
      </c>
      <c r="AD94" s="79" t="s">
        <v>234</v>
      </c>
      <c r="AE94" s="79" t="s">
        <v>234</v>
      </c>
      <c r="AF94" s="79" t="s">
        <v>234</v>
      </c>
      <c r="AG94" s="79" t="s">
        <v>235</v>
      </c>
    </row>
  </sheetData>
  <sheetProtection password="AA9E" sheet="1" objects="1" scenarios="1" formatCells="0" formatColumns="0" formatRows="0" insertRows="0" deleteRows="0" sort="0" autoFilter="0" pivotTables="0"/>
  <customSheetViews>
    <customSheetView guid="{5A47BE45-6FF8-E742-A61A-489459C72465}" scale="150" showPageBreaks="1" showGridLines="0" hiddenColumns="1" view="pageBreakPreview" topLeftCell="N19">
      <selection activeCell="R37" sqref="R25:R37"/>
      <pageMargins left="0.70866141732283472" right="0.70866141732283472" top="0.74803149606299213" bottom="0.74803149606299213" header="0.31496062992125984" footer="0.31496062992125984"/>
      <pageSetup scale="22" orientation="landscape" r:id="rId1"/>
      <headerFooter>
        <oddFooter>&amp;C&amp;A&amp;G</oddFooter>
      </headerFooter>
    </customSheetView>
  </customSheetViews>
  <mergeCells count="57">
    <mergeCell ref="A16:R16"/>
    <mergeCell ref="A13:R13"/>
    <mergeCell ref="A14:R14"/>
    <mergeCell ref="A9:E9"/>
    <mergeCell ref="A1:A4"/>
    <mergeCell ref="F10:R10"/>
    <mergeCell ref="A12:R12"/>
    <mergeCell ref="A10:E10"/>
    <mergeCell ref="A7:E7"/>
    <mergeCell ref="A8:E8"/>
    <mergeCell ref="F7:R7"/>
    <mergeCell ref="F8:R8"/>
    <mergeCell ref="F9:R9"/>
    <mergeCell ref="B1:AG4"/>
    <mergeCell ref="P22:P23"/>
    <mergeCell ref="A20:U20"/>
    <mergeCell ref="A21:A23"/>
    <mergeCell ref="B21:B23"/>
    <mergeCell ref="N22:N23"/>
    <mergeCell ref="K22:K23"/>
    <mergeCell ref="L21:M21"/>
    <mergeCell ref="N21:P21"/>
    <mergeCell ref="E22:E23"/>
    <mergeCell ref="F22:F23"/>
    <mergeCell ref="G22:G23"/>
    <mergeCell ref="AH24:AK24"/>
    <mergeCell ref="AH20:AK23"/>
    <mergeCell ref="Q22:Q23"/>
    <mergeCell ref="S22:S23"/>
    <mergeCell ref="T22:T23"/>
    <mergeCell ref="U22:U23"/>
    <mergeCell ref="AA21:AA23"/>
    <mergeCell ref="AB21:AB23"/>
    <mergeCell ref="AC21:AC23"/>
    <mergeCell ref="R22:R23"/>
    <mergeCell ref="Q21:U21"/>
    <mergeCell ref="AE21:AE23"/>
    <mergeCell ref="AD21:AD23"/>
    <mergeCell ref="AF21:AF23"/>
    <mergeCell ref="AA20:AF20"/>
    <mergeCell ref="AG20:AG23"/>
    <mergeCell ref="V20:Z20"/>
    <mergeCell ref="C21:C23"/>
    <mergeCell ref="L22:L23"/>
    <mergeCell ref="M22:M23"/>
    <mergeCell ref="D22:D23"/>
    <mergeCell ref="H22:H23"/>
    <mergeCell ref="I22:I23"/>
    <mergeCell ref="J22:J23"/>
    <mergeCell ref="D21:F21"/>
    <mergeCell ref="G21:K21"/>
    <mergeCell ref="Z21:Z23"/>
    <mergeCell ref="Y21:Y23"/>
    <mergeCell ref="X21:X23"/>
    <mergeCell ref="W21:W23"/>
    <mergeCell ref="V21:V23"/>
    <mergeCell ref="O22:O23"/>
  </mergeCells>
  <conditionalFormatting sqref="W24">
    <cfRule type="containsText" dxfId="92" priority="34" operator="containsText" text="Pública Clasificada">
      <formula>NOT(ISERROR(SEARCH("Pública Clasificada",W24)))</formula>
    </cfRule>
    <cfRule type="containsText" dxfId="91" priority="35" operator="containsText" text="Pública Reservada">
      <formula>NOT(ISERROR(SEARCH("Pública Reservada",W24)))</formula>
    </cfRule>
    <cfRule type="containsText" dxfId="90" priority="36" operator="containsText" text="Pública">
      <formula>NOT(ISERROR(SEARCH("Pública",W24)))</formula>
    </cfRule>
  </conditionalFormatting>
  <conditionalFormatting sqref="X24">
    <cfRule type="containsText" dxfId="89" priority="31" operator="containsText" text="Medio">
      <formula>NOT(ISERROR(SEARCH("Medio",X24)))</formula>
    </cfRule>
    <cfRule type="containsText" dxfId="88" priority="32" operator="containsText" text="Alto">
      <formula>NOT(ISERROR(SEARCH("Alto",X24)))</formula>
    </cfRule>
    <cfRule type="containsText" dxfId="87" priority="33" operator="containsText" text="Bajo">
      <formula>NOT(ISERROR(SEARCH("Bajo",X24)))</formula>
    </cfRule>
  </conditionalFormatting>
  <conditionalFormatting sqref="Y24">
    <cfRule type="containsText" dxfId="86" priority="28" operator="containsText" text="Medio">
      <formula>NOT(ISERROR(SEARCH("Medio",Y24)))</formula>
    </cfRule>
    <cfRule type="containsText" dxfId="85" priority="29" operator="containsText" text="Alto">
      <formula>NOT(ISERROR(SEARCH("Alto",Y24)))</formula>
    </cfRule>
    <cfRule type="containsText" dxfId="84" priority="30" operator="containsText" text="Bajo">
      <formula>NOT(ISERROR(SEARCH("Bajo",Y24)))</formula>
    </cfRule>
  </conditionalFormatting>
  <conditionalFormatting sqref="Z24">
    <cfRule type="containsText" dxfId="83" priority="25" operator="containsText" text="Medio">
      <formula>NOT(ISERROR(SEARCH("Medio",Z24)))</formula>
    </cfRule>
    <cfRule type="containsText" dxfId="82" priority="26" operator="containsText" text="Alto">
      <formula>NOT(ISERROR(SEARCH("Alto",Z24)))</formula>
    </cfRule>
    <cfRule type="containsText" dxfId="81" priority="27" operator="containsText" text="Bajo">
      <formula>NOT(ISERROR(SEARCH("Bajo",Z24)))</formula>
    </cfRule>
  </conditionalFormatting>
  <conditionalFormatting sqref="W25:W94">
    <cfRule type="containsText" dxfId="80" priority="10" operator="containsText" text="Pública Clasificada">
      <formula>NOT(ISERROR(SEARCH("Pública Clasificada",W25)))</formula>
    </cfRule>
    <cfRule type="containsText" dxfId="79" priority="11" operator="containsText" text="Pública Reservada">
      <formula>NOT(ISERROR(SEARCH("Pública Reservada",W25)))</formula>
    </cfRule>
    <cfRule type="containsText" dxfId="78" priority="12" operator="containsText" text="Pública">
      <formula>NOT(ISERROR(SEARCH("Pública",W25)))</formula>
    </cfRule>
  </conditionalFormatting>
  <conditionalFormatting sqref="X25:X94">
    <cfRule type="containsText" dxfId="77" priority="7" operator="containsText" text="Medio">
      <formula>NOT(ISERROR(SEARCH("Medio",X25)))</formula>
    </cfRule>
    <cfRule type="containsText" dxfId="76" priority="8" operator="containsText" text="Alto">
      <formula>NOT(ISERROR(SEARCH("Alto",X25)))</formula>
    </cfRule>
    <cfRule type="containsText" dxfId="75" priority="9" operator="containsText" text="Bajo">
      <formula>NOT(ISERROR(SEARCH("Bajo",X25)))</formula>
    </cfRule>
  </conditionalFormatting>
  <conditionalFormatting sqref="Y25:Y94">
    <cfRule type="containsText" dxfId="74" priority="4" operator="containsText" text="Medio">
      <formula>NOT(ISERROR(SEARCH("Medio",Y25)))</formula>
    </cfRule>
    <cfRule type="containsText" dxfId="73" priority="5" operator="containsText" text="Alto">
      <formula>NOT(ISERROR(SEARCH("Alto",Y25)))</formula>
    </cfRule>
    <cfRule type="containsText" dxfId="72" priority="6" operator="containsText" text="Bajo">
      <formula>NOT(ISERROR(SEARCH("Bajo",Y25)))</formula>
    </cfRule>
  </conditionalFormatting>
  <conditionalFormatting sqref="Z25:Z94">
    <cfRule type="containsText" dxfId="71" priority="1" operator="containsText" text="Medio">
      <formula>NOT(ISERROR(SEARCH("Medio",Z25)))</formula>
    </cfRule>
    <cfRule type="containsText" dxfId="70" priority="2" operator="containsText" text="Alto">
      <formula>NOT(ISERROR(SEARCH("Alto",Z25)))</formula>
    </cfRule>
    <cfRule type="containsText" dxfId="69" priority="3" operator="containsText" text="Bajo">
      <formula>NOT(ISERROR(SEARCH("Bajo",Z25)))</formula>
    </cfRule>
  </conditionalFormatting>
  <dataValidations count="5">
    <dataValidation type="list" allowBlank="1" showInputMessage="1" showErrorMessage="1" sqref="AG24:AG81 AG83 AG85:AG86 AG90:AG94">
      <formula1>"SI,NO"</formula1>
    </dataValidation>
    <dataValidation allowBlank="1" showInputMessage="1" showErrorMessage="1" errorTitle="Marque o ELija X" error="Elija de la lista o Digite únicamente X" sqref="W24:Z94"/>
    <dataValidation type="list" allowBlank="1" showInputMessage="1" showErrorMessage="1" errorTitle="Marque o ELija X" error="Elija de la lista o Digite únicamente X" sqref="L24:M94 G24:I94">
      <formula1>Seleccione</formula1>
    </dataValidation>
    <dataValidation type="list" allowBlank="1" showErrorMessage="1" promptTitle="Idioma" prompt="Seleccione el idioma del documento" sqref="F24:F94">
      <formula1>Idioma</formula1>
    </dataValidation>
    <dataValidation type="list" allowBlank="1" showInputMessage="1" showErrorMessage="1" sqref="U24:U94">
      <formula1>área</formula1>
    </dataValidation>
  </dataValidations>
  <pageMargins left="0.70866141732283472" right="0.70866141732283472" top="0.74803149606299213" bottom="0.74803149606299213" header="0.31496062992125984" footer="0.31496062992125984"/>
  <pageSetup scale="20" orientation="landscape" r:id="rId2"/>
  <headerFooter>
    <oddFooter>&amp;C&amp;A&amp;G</oddFooter>
  </headerFooter>
  <rowBreaks count="1" manualBreakCount="1">
    <brk id="74" max="16383" man="1"/>
  </rowBreaks>
  <drawing r:id="rId3"/>
  <legacyDrawing r:id="rId4"/>
  <legacyDrawingHF r:id="rId5"/>
  <extLst>
    <ext xmlns:x14="http://schemas.microsoft.com/office/spreadsheetml/2009/9/main" uri="{CCE6A557-97BC-4b89-ADB6-D9C93CAAB3DF}">
      <x14:dataValidations xmlns:xm="http://schemas.microsoft.com/office/excel/2006/main" count="3">
        <x14:dataValidation type="list" allowBlank="1" showInputMessage="1" showErrorMessage="1">
          <x14:formula1>
            <xm:f>Hoja1!$A$1:$A$15</xm:f>
          </x14:formula1>
          <xm:sqref>F7:R7</xm:sqref>
        </x14:dataValidation>
        <x14:dataValidation type="list" allowBlank="1" showInputMessage="1" showErrorMessage="1" errorTitle="Marque o ELija X" error="Elija de la lista o Digite únicamente X">
          <x14:formula1>
            <xm:f>'Agrupamiento Activos'!$A$4:$A$26</xm:f>
          </x14:formula1>
          <xm:sqref>V24:V94</xm:sqref>
        </x14:dataValidation>
        <x14:dataValidation type="list" allowBlank="1" showInputMessage="1" showErrorMessage="1">
          <x14:formula1>
            <xm:f>'Agrupamiento Activos'!$A$4:$A$34</xm:f>
          </x14:formula1>
          <xm:sqref>V24:V94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6"/>
  <sheetViews>
    <sheetView workbookViewId="0">
      <selection activeCell="A26" sqref="A26"/>
    </sheetView>
  </sheetViews>
  <sheetFormatPr baseColWidth="10" defaultRowHeight="15" x14ac:dyDescent="0.2"/>
  <cols>
    <col min="1" max="1" width="36.42578125" style="2" bestFit="1" customWidth="1"/>
  </cols>
  <sheetData>
    <row r="1" spans="1:1" ht="12.75" x14ac:dyDescent="0.2">
      <c r="A1" t="s">
        <v>72</v>
      </c>
    </row>
    <row r="2" spans="1:1" ht="12.75" x14ac:dyDescent="0.2">
      <c r="A2" t="s">
        <v>73</v>
      </c>
    </row>
    <row r="3" spans="1:1" ht="12.75" x14ac:dyDescent="0.2">
      <c r="A3" t="s">
        <v>74</v>
      </c>
    </row>
    <row r="4" spans="1:1" ht="12.75" x14ac:dyDescent="0.2">
      <c r="A4" t="s">
        <v>75</v>
      </c>
    </row>
    <row r="5" spans="1:1" ht="12.75" x14ac:dyDescent="0.2">
      <c r="A5" s="3" t="s">
        <v>76</v>
      </c>
    </row>
    <row r="6" spans="1:1" ht="12.75" x14ac:dyDescent="0.2">
      <c r="A6" t="s">
        <v>77</v>
      </c>
    </row>
    <row r="7" spans="1:1" ht="12.75" x14ac:dyDescent="0.2">
      <c r="A7" t="s">
        <v>78</v>
      </c>
    </row>
    <row r="8" spans="1:1" ht="12.75" x14ac:dyDescent="0.2">
      <c r="A8" t="s">
        <v>79</v>
      </c>
    </row>
    <row r="9" spans="1:1" ht="12.75" x14ac:dyDescent="0.2">
      <c r="A9" t="s">
        <v>80</v>
      </c>
    </row>
    <row r="10" spans="1:1" ht="12.75" x14ac:dyDescent="0.2">
      <c r="A10" t="s">
        <v>81</v>
      </c>
    </row>
    <row r="11" spans="1:1" ht="12.75" x14ac:dyDescent="0.2">
      <c r="A11" t="s">
        <v>82</v>
      </c>
    </row>
    <row r="12" spans="1:1" ht="12.75" x14ac:dyDescent="0.2">
      <c r="A12" t="s">
        <v>83</v>
      </c>
    </row>
    <row r="13" spans="1:1" ht="12.75" x14ac:dyDescent="0.2">
      <c r="A13" t="s">
        <v>84</v>
      </c>
    </row>
    <row r="14" spans="1:1" ht="12.75" x14ac:dyDescent="0.2">
      <c r="A14" t="s">
        <v>85</v>
      </c>
    </row>
    <row r="15" spans="1:1" ht="12.75" x14ac:dyDescent="0.2">
      <c r="A15" t="s">
        <v>86</v>
      </c>
    </row>
    <row r="16" spans="1:1" ht="12.75" x14ac:dyDescent="0.2">
      <c r="A16"/>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2:S36"/>
  <sheetViews>
    <sheetView zoomScale="150" zoomScaleNormal="130" workbookViewId="0">
      <selection activeCell="B12" sqref="B12"/>
    </sheetView>
  </sheetViews>
  <sheetFormatPr baseColWidth="10" defaultColWidth="10.85546875" defaultRowHeight="12.75" x14ac:dyDescent="0.2"/>
  <cols>
    <col min="1" max="1" width="45.85546875" style="99" bestFit="1" customWidth="1"/>
    <col min="2" max="2" width="15.140625" style="99" bestFit="1" customWidth="1"/>
    <col min="3" max="3" width="2.140625" style="99" hidden="1" customWidth="1"/>
    <col min="4" max="4" width="9.7109375" style="99" customWidth="1"/>
    <col min="5" max="5" width="10.42578125" style="99" customWidth="1"/>
    <col min="6" max="6" width="8" style="99" customWidth="1"/>
    <col min="7" max="7" width="11.28515625" style="99" customWidth="1"/>
    <col min="8" max="8" width="8.7109375" style="99" hidden="1" customWidth="1"/>
    <col min="9" max="9" width="9.140625" style="99" customWidth="1"/>
    <col min="10" max="10" width="2.140625" style="99" hidden="1" customWidth="1"/>
    <col min="11" max="11" width="9.42578125" style="99" bestFit="1" customWidth="1"/>
    <col min="12" max="12" width="11.42578125" style="99" customWidth="1"/>
    <col min="13" max="13" width="10" style="99" customWidth="1"/>
    <col min="14" max="14" width="11.28515625" style="99" customWidth="1"/>
    <col min="15" max="15" width="8.7109375" style="99" hidden="1" customWidth="1"/>
    <col min="16" max="16" width="11.85546875" style="99" bestFit="1" customWidth="1"/>
    <col min="17" max="18" width="2.140625" style="99" hidden="1" customWidth="1"/>
    <col min="19" max="19" width="10.85546875" style="99" customWidth="1"/>
    <col min="20" max="16384" width="10.85546875" style="99"/>
  </cols>
  <sheetData>
    <row r="2" spans="1:19" ht="12.95" customHeight="1" x14ac:dyDescent="0.2">
      <c r="A2" s="96" t="s">
        <v>290</v>
      </c>
      <c r="B2" s="96" t="s">
        <v>58</v>
      </c>
      <c r="C2" s="97"/>
      <c r="D2" s="96" t="s">
        <v>59</v>
      </c>
      <c r="E2" s="96"/>
      <c r="F2" s="96"/>
      <c r="G2" s="96"/>
      <c r="H2" s="96"/>
      <c r="I2" s="96"/>
      <c r="J2" s="97"/>
      <c r="K2" s="96" t="s">
        <v>60</v>
      </c>
      <c r="L2" s="96"/>
      <c r="M2" s="96"/>
      <c r="N2" s="96"/>
      <c r="O2" s="96"/>
      <c r="P2" s="96"/>
      <c r="Q2" s="97"/>
      <c r="R2" s="97"/>
      <c r="S2" s="98" t="s">
        <v>66</v>
      </c>
    </row>
    <row r="3" spans="1:19" s="101" customFormat="1" ht="38.25" x14ac:dyDescent="0.2">
      <c r="A3" s="96"/>
      <c r="B3" s="96"/>
      <c r="C3" s="100"/>
      <c r="D3" s="100" t="s">
        <v>63</v>
      </c>
      <c r="E3" s="100" t="s">
        <v>291</v>
      </c>
      <c r="F3" s="100" t="s">
        <v>64</v>
      </c>
      <c r="G3" s="100" t="s">
        <v>65</v>
      </c>
      <c r="H3" s="100" t="s">
        <v>67</v>
      </c>
      <c r="I3" s="100" t="s">
        <v>68</v>
      </c>
      <c r="J3" s="100"/>
      <c r="K3" s="100" t="s">
        <v>63</v>
      </c>
      <c r="L3" s="100" t="s">
        <v>291</v>
      </c>
      <c r="M3" s="100" t="s">
        <v>64</v>
      </c>
      <c r="N3" s="100" t="s">
        <v>65</v>
      </c>
      <c r="O3" s="100" t="s">
        <v>67</v>
      </c>
      <c r="P3" s="100" t="s">
        <v>69</v>
      </c>
      <c r="Q3" s="100"/>
      <c r="R3" s="100"/>
      <c r="S3" s="98"/>
    </row>
    <row r="4" spans="1:19" x14ac:dyDescent="0.2">
      <c r="A4" s="102" t="s">
        <v>236</v>
      </c>
      <c r="B4" s="78" t="s">
        <v>70</v>
      </c>
      <c r="C4" s="78">
        <f>IF(B4="Pública",1,IF(B4="Pública Clasificada",2,IF(B4="Pública Reservada",3,"")))</f>
        <v>1</v>
      </c>
      <c r="D4" s="103">
        <v>4</v>
      </c>
      <c r="E4" s="104">
        <v>2</v>
      </c>
      <c r="F4" s="104">
        <v>3</v>
      </c>
      <c r="G4" s="104">
        <v>1</v>
      </c>
      <c r="H4" s="104">
        <f t="shared" ref="H4" si="0">IF(D4="","",IF(E4="","",IF(F4="","",IF(G4="","",ROUND(D4*0.35+E4*0.45+F4*0.15+G4*0.05,0)))))</f>
        <v>3</v>
      </c>
      <c r="I4" s="78" t="str">
        <f t="shared" ref="I4:I32" si="1">IF(H4=5,"Alto",IF(H4=4,"Alto",IF(H4=3,"Medio",IF(H4=2,"Medio",IF(H4=1,"Bajo","")))))</f>
        <v>Medio</v>
      </c>
      <c r="J4" s="78">
        <f>IF(I4="Bajo",1,IF(I4="Medio",2,IF(I4="Alto",3,"")))</f>
        <v>2</v>
      </c>
      <c r="K4" s="103">
        <v>4</v>
      </c>
      <c r="L4" s="104">
        <v>2</v>
      </c>
      <c r="M4" s="104">
        <v>3</v>
      </c>
      <c r="N4" s="104">
        <v>1</v>
      </c>
      <c r="O4" s="104">
        <f t="shared" ref="O4" si="2">IF(K4="","",IF(L4="","",IF(M4="","",IF(N4="","",ROUND(K4*0.35+L4*0.45+M4*0.15+N4*0.05,0)))))</f>
        <v>3</v>
      </c>
      <c r="P4" s="78" t="str">
        <f t="shared" ref="P4:P32" si="3">IF(O4=5,"Alto",IF(O4=4,"Alto",IF(O4=3,"Medio",IF(O4=2,"Medio",IF(O4=1,"Bajo","")))))</f>
        <v>Medio</v>
      </c>
      <c r="Q4" s="78">
        <f t="shared" ref="Q4:Q32" si="4">IF(P4="Bajo",1,IF(P4="Medio",2,IF(P4="Alto",3,"")))</f>
        <v>2</v>
      </c>
      <c r="R4" s="78">
        <f>ROUND(AVERAGE(Q4,J4,C4),0)</f>
        <v>2</v>
      </c>
      <c r="S4" s="78" t="str">
        <f t="shared" ref="S4:S36" si="5">IF(R4=3,"Alto",IF(R4=2,"Medio",IF(R4=1,"Bajo","")))</f>
        <v>Medio</v>
      </c>
    </row>
    <row r="5" spans="1:19" s="107" customFormat="1" x14ac:dyDescent="0.2">
      <c r="A5" s="105" t="s">
        <v>255</v>
      </c>
      <c r="B5" s="78" t="s">
        <v>70</v>
      </c>
      <c r="C5" s="78">
        <f t="shared" ref="C5:C32" si="6">IF(B5="Pública",1,IF(B5="Pública Clasificada",2,IF(B5="Pública Reservada",3,"")))</f>
        <v>1</v>
      </c>
      <c r="D5" s="106">
        <v>4</v>
      </c>
      <c r="E5" s="78">
        <v>2</v>
      </c>
      <c r="F5" s="78">
        <v>3</v>
      </c>
      <c r="G5" s="78">
        <v>1</v>
      </c>
      <c r="H5" s="104">
        <f t="shared" ref="H5:H32" si="7">IF(D5="","",IF(E5="","",IF(F5="","",IF(G5="","",ROUND(D5*0.35+E5*0.45+F5*0.15+G5*0.05,0)))))</f>
        <v>3</v>
      </c>
      <c r="I5" s="78" t="str">
        <f t="shared" si="1"/>
        <v>Medio</v>
      </c>
      <c r="J5" s="78">
        <f t="shared" ref="J5:J32" si="8">IF(I5="Bajo",1,IF(I5="Medio",2,IF(I5="Alto",3,"")))</f>
        <v>2</v>
      </c>
      <c r="K5" s="106">
        <v>4</v>
      </c>
      <c r="L5" s="78">
        <v>2</v>
      </c>
      <c r="M5" s="78">
        <v>3</v>
      </c>
      <c r="N5" s="78">
        <v>1</v>
      </c>
      <c r="O5" s="104">
        <f t="shared" ref="O5:O32" si="9">IF(K5="","",IF(L5="","",IF(M5="","",IF(N5="","",ROUND(K5*0.35+L5*0.45+M5*0.15+N5*0.05,0)))))</f>
        <v>3</v>
      </c>
      <c r="P5" s="78" t="str">
        <f t="shared" si="3"/>
        <v>Medio</v>
      </c>
      <c r="Q5" s="78">
        <f t="shared" si="4"/>
        <v>2</v>
      </c>
      <c r="R5" s="78">
        <f t="shared" ref="R5:R36" si="10">ROUND(AVERAGE(Q5,J5,C5),0)</f>
        <v>2</v>
      </c>
      <c r="S5" s="78" t="str">
        <f t="shared" si="5"/>
        <v>Medio</v>
      </c>
    </row>
    <row r="6" spans="1:19" x14ac:dyDescent="0.2">
      <c r="A6" s="102" t="s">
        <v>245</v>
      </c>
      <c r="B6" s="78" t="s">
        <v>70</v>
      </c>
      <c r="C6" s="78">
        <f t="shared" si="6"/>
        <v>1</v>
      </c>
      <c r="D6" s="108">
        <v>4</v>
      </c>
      <c r="E6" s="108">
        <v>3</v>
      </c>
      <c r="F6" s="108">
        <v>2</v>
      </c>
      <c r="G6" s="108">
        <v>1</v>
      </c>
      <c r="H6" s="108">
        <f t="shared" si="7"/>
        <v>3</v>
      </c>
      <c r="I6" s="78" t="str">
        <f t="shared" si="1"/>
        <v>Medio</v>
      </c>
      <c r="J6" s="78">
        <f t="shared" si="8"/>
        <v>2</v>
      </c>
      <c r="K6" s="108">
        <v>4</v>
      </c>
      <c r="L6" s="108">
        <v>3</v>
      </c>
      <c r="M6" s="108">
        <v>2</v>
      </c>
      <c r="N6" s="108">
        <v>1</v>
      </c>
      <c r="O6" s="108">
        <f t="shared" si="9"/>
        <v>3</v>
      </c>
      <c r="P6" s="78" t="str">
        <f t="shared" si="3"/>
        <v>Medio</v>
      </c>
      <c r="Q6" s="78">
        <f t="shared" si="4"/>
        <v>2</v>
      </c>
      <c r="R6" s="78">
        <f t="shared" si="10"/>
        <v>2</v>
      </c>
      <c r="S6" s="78" t="str">
        <f t="shared" si="5"/>
        <v>Medio</v>
      </c>
    </row>
    <row r="7" spans="1:19" x14ac:dyDescent="0.2">
      <c r="A7" s="109" t="s">
        <v>244</v>
      </c>
      <c r="B7" s="78" t="s">
        <v>213</v>
      </c>
      <c r="C7" s="78">
        <f t="shared" si="6"/>
        <v>3</v>
      </c>
      <c r="D7" s="103">
        <v>5</v>
      </c>
      <c r="E7" s="104">
        <v>4</v>
      </c>
      <c r="F7" s="104">
        <v>3</v>
      </c>
      <c r="G7" s="104">
        <v>3</v>
      </c>
      <c r="H7" s="108">
        <f t="shared" si="7"/>
        <v>4</v>
      </c>
      <c r="I7" s="78" t="str">
        <f t="shared" si="1"/>
        <v>Alto</v>
      </c>
      <c r="J7" s="78">
        <f t="shared" si="8"/>
        <v>3</v>
      </c>
      <c r="K7" s="103">
        <v>4</v>
      </c>
      <c r="L7" s="104">
        <v>4</v>
      </c>
      <c r="M7" s="104">
        <v>3</v>
      </c>
      <c r="N7" s="104">
        <v>1</v>
      </c>
      <c r="O7" s="108">
        <f t="shared" si="9"/>
        <v>4</v>
      </c>
      <c r="P7" s="78" t="str">
        <f t="shared" si="3"/>
        <v>Alto</v>
      </c>
      <c r="Q7" s="78">
        <f t="shared" si="4"/>
        <v>3</v>
      </c>
      <c r="R7" s="78">
        <f t="shared" si="10"/>
        <v>3</v>
      </c>
      <c r="S7" s="78" t="str">
        <f t="shared" si="5"/>
        <v>Alto</v>
      </c>
    </row>
    <row r="8" spans="1:19" x14ac:dyDescent="0.2">
      <c r="A8" s="110" t="s">
        <v>242</v>
      </c>
      <c r="B8" s="78" t="s">
        <v>70</v>
      </c>
      <c r="C8" s="78">
        <f t="shared" si="6"/>
        <v>1</v>
      </c>
      <c r="D8" s="108">
        <v>4</v>
      </c>
      <c r="E8" s="108">
        <v>3</v>
      </c>
      <c r="F8" s="108">
        <v>2</v>
      </c>
      <c r="G8" s="108">
        <v>1</v>
      </c>
      <c r="H8" s="104">
        <f t="shared" si="7"/>
        <v>3</v>
      </c>
      <c r="I8" s="78" t="str">
        <f t="shared" si="1"/>
        <v>Medio</v>
      </c>
      <c r="J8" s="78">
        <f t="shared" si="8"/>
        <v>2</v>
      </c>
      <c r="K8" s="103">
        <v>5</v>
      </c>
      <c r="L8" s="104">
        <v>3</v>
      </c>
      <c r="M8" s="104">
        <v>4</v>
      </c>
      <c r="N8" s="104">
        <v>3</v>
      </c>
      <c r="O8" s="104">
        <f t="shared" si="9"/>
        <v>4</v>
      </c>
      <c r="P8" s="78" t="str">
        <f t="shared" si="3"/>
        <v>Alto</v>
      </c>
      <c r="Q8" s="78">
        <f t="shared" si="4"/>
        <v>3</v>
      </c>
      <c r="R8" s="78">
        <f t="shared" si="10"/>
        <v>2</v>
      </c>
      <c r="S8" s="78" t="str">
        <f t="shared" si="5"/>
        <v>Medio</v>
      </c>
    </row>
    <row r="9" spans="1:19" x14ac:dyDescent="0.2">
      <c r="A9" s="111" t="s">
        <v>237</v>
      </c>
      <c r="B9" s="78" t="s">
        <v>213</v>
      </c>
      <c r="C9" s="78">
        <f t="shared" si="6"/>
        <v>3</v>
      </c>
      <c r="D9" s="103">
        <v>5</v>
      </c>
      <c r="E9" s="104">
        <v>4</v>
      </c>
      <c r="F9" s="104">
        <v>3</v>
      </c>
      <c r="G9" s="104">
        <v>2</v>
      </c>
      <c r="H9" s="104">
        <f t="shared" si="7"/>
        <v>4</v>
      </c>
      <c r="I9" s="78" t="str">
        <f t="shared" si="1"/>
        <v>Alto</v>
      </c>
      <c r="J9" s="78">
        <f t="shared" si="8"/>
        <v>3</v>
      </c>
      <c r="K9" s="103">
        <v>5</v>
      </c>
      <c r="L9" s="104">
        <v>4</v>
      </c>
      <c r="M9" s="104">
        <v>3</v>
      </c>
      <c r="N9" s="104">
        <v>2</v>
      </c>
      <c r="O9" s="104">
        <f t="shared" si="9"/>
        <v>4</v>
      </c>
      <c r="P9" s="78" t="str">
        <f t="shared" si="3"/>
        <v>Alto</v>
      </c>
      <c r="Q9" s="78">
        <f t="shared" si="4"/>
        <v>3</v>
      </c>
      <c r="R9" s="78">
        <f t="shared" si="10"/>
        <v>3</v>
      </c>
      <c r="S9" s="78" t="str">
        <f t="shared" si="5"/>
        <v>Alto</v>
      </c>
    </row>
    <row r="10" spans="1:19" x14ac:dyDescent="0.2">
      <c r="A10" s="111" t="s">
        <v>252</v>
      </c>
      <c r="B10" s="78" t="s">
        <v>70</v>
      </c>
      <c r="C10" s="78">
        <f t="shared" si="6"/>
        <v>1</v>
      </c>
      <c r="D10" s="103">
        <v>2</v>
      </c>
      <c r="E10" s="104">
        <v>1</v>
      </c>
      <c r="F10" s="104">
        <v>1</v>
      </c>
      <c r="G10" s="104">
        <v>1</v>
      </c>
      <c r="H10" s="104">
        <f t="shared" si="7"/>
        <v>1</v>
      </c>
      <c r="I10" s="78" t="str">
        <f t="shared" si="1"/>
        <v>Bajo</v>
      </c>
      <c r="J10" s="78">
        <f t="shared" si="8"/>
        <v>1</v>
      </c>
      <c r="K10" s="103">
        <v>1</v>
      </c>
      <c r="L10" s="104">
        <v>1</v>
      </c>
      <c r="M10" s="104">
        <v>1</v>
      </c>
      <c r="N10" s="104">
        <v>1</v>
      </c>
      <c r="O10" s="104">
        <f t="shared" si="9"/>
        <v>1</v>
      </c>
      <c r="P10" s="78" t="str">
        <f t="shared" si="3"/>
        <v>Bajo</v>
      </c>
      <c r="Q10" s="78">
        <f t="shared" si="4"/>
        <v>1</v>
      </c>
      <c r="R10" s="78">
        <f t="shared" si="10"/>
        <v>1</v>
      </c>
      <c r="S10" s="78" t="str">
        <f t="shared" si="5"/>
        <v>Bajo</v>
      </c>
    </row>
    <row r="11" spans="1:19" x14ac:dyDescent="0.2">
      <c r="A11" s="111" t="s">
        <v>238</v>
      </c>
      <c r="B11" s="78" t="s">
        <v>70</v>
      </c>
      <c r="C11" s="78">
        <f t="shared" si="6"/>
        <v>1</v>
      </c>
      <c r="D11" s="108">
        <v>4</v>
      </c>
      <c r="E11" s="108">
        <v>3</v>
      </c>
      <c r="F11" s="108">
        <v>2</v>
      </c>
      <c r="G11" s="108">
        <v>1</v>
      </c>
      <c r="H11" s="104">
        <f t="shared" si="7"/>
        <v>3</v>
      </c>
      <c r="I11" s="78" t="str">
        <f t="shared" si="1"/>
        <v>Medio</v>
      </c>
      <c r="J11" s="78">
        <f t="shared" si="8"/>
        <v>2</v>
      </c>
      <c r="K11" s="103">
        <v>4</v>
      </c>
      <c r="L11" s="104">
        <v>1</v>
      </c>
      <c r="M11" s="104">
        <v>1</v>
      </c>
      <c r="N11" s="104">
        <v>1</v>
      </c>
      <c r="O11" s="104">
        <f t="shared" si="9"/>
        <v>2</v>
      </c>
      <c r="P11" s="78" t="str">
        <f t="shared" si="3"/>
        <v>Medio</v>
      </c>
      <c r="Q11" s="78">
        <f t="shared" si="4"/>
        <v>2</v>
      </c>
      <c r="R11" s="78">
        <f t="shared" si="10"/>
        <v>2</v>
      </c>
      <c r="S11" s="78" t="str">
        <f t="shared" si="5"/>
        <v>Medio</v>
      </c>
    </row>
    <row r="12" spans="1:19" x14ac:dyDescent="0.2">
      <c r="A12" s="111" t="s">
        <v>250</v>
      </c>
      <c r="B12" s="78" t="s">
        <v>70</v>
      </c>
      <c r="C12" s="78">
        <f t="shared" si="6"/>
        <v>1</v>
      </c>
      <c r="D12" s="108">
        <v>4</v>
      </c>
      <c r="E12" s="108">
        <v>3</v>
      </c>
      <c r="F12" s="108">
        <v>2</v>
      </c>
      <c r="G12" s="108">
        <v>1</v>
      </c>
      <c r="H12" s="104">
        <f t="shared" si="7"/>
        <v>3</v>
      </c>
      <c r="I12" s="78" t="str">
        <f t="shared" si="1"/>
        <v>Medio</v>
      </c>
      <c r="J12" s="78">
        <f t="shared" si="8"/>
        <v>2</v>
      </c>
      <c r="K12" s="103">
        <v>4</v>
      </c>
      <c r="L12" s="104">
        <v>1</v>
      </c>
      <c r="M12" s="104">
        <v>1</v>
      </c>
      <c r="N12" s="104">
        <v>1</v>
      </c>
      <c r="O12" s="104">
        <f t="shared" si="9"/>
        <v>2</v>
      </c>
      <c r="P12" s="78" t="str">
        <f t="shared" si="3"/>
        <v>Medio</v>
      </c>
      <c r="Q12" s="78">
        <f t="shared" si="4"/>
        <v>2</v>
      </c>
      <c r="R12" s="78">
        <f t="shared" si="10"/>
        <v>2</v>
      </c>
      <c r="S12" s="78" t="str">
        <f t="shared" si="5"/>
        <v>Medio</v>
      </c>
    </row>
    <row r="13" spans="1:19" x14ac:dyDescent="0.2">
      <c r="A13" s="111" t="s">
        <v>87</v>
      </c>
      <c r="B13" s="78" t="s">
        <v>70</v>
      </c>
      <c r="C13" s="78">
        <f t="shared" si="6"/>
        <v>1</v>
      </c>
      <c r="D13" s="106">
        <v>4</v>
      </c>
      <c r="E13" s="78">
        <v>3</v>
      </c>
      <c r="F13" s="78">
        <v>3</v>
      </c>
      <c r="G13" s="78">
        <v>1</v>
      </c>
      <c r="H13" s="104">
        <f t="shared" si="7"/>
        <v>3</v>
      </c>
      <c r="I13" s="78" t="str">
        <f t="shared" si="1"/>
        <v>Medio</v>
      </c>
      <c r="J13" s="78">
        <f t="shared" si="8"/>
        <v>2</v>
      </c>
      <c r="K13" s="103">
        <v>4</v>
      </c>
      <c r="L13" s="104">
        <v>3</v>
      </c>
      <c r="M13" s="104">
        <v>2</v>
      </c>
      <c r="N13" s="104">
        <v>1</v>
      </c>
      <c r="O13" s="104">
        <f t="shared" si="9"/>
        <v>3</v>
      </c>
      <c r="P13" s="78" t="str">
        <f t="shared" si="3"/>
        <v>Medio</v>
      </c>
      <c r="Q13" s="78">
        <f t="shared" si="4"/>
        <v>2</v>
      </c>
      <c r="R13" s="78">
        <f t="shared" si="10"/>
        <v>2</v>
      </c>
      <c r="S13" s="78" t="str">
        <f t="shared" si="5"/>
        <v>Medio</v>
      </c>
    </row>
    <row r="14" spans="1:19" x14ac:dyDescent="0.2">
      <c r="A14" s="102" t="s">
        <v>246</v>
      </c>
      <c r="B14" s="78" t="s">
        <v>70</v>
      </c>
      <c r="C14" s="78">
        <f t="shared" si="6"/>
        <v>1</v>
      </c>
      <c r="D14" s="108">
        <v>4</v>
      </c>
      <c r="E14" s="108">
        <v>3</v>
      </c>
      <c r="F14" s="108">
        <v>2</v>
      </c>
      <c r="G14" s="108">
        <v>1</v>
      </c>
      <c r="H14" s="104">
        <f t="shared" si="7"/>
        <v>3</v>
      </c>
      <c r="I14" s="78" t="str">
        <f t="shared" si="1"/>
        <v>Medio</v>
      </c>
      <c r="J14" s="78">
        <f t="shared" si="8"/>
        <v>2</v>
      </c>
      <c r="K14" s="108">
        <v>4</v>
      </c>
      <c r="L14" s="108">
        <v>3</v>
      </c>
      <c r="M14" s="108">
        <v>2</v>
      </c>
      <c r="N14" s="108">
        <v>1</v>
      </c>
      <c r="O14" s="104">
        <f t="shared" si="9"/>
        <v>3</v>
      </c>
      <c r="P14" s="78" t="str">
        <f t="shared" si="3"/>
        <v>Medio</v>
      </c>
      <c r="Q14" s="78">
        <f t="shared" si="4"/>
        <v>2</v>
      </c>
      <c r="R14" s="78">
        <f t="shared" si="10"/>
        <v>2</v>
      </c>
      <c r="S14" s="78" t="str">
        <f t="shared" si="5"/>
        <v>Medio</v>
      </c>
    </row>
    <row r="15" spans="1:19" x14ac:dyDescent="0.2">
      <c r="A15" s="111" t="s">
        <v>194</v>
      </c>
      <c r="B15" s="78" t="s">
        <v>70</v>
      </c>
      <c r="C15" s="78">
        <f t="shared" si="6"/>
        <v>1</v>
      </c>
      <c r="D15" s="103">
        <v>4</v>
      </c>
      <c r="E15" s="104">
        <v>2</v>
      </c>
      <c r="F15" s="104">
        <v>2</v>
      </c>
      <c r="G15" s="104">
        <v>1</v>
      </c>
      <c r="H15" s="104">
        <f t="shared" si="7"/>
        <v>3</v>
      </c>
      <c r="I15" s="78" t="str">
        <f t="shared" si="1"/>
        <v>Medio</v>
      </c>
      <c r="J15" s="78">
        <f t="shared" si="8"/>
        <v>2</v>
      </c>
      <c r="K15" s="103">
        <v>4</v>
      </c>
      <c r="L15" s="104">
        <v>2</v>
      </c>
      <c r="M15" s="104">
        <v>2</v>
      </c>
      <c r="N15" s="104">
        <v>1</v>
      </c>
      <c r="O15" s="104">
        <f t="shared" si="9"/>
        <v>3</v>
      </c>
      <c r="P15" s="78" t="str">
        <f t="shared" si="3"/>
        <v>Medio</v>
      </c>
      <c r="Q15" s="78">
        <f t="shared" si="4"/>
        <v>2</v>
      </c>
      <c r="R15" s="78">
        <f t="shared" si="10"/>
        <v>2</v>
      </c>
      <c r="S15" s="78" t="str">
        <f t="shared" si="5"/>
        <v>Medio</v>
      </c>
    </row>
    <row r="16" spans="1:19" x14ac:dyDescent="0.2">
      <c r="A16" s="112" t="s">
        <v>251</v>
      </c>
      <c r="B16" s="78" t="s">
        <v>213</v>
      </c>
      <c r="C16" s="78">
        <f t="shared" si="6"/>
        <v>3</v>
      </c>
      <c r="D16" s="103">
        <v>5</v>
      </c>
      <c r="E16" s="104">
        <v>5</v>
      </c>
      <c r="F16" s="104">
        <v>4</v>
      </c>
      <c r="G16" s="104">
        <v>4</v>
      </c>
      <c r="H16" s="104">
        <f t="shared" si="7"/>
        <v>5</v>
      </c>
      <c r="I16" s="78" t="str">
        <f t="shared" si="1"/>
        <v>Alto</v>
      </c>
      <c r="J16" s="78">
        <f t="shared" si="8"/>
        <v>3</v>
      </c>
      <c r="K16" s="108">
        <v>5</v>
      </c>
      <c r="L16" s="108">
        <v>5</v>
      </c>
      <c r="M16" s="108">
        <v>5</v>
      </c>
      <c r="N16" s="108">
        <v>5</v>
      </c>
      <c r="O16" s="104">
        <f t="shared" si="9"/>
        <v>5</v>
      </c>
      <c r="P16" s="78" t="str">
        <f t="shared" si="3"/>
        <v>Alto</v>
      </c>
      <c r="Q16" s="78">
        <f t="shared" si="4"/>
        <v>3</v>
      </c>
      <c r="R16" s="78">
        <f t="shared" si="10"/>
        <v>3</v>
      </c>
      <c r="S16" s="78" t="str">
        <f t="shared" si="5"/>
        <v>Alto</v>
      </c>
    </row>
    <row r="17" spans="1:19" x14ac:dyDescent="0.2">
      <c r="A17" s="102" t="s">
        <v>248</v>
      </c>
      <c r="B17" s="78" t="s">
        <v>70</v>
      </c>
      <c r="C17" s="78">
        <f t="shared" si="6"/>
        <v>1</v>
      </c>
      <c r="D17" s="103">
        <v>4</v>
      </c>
      <c r="E17" s="104">
        <v>3</v>
      </c>
      <c r="F17" s="104">
        <v>2</v>
      </c>
      <c r="G17" s="104">
        <v>1</v>
      </c>
      <c r="H17" s="104">
        <f t="shared" si="7"/>
        <v>3</v>
      </c>
      <c r="I17" s="78" t="str">
        <f t="shared" si="1"/>
        <v>Medio</v>
      </c>
      <c r="J17" s="78">
        <f t="shared" si="8"/>
        <v>2</v>
      </c>
      <c r="K17" s="103">
        <v>4</v>
      </c>
      <c r="L17" s="104">
        <v>3</v>
      </c>
      <c r="M17" s="104">
        <v>2</v>
      </c>
      <c r="N17" s="104">
        <v>1</v>
      </c>
      <c r="O17" s="104">
        <f t="shared" si="9"/>
        <v>3</v>
      </c>
      <c r="P17" s="78" t="str">
        <f t="shared" si="3"/>
        <v>Medio</v>
      </c>
      <c r="Q17" s="78">
        <f t="shared" si="4"/>
        <v>2</v>
      </c>
      <c r="R17" s="78">
        <f t="shared" si="10"/>
        <v>2</v>
      </c>
      <c r="S17" s="78" t="str">
        <f t="shared" si="5"/>
        <v>Medio</v>
      </c>
    </row>
    <row r="18" spans="1:19" x14ac:dyDescent="0.2">
      <c r="A18" s="110" t="s">
        <v>249</v>
      </c>
      <c r="B18" s="78" t="s">
        <v>70</v>
      </c>
      <c r="C18" s="78">
        <f t="shared" si="6"/>
        <v>1</v>
      </c>
      <c r="D18" s="108">
        <v>4</v>
      </c>
      <c r="E18" s="108">
        <v>3</v>
      </c>
      <c r="F18" s="108">
        <v>2</v>
      </c>
      <c r="G18" s="108">
        <v>1</v>
      </c>
      <c r="H18" s="108">
        <f t="shared" si="7"/>
        <v>3</v>
      </c>
      <c r="I18" s="78" t="str">
        <f t="shared" si="1"/>
        <v>Medio</v>
      </c>
      <c r="J18" s="78">
        <f t="shared" si="8"/>
        <v>2</v>
      </c>
      <c r="K18" s="108">
        <v>4</v>
      </c>
      <c r="L18" s="108">
        <v>3</v>
      </c>
      <c r="M18" s="108">
        <v>2</v>
      </c>
      <c r="N18" s="108">
        <v>1</v>
      </c>
      <c r="O18" s="108">
        <f t="shared" si="9"/>
        <v>3</v>
      </c>
      <c r="P18" s="78" t="str">
        <f t="shared" si="3"/>
        <v>Medio</v>
      </c>
      <c r="Q18" s="78">
        <f t="shared" si="4"/>
        <v>2</v>
      </c>
      <c r="R18" s="78">
        <f t="shared" si="10"/>
        <v>2</v>
      </c>
      <c r="S18" s="78" t="str">
        <f t="shared" si="5"/>
        <v>Medio</v>
      </c>
    </row>
    <row r="19" spans="1:19" x14ac:dyDescent="0.2">
      <c r="A19" s="111" t="s">
        <v>240</v>
      </c>
      <c r="B19" s="78" t="s">
        <v>70</v>
      </c>
      <c r="C19" s="78">
        <f t="shared" si="6"/>
        <v>1</v>
      </c>
      <c r="D19" s="103">
        <v>4</v>
      </c>
      <c r="E19" s="104">
        <v>2</v>
      </c>
      <c r="F19" s="104">
        <v>2</v>
      </c>
      <c r="G19" s="104">
        <v>1</v>
      </c>
      <c r="H19" s="104">
        <f t="shared" si="7"/>
        <v>3</v>
      </c>
      <c r="I19" s="78" t="str">
        <f t="shared" si="1"/>
        <v>Medio</v>
      </c>
      <c r="J19" s="78">
        <f t="shared" si="8"/>
        <v>2</v>
      </c>
      <c r="K19" s="103">
        <v>4</v>
      </c>
      <c r="L19" s="104">
        <v>2</v>
      </c>
      <c r="M19" s="104">
        <v>2</v>
      </c>
      <c r="N19" s="104">
        <v>1</v>
      </c>
      <c r="O19" s="104">
        <f t="shared" si="9"/>
        <v>3</v>
      </c>
      <c r="P19" s="78" t="str">
        <f t="shared" si="3"/>
        <v>Medio</v>
      </c>
      <c r="Q19" s="78">
        <f t="shared" si="4"/>
        <v>2</v>
      </c>
      <c r="R19" s="78">
        <f t="shared" si="10"/>
        <v>2</v>
      </c>
      <c r="S19" s="78" t="str">
        <f t="shared" si="5"/>
        <v>Medio</v>
      </c>
    </row>
    <row r="20" spans="1:19" x14ac:dyDescent="0.2">
      <c r="A20" s="102" t="s">
        <v>241</v>
      </c>
      <c r="B20" s="78" t="s">
        <v>70</v>
      </c>
      <c r="C20" s="78">
        <f t="shared" si="6"/>
        <v>1</v>
      </c>
      <c r="D20" s="103">
        <v>4</v>
      </c>
      <c r="E20" s="104">
        <v>3</v>
      </c>
      <c r="F20" s="104">
        <v>2</v>
      </c>
      <c r="G20" s="104">
        <v>1</v>
      </c>
      <c r="H20" s="104">
        <f t="shared" si="7"/>
        <v>3</v>
      </c>
      <c r="I20" s="78" t="str">
        <f t="shared" si="1"/>
        <v>Medio</v>
      </c>
      <c r="J20" s="78">
        <f t="shared" si="8"/>
        <v>2</v>
      </c>
      <c r="K20" s="103">
        <v>4</v>
      </c>
      <c r="L20" s="104">
        <v>3</v>
      </c>
      <c r="M20" s="104">
        <v>2</v>
      </c>
      <c r="N20" s="104">
        <v>1</v>
      </c>
      <c r="O20" s="104">
        <f t="shared" si="9"/>
        <v>3</v>
      </c>
      <c r="P20" s="78" t="str">
        <f t="shared" si="3"/>
        <v>Medio</v>
      </c>
      <c r="Q20" s="78">
        <f t="shared" si="4"/>
        <v>2</v>
      </c>
      <c r="R20" s="78">
        <f t="shared" si="10"/>
        <v>2</v>
      </c>
      <c r="S20" s="78" t="str">
        <f t="shared" si="5"/>
        <v>Medio</v>
      </c>
    </row>
    <row r="21" spans="1:19" x14ac:dyDescent="0.2">
      <c r="A21" s="111" t="s">
        <v>253</v>
      </c>
      <c r="B21" s="78" t="s">
        <v>70</v>
      </c>
      <c r="C21" s="78">
        <f t="shared" si="6"/>
        <v>1</v>
      </c>
      <c r="D21" s="103">
        <v>4</v>
      </c>
      <c r="E21" s="104">
        <v>4</v>
      </c>
      <c r="F21" s="104">
        <v>1</v>
      </c>
      <c r="G21" s="104">
        <v>1</v>
      </c>
      <c r="H21" s="104">
        <f t="shared" si="7"/>
        <v>3</v>
      </c>
      <c r="I21" s="78" t="str">
        <f t="shared" si="1"/>
        <v>Medio</v>
      </c>
      <c r="J21" s="78">
        <f t="shared" si="8"/>
        <v>2</v>
      </c>
      <c r="K21" s="103">
        <v>4</v>
      </c>
      <c r="L21" s="104">
        <v>2</v>
      </c>
      <c r="M21" s="104">
        <v>1</v>
      </c>
      <c r="N21" s="104">
        <v>1</v>
      </c>
      <c r="O21" s="104">
        <f t="shared" si="9"/>
        <v>3</v>
      </c>
      <c r="P21" s="78" t="str">
        <f t="shared" si="3"/>
        <v>Medio</v>
      </c>
      <c r="Q21" s="78">
        <f t="shared" si="4"/>
        <v>2</v>
      </c>
      <c r="R21" s="78">
        <f t="shared" si="10"/>
        <v>2</v>
      </c>
      <c r="S21" s="78" t="str">
        <f t="shared" si="5"/>
        <v>Medio</v>
      </c>
    </row>
    <row r="22" spans="1:19" x14ac:dyDescent="0.2">
      <c r="A22" s="111" t="s">
        <v>243</v>
      </c>
      <c r="B22" s="78" t="s">
        <v>70</v>
      </c>
      <c r="C22" s="78">
        <f t="shared" si="6"/>
        <v>1</v>
      </c>
      <c r="D22" s="108">
        <v>4</v>
      </c>
      <c r="E22" s="108">
        <v>1</v>
      </c>
      <c r="F22" s="108">
        <v>2</v>
      </c>
      <c r="G22" s="108">
        <v>1</v>
      </c>
      <c r="H22" s="108">
        <f t="shared" si="7"/>
        <v>2</v>
      </c>
      <c r="I22" s="78" t="str">
        <f t="shared" si="1"/>
        <v>Medio</v>
      </c>
      <c r="J22" s="78">
        <f t="shared" si="8"/>
        <v>2</v>
      </c>
      <c r="K22" s="108">
        <v>4</v>
      </c>
      <c r="L22" s="108">
        <v>1</v>
      </c>
      <c r="M22" s="108">
        <v>2</v>
      </c>
      <c r="N22" s="108">
        <v>1</v>
      </c>
      <c r="O22" s="108">
        <f t="shared" si="9"/>
        <v>2</v>
      </c>
      <c r="P22" s="78" t="str">
        <f t="shared" si="3"/>
        <v>Medio</v>
      </c>
      <c r="Q22" s="78">
        <f t="shared" si="4"/>
        <v>2</v>
      </c>
      <c r="R22" s="78">
        <f t="shared" si="10"/>
        <v>2</v>
      </c>
      <c r="S22" s="78" t="str">
        <f t="shared" si="5"/>
        <v>Medio</v>
      </c>
    </row>
    <row r="23" spans="1:19" x14ac:dyDescent="0.2">
      <c r="A23" s="111" t="s">
        <v>256</v>
      </c>
      <c r="B23" s="78" t="s">
        <v>70</v>
      </c>
      <c r="C23" s="78">
        <f t="shared" si="6"/>
        <v>1</v>
      </c>
      <c r="D23" s="113">
        <v>4</v>
      </c>
      <c r="E23" s="113">
        <v>1</v>
      </c>
      <c r="F23" s="113">
        <v>4</v>
      </c>
      <c r="G23" s="113">
        <v>2</v>
      </c>
      <c r="H23" s="113">
        <f t="shared" si="7"/>
        <v>3</v>
      </c>
      <c r="I23" s="78" t="str">
        <f t="shared" si="1"/>
        <v>Medio</v>
      </c>
      <c r="J23" s="78">
        <f t="shared" si="8"/>
        <v>2</v>
      </c>
      <c r="K23" s="113">
        <v>4</v>
      </c>
      <c r="L23" s="113">
        <v>4</v>
      </c>
      <c r="M23" s="113">
        <v>5</v>
      </c>
      <c r="N23" s="113">
        <v>3</v>
      </c>
      <c r="O23" s="113">
        <f t="shared" si="9"/>
        <v>4</v>
      </c>
      <c r="P23" s="78" t="str">
        <f t="shared" si="3"/>
        <v>Alto</v>
      </c>
      <c r="Q23" s="78">
        <f t="shared" si="4"/>
        <v>3</v>
      </c>
      <c r="R23" s="78">
        <f t="shared" si="10"/>
        <v>2</v>
      </c>
      <c r="S23" s="78" t="str">
        <f t="shared" si="5"/>
        <v>Medio</v>
      </c>
    </row>
    <row r="24" spans="1:19" x14ac:dyDescent="0.2">
      <c r="A24" s="102" t="s">
        <v>247</v>
      </c>
      <c r="B24" s="78" t="s">
        <v>70</v>
      </c>
      <c r="C24" s="78">
        <f t="shared" si="6"/>
        <v>1</v>
      </c>
      <c r="D24" s="103">
        <v>4</v>
      </c>
      <c r="E24" s="104">
        <v>2</v>
      </c>
      <c r="F24" s="104">
        <v>1</v>
      </c>
      <c r="G24" s="104">
        <v>1</v>
      </c>
      <c r="H24" s="104">
        <f t="shared" si="7"/>
        <v>3</v>
      </c>
      <c r="I24" s="78" t="str">
        <f t="shared" si="1"/>
        <v>Medio</v>
      </c>
      <c r="J24" s="78">
        <f t="shared" si="8"/>
        <v>2</v>
      </c>
      <c r="K24" s="103">
        <v>4</v>
      </c>
      <c r="L24" s="104">
        <v>2</v>
      </c>
      <c r="M24" s="104">
        <v>1</v>
      </c>
      <c r="N24" s="104">
        <v>1</v>
      </c>
      <c r="O24" s="104">
        <f t="shared" si="9"/>
        <v>3</v>
      </c>
      <c r="P24" s="78" t="str">
        <f t="shared" si="3"/>
        <v>Medio</v>
      </c>
      <c r="Q24" s="78">
        <f t="shared" si="4"/>
        <v>2</v>
      </c>
      <c r="R24" s="78">
        <f t="shared" si="10"/>
        <v>2</v>
      </c>
      <c r="S24" s="78" t="str">
        <f t="shared" si="5"/>
        <v>Medio</v>
      </c>
    </row>
    <row r="25" spans="1:19" x14ac:dyDescent="0.2">
      <c r="A25" s="111" t="s">
        <v>103</v>
      </c>
      <c r="B25" s="78" t="s">
        <v>70</v>
      </c>
      <c r="C25" s="78">
        <f t="shared" si="6"/>
        <v>1</v>
      </c>
      <c r="D25" s="113">
        <v>4</v>
      </c>
      <c r="E25" s="113">
        <v>1</v>
      </c>
      <c r="F25" s="113">
        <v>4</v>
      </c>
      <c r="G25" s="113">
        <v>2</v>
      </c>
      <c r="H25" s="113">
        <f t="shared" si="7"/>
        <v>3</v>
      </c>
      <c r="I25" s="78" t="str">
        <f t="shared" si="1"/>
        <v>Medio</v>
      </c>
      <c r="J25" s="78">
        <f t="shared" si="8"/>
        <v>2</v>
      </c>
      <c r="K25" s="113">
        <v>4</v>
      </c>
      <c r="L25" s="113">
        <v>4</v>
      </c>
      <c r="M25" s="113">
        <v>5</v>
      </c>
      <c r="N25" s="113">
        <v>3</v>
      </c>
      <c r="O25" s="113">
        <f t="shared" si="9"/>
        <v>4</v>
      </c>
      <c r="P25" s="78" t="str">
        <f t="shared" si="3"/>
        <v>Alto</v>
      </c>
      <c r="Q25" s="78">
        <f t="shared" si="4"/>
        <v>3</v>
      </c>
      <c r="R25" s="78">
        <f t="shared" si="10"/>
        <v>2</v>
      </c>
      <c r="S25" s="78" t="str">
        <f t="shared" si="5"/>
        <v>Medio</v>
      </c>
    </row>
    <row r="26" spans="1:19" x14ac:dyDescent="0.2">
      <c r="A26" s="102" t="s">
        <v>182</v>
      </c>
      <c r="B26" s="78" t="s">
        <v>70</v>
      </c>
      <c r="C26" s="78">
        <f t="shared" si="6"/>
        <v>1</v>
      </c>
      <c r="D26" s="103">
        <v>4</v>
      </c>
      <c r="E26" s="104">
        <v>3</v>
      </c>
      <c r="F26" s="104">
        <v>3</v>
      </c>
      <c r="G26" s="104">
        <v>1</v>
      </c>
      <c r="H26" s="104">
        <f t="shared" si="7"/>
        <v>3</v>
      </c>
      <c r="I26" s="78" t="str">
        <f t="shared" si="1"/>
        <v>Medio</v>
      </c>
      <c r="J26" s="78">
        <f t="shared" si="8"/>
        <v>2</v>
      </c>
      <c r="K26" s="103">
        <v>4</v>
      </c>
      <c r="L26" s="104">
        <v>2</v>
      </c>
      <c r="M26" s="104">
        <v>2</v>
      </c>
      <c r="N26" s="104">
        <v>1</v>
      </c>
      <c r="O26" s="104">
        <f t="shared" si="9"/>
        <v>3</v>
      </c>
      <c r="P26" s="78" t="str">
        <f t="shared" si="3"/>
        <v>Medio</v>
      </c>
      <c r="Q26" s="78">
        <f t="shared" si="4"/>
        <v>2</v>
      </c>
      <c r="R26" s="78">
        <f t="shared" si="10"/>
        <v>2</v>
      </c>
      <c r="S26" s="78" t="str">
        <f t="shared" si="5"/>
        <v>Medio</v>
      </c>
    </row>
    <row r="27" spans="1:19" x14ac:dyDescent="0.2">
      <c r="A27" s="111" t="s">
        <v>254</v>
      </c>
      <c r="B27" s="78" t="s">
        <v>70</v>
      </c>
      <c r="C27" s="78">
        <f t="shared" si="6"/>
        <v>1</v>
      </c>
      <c r="D27" s="103">
        <v>4</v>
      </c>
      <c r="E27" s="104">
        <v>2</v>
      </c>
      <c r="F27" s="104">
        <v>2</v>
      </c>
      <c r="G27" s="104">
        <v>1</v>
      </c>
      <c r="H27" s="104">
        <f t="shared" si="7"/>
        <v>3</v>
      </c>
      <c r="I27" s="78" t="str">
        <f t="shared" si="1"/>
        <v>Medio</v>
      </c>
      <c r="J27" s="78">
        <f t="shared" si="8"/>
        <v>2</v>
      </c>
      <c r="K27" s="103">
        <v>4</v>
      </c>
      <c r="L27" s="104">
        <v>2</v>
      </c>
      <c r="M27" s="104">
        <v>2</v>
      </c>
      <c r="N27" s="104">
        <v>1</v>
      </c>
      <c r="O27" s="104">
        <f t="shared" si="9"/>
        <v>3</v>
      </c>
      <c r="P27" s="78" t="str">
        <f t="shared" si="3"/>
        <v>Medio</v>
      </c>
      <c r="Q27" s="78">
        <f t="shared" si="4"/>
        <v>2</v>
      </c>
      <c r="R27" s="78">
        <f t="shared" si="10"/>
        <v>2</v>
      </c>
      <c r="S27" s="78" t="str">
        <f t="shared" si="5"/>
        <v>Medio</v>
      </c>
    </row>
    <row r="28" spans="1:19" x14ac:dyDescent="0.2">
      <c r="A28" s="102" t="s">
        <v>154</v>
      </c>
      <c r="B28" s="78" t="s">
        <v>70</v>
      </c>
      <c r="C28" s="78">
        <f t="shared" si="6"/>
        <v>1</v>
      </c>
      <c r="D28" s="108">
        <v>4</v>
      </c>
      <c r="E28" s="108">
        <v>3</v>
      </c>
      <c r="F28" s="108">
        <v>2</v>
      </c>
      <c r="G28" s="108">
        <v>1</v>
      </c>
      <c r="H28" s="108">
        <f t="shared" si="7"/>
        <v>3</v>
      </c>
      <c r="I28" s="78" t="str">
        <f t="shared" si="1"/>
        <v>Medio</v>
      </c>
      <c r="J28" s="78">
        <f t="shared" si="8"/>
        <v>2</v>
      </c>
      <c r="K28" s="108">
        <v>4</v>
      </c>
      <c r="L28" s="108">
        <v>3</v>
      </c>
      <c r="M28" s="108">
        <v>2</v>
      </c>
      <c r="N28" s="108">
        <v>1</v>
      </c>
      <c r="O28" s="108">
        <f t="shared" si="9"/>
        <v>3</v>
      </c>
      <c r="P28" s="78" t="str">
        <f t="shared" si="3"/>
        <v>Medio</v>
      </c>
      <c r="Q28" s="78">
        <f t="shared" si="4"/>
        <v>2</v>
      </c>
      <c r="R28" s="78">
        <f t="shared" si="10"/>
        <v>2</v>
      </c>
      <c r="S28" s="78" t="str">
        <f t="shared" si="5"/>
        <v>Medio</v>
      </c>
    </row>
    <row r="29" spans="1:19" x14ac:dyDescent="0.2">
      <c r="A29" s="111" t="s">
        <v>211</v>
      </c>
      <c r="B29" s="78" t="s">
        <v>70</v>
      </c>
      <c r="C29" s="78">
        <f t="shared" si="6"/>
        <v>1</v>
      </c>
      <c r="D29" s="108">
        <v>4</v>
      </c>
      <c r="E29" s="108">
        <v>3</v>
      </c>
      <c r="F29" s="108">
        <v>2</v>
      </c>
      <c r="G29" s="108">
        <v>1</v>
      </c>
      <c r="H29" s="108">
        <f t="shared" si="7"/>
        <v>3</v>
      </c>
      <c r="I29" s="78" t="str">
        <f t="shared" si="1"/>
        <v>Medio</v>
      </c>
      <c r="J29" s="78">
        <f t="shared" si="8"/>
        <v>2</v>
      </c>
      <c r="K29" s="108">
        <v>4</v>
      </c>
      <c r="L29" s="108">
        <v>3</v>
      </c>
      <c r="M29" s="108">
        <v>2</v>
      </c>
      <c r="N29" s="108">
        <v>1</v>
      </c>
      <c r="O29" s="108">
        <f t="shared" si="9"/>
        <v>3</v>
      </c>
      <c r="P29" s="78" t="str">
        <f t="shared" si="3"/>
        <v>Medio</v>
      </c>
      <c r="Q29" s="78">
        <f t="shared" si="4"/>
        <v>2</v>
      </c>
      <c r="R29" s="78">
        <f t="shared" si="10"/>
        <v>2</v>
      </c>
      <c r="S29" s="78" t="str">
        <f t="shared" si="5"/>
        <v>Medio</v>
      </c>
    </row>
    <row r="30" spans="1:19" x14ac:dyDescent="0.2">
      <c r="A30" s="102" t="s">
        <v>114</v>
      </c>
      <c r="B30" s="78" t="s">
        <v>70</v>
      </c>
      <c r="C30" s="78">
        <f t="shared" si="6"/>
        <v>1</v>
      </c>
      <c r="D30" s="108">
        <v>4</v>
      </c>
      <c r="E30" s="108">
        <v>3</v>
      </c>
      <c r="F30" s="108">
        <v>2</v>
      </c>
      <c r="G30" s="108">
        <v>1</v>
      </c>
      <c r="H30" s="108">
        <f t="shared" si="7"/>
        <v>3</v>
      </c>
      <c r="I30" s="78" t="str">
        <f t="shared" si="1"/>
        <v>Medio</v>
      </c>
      <c r="J30" s="78">
        <f t="shared" si="8"/>
        <v>2</v>
      </c>
      <c r="K30" s="108">
        <v>4</v>
      </c>
      <c r="L30" s="108">
        <v>3</v>
      </c>
      <c r="M30" s="108">
        <v>2</v>
      </c>
      <c r="N30" s="108">
        <v>1</v>
      </c>
      <c r="O30" s="108">
        <f t="shared" si="9"/>
        <v>3</v>
      </c>
      <c r="P30" s="78" t="str">
        <f t="shared" si="3"/>
        <v>Medio</v>
      </c>
      <c r="Q30" s="78">
        <f t="shared" si="4"/>
        <v>2</v>
      </c>
      <c r="R30" s="78">
        <f t="shared" si="10"/>
        <v>2</v>
      </c>
      <c r="S30" s="78" t="str">
        <f t="shared" si="5"/>
        <v>Medio</v>
      </c>
    </row>
    <row r="31" spans="1:19" x14ac:dyDescent="0.2">
      <c r="A31" s="110" t="s">
        <v>239</v>
      </c>
      <c r="B31" s="78" t="s">
        <v>213</v>
      </c>
      <c r="C31" s="78">
        <f t="shared" si="6"/>
        <v>3</v>
      </c>
      <c r="D31" s="103">
        <v>5</v>
      </c>
      <c r="E31" s="104">
        <v>3</v>
      </c>
      <c r="F31" s="104">
        <v>3</v>
      </c>
      <c r="G31" s="104">
        <v>3</v>
      </c>
      <c r="H31" s="104">
        <f t="shared" si="7"/>
        <v>4</v>
      </c>
      <c r="I31" s="78" t="str">
        <f t="shared" si="1"/>
        <v>Alto</v>
      </c>
      <c r="J31" s="78">
        <f t="shared" si="8"/>
        <v>3</v>
      </c>
      <c r="K31" s="103">
        <v>5</v>
      </c>
      <c r="L31" s="104">
        <v>3</v>
      </c>
      <c r="M31" s="104">
        <v>3</v>
      </c>
      <c r="N31" s="104">
        <v>3</v>
      </c>
      <c r="O31" s="104">
        <f t="shared" si="9"/>
        <v>4</v>
      </c>
      <c r="P31" s="78" t="str">
        <f t="shared" si="3"/>
        <v>Alto</v>
      </c>
      <c r="Q31" s="78">
        <f t="shared" si="4"/>
        <v>3</v>
      </c>
      <c r="R31" s="78">
        <f t="shared" si="10"/>
        <v>3</v>
      </c>
      <c r="S31" s="78" t="str">
        <f t="shared" si="5"/>
        <v>Alto</v>
      </c>
    </row>
    <row r="32" spans="1:19" x14ac:dyDescent="0.2">
      <c r="A32" s="111" t="s">
        <v>212</v>
      </c>
      <c r="B32" s="78" t="s">
        <v>70</v>
      </c>
      <c r="C32" s="78">
        <f t="shared" si="6"/>
        <v>1</v>
      </c>
      <c r="D32" s="108">
        <v>4</v>
      </c>
      <c r="E32" s="108">
        <v>3</v>
      </c>
      <c r="F32" s="108">
        <v>2</v>
      </c>
      <c r="G32" s="108">
        <v>1</v>
      </c>
      <c r="H32" s="108">
        <f t="shared" si="7"/>
        <v>3</v>
      </c>
      <c r="I32" s="78" t="str">
        <f t="shared" si="1"/>
        <v>Medio</v>
      </c>
      <c r="J32" s="78">
        <f t="shared" si="8"/>
        <v>2</v>
      </c>
      <c r="K32" s="108">
        <v>4</v>
      </c>
      <c r="L32" s="108">
        <v>3</v>
      </c>
      <c r="M32" s="108">
        <v>2</v>
      </c>
      <c r="N32" s="108">
        <v>1</v>
      </c>
      <c r="O32" s="108">
        <f t="shared" si="9"/>
        <v>3</v>
      </c>
      <c r="P32" s="78" t="str">
        <f t="shared" si="3"/>
        <v>Medio</v>
      </c>
      <c r="Q32" s="78">
        <f t="shared" si="4"/>
        <v>2</v>
      </c>
      <c r="R32" s="78">
        <f t="shared" si="10"/>
        <v>2</v>
      </c>
      <c r="S32" s="78" t="str">
        <f t="shared" si="5"/>
        <v>Medio</v>
      </c>
    </row>
    <row r="33" spans="1:19" x14ac:dyDescent="0.2">
      <c r="A33" s="107" t="s">
        <v>259</v>
      </c>
      <c r="B33" s="78" t="s">
        <v>213</v>
      </c>
      <c r="C33" s="78">
        <f t="shared" ref="C33" si="11">IF(B33="Pública",1,IF(B33="Pública Clasificada",2,IF(B33="Pública Reservada",3,"")))</f>
        <v>3</v>
      </c>
      <c r="D33" s="103">
        <v>5</v>
      </c>
      <c r="E33" s="104">
        <v>3</v>
      </c>
      <c r="F33" s="104">
        <v>3</v>
      </c>
      <c r="G33" s="104">
        <v>3</v>
      </c>
      <c r="H33" s="104">
        <f t="shared" ref="H33" si="12">IF(D33="","",IF(E33="","",IF(F33="","",IF(G33="","",ROUND(D33*0.35+E33*0.45+F33*0.15+G33*0.05,0)))))</f>
        <v>4</v>
      </c>
      <c r="I33" s="78" t="str">
        <f t="shared" ref="I33" si="13">IF(H33=5,"Alto",IF(H33=4,"Alto",IF(H33=3,"Medio",IF(H33=2,"Medio",IF(H33=1,"Bajo","")))))</f>
        <v>Alto</v>
      </c>
      <c r="J33" s="78">
        <f t="shared" ref="J33" si="14">IF(I33="Bajo",1,IF(I33="Medio",2,IF(I33="Alto",3,"")))</f>
        <v>3</v>
      </c>
      <c r="K33" s="103">
        <v>5</v>
      </c>
      <c r="L33" s="104">
        <v>3</v>
      </c>
      <c r="M33" s="104">
        <v>3</v>
      </c>
      <c r="N33" s="104">
        <v>3</v>
      </c>
      <c r="O33" s="104">
        <f t="shared" ref="O33" si="15">IF(K33="","",IF(L33="","",IF(M33="","",IF(N33="","",ROUND(K33*0.35+L33*0.45+M33*0.15+N33*0.05,0)))))</f>
        <v>4</v>
      </c>
      <c r="P33" s="78" t="str">
        <f t="shared" ref="P33" si="16">IF(O33=5,"Alto",IF(O33=4,"Alto",IF(O33=3,"Medio",IF(O33=2,"Medio",IF(O33=1,"Bajo","")))))</f>
        <v>Alto</v>
      </c>
      <c r="R33" s="78">
        <f t="shared" si="10"/>
        <v>3</v>
      </c>
      <c r="S33" s="78" t="str">
        <f t="shared" si="5"/>
        <v>Alto</v>
      </c>
    </row>
    <row r="34" spans="1:19" x14ac:dyDescent="0.2">
      <c r="A34" s="107" t="s">
        <v>260</v>
      </c>
      <c r="R34" s="78" t="e">
        <f t="shared" si="10"/>
        <v>#DIV/0!</v>
      </c>
      <c r="S34" s="78"/>
    </row>
    <row r="35" spans="1:19" x14ac:dyDescent="0.2">
      <c r="A35" s="99" t="s">
        <v>289</v>
      </c>
      <c r="B35" s="78" t="s">
        <v>213</v>
      </c>
      <c r="C35" s="78">
        <f t="shared" ref="C35:C36" si="17">IF(B35="Pública",1,IF(B35="Pública Clasificada",2,IF(B35="Pública Reservada",3,"")))</f>
        <v>3</v>
      </c>
      <c r="D35" s="103">
        <v>5</v>
      </c>
      <c r="E35" s="104">
        <v>3</v>
      </c>
      <c r="F35" s="104">
        <v>3</v>
      </c>
      <c r="G35" s="104">
        <v>3</v>
      </c>
      <c r="H35" s="104">
        <f t="shared" ref="H35:H36" si="18">IF(D35="","",IF(E35="","",IF(F35="","",IF(G35="","",ROUND(D35*0.35+E35*0.45+F35*0.15+G35*0.05,0)))))</f>
        <v>4</v>
      </c>
      <c r="I35" s="78" t="str">
        <f t="shared" ref="I35:I36" si="19">IF(H35=5,"Alto",IF(H35=4,"Alto",IF(H35=3,"Medio",IF(H35=2,"Medio",IF(H35=1,"Bajo","")))))</f>
        <v>Alto</v>
      </c>
      <c r="J35" s="78">
        <f t="shared" ref="J35:J36" si="20">IF(I35="Bajo",1,IF(I35="Medio",2,IF(I35="Alto",3,"")))</f>
        <v>3</v>
      </c>
      <c r="K35" s="103">
        <v>5</v>
      </c>
      <c r="L35" s="104">
        <v>3</v>
      </c>
      <c r="M35" s="104">
        <v>3</v>
      </c>
      <c r="N35" s="104">
        <v>3</v>
      </c>
      <c r="O35" s="104">
        <f t="shared" ref="O35:O36" si="21">IF(K35="","",IF(L35="","",IF(M35="","",IF(N35="","",ROUND(K35*0.35+L35*0.45+M35*0.15+N35*0.05,0)))))</f>
        <v>4</v>
      </c>
      <c r="P35" s="78" t="str">
        <f t="shared" ref="P35:P36" si="22">IF(O35=5,"Alto",IF(O35=4,"Alto",IF(O35=3,"Medio",IF(O35=2,"Medio",IF(O35=1,"Bajo","")))))</f>
        <v>Alto</v>
      </c>
      <c r="R35" s="78">
        <f t="shared" si="10"/>
        <v>3</v>
      </c>
      <c r="S35" s="78" t="str">
        <f t="shared" si="5"/>
        <v>Alto</v>
      </c>
    </row>
    <row r="36" spans="1:19" x14ac:dyDescent="0.2">
      <c r="A36" s="99" t="s">
        <v>261</v>
      </c>
      <c r="B36" s="78" t="s">
        <v>213</v>
      </c>
      <c r="C36" s="78">
        <f t="shared" si="17"/>
        <v>3</v>
      </c>
      <c r="D36" s="103">
        <v>5</v>
      </c>
      <c r="E36" s="104">
        <v>3</v>
      </c>
      <c r="F36" s="104">
        <v>3</v>
      </c>
      <c r="G36" s="104">
        <v>3</v>
      </c>
      <c r="H36" s="104">
        <f t="shared" si="18"/>
        <v>4</v>
      </c>
      <c r="I36" s="78" t="str">
        <f t="shared" si="19"/>
        <v>Alto</v>
      </c>
      <c r="J36" s="78">
        <f t="shared" si="20"/>
        <v>3</v>
      </c>
      <c r="K36" s="103">
        <v>5</v>
      </c>
      <c r="L36" s="104">
        <v>3</v>
      </c>
      <c r="M36" s="104">
        <v>3</v>
      </c>
      <c r="N36" s="104">
        <v>3</v>
      </c>
      <c r="O36" s="104">
        <f t="shared" si="21"/>
        <v>4</v>
      </c>
      <c r="P36" s="78" t="str">
        <f t="shared" si="22"/>
        <v>Alto</v>
      </c>
      <c r="R36" s="78">
        <f t="shared" si="10"/>
        <v>3</v>
      </c>
      <c r="S36" s="78" t="str">
        <f t="shared" si="5"/>
        <v>Alto</v>
      </c>
    </row>
  </sheetData>
  <sheetProtection password="AA9E" sheet="1" objects="1" scenarios="1"/>
  <sortState ref="A5:S32">
    <sortCondition ref="A4"/>
  </sortState>
  <mergeCells count="5">
    <mergeCell ref="S2:S3"/>
    <mergeCell ref="A2:A3"/>
    <mergeCell ref="D2:I2"/>
    <mergeCell ref="K2:P2"/>
    <mergeCell ref="B2:B3"/>
  </mergeCells>
  <conditionalFormatting sqref="B4:B5 B7:B9 B15 B17 B11:B13 B22 B19:B20 B24 B26">
    <cfRule type="containsText" dxfId="68" priority="157" operator="containsText" text="Pública Clasificada">
      <formula>NOT(ISERROR(SEARCH("Pública Clasificada",B4)))</formula>
    </cfRule>
    <cfRule type="containsText" dxfId="67" priority="158" operator="containsText" text="Pública Reservada">
      <formula>NOT(ISERROR(SEARCH("Pública Reservada",B4)))</formula>
    </cfRule>
    <cfRule type="containsText" dxfId="66" priority="159" operator="containsText" text="Pública">
      <formula>NOT(ISERROR(SEARCH("Pública",B4)))</formula>
    </cfRule>
  </conditionalFormatting>
  <conditionalFormatting sqref="I4 P4 S4:S36">
    <cfRule type="containsText" dxfId="65" priority="151" operator="containsText" text="Medio">
      <formula>NOT(ISERROR(SEARCH("Medio",I4)))</formula>
    </cfRule>
    <cfRule type="containsText" dxfId="64" priority="152" operator="containsText" text="Alto">
      <formula>NOT(ISERROR(SEARCH("Alto",I4)))</formula>
    </cfRule>
    <cfRule type="containsText" dxfId="63" priority="153" operator="containsText" text="Bajo">
      <formula>NOT(ISERROR(SEARCH("Bajo",I4)))</formula>
    </cfRule>
  </conditionalFormatting>
  <conditionalFormatting sqref="B28:B32">
    <cfRule type="containsText" dxfId="62" priority="130" operator="containsText" text="Pública Clasificada">
      <formula>NOT(ISERROR(SEARCH("Pública Clasificada",B28)))</formula>
    </cfRule>
    <cfRule type="containsText" dxfId="61" priority="131" operator="containsText" text="Pública Reservada">
      <formula>NOT(ISERROR(SEARCH("Pública Reservada",B28)))</formula>
    </cfRule>
    <cfRule type="containsText" dxfId="60" priority="132" operator="containsText" text="Pública">
      <formula>NOT(ISERROR(SEARCH("Pública",B28)))</formula>
    </cfRule>
  </conditionalFormatting>
  <conditionalFormatting sqref="B6">
    <cfRule type="containsText" dxfId="59" priority="124" operator="containsText" text="Pública Clasificada">
      <formula>NOT(ISERROR(SEARCH("Pública Clasificada",B6)))</formula>
    </cfRule>
    <cfRule type="containsText" dxfId="58" priority="125" operator="containsText" text="Pública Reservada">
      <formula>NOT(ISERROR(SEARCH("Pública Reservada",B6)))</formula>
    </cfRule>
    <cfRule type="containsText" dxfId="57" priority="126" operator="containsText" text="Pública">
      <formula>NOT(ISERROR(SEARCH("Pública",B6)))</formula>
    </cfRule>
  </conditionalFormatting>
  <conditionalFormatting sqref="B14">
    <cfRule type="containsText" dxfId="56" priority="118" operator="containsText" text="Pública Clasificada">
      <formula>NOT(ISERROR(SEARCH("Pública Clasificada",B14)))</formula>
    </cfRule>
    <cfRule type="containsText" dxfId="55" priority="119" operator="containsText" text="Pública Reservada">
      <formula>NOT(ISERROR(SEARCH("Pública Reservada",B14)))</formula>
    </cfRule>
    <cfRule type="containsText" dxfId="54" priority="120" operator="containsText" text="Pública">
      <formula>NOT(ISERROR(SEARCH("Pública",B14)))</formula>
    </cfRule>
  </conditionalFormatting>
  <conditionalFormatting sqref="B16">
    <cfRule type="containsText" dxfId="53" priority="112" operator="containsText" text="Pública Clasificada">
      <formula>NOT(ISERROR(SEARCH("Pública Clasificada",B16)))</formula>
    </cfRule>
    <cfRule type="containsText" dxfId="52" priority="113" operator="containsText" text="Pública Reservada">
      <formula>NOT(ISERROR(SEARCH("Pública Reservada",B16)))</formula>
    </cfRule>
    <cfRule type="containsText" dxfId="51" priority="114" operator="containsText" text="Pública">
      <formula>NOT(ISERROR(SEARCH("Pública",B16)))</formula>
    </cfRule>
  </conditionalFormatting>
  <conditionalFormatting sqref="B18">
    <cfRule type="containsText" dxfId="50" priority="85" operator="containsText" text="Pública Clasificada">
      <formula>NOT(ISERROR(SEARCH("Pública Clasificada",B18)))</formula>
    </cfRule>
    <cfRule type="containsText" dxfId="49" priority="86" operator="containsText" text="Pública Reservada">
      <formula>NOT(ISERROR(SEARCH("Pública Reservada",B18)))</formula>
    </cfRule>
    <cfRule type="containsText" dxfId="48" priority="87" operator="containsText" text="Pública">
      <formula>NOT(ISERROR(SEARCH("Pública",B18)))</formula>
    </cfRule>
  </conditionalFormatting>
  <conditionalFormatting sqref="B10">
    <cfRule type="containsText" dxfId="47" priority="79" operator="containsText" text="Pública Clasificada">
      <formula>NOT(ISERROR(SEARCH("Pública Clasificada",B10)))</formula>
    </cfRule>
    <cfRule type="containsText" dxfId="46" priority="80" operator="containsText" text="Pública Reservada">
      <formula>NOT(ISERROR(SEARCH("Pública Reservada",B10)))</formula>
    </cfRule>
    <cfRule type="containsText" dxfId="45" priority="81" operator="containsText" text="Pública">
      <formula>NOT(ISERROR(SEARCH("Pública",B10)))</formula>
    </cfRule>
  </conditionalFormatting>
  <conditionalFormatting sqref="B21">
    <cfRule type="containsText" dxfId="44" priority="73" operator="containsText" text="Pública Clasificada">
      <formula>NOT(ISERROR(SEARCH("Pública Clasificada",B21)))</formula>
    </cfRule>
    <cfRule type="containsText" dxfId="43" priority="74" operator="containsText" text="Pública Reservada">
      <formula>NOT(ISERROR(SEARCH("Pública Reservada",B21)))</formula>
    </cfRule>
    <cfRule type="containsText" dxfId="42" priority="75" operator="containsText" text="Pública">
      <formula>NOT(ISERROR(SEARCH("Pública",B21)))</formula>
    </cfRule>
  </conditionalFormatting>
  <conditionalFormatting sqref="B27">
    <cfRule type="containsText" dxfId="41" priority="67" operator="containsText" text="Pública Clasificada">
      <formula>NOT(ISERROR(SEARCH("Pública Clasificada",B27)))</formula>
    </cfRule>
    <cfRule type="containsText" dxfId="40" priority="68" operator="containsText" text="Pública Reservada">
      <formula>NOT(ISERROR(SEARCH("Pública Reservada",B27)))</formula>
    </cfRule>
    <cfRule type="containsText" dxfId="39" priority="69" operator="containsText" text="Pública">
      <formula>NOT(ISERROR(SEARCH("Pública",B27)))</formula>
    </cfRule>
  </conditionalFormatting>
  <conditionalFormatting sqref="B23">
    <cfRule type="containsText" dxfId="38" priority="55" operator="containsText" text="Pública Clasificada">
      <formula>NOT(ISERROR(SEARCH("Pública Clasificada",B23)))</formula>
    </cfRule>
    <cfRule type="containsText" dxfId="37" priority="56" operator="containsText" text="Pública Reservada">
      <formula>NOT(ISERROR(SEARCH("Pública Reservada",B23)))</formula>
    </cfRule>
    <cfRule type="containsText" dxfId="36" priority="57" operator="containsText" text="Pública">
      <formula>NOT(ISERROR(SEARCH("Pública",B23)))</formula>
    </cfRule>
  </conditionalFormatting>
  <conditionalFormatting sqref="B25">
    <cfRule type="containsText" dxfId="35" priority="46" operator="containsText" text="Pública Clasificada">
      <formula>NOT(ISERROR(SEARCH("Pública Clasificada",B25)))</formula>
    </cfRule>
    <cfRule type="containsText" dxfId="34" priority="47" operator="containsText" text="Pública Reservada">
      <formula>NOT(ISERROR(SEARCH("Pública Reservada",B25)))</formula>
    </cfRule>
    <cfRule type="containsText" dxfId="33" priority="48" operator="containsText" text="Pública">
      <formula>NOT(ISERROR(SEARCH("Pública",B25)))</formula>
    </cfRule>
  </conditionalFormatting>
  <conditionalFormatting sqref="P5:P32">
    <cfRule type="containsText" dxfId="32" priority="40" operator="containsText" text="Medio">
      <formula>NOT(ISERROR(SEARCH("Medio",P5)))</formula>
    </cfRule>
    <cfRule type="containsText" dxfId="31" priority="41" operator="containsText" text="Alto">
      <formula>NOT(ISERROR(SEARCH("Alto",P5)))</formula>
    </cfRule>
    <cfRule type="containsText" dxfId="30" priority="42" operator="containsText" text="Bajo">
      <formula>NOT(ISERROR(SEARCH("Bajo",P5)))</formula>
    </cfRule>
  </conditionalFormatting>
  <conditionalFormatting sqref="I5:I32">
    <cfRule type="containsText" dxfId="29" priority="37" operator="containsText" text="Medio">
      <formula>NOT(ISERROR(SEARCH("Medio",I5)))</formula>
    </cfRule>
    <cfRule type="containsText" dxfId="28" priority="38" operator="containsText" text="Alto">
      <formula>NOT(ISERROR(SEARCH("Alto",I5)))</formula>
    </cfRule>
    <cfRule type="containsText" dxfId="27" priority="39" operator="containsText" text="Bajo">
      <formula>NOT(ISERROR(SEARCH("Bajo",I5)))</formula>
    </cfRule>
  </conditionalFormatting>
  <conditionalFormatting sqref="B33">
    <cfRule type="containsText" dxfId="26" priority="34" operator="containsText" text="Pública Clasificada">
      <formula>NOT(ISERROR(SEARCH("Pública Clasificada",B33)))</formula>
    </cfRule>
    <cfRule type="containsText" dxfId="25" priority="35" operator="containsText" text="Pública Reservada">
      <formula>NOT(ISERROR(SEARCH("Pública Reservada",B33)))</formula>
    </cfRule>
    <cfRule type="containsText" dxfId="24" priority="36" operator="containsText" text="Pública">
      <formula>NOT(ISERROR(SEARCH("Pública",B33)))</formula>
    </cfRule>
  </conditionalFormatting>
  <conditionalFormatting sqref="P33">
    <cfRule type="containsText" dxfId="23" priority="31" operator="containsText" text="Medio">
      <formula>NOT(ISERROR(SEARCH("Medio",P33)))</formula>
    </cfRule>
    <cfRule type="containsText" dxfId="22" priority="32" operator="containsText" text="Alto">
      <formula>NOT(ISERROR(SEARCH("Alto",P33)))</formula>
    </cfRule>
    <cfRule type="containsText" dxfId="21" priority="33" operator="containsText" text="Bajo">
      <formula>NOT(ISERROR(SEARCH("Bajo",P33)))</formula>
    </cfRule>
  </conditionalFormatting>
  <conditionalFormatting sqref="I33">
    <cfRule type="containsText" dxfId="20" priority="28" operator="containsText" text="Medio">
      <formula>NOT(ISERROR(SEARCH("Medio",I33)))</formula>
    </cfRule>
    <cfRule type="containsText" dxfId="19" priority="29" operator="containsText" text="Alto">
      <formula>NOT(ISERROR(SEARCH("Alto",I33)))</formula>
    </cfRule>
    <cfRule type="containsText" dxfId="18" priority="30" operator="containsText" text="Bajo">
      <formula>NOT(ISERROR(SEARCH("Bajo",I33)))</formula>
    </cfRule>
  </conditionalFormatting>
  <conditionalFormatting sqref="B35">
    <cfRule type="containsText" dxfId="17" priority="25" operator="containsText" text="Pública Clasificada">
      <formula>NOT(ISERROR(SEARCH("Pública Clasificada",B35)))</formula>
    </cfRule>
    <cfRule type="containsText" dxfId="16" priority="26" operator="containsText" text="Pública Reservada">
      <formula>NOT(ISERROR(SEARCH("Pública Reservada",B35)))</formula>
    </cfRule>
    <cfRule type="containsText" dxfId="15" priority="27" operator="containsText" text="Pública">
      <formula>NOT(ISERROR(SEARCH("Pública",B35)))</formula>
    </cfRule>
  </conditionalFormatting>
  <conditionalFormatting sqref="P35">
    <cfRule type="containsText" dxfId="14" priority="22" operator="containsText" text="Medio">
      <formula>NOT(ISERROR(SEARCH("Medio",P35)))</formula>
    </cfRule>
    <cfRule type="containsText" dxfId="13" priority="23" operator="containsText" text="Alto">
      <formula>NOT(ISERROR(SEARCH("Alto",P35)))</formula>
    </cfRule>
    <cfRule type="containsText" dxfId="12" priority="24" operator="containsText" text="Bajo">
      <formula>NOT(ISERROR(SEARCH("Bajo",P35)))</formula>
    </cfRule>
  </conditionalFormatting>
  <conditionalFormatting sqref="I35">
    <cfRule type="containsText" dxfId="11" priority="19" operator="containsText" text="Medio">
      <formula>NOT(ISERROR(SEARCH("Medio",I35)))</formula>
    </cfRule>
    <cfRule type="containsText" dxfId="10" priority="20" operator="containsText" text="Alto">
      <formula>NOT(ISERROR(SEARCH("Alto",I35)))</formula>
    </cfRule>
    <cfRule type="containsText" dxfId="9" priority="21" operator="containsText" text="Bajo">
      <formula>NOT(ISERROR(SEARCH("Bajo",I35)))</formula>
    </cfRule>
  </conditionalFormatting>
  <conditionalFormatting sqref="B36">
    <cfRule type="containsText" dxfId="8" priority="16" operator="containsText" text="Pública Clasificada">
      <formula>NOT(ISERROR(SEARCH("Pública Clasificada",B36)))</formula>
    </cfRule>
    <cfRule type="containsText" dxfId="7" priority="17" operator="containsText" text="Pública Reservada">
      <formula>NOT(ISERROR(SEARCH("Pública Reservada",B36)))</formula>
    </cfRule>
    <cfRule type="containsText" dxfId="6" priority="18" operator="containsText" text="Pública">
      <formula>NOT(ISERROR(SEARCH("Pública",B36)))</formula>
    </cfRule>
  </conditionalFormatting>
  <conditionalFormatting sqref="P36">
    <cfRule type="containsText" dxfId="5" priority="13" operator="containsText" text="Medio">
      <formula>NOT(ISERROR(SEARCH("Medio",P36)))</formula>
    </cfRule>
    <cfRule type="containsText" dxfId="4" priority="14" operator="containsText" text="Alto">
      <formula>NOT(ISERROR(SEARCH("Alto",P36)))</formula>
    </cfRule>
    <cfRule type="containsText" dxfId="3" priority="15" operator="containsText" text="Bajo">
      <formula>NOT(ISERROR(SEARCH("Bajo",P36)))</formula>
    </cfRule>
  </conditionalFormatting>
  <conditionalFormatting sqref="I36">
    <cfRule type="containsText" dxfId="2" priority="10" operator="containsText" text="Medio">
      <formula>NOT(ISERROR(SEARCH("Medio",I36)))</formula>
    </cfRule>
    <cfRule type="containsText" dxfId="1" priority="11" operator="containsText" text="Alto">
      <formula>NOT(ISERROR(SEARCH("Alto",I36)))</formula>
    </cfRule>
    <cfRule type="containsText" dxfId="0" priority="12" operator="containsText" text="Bajo">
      <formula>NOT(ISERROR(SEARCH("Bajo",I36)))</formula>
    </cfRule>
  </conditionalFormatting>
  <dataValidations disablePrompts="1" count="2">
    <dataValidation type="list" allowBlank="1" showInputMessage="1" showErrorMessage="1" sqref="K20:N21 D9:G10 D4:G5 D15:G17 D24:G24 K17:N17 D13:G13 D7:G7 K4:N5 D20:G21 K15:N15 K7:N13 K24:N24">
      <formula1>"1,2,3,4,5"</formula1>
    </dataValidation>
    <dataValidation type="list" allowBlank="1" showInputMessage="1" showErrorMessage="1" sqref="B1:B1048576">
      <formula1>"Pública,Pública Clasificada,Pública Reservada,No Aplica"</formula1>
    </dataValidation>
  </dataValidations>
  <pageMargins left="0.7" right="0.7" top="0.75" bottom="0.75" header="0.3" footer="0.3"/>
  <pageSetup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Inventario de Activos</vt:lpstr>
      <vt:lpstr>Hoja1</vt:lpstr>
      <vt:lpstr>Agrupamiento Activos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Barrera Rodriguez</dc:creator>
  <cp:lastModifiedBy>Geovanna Milena González García</cp:lastModifiedBy>
  <cp:lastPrinted>2016-09-06T13:20:43Z</cp:lastPrinted>
  <dcterms:created xsi:type="dcterms:W3CDTF">2015-07-22T20:34:34Z</dcterms:created>
  <dcterms:modified xsi:type="dcterms:W3CDTF">2018-09-05T20:04:41Z</dcterms:modified>
</cp:coreProperties>
</file>