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Password="AA9E" lockStructure="1"/>
  <bookViews>
    <workbookView xWindow="0" yWindow="465" windowWidth="29040" windowHeight="18240" tabRatio="403"/>
  </bookViews>
  <sheets>
    <sheet name="Inventario de Activos" sheetId="1" r:id="rId1"/>
    <sheet name="Hoja1" sheetId="3" state="hidden" r:id="rId2"/>
    <sheet name="Agrupamiento Activos" sheetId="2" r:id="rId3"/>
  </sheets>
  <definedNames>
    <definedName name="_xlnm._FilterDatabase" localSheetId="0" hidden="1">'Inventario de Activos'!$Z$1:$Z$200</definedName>
    <definedName name="Idioma">#REF!</definedName>
    <definedName name="Z_5A47BE45_6FF8_E742_A61A_489459C72465_.wvu.Cols" localSheetId="0" hidden="1">'Inventario de Activos'!$AH:$AK</definedName>
    <definedName name="Z_5A47BE45_6FF8_E742_A61A_489459C72465_.wvu.FilterData" localSheetId="0" hidden="1">'Inventario de Activos'!$A$7:$AK$37</definedName>
  </definedNames>
  <calcPr calcId="144525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Y36" i="1" l="1"/>
  <c r="X36" i="1"/>
  <c r="W36" i="1"/>
  <c r="Z200" i="1" l="1"/>
  <c r="Y200" i="1"/>
  <c r="X200" i="1"/>
  <c r="W200" i="1"/>
  <c r="Z199" i="1"/>
  <c r="Y199" i="1"/>
  <c r="X199" i="1"/>
  <c r="W199" i="1"/>
  <c r="Z198" i="1"/>
  <c r="Y198" i="1"/>
  <c r="X198" i="1"/>
  <c r="W198" i="1"/>
  <c r="Z197" i="1"/>
  <c r="Y197" i="1"/>
  <c r="X197" i="1"/>
  <c r="W197" i="1"/>
  <c r="Z196" i="1"/>
  <c r="Y196" i="1"/>
  <c r="X196" i="1"/>
  <c r="W196" i="1"/>
  <c r="Z195" i="1"/>
  <c r="Y195" i="1"/>
  <c r="X195" i="1"/>
  <c r="W195" i="1"/>
  <c r="Z194" i="1"/>
  <c r="Y194" i="1"/>
  <c r="X194" i="1"/>
  <c r="W194" i="1"/>
  <c r="Z193" i="1"/>
  <c r="Y193" i="1"/>
  <c r="X193" i="1"/>
  <c r="W193" i="1"/>
  <c r="Z192" i="1"/>
  <c r="Y192" i="1"/>
  <c r="X192" i="1"/>
  <c r="W192" i="1"/>
  <c r="Z191" i="1"/>
  <c r="Y191" i="1"/>
  <c r="X191" i="1"/>
  <c r="W191" i="1"/>
  <c r="Z190" i="1"/>
  <c r="Y190" i="1"/>
  <c r="X190" i="1"/>
  <c r="W190" i="1"/>
  <c r="Z189" i="1"/>
  <c r="Y189" i="1"/>
  <c r="X189" i="1"/>
  <c r="W189" i="1"/>
  <c r="Z188" i="1"/>
  <c r="Y188" i="1"/>
  <c r="X188" i="1"/>
  <c r="W188" i="1"/>
  <c r="Z187" i="1"/>
  <c r="Y187" i="1"/>
  <c r="X187" i="1"/>
  <c r="W187" i="1"/>
  <c r="Z186" i="1"/>
  <c r="Y186" i="1"/>
  <c r="X186" i="1"/>
  <c r="W186" i="1"/>
  <c r="Z185" i="1"/>
  <c r="Y185" i="1"/>
  <c r="X185" i="1"/>
  <c r="W185" i="1"/>
  <c r="Z184" i="1"/>
  <c r="Y184" i="1"/>
  <c r="X184" i="1"/>
  <c r="W184" i="1"/>
  <c r="Z183" i="1"/>
  <c r="Y183" i="1"/>
  <c r="X183" i="1"/>
  <c r="W183" i="1"/>
  <c r="Z182" i="1"/>
  <c r="Y182" i="1"/>
  <c r="X182" i="1"/>
  <c r="W182" i="1"/>
  <c r="Z181" i="1"/>
  <c r="Y181" i="1"/>
  <c r="X181" i="1"/>
  <c r="W181" i="1"/>
  <c r="Z180" i="1"/>
  <c r="Y180" i="1"/>
  <c r="X180" i="1"/>
  <c r="W180" i="1"/>
  <c r="Z179" i="1"/>
  <c r="Y179" i="1"/>
  <c r="X179" i="1"/>
  <c r="W179" i="1"/>
  <c r="Z178" i="1"/>
  <c r="Y178" i="1"/>
  <c r="X178" i="1"/>
  <c r="W178" i="1"/>
  <c r="Z177" i="1"/>
  <c r="Y177" i="1"/>
  <c r="X177" i="1"/>
  <c r="W177" i="1"/>
  <c r="Z176" i="1"/>
  <c r="Y176" i="1"/>
  <c r="X176" i="1"/>
  <c r="W176" i="1"/>
  <c r="Z175" i="1"/>
  <c r="Y175" i="1"/>
  <c r="X175" i="1"/>
  <c r="W175" i="1"/>
  <c r="Z174" i="1"/>
  <c r="Y174" i="1"/>
  <c r="X174" i="1"/>
  <c r="W174" i="1"/>
  <c r="Z173" i="1"/>
  <c r="Y173" i="1"/>
  <c r="X173" i="1"/>
  <c r="W173" i="1"/>
  <c r="Z172" i="1"/>
  <c r="Y172" i="1"/>
  <c r="X172" i="1"/>
  <c r="W172" i="1"/>
  <c r="Z171" i="1"/>
  <c r="Y171" i="1"/>
  <c r="X171" i="1"/>
  <c r="W171" i="1"/>
  <c r="Z170" i="1"/>
  <c r="Y170" i="1"/>
  <c r="X170" i="1"/>
  <c r="W170" i="1"/>
  <c r="Z169" i="1"/>
  <c r="Y169" i="1"/>
  <c r="X169" i="1"/>
  <c r="W169" i="1"/>
  <c r="Z168" i="1"/>
  <c r="Y168" i="1"/>
  <c r="X168" i="1"/>
  <c r="W168" i="1"/>
  <c r="Z167" i="1"/>
  <c r="Y167" i="1"/>
  <c r="X167" i="1"/>
  <c r="W167" i="1"/>
  <c r="Z166" i="1"/>
  <c r="Y166" i="1"/>
  <c r="X166" i="1"/>
  <c r="W166" i="1"/>
  <c r="Z165" i="1"/>
  <c r="Y165" i="1"/>
  <c r="X165" i="1"/>
  <c r="W165" i="1"/>
  <c r="Z164" i="1"/>
  <c r="Y164" i="1"/>
  <c r="X164" i="1"/>
  <c r="W164" i="1"/>
  <c r="Z163" i="1"/>
  <c r="Y163" i="1"/>
  <c r="X163" i="1"/>
  <c r="W163" i="1"/>
  <c r="Z162" i="1"/>
  <c r="Y162" i="1"/>
  <c r="X162" i="1"/>
  <c r="W162" i="1"/>
  <c r="Z161" i="1"/>
  <c r="Y161" i="1"/>
  <c r="X161" i="1"/>
  <c r="W161" i="1"/>
  <c r="Z160" i="1"/>
  <c r="Y160" i="1"/>
  <c r="X160" i="1"/>
  <c r="W160" i="1"/>
  <c r="Z159" i="1"/>
  <c r="Y159" i="1"/>
  <c r="X159" i="1"/>
  <c r="W159" i="1"/>
  <c r="Z158" i="1"/>
  <c r="Y158" i="1"/>
  <c r="X158" i="1"/>
  <c r="W158" i="1"/>
  <c r="Z157" i="1"/>
  <c r="Y157" i="1"/>
  <c r="X157" i="1"/>
  <c r="W157" i="1"/>
  <c r="Z156" i="1"/>
  <c r="Y156" i="1"/>
  <c r="X156" i="1"/>
  <c r="W156" i="1"/>
  <c r="Z155" i="1"/>
  <c r="Y155" i="1"/>
  <c r="X155" i="1"/>
  <c r="W155" i="1"/>
  <c r="Z154" i="1"/>
  <c r="Y154" i="1"/>
  <c r="X154" i="1"/>
  <c r="W154" i="1"/>
  <c r="Z153" i="1"/>
  <c r="Y153" i="1"/>
  <c r="X153" i="1"/>
  <c r="W153" i="1"/>
  <c r="Z152" i="1"/>
  <c r="Y152" i="1"/>
  <c r="X152" i="1"/>
  <c r="W152" i="1"/>
  <c r="Z151" i="1"/>
  <c r="Y151" i="1"/>
  <c r="X151" i="1"/>
  <c r="W151" i="1"/>
  <c r="Z150" i="1"/>
  <c r="Y150" i="1"/>
  <c r="X150" i="1"/>
  <c r="W150" i="1"/>
  <c r="Z149" i="1"/>
  <c r="Y149" i="1"/>
  <c r="X149" i="1"/>
  <c r="W149" i="1"/>
  <c r="Z148" i="1"/>
  <c r="Y148" i="1"/>
  <c r="X148" i="1"/>
  <c r="W148" i="1"/>
  <c r="Z147" i="1"/>
  <c r="Y147" i="1"/>
  <c r="X147" i="1"/>
  <c r="W147" i="1"/>
  <c r="Z146" i="1"/>
  <c r="Y146" i="1"/>
  <c r="X146" i="1"/>
  <c r="W146" i="1"/>
  <c r="Z145" i="1"/>
  <c r="Y145" i="1"/>
  <c r="X145" i="1"/>
  <c r="W145" i="1"/>
  <c r="Z144" i="1"/>
  <c r="Y144" i="1"/>
  <c r="X144" i="1"/>
  <c r="W144" i="1"/>
  <c r="Z143" i="1"/>
  <c r="Y143" i="1"/>
  <c r="X143" i="1"/>
  <c r="W143" i="1"/>
  <c r="Z142" i="1"/>
  <c r="Y142" i="1"/>
  <c r="X142" i="1"/>
  <c r="W142" i="1"/>
  <c r="Z141" i="1"/>
  <c r="Y141" i="1"/>
  <c r="X141" i="1"/>
  <c r="W141" i="1"/>
  <c r="Z140" i="1"/>
  <c r="Y140" i="1"/>
  <c r="X140" i="1"/>
  <c r="W140" i="1"/>
  <c r="Z139" i="1"/>
  <c r="Y139" i="1"/>
  <c r="X139" i="1"/>
  <c r="W139" i="1"/>
  <c r="Z138" i="1"/>
  <c r="Y138" i="1"/>
  <c r="X138" i="1"/>
  <c r="W138" i="1"/>
  <c r="Z137" i="1"/>
  <c r="Y137" i="1"/>
  <c r="X137" i="1"/>
  <c r="W137" i="1"/>
  <c r="Z136" i="1"/>
  <c r="Y136" i="1"/>
  <c r="X136" i="1"/>
  <c r="W136" i="1"/>
  <c r="Z135" i="1"/>
  <c r="Y135" i="1"/>
  <c r="X135" i="1"/>
  <c r="W135" i="1"/>
  <c r="Z134" i="1"/>
  <c r="Y134" i="1"/>
  <c r="X134" i="1"/>
  <c r="W134" i="1"/>
  <c r="Z133" i="1"/>
  <c r="Y133" i="1"/>
  <c r="X133" i="1"/>
  <c r="W133" i="1"/>
  <c r="Z132" i="1"/>
  <c r="Y132" i="1"/>
  <c r="X132" i="1"/>
  <c r="W132" i="1"/>
  <c r="Z131" i="1"/>
  <c r="Y131" i="1"/>
  <c r="X131" i="1"/>
  <c r="W131" i="1"/>
  <c r="Z130" i="1"/>
  <c r="Y130" i="1"/>
  <c r="X130" i="1"/>
  <c r="W130" i="1"/>
  <c r="Z129" i="1"/>
  <c r="Y129" i="1"/>
  <c r="X129" i="1"/>
  <c r="W129" i="1"/>
  <c r="Z128" i="1"/>
  <c r="Y128" i="1"/>
  <c r="X128" i="1"/>
  <c r="W128" i="1"/>
  <c r="Z127" i="1"/>
  <c r="Y127" i="1"/>
  <c r="X127" i="1"/>
  <c r="W127" i="1"/>
  <c r="Z126" i="1"/>
  <c r="Y126" i="1"/>
  <c r="X126" i="1"/>
  <c r="W126" i="1"/>
  <c r="Z125" i="1"/>
  <c r="Y125" i="1"/>
  <c r="X125" i="1"/>
  <c r="W125" i="1"/>
  <c r="Z124" i="1"/>
  <c r="Y124" i="1"/>
  <c r="X124" i="1"/>
  <c r="W124" i="1"/>
  <c r="Z123" i="1"/>
  <c r="Y123" i="1"/>
  <c r="X123" i="1"/>
  <c r="W123" i="1"/>
  <c r="Z122" i="1"/>
  <c r="Y122" i="1"/>
  <c r="X122" i="1"/>
  <c r="W122" i="1"/>
  <c r="Z121" i="1"/>
  <c r="Y121" i="1"/>
  <c r="X121" i="1"/>
  <c r="W121" i="1"/>
  <c r="Z120" i="1"/>
  <c r="Y120" i="1"/>
  <c r="X120" i="1"/>
  <c r="W120" i="1"/>
  <c r="Z119" i="1"/>
  <c r="Y119" i="1"/>
  <c r="X119" i="1"/>
  <c r="W119" i="1"/>
  <c r="Z118" i="1"/>
  <c r="Y118" i="1"/>
  <c r="X118" i="1"/>
  <c r="W118" i="1"/>
  <c r="Z117" i="1"/>
  <c r="Y117" i="1"/>
  <c r="X117" i="1"/>
  <c r="W117" i="1"/>
  <c r="Z116" i="1"/>
  <c r="Y116" i="1"/>
  <c r="X116" i="1"/>
  <c r="W116" i="1"/>
  <c r="Z115" i="1"/>
  <c r="Y115" i="1"/>
  <c r="X115" i="1"/>
  <c r="W115" i="1"/>
  <c r="Z114" i="1"/>
  <c r="Y114" i="1"/>
  <c r="X114" i="1"/>
  <c r="W114" i="1"/>
  <c r="Z113" i="1"/>
  <c r="Y113" i="1"/>
  <c r="X113" i="1"/>
  <c r="W113" i="1"/>
  <c r="Z112" i="1"/>
  <c r="Y112" i="1"/>
  <c r="X112" i="1"/>
  <c r="W112" i="1"/>
  <c r="Z111" i="1"/>
  <c r="Y111" i="1"/>
  <c r="X111" i="1"/>
  <c r="W111" i="1"/>
  <c r="Z110" i="1"/>
  <c r="Y110" i="1"/>
  <c r="X110" i="1"/>
  <c r="W110" i="1"/>
  <c r="Z109" i="1"/>
  <c r="Y109" i="1"/>
  <c r="X109" i="1"/>
  <c r="W109" i="1"/>
  <c r="Z108" i="1"/>
  <c r="Y108" i="1"/>
  <c r="X108" i="1"/>
  <c r="W108" i="1"/>
  <c r="Z107" i="1"/>
  <c r="Y107" i="1"/>
  <c r="X107" i="1"/>
  <c r="W107" i="1"/>
  <c r="Z106" i="1"/>
  <c r="Y106" i="1"/>
  <c r="X106" i="1"/>
  <c r="W106" i="1"/>
  <c r="Z105" i="1"/>
  <c r="Y105" i="1"/>
  <c r="X105" i="1"/>
  <c r="W105" i="1"/>
  <c r="Z104" i="1"/>
  <c r="Y104" i="1"/>
  <c r="X104" i="1"/>
  <c r="W104" i="1"/>
  <c r="Z103" i="1"/>
  <c r="Y103" i="1"/>
  <c r="X103" i="1"/>
  <c r="W103" i="1"/>
  <c r="Z102" i="1"/>
  <c r="Y102" i="1"/>
  <c r="X102" i="1"/>
  <c r="W102" i="1"/>
  <c r="Z101" i="1"/>
  <c r="Y101" i="1"/>
  <c r="X101" i="1"/>
  <c r="W101" i="1"/>
  <c r="Z100" i="1"/>
  <c r="Y100" i="1"/>
  <c r="X100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5" i="1"/>
  <c r="W34" i="1"/>
  <c r="W33" i="1"/>
  <c r="W32" i="1"/>
  <c r="W31" i="1"/>
  <c r="W30" i="1"/>
  <c r="W29" i="1"/>
  <c r="W28" i="1"/>
  <c r="W27" i="1"/>
  <c r="W26" i="1"/>
  <c r="W25" i="1"/>
  <c r="W24" i="1"/>
  <c r="O25" i="2" l="1"/>
  <c r="P25" i="2" s="1"/>
  <c r="H25" i="2"/>
  <c r="I25" i="2" s="1"/>
  <c r="C25" i="2"/>
  <c r="O24" i="2"/>
  <c r="P24" i="2" s="1"/>
  <c r="H24" i="2"/>
  <c r="I24" i="2" s="1"/>
  <c r="C24" i="2"/>
  <c r="O23" i="2"/>
  <c r="P23" i="2" s="1"/>
  <c r="Q23" i="2" s="1"/>
  <c r="H23" i="2"/>
  <c r="I23" i="2" s="1"/>
  <c r="J23" i="2" s="1"/>
  <c r="C23" i="2"/>
  <c r="O22" i="2"/>
  <c r="P22" i="2" s="1"/>
  <c r="Q22" i="2" s="1"/>
  <c r="H22" i="2"/>
  <c r="I22" i="2" s="1"/>
  <c r="J22" i="2" s="1"/>
  <c r="C22" i="2"/>
  <c r="O21" i="2"/>
  <c r="P21" i="2" s="1"/>
  <c r="Y94" i="1" s="1"/>
  <c r="H21" i="2"/>
  <c r="I21" i="2" s="1"/>
  <c r="X94" i="1" s="1"/>
  <c r="C21" i="2"/>
  <c r="O20" i="2"/>
  <c r="P20" i="2" s="1"/>
  <c r="H20" i="2"/>
  <c r="I20" i="2" s="1"/>
  <c r="C20" i="2"/>
  <c r="O19" i="2"/>
  <c r="P19" i="2" s="1"/>
  <c r="Y63" i="1" s="1"/>
  <c r="H19" i="2"/>
  <c r="I19" i="2" s="1"/>
  <c r="X63" i="1" s="1"/>
  <c r="C19" i="2"/>
  <c r="O18" i="2"/>
  <c r="P18" i="2" s="1"/>
  <c r="H18" i="2"/>
  <c r="I18" i="2" s="1"/>
  <c r="C18" i="2"/>
  <c r="O17" i="2"/>
  <c r="P17" i="2" s="1"/>
  <c r="H17" i="2"/>
  <c r="I17" i="2" s="1"/>
  <c r="C17" i="2"/>
  <c r="O16" i="2"/>
  <c r="P16" i="2" s="1"/>
  <c r="Y46" i="1" s="1"/>
  <c r="H16" i="2"/>
  <c r="I16" i="2" s="1"/>
  <c r="X46" i="1" s="1"/>
  <c r="C16" i="2"/>
  <c r="O15" i="2"/>
  <c r="P15" i="2" s="1"/>
  <c r="Y61" i="1" s="1"/>
  <c r="H15" i="2"/>
  <c r="I15" i="2" s="1"/>
  <c r="X61" i="1" s="1"/>
  <c r="C15" i="2"/>
  <c r="O14" i="2"/>
  <c r="P14" i="2" s="1"/>
  <c r="H14" i="2"/>
  <c r="I14" i="2" s="1"/>
  <c r="C14" i="2"/>
  <c r="O13" i="2"/>
  <c r="P13" i="2" s="1"/>
  <c r="Q13" i="2" s="1"/>
  <c r="H13" i="2"/>
  <c r="I13" i="2" s="1"/>
  <c r="J13" i="2" s="1"/>
  <c r="C13" i="2"/>
  <c r="O12" i="2"/>
  <c r="P12" i="2" s="1"/>
  <c r="H12" i="2"/>
  <c r="I12" i="2" s="1"/>
  <c r="C12" i="2"/>
  <c r="O11" i="2"/>
  <c r="P11" i="2" s="1"/>
  <c r="H11" i="2"/>
  <c r="I11" i="2" s="1"/>
  <c r="C11" i="2"/>
  <c r="O10" i="2"/>
  <c r="P10" i="2" s="1"/>
  <c r="Y67" i="1" s="1"/>
  <c r="H10" i="2"/>
  <c r="I10" i="2" s="1"/>
  <c r="X67" i="1" s="1"/>
  <c r="C10" i="2"/>
  <c r="O9" i="2"/>
  <c r="P9" i="2" s="1"/>
  <c r="H9" i="2"/>
  <c r="I9" i="2" s="1"/>
  <c r="C9" i="2"/>
  <c r="O8" i="2"/>
  <c r="P8" i="2" s="1"/>
  <c r="H8" i="2"/>
  <c r="I8" i="2" s="1"/>
  <c r="C8" i="2"/>
  <c r="O7" i="2"/>
  <c r="P7" i="2" s="1"/>
  <c r="Q7" i="2" s="1"/>
  <c r="H7" i="2"/>
  <c r="I7" i="2" s="1"/>
  <c r="J7" i="2" s="1"/>
  <c r="O6" i="2"/>
  <c r="P6" i="2" s="1"/>
  <c r="H6" i="2"/>
  <c r="I6" i="2" s="1"/>
  <c r="C6" i="2"/>
  <c r="O5" i="2"/>
  <c r="P5" i="2" s="1"/>
  <c r="H5" i="2"/>
  <c r="I5" i="2" s="1"/>
  <c r="C5" i="2"/>
  <c r="O4" i="2"/>
  <c r="P4" i="2" s="1"/>
  <c r="H4" i="2"/>
  <c r="I4" i="2" s="1"/>
  <c r="C4" i="2"/>
  <c r="Y90" i="1" l="1"/>
  <c r="Y82" i="1"/>
  <c r="Y80" i="1"/>
  <c r="Y68" i="1"/>
  <c r="Y96" i="1"/>
  <c r="Y95" i="1"/>
  <c r="Y78" i="1"/>
  <c r="Y76" i="1"/>
  <c r="Y65" i="1"/>
  <c r="Y64" i="1"/>
  <c r="Y87" i="1"/>
  <c r="Y85" i="1"/>
  <c r="Y74" i="1"/>
  <c r="Y71" i="1"/>
  <c r="Y59" i="1"/>
  <c r="Y33" i="1"/>
  <c r="Y30" i="1"/>
  <c r="Y28" i="1"/>
  <c r="Y84" i="1"/>
  <c r="Y43" i="1"/>
  <c r="Y42" i="1"/>
  <c r="Y41" i="1"/>
  <c r="Y40" i="1"/>
  <c r="X24" i="1"/>
  <c r="X39" i="1"/>
  <c r="X29" i="1"/>
  <c r="X27" i="1"/>
  <c r="X97" i="1"/>
  <c r="X91" i="1"/>
  <c r="X89" i="1"/>
  <c r="X86" i="1"/>
  <c r="X72" i="1"/>
  <c r="X62" i="1"/>
  <c r="X60" i="1"/>
  <c r="X48" i="1"/>
  <c r="X37" i="1"/>
  <c r="X99" i="1"/>
  <c r="X44" i="1"/>
  <c r="X38" i="1"/>
  <c r="Y97" i="1"/>
  <c r="Y91" i="1"/>
  <c r="Y89" i="1"/>
  <c r="Y86" i="1"/>
  <c r="Y72" i="1"/>
  <c r="Y62" i="1"/>
  <c r="Y60" i="1"/>
  <c r="Y48" i="1"/>
  <c r="Y39" i="1"/>
  <c r="Y29" i="1"/>
  <c r="Y27" i="1"/>
  <c r="Y24" i="1"/>
  <c r="Y99" i="1"/>
  <c r="Y44" i="1"/>
  <c r="Y38" i="1"/>
  <c r="Y37" i="1"/>
  <c r="X92" i="1"/>
  <c r="X57" i="1"/>
  <c r="X56" i="1"/>
  <c r="X73" i="1"/>
  <c r="X52" i="1"/>
  <c r="X50" i="1"/>
  <c r="X34" i="1"/>
  <c r="X26" i="1"/>
  <c r="X25" i="1"/>
  <c r="X35" i="1"/>
  <c r="X83" i="1"/>
  <c r="X79" i="1"/>
  <c r="X75" i="1"/>
  <c r="X70" i="1"/>
  <c r="X69" i="1"/>
  <c r="X66" i="1"/>
  <c r="X58" i="1"/>
  <c r="X55" i="1"/>
  <c r="X54" i="1"/>
  <c r="X47" i="1"/>
  <c r="X45" i="1"/>
  <c r="Y92" i="1"/>
  <c r="Y57" i="1"/>
  <c r="Y56" i="1"/>
  <c r="X32" i="1"/>
  <c r="X31" i="1"/>
  <c r="Y73" i="1"/>
  <c r="Y52" i="1"/>
  <c r="Y50" i="1"/>
  <c r="X93" i="1"/>
  <c r="X88" i="1"/>
  <c r="X81" i="1"/>
  <c r="X77" i="1"/>
  <c r="X51" i="1"/>
  <c r="X49" i="1"/>
  <c r="Y98" i="1"/>
  <c r="Y53" i="1"/>
  <c r="X90" i="1"/>
  <c r="X82" i="1"/>
  <c r="X80" i="1"/>
  <c r="X68" i="1"/>
  <c r="Y35" i="1"/>
  <c r="Y34" i="1"/>
  <c r="Y26" i="1"/>
  <c r="Y25" i="1"/>
  <c r="X98" i="1"/>
  <c r="X53" i="1"/>
  <c r="Y83" i="1"/>
  <c r="Y79" i="1"/>
  <c r="Y75" i="1"/>
  <c r="Y70" i="1"/>
  <c r="Y69" i="1"/>
  <c r="Y66" i="1"/>
  <c r="Y58" i="1"/>
  <c r="Y55" i="1"/>
  <c r="Y54" i="1"/>
  <c r="Y47" i="1"/>
  <c r="Y45" i="1"/>
  <c r="X96" i="1"/>
  <c r="X95" i="1"/>
  <c r="X78" i="1"/>
  <c r="X76" i="1"/>
  <c r="X65" i="1"/>
  <c r="X64" i="1"/>
  <c r="Y32" i="1"/>
  <c r="Y31" i="1"/>
  <c r="X30" i="1"/>
  <c r="X87" i="1"/>
  <c r="X85" i="1"/>
  <c r="X74" i="1"/>
  <c r="X71" i="1"/>
  <c r="X59" i="1"/>
  <c r="X33" i="1"/>
  <c r="X28" i="1"/>
  <c r="X40" i="1"/>
  <c r="X42" i="1"/>
  <c r="X84" i="1"/>
  <c r="X43" i="1"/>
  <c r="X41" i="1"/>
  <c r="Y93" i="1"/>
  <c r="Y88" i="1"/>
  <c r="Y81" i="1"/>
  <c r="Y77" i="1"/>
  <c r="Y51" i="1"/>
  <c r="Y49" i="1"/>
  <c r="J11" i="2"/>
  <c r="J19" i="2"/>
  <c r="Q8" i="2"/>
  <c r="J14" i="2"/>
  <c r="Q19" i="2"/>
  <c r="J24" i="2"/>
  <c r="J16" i="2"/>
  <c r="Q5" i="2"/>
  <c r="Q16" i="2"/>
  <c r="Q11" i="2"/>
  <c r="R11" i="2" s="1"/>
  <c r="S11" i="2" s="1"/>
  <c r="J6" i="2"/>
  <c r="J17" i="2"/>
  <c r="Q6" i="2"/>
  <c r="R6" i="2" s="1"/>
  <c r="S6" i="2" s="1"/>
  <c r="J12" i="2"/>
  <c r="R12" i="2" s="1"/>
  <c r="S12" i="2" s="1"/>
  <c r="Q17" i="2"/>
  <c r="J20" i="2"/>
  <c r="Q24" i="2"/>
  <c r="J8" i="2"/>
  <c r="Q21" i="2"/>
  <c r="J9" i="2"/>
  <c r="Q14" i="2"/>
  <c r="R14" i="2" s="1"/>
  <c r="S14" i="2" s="1"/>
  <c r="Q9" i="2"/>
  <c r="J4" i="2"/>
  <c r="Q12" i="2"/>
  <c r="J15" i="2"/>
  <c r="Q20" i="2"/>
  <c r="R20" i="2" s="1"/>
  <c r="S20" i="2" s="1"/>
  <c r="Q15" i="2"/>
  <c r="J18" i="2"/>
  <c r="J25" i="2"/>
  <c r="J5" i="2"/>
  <c r="R5" i="2" s="1"/>
  <c r="S5" i="2" s="1"/>
  <c r="Q4" i="2"/>
  <c r="R4" i="2" s="1"/>
  <c r="S4" i="2" s="1"/>
  <c r="J10" i="2"/>
  <c r="Q10" i="2"/>
  <c r="R10" i="2" s="1"/>
  <c r="S10" i="2" s="1"/>
  <c r="Z67" i="1" s="1"/>
  <c r="Q18" i="2"/>
  <c r="R18" i="2" s="1"/>
  <c r="S18" i="2" s="1"/>
  <c r="J21" i="2"/>
  <c r="Q25" i="2"/>
  <c r="R13" i="2"/>
  <c r="S13" i="2" s="1"/>
  <c r="R23" i="2"/>
  <c r="S23" i="2" s="1"/>
  <c r="R17" i="2"/>
  <c r="S17" i="2" s="1"/>
  <c r="R7" i="2"/>
  <c r="S7" i="2" s="1"/>
  <c r="R22" i="2"/>
  <c r="S22" i="2" s="1"/>
  <c r="R24" i="2" l="1"/>
  <c r="S24" i="2" s="1"/>
  <c r="Z99" i="1"/>
  <c r="Z44" i="1"/>
  <c r="Z38" i="1"/>
  <c r="Z37" i="1"/>
  <c r="Z87" i="1"/>
  <c r="Z85" i="1"/>
  <c r="Z74" i="1"/>
  <c r="Z71" i="1"/>
  <c r="Z59" i="1"/>
  <c r="Z33" i="1"/>
  <c r="Z30" i="1"/>
  <c r="Z28" i="1"/>
  <c r="Z96" i="1"/>
  <c r="Z95" i="1"/>
  <c r="Z78" i="1"/>
  <c r="Z76" i="1"/>
  <c r="Z65" i="1"/>
  <c r="Z64" i="1"/>
  <c r="Z84" i="1"/>
  <c r="Z43" i="1"/>
  <c r="Z42" i="1"/>
  <c r="Z41" i="1"/>
  <c r="Z40" i="1"/>
  <c r="Z92" i="1"/>
  <c r="Z57" i="1"/>
  <c r="Z56" i="1"/>
  <c r="Z36" i="1"/>
  <c r="Z90" i="1"/>
  <c r="Z82" i="1"/>
  <c r="Z80" i="1"/>
  <c r="Z68" i="1"/>
  <c r="Z35" i="1"/>
  <c r="Z34" i="1"/>
  <c r="Z26" i="1"/>
  <c r="Z25" i="1"/>
  <c r="R19" i="2"/>
  <c r="S19" i="2" s="1"/>
  <c r="Z63" i="1" s="1"/>
  <c r="R25" i="2"/>
  <c r="S25" i="2" s="1"/>
  <c r="Z73" i="1"/>
  <c r="Z52" i="1"/>
  <c r="Z50" i="1"/>
  <c r="Z32" i="1"/>
  <c r="Z31" i="1"/>
  <c r="Z97" i="1"/>
  <c r="Z91" i="1"/>
  <c r="Z89" i="1"/>
  <c r="Z86" i="1"/>
  <c r="Z72" i="1"/>
  <c r="Z62" i="1"/>
  <c r="Z60" i="1"/>
  <c r="Z48" i="1"/>
  <c r="Z39" i="1"/>
  <c r="Z29" i="1"/>
  <c r="Z27" i="1"/>
  <c r="Z24" i="1"/>
  <c r="R16" i="2"/>
  <c r="S16" i="2" s="1"/>
  <c r="Z46" i="1" s="1"/>
  <c r="R8" i="2"/>
  <c r="S8" i="2" s="1"/>
  <c r="R21" i="2"/>
  <c r="S21" i="2" s="1"/>
  <c r="Z94" i="1" s="1"/>
  <c r="R15" i="2"/>
  <c r="S15" i="2" s="1"/>
  <c r="Z61" i="1" s="1"/>
  <c r="R9" i="2"/>
  <c r="S9" i="2" s="1"/>
  <c r="Z98" i="1" l="1"/>
  <c r="Z53" i="1"/>
  <c r="Z83" i="1"/>
  <c r="Z79" i="1"/>
  <c r="Z75" i="1"/>
  <c r="Z70" i="1"/>
  <c r="Z69" i="1"/>
  <c r="Z66" i="1"/>
  <c r="Z58" i="1"/>
  <c r="Z55" i="1"/>
  <c r="Z54" i="1"/>
  <c r="Z47" i="1"/>
  <c r="Z45" i="1"/>
  <c r="Z93" i="1"/>
  <c r="Z88" i="1"/>
  <c r="Z81" i="1"/>
  <c r="Z77" i="1"/>
  <c r="Z51" i="1"/>
  <c r="Z49" i="1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</authors>
  <commentList>
    <comment ref="AA20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20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dirección, correo electrónico personal, datos biométricos, datos médicos, entre otros.</t>
        </r>
      </text>
    </comment>
    <comment ref="A21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21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21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W21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Y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AA21" authorId="4">
      <text>
        <r>
          <rPr>
            <b/>
            <sz val="9"/>
            <color indexed="8"/>
            <rFont val="Tahoma"/>
            <family val="2"/>
          </rPr>
          <t>Objeto legítimo de la excepción:</t>
        </r>
        <r>
          <rPr>
            <sz val="9"/>
            <color indexed="8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clasificada.
</t>
        </r>
      </text>
    </comment>
    <comment ref="AB21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21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21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21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F21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2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2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2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2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2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2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2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2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2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2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2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2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2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2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2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2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2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2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  <comment ref="E36" authorId="1">
      <text>
        <r>
          <rPr>
            <b/>
            <sz val="10"/>
            <color rgb="FF000000"/>
            <rFont val="Tahoma"/>
            <family val="2"/>
          </rPr>
          <t>Diana Lorena Toro Betancur: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Revisar inventario general de activos</t>
        </r>
      </text>
    </comment>
    <comment ref="V51" authorId="1">
      <text>
        <r>
          <rPr>
            <b/>
            <sz val="10"/>
            <color rgb="FF000000"/>
            <rFont val="Tahoma"/>
            <family val="2"/>
          </rPr>
          <t>Diana Lorena Toro Betancur:</t>
        </r>
        <r>
          <rPr>
            <sz val="10"/>
            <color rgb="FF000000"/>
            <rFont val="Tahoma"/>
            <family val="2"/>
          </rPr>
          <t xml:space="preserve"> Validar clasificación</t>
        </r>
      </text>
    </comment>
    <comment ref="E55" authorId="1">
      <text>
        <r>
          <rPr>
            <b/>
            <sz val="10"/>
            <color rgb="FF000000"/>
            <rFont val="Tahoma"/>
            <family val="2"/>
          </rPr>
          <t>Diana Lorena Toro Betancur: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Validar la pertinencia actividades correspondientes</t>
        </r>
      </text>
    </comment>
    <comment ref="K84" authorId="1">
      <text>
        <r>
          <rPr>
            <b/>
            <sz val="10"/>
            <color rgb="FF000000"/>
            <rFont val="Tahoma"/>
            <family val="2"/>
          </rPr>
          <t>Diana Lorena Toro Betancur: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estandarizar a hoja de cálculo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>En esta categoría se encuentra aquella información que esté en poder o custodia de la Unidad y a la cual deba restringirse su acceso por parte de la ciudadanía para evitar daños a intereses públicos por tener el potencial de afectar lo siguiente: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En esta categoría se encuentra: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Aquella información a la cual debe restringirse su acceso por parte de la ciudadanía para evitar que se vulneren los siguientes derechos: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divulgación puede interesar no sólo a su titular, si no a cierto sector o grupo de personas o a la sociedad en general. Su tratamiento no se encuentra prohibido, pero sí requiere de autorización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imágen.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>La integridad se evalúa de acuerdo al impacto que puede tener para la organización la modificación no autorizada del activo de información, teniendo en cuenta los siguientes tipos de impacto: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imágen.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información.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Legal.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Financiero.</t>
        </r>
        <r>
          <rPr>
            <sz val="10"/>
            <color rgb="FF000000"/>
            <rFont val="Times New Roman"/>
            <family val="18"/>
          </rPr>
          <t xml:space="preserve">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evalua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</t>
        </r>
        <r>
          <rPr>
            <sz val="10"/>
            <color rgb="FF000000"/>
            <rFont val="Arial"/>
            <family val="2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</t>
        </r>
        <r>
          <rPr>
            <b/>
            <sz val="10"/>
            <color rgb="FF000000"/>
            <rFont val="Arial"/>
            <family val="2"/>
          </rPr>
          <t xml:space="preserve">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Este resultado arroja</t>
        </r>
        <r>
          <rPr>
            <sz val="10"/>
            <color rgb="FF000000"/>
            <rFont val="Arial"/>
            <family val="2"/>
          </rPr>
          <t xml:space="preserve"> una calificación numérica en números entreros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>Alto = 4 y 5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>El impacto a la imágen se evalua de acuerdo a 5 posibles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>El impacto a la información se evalúa de acuerdo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</t>
        </r>
        <r>
          <rPr>
            <sz val="10"/>
            <color rgb="FF000000"/>
            <rFont val="Tahoma"/>
            <family val="34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</t>
        </r>
        <r>
          <rPr>
            <b/>
            <sz val="10"/>
            <color rgb="FF000000"/>
            <rFont val="Tahoma"/>
            <family val="34"/>
          </rPr>
          <t xml:space="preserve">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Donde el porcentaje de peso se calcula</t>
        </r>
        <r>
          <rPr>
            <sz val="10"/>
            <color rgb="FF000000"/>
            <rFont val="Tahoma"/>
            <family val="34"/>
          </rPr>
          <t xml:space="preserve"> de acuerdo a los siguiente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Este resultado arroja</t>
        </r>
        <r>
          <rPr>
            <sz val="10"/>
            <color rgb="FF000000"/>
            <rFont val="Tahoma"/>
            <family val="34"/>
          </rPr>
          <t xml:space="preserve"> una calificación numérica en números entreros entre 1 y 5 y se asigna un valor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Bajo =  1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Medio = 2 y 3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Alto = 4 y 5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<sst xmlns="http://schemas.openxmlformats.org/spreadsheetml/2006/main" count="2103" uniqueCount="303">
  <si>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</si>
  <si>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</si>
  <si>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</si>
  <si>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</si>
  <si>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</si>
  <si>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</si>
  <si>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</si>
  <si>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</si>
  <si>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</si>
  <si>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</si>
  <si>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</si>
  <si>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</si>
  <si>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</si>
  <si>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</si>
  <si>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</si>
  <si>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</si>
  <si>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>Observaciones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</si>
  <si>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</si>
  <si>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</si>
  <si>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</si>
  <si>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</si>
  <si>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</si>
  <si>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</si>
  <si>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</si>
  <si>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</si>
  <si>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</si>
  <si>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</si>
  <si>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</si>
  <si>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</si>
  <si>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</si>
  <si>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</si>
  <si>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</si>
  <si>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</si>
  <si>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Localización del documento/activo de información o Lugar de consulta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</si>
  <si>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</si>
  <si>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</si>
  <si>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</si>
  <si>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</si>
  <si>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</si>
  <si>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</si>
  <si>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</si>
  <si>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</si>
  <si>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</si>
  <si>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</si>
  <si>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</si>
  <si>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</si>
  <si>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</si>
  <si>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</si>
  <si>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</si>
  <si>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</si>
  <si>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</si>
  <si>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</si>
  <si>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</si>
  <si>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</si>
  <si>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</si>
  <si>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</si>
  <si>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</si>
  <si>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Este instrumento es generado para dar cumplimiento a la Ley de Transparencia 1712 de 2014 y al décimo primer lineamiento "Inventario de Activos de información" de la Alcaldía Mayor de Bogotá, de mayo de 2015.</t>
  </si>
  <si>
    <t>Confidencialidad</t>
  </si>
  <si>
    <t>Integridad</t>
  </si>
  <si>
    <t>Disponibilidad</t>
  </si>
  <si>
    <t>Contiene Datos Personales?</t>
  </si>
  <si>
    <t>NO</t>
  </si>
  <si>
    <t>Clasificación del Activo</t>
  </si>
  <si>
    <t>Activo de Informacion</t>
  </si>
  <si>
    <t>Imagen</t>
  </si>
  <si>
    <t>Informacion</t>
  </si>
  <si>
    <t>Legal</t>
  </si>
  <si>
    <t>Financiero</t>
  </si>
  <si>
    <t>Criticidad 
Activo</t>
  </si>
  <si>
    <t>Sub-Total</t>
  </si>
  <si>
    <t>Pública Clasificada</t>
  </si>
  <si>
    <t>Total Integridad</t>
  </si>
  <si>
    <t>Total Disponibilidad</t>
  </si>
  <si>
    <t>Pública</t>
  </si>
  <si>
    <t>CLASIFICACIÓN DEL ACTIVO EN EL MARCO DE LA SEGURIDAD DE LA INFORMACIÓN</t>
  </si>
  <si>
    <t>Oficio</t>
  </si>
  <si>
    <t>Informes</t>
  </si>
  <si>
    <t>Memorando</t>
  </si>
  <si>
    <t>Reportes</t>
  </si>
  <si>
    <t>Correo Electrónico / Institucional</t>
  </si>
  <si>
    <t>Relación Entrega, transferencia y radicación</t>
  </si>
  <si>
    <t>Babero</t>
  </si>
  <si>
    <t>Actas</t>
  </si>
  <si>
    <t>BD SIIC</t>
  </si>
  <si>
    <t>Formatos - Listas de Chequeo</t>
  </si>
  <si>
    <t>Derechos de Petición</t>
  </si>
  <si>
    <t>Bases de Datos de Información Geográfia UAECD</t>
  </si>
  <si>
    <t>Estudio Cartográfico para incorporación, actualización, modificación y corrección</t>
  </si>
  <si>
    <t>Expediente</t>
  </si>
  <si>
    <t>Filegeodatabase</t>
  </si>
  <si>
    <t>Polígonos</t>
  </si>
  <si>
    <t>Registros de los Sistemas de Información</t>
  </si>
  <si>
    <t>Mapa - Plano</t>
  </si>
  <si>
    <t>Acto Administrativo</t>
  </si>
  <si>
    <t>Certificación</t>
  </si>
  <si>
    <t>Base de datos de excel de trabajo interno</t>
  </si>
  <si>
    <t>Documentos Técnicos</t>
  </si>
  <si>
    <t xml:space="preserve">Captura de Información </t>
  </si>
  <si>
    <t>03-01-PR-16</t>
  </si>
  <si>
    <t xml:space="preserve">NO APLICA </t>
  </si>
  <si>
    <t xml:space="preserve">Correo electrónico </t>
  </si>
  <si>
    <t>Recibe correo electrónico de la SIFJ  en donde se señalan los sectores que avanzaron a la actividad “Consolidación”. Indican que se consolidaron las radicaciones para cartografía.</t>
  </si>
  <si>
    <t>Español</t>
  </si>
  <si>
    <t xml:space="preserve">correo institucional </t>
  </si>
  <si>
    <t xml:space="preserve">.MBOX </t>
  </si>
  <si>
    <t>Sin establecer</t>
  </si>
  <si>
    <t xml:space="preserve">Reporte LPC </t>
  </si>
  <si>
    <t>Ingresar a la consola de administrador de LPC  y dar click en reportes para generar las radicaciones que se deben trabajar en cartografía.</t>
  </si>
  <si>
    <t xml:space="preserve">disco duro </t>
  </si>
  <si>
    <t xml:space="preserve">hoja de calculo </t>
  </si>
  <si>
    <t xml:space="preserve">Se procede a verificar si es posible o no editar el área de interés ya que hay una superposición con otros trabajos en ese momento. </t>
  </si>
  <si>
    <t xml:space="preserve">correo electrónico </t>
  </si>
  <si>
    <t xml:space="preserve">Registro en LPC  </t>
  </si>
  <si>
    <t xml:space="preserve">Correo electrónico registro LPC </t>
  </si>
  <si>
    <t xml:space="preserve">Registro LPC </t>
  </si>
  <si>
    <t>03-01-PR-17</t>
  </si>
  <si>
    <t>Filegeodatabase de ESRI ( copia de producción)</t>
  </si>
  <si>
    <t xml:space="preserve">base de datos </t>
  </si>
  <si>
    <t>Filegeodatabase MR de ESRI ( copia de producción)</t>
  </si>
  <si>
    <t xml:space="preserve">Reporte de salvedades en Word </t>
  </si>
  <si>
    <t xml:space="preserve">.doc </t>
  </si>
  <si>
    <t xml:space="preserve">Reporte de calidad en Excel </t>
  </si>
  <si>
    <t>.xls</t>
  </si>
  <si>
    <t xml:space="preserve">Registro Excel de los estándares actualizados </t>
  </si>
  <si>
    <t>08-01-FR-05</t>
  </si>
  <si>
    <t xml:space="preserve">Memorando </t>
  </si>
  <si>
    <t xml:space="preserve">Papel </t>
  </si>
  <si>
    <t xml:space="preserve">No aplica </t>
  </si>
  <si>
    <t>03-01-PR-20</t>
  </si>
  <si>
    <t>Archivo feature class estructurado SP</t>
  </si>
  <si>
    <t>.gdb</t>
  </si>
  <si>
    <t xml:space="preserve">Archivo de Excel de lotes verificados con sus áreas </t>
  </si>
  <si>
    <t>03-02-PR-08</t>
  </si>
  <si>
    <t>Registro SIIC</t>
  </si>
  <si>
    <t xml:space="preserve">Expediente </t>
  </si>
  <si>
    <t>Se solicita al centro de documentación a través de correo los soportes de los trámites radicados anteriormente.</t>
  </si>
  <si>
    <t xml:space="preserve">Documentos faltantes </t>
  </si>
  <si>
    <t xml:space="preserve">Se prepara el material necesario para realizar la visita a terreno y se anexa expediente. </t>
  </si>
  <si>
    <t>03-02-FR-71</t>
  </si>
  <si>
    <t xml:space="preserve">Informe visita técnica puntual </t>
  </si>
  <si>
    <t>03-02-FR-06</t>
  </si>
  <si>
    <t xml:space="preserve"> Solicitud de actualización cartográfica </t>
  </si>
  <si>
    <t>03-02-FR-98</t>
  </si>
  <si>
    <t xml:space="preserve">Informe técnico de recurso de apelación </t>
  </si>
  <si>
    <t xml:space="preserve">Acta de comité </t>
  </si>
  <si>
    <t>03-02-PR-13</t>
  </si>
  <si>
    <t xml:space="preserve">Base de datos información geográfica UAECD </t>
  </si>
  <si>
    <t>disco duro</t>
  </si>
  <si>
    <t>Base de datos información geográfica SDP</t>
  </si>
  <si>
    <t>03-02-FR-10</t>
  </si>
  <si>
    <t xml:space="preserve">Estudio cartográfico para incorporación, actualización modificación y corrección de topográficos </t>
  </si>
  <si>
    <t>Correo electrónico</t>
  </si>
  <si>
    <t xml:space="preserve">Polígono con afectaciones viales dispuestos para UAECD  </t>
  </si>
  <si>
    <t xml:space="preserve"> Oficio de la SDP con concepto final </t>
  </si>
  <si>
    <t xml:space="preserve">Respuesta gráfica en dxf y pdf con firma digital </t>
  </si>
  <si>
    <t>.pdf</t>
  </si>
  <si>
    <t>03-02-PR-14</t>
  </si>
  <si>
    <t xml:space="preserve">Lista de Chequeo </t>
  </si>
  <si>
    <t xml:space="preserve">papel </t>
  </si>
  <si>
    <t xml:space="preserve">Registro SIIC relación de asignación y/o transferencia de radicaciones </t>
  </si>
  <si>
    <t xml:space="preserve">Registro SIIC </t>
  </si>
  <si>
    <t xml:space="preserve">Registro de seguimiento de asignación </t>
  </si>
  <si>
    <t xml:space="preserve">Registro SIIC - LPC </t>
  </si>
  <si>
    <t xml:space="preserve">Mediante correo se solicita el vehículo al encargado de la programación. </t>
  </si>
  <si>
    <t xml:space="preserve">Informe de visita técnica puntual </t>
  </si>
  <si>
    <t xml:space="preserve">Registro de creación de flujo de trabajo en LPC </t>
  </si>
  <si>
    <t>03-02-FR-27</t>
  </si>
  <si>
    <t xml:space="preserve">Oficio certificación catastral </t>
  </si>
  <si>
    <t>03-02-FR-60</t>
  </si>
  <si>
    <t xml:space="preserve">Solicitud de actualización línea cartográfica </t>
  </si>
  <si>
    <t>08-01-FR-01</t>
  </si>
  <si>
    <t xml:space="preserve">Oficio </t>
  </si>
  <si>
    <t xml:space="preserve">Relación de asignaciones o transferencia de radicaciones </t>
  </si>
  <si>
    <t xml:space="preserve">Se diligencia la relación de entrega y transferencia de solicitudes a gestión de usuario y se envía. </t>
  </si>
  <si>
    <t>03-02-PR-15</t>
  </si>
  <si>
    <t xml:space="preserve">Solicitud actualización línea de producción cartográfica </t>
  </si>
  <si>
    <t xml:space="preserve">Radicaciones </t>
  </si>
  <si>
    <t>Registro en SIIC</t>
  </si>
  <si>
    <t xml:space="preserve">Registro Excel </t>
  </si>
  <si>
    <t>Solicitud actualización línea de producción cartográfica Registro LPC</t>
  </si>
  <si>
    <t xml:space="preserve">Registro LPC correo electrónico </t>
  </si>
  <si>
    <t xml:space="preserve">Disposición de Información </t>
  </si>
  <si>
    <t>05-01-PR-05</t>
  </si>
  <si>
    <t>Solicitud de productos cartográficos</t>
  </si>
  <si>
    <t xml:space="preserve">Base de datos geográfica </t>
  </si>
  <si>
    <t>x</t>
  </si>
  <si>
    <t xml:space="preserve">Salida preliminar en formato digital </t>
  </si>
  <si>
    <t>Salida final  en formato digital y/o análogo</t>
  </si>
  <si>
    <t>Proyecto oficio de respuesta- solicitud productos cartográficos CORDIS</t>
  </si>
  <si>
    <t>Respuesta de la solicitud y/o planos y/o CD</t>
  </si>
  <si>
    <t>05-01-PR-06</t>
  </si>
  <si>
    <t xml:space="preserve">Acta de la diligencia </t>
  </si>
  <si>
    <t xml:space="preserve">Memorando remisorio expediente radicación </t>
  </si>
  <si>
    <t xml:space="preserve">Gerencia de Tecnología </t>
  </si>
  <si>
    <t xml:space="preserve">Disponible </t>
  </si>
  <si>
    <t>Buzón de correo cuenta de cada usuario</t>
  </si>
  <si>
    <t>Gerencia de Información Catastral</t>
  </si>
  <si>
    <t>Servidor  UAECD</t>
  </si>
  <si>
    <t xml:space="preserve">Gerencia de Información Catastral -Gerente </t>
  </si>
  <si>
    <t xml:space="preserve">Equipos de computo de </t>
  </si>
  <si>
    <t xml:space="preserve">Gerencia de Información Catastral </t>
  </si>
  <si>
    <t xml:space="preserve">Archivo de gestión </t>
  </si>
  <si>
    <t xml:space="preserve">Equipos de computo </t>
  </si>
  <si>
    <t>No Aplica</t>
  </si>
  <si>
    <t xml:space="preserve">Secretaria Distrital  de Planeación </t>
  </si>
  <si>
    <t xml:space="preserve">Servidor SDP </t>
  </si>
  <si>
    <t xml:space="preserve">gerencia de información catastral </t>
  </si>
  <si>
    <t xml:space="preserve">Subgerencia Administrativa y Financiera </t>
  </si>
  <si>
    <t xml:space="preserve">Archivo central </t>
  </si>
  <si>
    <t>El derecho de toda persona a la intimidad</t>
  </si>
  <si>
    <t>Ley 1712 de 2014</t>
  </si>
  <si>
    <t>Articulo 18</t>
  </si>
  <si>
    <t>Parcial</t>
  </si>
  <si>
    <t>Ilimitada</t>
  </si>
  <si>
    <t>Si</t>
  </si>
  <si>
    <t>SI</t>
  </si>
  <si>
    <t>01-GP-01- Direccionamiento Estratégico</t>
  </si>
  <si>
    <t>02-GP-01- Gestión Integral del Riesgo</t>
  </si>
  <si>
    <t>03-GP-01- Captura de Información</t>
  </si>
  <si>
    <t>04-GP-01- Integración de Información</t>
  </si>
  <si>
    <t>05-GP-01- Disposición de información</t>
  </si>
  <si>
    <t>06-GP-01- Gestión Talento Humano</t>
  </si>
  <si>
    <t xml:space="preserve">07-GP-01- Gestión Servicios Administrativos </t>
  </si>
  <si>
    <t>08-GP-01- Gestión Documental</t>
  </si>
  <si>
    <t>09-GP-01- Gestión Financiera</t>
  </si>
  <si>
    <t>10-GP-01- Gestión Juridica</t>
  </si>
  <si>
    <t>11-GP-01- Gestión Contractual</t>
  </si>
  <si>
    <t>12-GP-01- Gestión de Comunicaciones</t>
  </si>
  <si>
    <t>13-GP-01- Provisión y Soporte de Servicios TI</t>
  </si>
  <si>
    <t>14-GP-01- Medición, Análisis y Mejora</t>
  </si>
  <si>
    <t>15-GP-01- Control Disciplinario Interno</t>
  </si>
  <si>
    <t>OLGA LUCIA LÓPEZ MORALES - Gerente de Información Catastral</t>
  </si>
  <si>
    <t>Correo plataforma oficial de la entidad (.mbox)</t>
  </si>
  <si>
    <t>Recibe por correo electrónico la notificación de un nuevo Job; y se ingresa dando click al aplicativo Work flow Manager.</t>
  </si>
  <si>
    <t xml:space="preserve">Correr los pasos del flujo de trabajo hasta llegar al paso de realizar ajuste y edición de elementos. </t>
  </si>
  <si>
    <t xml:space="preserve">Se recibe correo con notificación de un trabajo para ser revisado en control de calidad y verificar la información si es consistente. </t>
  </si>
  <si>
    <t xml:space="preserve">Aprobado el sector por control de calidad las radicaciones asociadas en ese sector se transfieren automáticamente a SIFJ. </t>
  </si>
  <si>
    <t xml:space="preserve">copia de la base de datos geográfica de la UAECD - GEOEDIC ( en producción) en formato filegeodatabase con los objetos geográficos. </t>
  </si>
  <si>
    <t>con el uso de esta herramienta se detectan las inconsistencias espaciales y atributivas de la información.</t>
  </si>
  <si>
    <t xml:space="preserve">En este documento se deben relacionar las salvedades producto de las inconsistencias que la Gerencia de información catastral no corrigió. </t>
  </si>
  <si>
    <t xml:space="preserve">Se diligencian los reportes de evaluación de calidad correspondientes a los objetos geográficos. </t>
  </si>
  <si>
    <t xml:space="preserve">la información se entrega a IDECA a través de memorando. </t>
  </si>
  <si>
    <t xml:space="preserve">Se recibe solicitud de consolidación de los niveles de información que conforman el suelo protegido. </t>
  </si>
  <si>
    <t xml:space="preserve">Se realiza la unión entre los diferentes niveles de información geográfica y se genera versión final. </t>
  </si>
  <si>
    <t>Se cruza la versión final del suelo de protección con la capa de loteo de la UAECD.</t>
  </si>
  <si>
    <t>Depurara errores en la generación de la cobertura del suelo de protección y en las áreas de afectación de los lotes de la UAECD.</t>
  </si>
  <si>
    <t xml:space="preserve">Se reciben solicitudes por correo electrónico. </t>
  </si>
  <si>
    <t xml:space="preserve">La solicitud, junto con los soportes y pruebas entregados por el propietario es revisada en SIIC. </t>
  </si>
  <si>
    <t xml:space="preserve">Se realiza visita a terreno y se corrobora la información de la base de datos de la entidad y el resultado es el informe de terreno y fotografías entregadas por medio magnético. </t>
  </si>
  <si>
    <t>Se diligencia el informe técnico de avalúo.</t>
  </si>
  <si>
    <t xml:space="preserve">Se analiza y discute la propuesta económica. </t>
  </si>
  <si>
    <t>El SIIC se afecta con base en lo establecido en la Resolución.</t>
  </si>
  <si>
    <t xml:space="preserve">Se determina la viabilidad cartográfica del predio topográfico teniendo como base la información geográfica de la unidad y la información de la base de datos geográfica de la SDP. </t>
  </si>
  <si>
    <t xml:space="preserve">Asignación en LPC los responsables de edición de la cartográfica y control de calidad. </t>
  </si>
  <si>
    <t xml:space="preserve">Se recibe notificación de un trabajo nuevo en el correo y el expediente en físico e inicia trabajo en work flow. </t>
  </si>
  <si>
    <t xml:space="preserve">Se realiza la edición de la información gráfica de acuerdo a la solicitud. </t>
  </si>
  <si>
    <t xml:space="preserve">Se recibe la notificación por correo electrónico de un nuevo trabajo a revisar y se verifica la edición. </t>
  </si>
  <si>
    <t xml:space="preserve">El polígono del predio se carga en la base de datos geográfica y se envía correo electrónico a la SDP.  </t>
  </si>
  <si>
    <t xml:space="preserve">Se elaboran oficio de respuestas y los archivos respuestas y generan planos con las coberturas mínimas. </t>
  </si>
  <si>
    <t xml:space="preserve">Se realiza la transferencia en el SIIC de la radicación para continuar con el desarrollo del trámite; cuando la respuesta es viable se asigna en SIIC. </t>
  </si>
  <si>
    <t xml:space="preserve">Recibir los documentos correspondientes y verificar que los mismos cumplan con lo requerido. </t>
  </si>
  <si>
    <t xml:space="preserve">Se recibe requerimiento, se clasifica por tipo de trámite y se verifica que la transferencia en SIIC sea la misma con las radicaciones recibidas físicamente. </t>
  </si>
  <si>
    <t xml:space="preserve">Se asigna la solicitud a través del SIIC. </t>
  </si>
  <si>
    <t>Se asigna trámite y se entrega al auxiliar para que se realice la transferencia y asignación en SIIC y la entrega en físico al funcionario.</t>
  </si>
  <si>
    <t xml:space="preserve">Se realiza estudio previo revisando en SIIC y  LPC para comparar. </t>
  </si>
  <si>
    <t xml:space="preserve">Se diligencia formato con lo observado en el inmueble. </t>
  </si>
  <si>
    <t xml:space="preserve">Se crea flujo de trabajo en LPC para afectar el predio cartográficamente. </t>
  </si>
  <si>
    <t xml:space="preserve">Se determina si el trámite requiere afectación en el SIIC. </t>
  </si>
  <si>
    <t xml:space="preserve">Repuesta puntual al usuario en cuanto a los cambios de nomenclatura. </t>
  </si>
  <si>
    <t xml:space="preserve">Se revisa el trámite, la base de datos para la consistencia de respuesta y se registra visto bueno en el formato de Solicitud de actualización línea cartográfica. </t>
  </si>
  <si>
    <t>Se firma el oficio de respuesta al usuario.</t>
  </si>
  <si>
    <t xml:space="preserve">El auxiliar realiza descargue y transferencia de la radicación. </t>
  </si>
  <si>
    <t>Recibe el requerimiento físico con los  soportes de la solicitud y formato 03-02-FR-60 “Solicitud actualización línea de producción cartográfica” y verifica  que esté completamente diligenciado el formato.</t>
  </si>
  <si>
    <t xml:space="preserve">Debe agrupar las radicaciones de acuerdo a  Fecha de radicación y Ubicación espacial. 
Determina el editor y el supervisor respectivo de acuerdo con las cargas de trabajo del momento de la asignación.
</t>
  </si>
  <si>
    <t>La asignación realizada por el profesional sobre la radicación en físico, se registra en el Sistema Integrado de Información Catastral SIIC, el responsable de la edición y en un registro de Excel se deja la trazabilidad de asignación realizada.</t>
  </si>
  <si>
    <t>A través de la plataforma de la línea de producción cartográfica se realiza la asignación de la radicación para la generación de los trabajos de actualización cartográfica.</t>
  </si>
  <si>
    <t>Realiza gestión con el editor o el control de calidad según el estado del trabajo que está presentando superposición y que imposibilita la creación del nuevo trabajo.</t>
  </si>
  <si>
    <t>El editor debe ejecutar las actividades en la plataforma Argics WorkFlow manager que está compuesto por 11 módulos los cuales se deben ejecutar de forma secuencial.</t>
  </si>
  <si>
    <t xml:space="preserve">Realiza la edición de la información gráfica de acuerdo a la solicitud en los niveles de información que correspondan de acuerdo con la estructura de la base de datos de Producción. </t>
  </si>
  <si>
    <t>Recibe la notificación por medio de correo electrónico de un trabajo nuevo para revisar.</t>
  </si>
  <si>
    <t>Auxiliar realiza la transferencia en el SIIC de la radicación para la SIFJ o SIE indicando claramente  el motivo de la devolución cuando aplique.</t>
  </si>
  <si>
    <t>Se recibe solicitud externa por medio de CORDIS e internas y se realiza asignación a través de correo electrónico.</t>
  </si>
  <si>
    <t xml:space="preserve">Depurar errores. </t>
  </si>
  <si>
    <t xml:space="preserve">Generar mapa temático desde ArcMap configurando la página de salida gráfica de acuerdo a plantilla y generar la salida gráfica para revisión de calidad. </t>
  </si>
  <si>
    <t xml:space="preserve">Se genera documentos que formalizan la respuesta a las solicitudes a través de un oficio dirigido al solicitante. </t>
  </si>
  <si>
    <t xml:space="preserve">Respuesta al solicitante y los soportes del trabajo ( oficio y planos definitivo) realizado y aprobado. </t>
  </si>
  <si>
    <t xml:space="preserve">Se solicita vehículo para la diligencia a través de correo electrónico. </t>
  </si>
  <si>
    <t>Se deja constancia de la asistencia a la diligencia  en un acta que realiza el despacho.</t>
  </si>
  <si>
    <t xml:space="preserve">Se envía la radicación como cumplida a través de memorando a la GCAU. </t>
  </si>
  <si>
    <t>Activo de
Información
Asociado</t>
  </si>
  <si>
    <t xml:space="preserve">Archivo Microsoft Access </t>
  </si>
  <si>
    <t>Archivo feature class estructurado loteo SP</t>
  </si>
  <si>
    <t xml:space="preserve">Archivo feature class estructurado loteo SP con porcentajes de afectación </t>
  </si>
  <si>
    <r>
      <t xml:space="preserve">Se remiten modificaciones en la estructura de la </t>
    </r>
    <r>
      <rPr>
        <sz val="11"/>
        <rFont val="Arial"/>
        <family val="2"/>
      </rPr>
      <t>GDB</t>
    </r>
    <r>
      <rPr>
        <sz val="11"/>
        <color rgb="FFFF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que modifican el catálogo de objetos. </t>
    </r>
  </si>
  <si>
    <r>
      <rPr>
        <sz val="11"/>
        <rFont val="Arial"/>
        <family val="2"/>
      </rPr>
      <t>Correo electrónico</t>
    </r>
    <r>
      <rPr>
        <sz val="11"/>
        <color rgb="FFFF0000"/>
        <rFont val="Arial"/>
        <family val="2"/>
      </rPr>
      <t xml:space="preserve"> </t>
    </r>
  </si>
  <si>
    <r>
      <t xml:space="preserve">Descarga los niveles de  información de la base de datos geográfica de la </t>
    </r>
    <r>
      <rPr>
        <sz val="11"/>
        <rFont val="Arial"/>
        <family val="2"/>
      </rPr>
      <t>SDP</t>
    </r>
    <r>
      <rPr>
        <sz val="11"/>
        <color rgb="FFFF0000"/>
        <rFont val="Arial"/>
        <family val="2"/>
      </rPr>
      <t>.</t>
    </r>
    <r>
      <rPr>
        <sz val="11"/>
        <color rgb="FF000000"/>
        <rFont val="Arial"/>
        <family val="2"/>
      </rPr>
      <t xml:space="preserve"> </t>
    </r>
  </si>
  <si>
    <r>
      <t xml:space="preserve">Memorando de entrega por parte de la Gerencia de Información Catastral a la Subgerencia de Información Económica, con </t>
    </r>
    <r>
      <rPr>
        <sz val="11"/>
        <rFont val="Arial"/>
        <family val="2"/>
      </rPr>
      <t>CD.</t>
    </r>
    <r>
      <rPr>
        <sz val="11"/>
        <color rgb="FFFF0000"/>
        <rFont val="Arial"/>
        <family val="2"/>
      </rPr>
      <t xml:space="preserve"> </t>
    </r>
  </si>
  <si>
    <r>
      <t xml:space="preserve">Se recibe físicamente el expediente y se confirma que se haya realizado la </t>
    </r>
    <r>
      <rPr>
        <sz val="11"/>
        <rFont val="Arial"/>
        <family val="2"/>
      </rPr>
      <t xml:space="preserve">transferencia en SIIC </t>
    </r>
    <r>
      <rPr>
        <sz val="11"/>
        <color rgb="FFFF0000"/>
        <rFont val="Arial"/>
        <family val="2"/>
      </rPr>
      <t>.</t>
    </r>
  </si>
  <si>
    <r>
      <t xml:space="preserve">Se asigna en el SIIC actividad </t>
    </r>
    <r>
      <rPr>
        <sz val="11"/>
        <rFont val="Arial"/>
        <family val="2"/>
      </rPr>
      <t>No.150</t>
    </r>
    <r>
      <rPr>
        <sz val="11"/>
        <color rgb="FFFF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el expediente a trabajar. </t>
    </r>
  </si>
  <si>
    <r>
      <t xml:space="preserve">Asignación al editor en SIIC a través de la actividad </t>
    </r>
    <r>
      <rPr>
        <sz val="11"/>
        <rFont val="Arial"/>
        <family val="2"/>
      </rPr>
      <t>No. 6</t>
    </r>
    <r>
      <rPr>
        <sz val="11"/>
        <color rgb="FFFF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el expediente a trabajar. </t>
    </r>
  </si>
  <si>
    <r>
      <t>Gerencia de Información Catastral -</t>
    </r>
    <r>
      <rPr>
        <sz val="11"/>
        <rFont val="Arial"/>
        <family val="2"/>
      </rPr>
      <t xml:space="preserve">Gerente </t>
    </r>
  </si>
  <si>
    <r>
      <t xml:space="preserve">Gestionar el proyecto de cartografía temática en </t>
    </r>
    <r>
      <rPr>
        <sz val="11"/>
        <rFont val="Arial"/>
        <family val="2"/>
      </rPr>
      <t xml:space="preserve">ArcGis.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</si>
</sst>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&quot;, &quot;mmmm\ dd&quot;, &quot;yyyy"/>
    <numFmt numFmtId="165" formatCode="yyyy\-mm\-dd;@"/>
  </numFmts>
  <fonts count="32" x14ac:knownFonts="1">
    <font>
      <sz val="10"/>
      <name val="Arial"/>
      <family val="2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rgb="FF000000"/>
      <name val="Tahoma"/>
      <family val="2"/>
    </font>
    <font>
      <b/>
      <sz val="48"/>
      <color rgb="FF000000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  <fill>
      <patternFill patternType="solid">
        <fgColor rgb="FFFFFFFF"/>
        <bgColor rgb="FFFFFFCC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164" fontId="3" fillId="0" borderId="0"/>
    <xf numFmtId="0" fontId="7" fillId="0" borderId="0"/>
    <xf numFmtId="0" fontId="3" fillId="0" borderId="0"/>
  </cellStyleXfs>
  <cellXfs count="102">
    <xf numFmtId="0" fontId="0" fillId="0" borderId="0" xfId="0"/>
    <xf numFmtId="0" fontId="1" fillId="0" borderId="0" xfId="1" applyAlignment="1">
      <alignment vertical="center"/>
    </xf>
    <xf numFmtId="0" fontId="0" fillId="0" borderId="0" xfId="0" applyAlignment="1">
      <alignment horizontal="left"/>
    </xf>
    <xf numFmtId="0" fontId="0" fillId="0" borderId="1" xfId="0" applyFill="1" applyBorder="1" applyAlignment="1" applyProtection="1">
      <alignment horizontal="center" vertical="center"/>
    </xf>
    <xf numFmtId="0" fontId="11" fillId="0" borderId="10" xfId="0" applyFont="1" applyBorder="1" applyAlignment="1" applyProtection="1">
      <alignment horizontal="center"/>
    </xf>
    <xf numFmtId="0" fontId="20" fillId="0" borderId="13" xfId="0" applyFont="1" applyBorder="1" applyAlignment="1" applyProtection="1">
      <alignment horizontal="center" vertical="center"/>
    </xf>
    <xf numFmtId="0" fontId="20" fillId="0" borderId="14" xfId="0" applyFont="1" applyBorder="1" applyAlignment="1" applyProtection="1">
      <alignment horizontal="center" vertical="center"/>
    </xf>
    <xf numFmtId="0" fontId="20" fillId="0" borderId="15" xfId="0" applyFont="1" applyBorder="1" applyAlignment="1" applyProtection="1">
      <alignment horizontal="center" vertical="center"/>
    </xf>
    <xf numFmtId="0" fontId="11" fillId="3" borderId="0" xfId="0" applyFont="1" applyFill="1" applyBorder="1" applyAlignment="1" applyProtection="1"/>
    <xf numFmtId="0" fontId="12" fillId="3" borderId="0" xfId="0" applyFont="1" applyFill="1" applyBorder="1" applyAlignment="1" applyProtection="1"/>
    <xf numFmtId="0" fontId="11" fillId="3" borderId="0" xfId="0" applyFont="1" applyFill="1" applyAlignment="1" applyProtection="1"/>
    <xf numFmtId="0" fontId="14" fillId="0" borderId="11" xfId="0" applyFont="1" applyBorder="1" applyProtection="1"/>
    <xf numFmtId="0" fontId="20" fillId="0" borderId="25" xfId="0" applyFont="1" applyBorder="1" applyAlignment="1" applyProtection="1">
      <alignment horizontal="center" vertical="center"/>
    </xf>
    <xf numFmtId="0" fontId="20" fillId="0" borderId="0" xfId="0" applyFont="1" applyBorder="1" applyAlignment="1" applyProtection="1">
      <alignment horizontal="center" vertical="center"/>
    </xf>
    <xf numFmtId="0" fontId="20" fillId="0" borderId="18" xfId="0" applyFont="1" applyBorder="1" applyAlignment="1" applyProtection="1">
      <alignment horizontal="center" vertical="center"/>
    </xf>
    <xf numFmtId="0" fontId="14" fillId="0" borderId="12" xfId="0" applyFont="1" applyBorder="1" applyProtection="1"/>
    <xf numFmtId="0" fontId="20" fillId="0" borderId="16" xfId="0" applyFont="1" applyBorder="1" applyAlignment="1" applyProtection="1">
      <alignment horizontal="center" vertical="center"/>
    </xf>
    <xf numFmtId="0" fontId="20" fillId="0" borderId="3" xfId="0" applyFont="1" applyBorder="1" applyAlignment="1" applyProtection="1">
      <alignment horizontal="center" vertical="center"/>
    </xf>
    <xf numFmtId="0" fontId="20" fillId="0" borderId="17" xfId="0" applyFont="1" applyBorder="1" applyAlignment="1" applyProtection="1">
      <alignment horizontal="center" vertical="center"/>
    </xf>
    <xf numFmtId="164" fontId="13" fillId="0" borderId="1" xfId="2" applyFont="1" applyFill="1" applyBorder="1" applyAlignment="1" applyProtection="1">
      <alignment horizontal="left" vertical="center" wrapText="1"/>
    </xf>
    <xf numFmtId="164" fontId="14" fillId="0" borderId="1" xfId="2" applyFont="1" applyFill="1" applyBorder="1" applyAlignment="1" applyProtection="1">
      <alignment horizontal="center" vertical="center" wrapText="1"/>
    </xf>
    <xf numFmtId="164" fontId="13" fillId="0" borderId="0" xfId="2" applyFont="1" applyFill="1" applyBorder="1" applyAlignment="1" applyProtection="1">
      <alignment vertical="center" wrapText="1"/>
    </xf>
    <xf numFmtId="0" fontId="14" fillId="0" borderId="0" xfId="0" applyFont="1" applyProtection="1"/>
    <xf numFmtId="164" fontId="15" fillId="0" borderId="0" xfId="2" applyFont="1" applyFill="1" applyBorder="1" applyAlignment="1" applyProtection="1">
      <alignment vertical="top" wrapText="1"/>
    </xf>
    <xf numFmtId="164" fontId="15" fillId="0" borderId="0" xfId="2" applyFont="1" applyFill="1" applyBorder="1" applyAlignment="1" applyProtection="1">
      <alignment horizontal="left" vertical="top" wrapText="1"/>
    </xf>
    <xf numFmtId="165" fontId="14" fillId="0" borderId="1" xfId="2" applyNumberFormat="1" applyFont="1" applyFill="1" applyBorder="1" applyAlignment="1" applyProtection="1">
      <alignment horizontal="center" vertical="center" wrapText="1"/>
    </xf>
    <xf numFmtId="164" fontId="10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64" fontId="13" fillId="0" borderId="0" xfId="2" applyFont="1" applyFill="1" applyBorder="1" applyAlignment="1" applyProtection="1">
      <alignment horizontal="left" vertical="center" wrapText="1"/>
    </xf>
    <xf numFmtId="14" fontId="13" fillId="0" borderId="0" xfId="2" applyNumberFormat="1" applyFont="1" applyFill="1" applyBorder="1" applyAlignment="1" applyProtection="1">
      <alignment horizontal="left" vertical="center" wrapText="1"/>
    </xf>
    <xf numFmtId="0" fontId="13" fillId="0" borderId="0" xfId="2" applyNumberFormat="1" applyFont="1" applyFill="1" applyBorder="1" applyAlignment="1" applyProtection="1">
      <alignment horizontal="left" vertical="center" wrapText="1"/>
    </xf>
    <xf numFmtId="164" fontId="13" fillId="0" borderId="0" xfId="2" applyFont="1" applyFill="1" applyBorder="1" applyAlignment="1" applyProtection="1">
      <alignment horizontal="center" vertical="center" wrapText="1"/>
    </xf>
    <xf numFmtId="164" fontId="10" fillId="0" borderId="0" xfId="2" applyFont="1" applyFill="1" applyBorder="1" applyAlignment="1" applyProtection="1">
      <alignment horizontal="center" vertical="center" wrapText="1"/>
    </xf>
    <xf numFmtId="164" fontId="15" fillId="0" borderId="0" xfId="2" applyFont="1" applyFill="1" applyBorder="1" applyAlignment="1" applyProtection="1">
      <alignment horizontal="center" vertical="top" wrapText="1"/>
    </xf>
    <xf numFmtId="0" fontId="16" fillId="0" borderId="0" xfId="0" applyFont="1" applyProtection="1"/>
    <xf numFmtId="164" fontId="14" fillId="0" borderId="0" xfId="2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vertical="center" wrapText="1"/>
    </xf>
    <xf numFmtId="164" fontId="7" fillId="0" borderId="0" xfId="2" applyFont="1" applyFill="1" applyBorder="1" applyAlignment="1" applyProtection="1">
      <alignment vertical="center" wrapText="1"/>
    </xf>
    <xf numFmtId="164" fontId="8" fillId="0" borderId="0" xfId="2" applyFont="1" applyFill="1" applyBorder="1" applyAlignment="1" applyProtection="1">
      <alignment vertical="center" wrapText="1"/>
    </xf>
    <xf numFmtId="164" fontId="14" fillId="0" borderId="2" xfId="2" applyFont="1" applyFill="1" applyBorder="1" applyAlignment="1" applyProtection="1">
      <alignment vertical="center" wrapText="1"/>
    </xf>
    <xf numFmtId="164" fontId="5" fillId="0" borderId="0" xfId="2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horizontal="left" vertical="center" wrapText="1"/>
    </xf>
    <xf numFmtId="164" fontId="14" fillId="0" borderId="2" xfId="2" applyFont="1" applyFill="1" applyBorder="1" applyAlignment="1" applyProtection="1">
      <alignment horizontal="left" vertical="center" wrapText="1"/>
    </xf>
    <xf numFmtId="164" fontId="7" fillId="0" borderId="2" xfId="2" applyFont="1" applyFill="1" applyBorder="1" applyAlignment="1" applyProtection="1">
      <alignment vertical="center" wrapText="1"/>
    </xf>
    <xf numFmtId="164" fontId="13" fillId="9" borderId="1" xfId="2" applyFont="1" applyFill="1" applyBorder="1" applyAlignment="1" applyProtection="1">
      <alignment horizontal="center" vertical="center" wrapText="1"/>
    </xf>
    <xf numFmtId="164" fontId="13" fillId="12" borderId="5" xfId="2" applyFont="1" applyFill="1" applyBorder="1" applyAlignment="1" applyProtection="1">
      <alignment horizontal="center" vertical="center" wrapText="1"/>
    </xf>
    <xf numFmtId="164" fontId="13" fillId="12" borderId="21" xfId="2" applyFont="1" applyFill="1" applyBorder="1" applyAlignment="1" applyProtection="1">
      <alignment horizontal="center" vertical="center" wrapText="1"/>
    </xf>
    <xf numFmtId="164" fontId="13" fillId="12" borderId="9" xfId="2" applyFont="1" applyFill="1" applyBorder="1" applyAlignment="1" applyProtection="1">
      <alignment horizontal="center" vertical="center" wrapText="1"/>
    </xf>
    <xf numFmtId="164" fontId="13" fillId="7" borderId="5" xfId="2" applyFont="1" applyFill="1" applyBorder="1" applyAlignment="1" applyProtection="1">
      <alignment horizontal="center" vertical="center" wrapText="1"/>
    </xf>
    <xf numFmtId="164" fontId="13" fillId="7" borderId="21" xfId="2" applyFont="1" applyFill="1" applyBorder="1" applyAlignment="1" applyProtection="1">
      <alignment horizontal="center" vertical="center" wrapText="1"/>
    </xf>
    <xf numFmtId="0" fontId="10" fillId="10" borderId="1" xfId="0" applyFont="1" applyFill="1" applyBorder="1" applyAlignment="1" applyProtection="1">
      <alignment horizontal="center"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13" fillId="6" borderId="1" xfId="0" applyFont="1" applyFill="1" applyBorder="1" applyAlignment="1" applyProtection="1">
      <alignment horizontal="center" vertical="center" wrapText="1"/>
    </xf>
    <xf numFmtId="0" fontId="13" fillId="6" borderId="6" xfId="0" applyFont="1" applyFill="1" applyBorder="1" applyAlignment="1" applyProtection="1">
      <alignment horizontal="center" vertical="center" wrapText="1"/>
    </xf>
    <xf numFmtId="0" fontId="13" fillId="6" borderId="7" xfId="0" applyFont="1" applyFill="1" applyBorder="1" applyAlignment="1" applyProtection="1">
      <alignment horizontal="center" vertical="center" wrapText="1"/>
    </xf>
    <xf numFmtId="0" fontId="13" fillId="6" borderId="8" xfId="0" applyFont="1" applyFill="1" applyBorder="1" applyAlignment="1" applyProtection="1">
      <alignment horizontal="center" vertical="center" wrapText="1"/>
    </xf>
    <xf numFmtId="0" fontId="13" fillId="4" borderId="21" xfId="0" applyFont="1" applyFill="1" applyBorder="1" applyAlignment="1" applyProtection="1">
      <alignment horizontal="center" vertical="center" wrapText="1"/>
    </xf>
    <xf numFmtId="0" fontId="13" fillId="4" borderId="9" xfId="0" applyFont="1" applyFill="1" applyBorder="1" applyAlignment="1" applyProtection="1">
      <alignment horizontal="center" vertical="center" wrapText="1"/>
    </xf>
    <xf numFmtId="0" fontId="13" fillId="14" borderId="19" xfId="0" applyFont="1" applyFill="1" applyBorder="1" applyAlignment="1" applyProtection="1">
      <alignment horizontal="center" vertical="center" wrapText="1"/>
    </xf>
    <xf numFmtId="0" fontId="13" fillId="13" borderId="19" xfId="0" applyFont="1" applyFill="1" applyBorder="1" applyAlignment="1" applyProtection="1">
      <alignment horizontal="center" vertical="center" wrapText="1"/>
    </xf>
    <xf numFmtId="0" fontId="13" fillId="8" borderId="5" xfId="0" applyFont="1" applyFill="1" applyBorder="1" applyAlignment="1" applyProtection="1">
      <alignment horizontal="center" vertical="center" wrapText="1"/>
    </xf>
    <xf numFmtId="0" fontId="13" fillId="8" borderId="9" xfId="0" applyFont="1" applyFill="1" applyBorder="1" applyAlignment="1" applyProtection="1">
      <alignment horizontal="center" vertical="center" wrapText="1"/>
    </xf>
    <xf numFmtId="0" fontId="13" fillId="6" borderId="19" xfId="0" applyFont="1" applyFill="1" applyBorder="1" applyAlignment="1" applyProtection="1">
      <alignment horizontal="center" vertical="center" wrapText="1"/>
    </xf>
    <xf numFmtId="0" fontId="13" fillId="6" borderId="1" xfId="0" applyFont="1" applyFill="1" applyBorder="1" applyAlignment="1" applyProtection="1">
      <alignment horizontal="center" vertical="center" textRotation="90" wrapText="1"/>
    </xf>
    <xf numFmtId="0" fontId="13" fillId="4" borderId="1" xfId="0" applyFont="1" applyFill="1" applyBorder="1" applyAlignment="1" applyProtection="1">
      <alignment horizontal="center" vertical="center" wrapText="1"/>
    </xf>
    <xf numFmtId="0" fontId="13" fillId="14" borderId="24" xfId="0" applyFont="1" applyFill="1" applyBorder="1" applyAlignment="1" applyProtection="1">
      <alignment horizontal="center" vertical="center" wrapText="1"/>
    </xf>
    <xf numFmtId="0" fontId="13" fillId="13" borderId="24" xfId="0" applyFont="1" applyFill="1" applyBorder="1" applyAlignment="1" applyProtection="1">
      <alignment horizontal="center" vertical="center" wrapText="1"/>
    </xf>
    <xf numFmtId="0" fontId="13" fillId="6" borderId="20" xfId="0" applyFont="1" applyFill="1" applyBorder="1" applyAlignment="1" applyProtection="1">
      <alignment horizontal="center" vertical="center" wrapText="1"/>
    </xf>
    <xf numFmtId="0" fontId="13" fillId="14" borderId="20" xfId="0" applyFont="1" applyFill="1" applyBorder="1" applyAlignment="1" applyProtection="1">
      <alignment horizontal="center" vertical="center" wrapText="1"/>
    </xf>
    <xf numFmtId="0" fontId="13" fillId="13" borderId="20" xfId="0" applyFont="1" applyFill="1" applyBorder="1" applyAlignment="1" applyProtection="1">
      <alignment horizontal="center" vertical="center" wrapText="1"/>
    </xf>
    <xf numFmtId="0" fontId="29" fillId="15" borderId="1" xfId="0" applyFont="1" applyFill="1" applyBorder="1" applyAlignment="1" applyProtection="1">
      <alignment horizontal="left" vertical="center" wrapText="1"/>
    </xf>
    <xf numFmtId="0" fontId="29" fillId="0" borderId="1" xfId="0" applyFont="1" applyFill="1" applyBorder="1" applyAlignment="1" applyProtection="1">
      <alignment horizontal="left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horizontal="center" vertical="center" wrapText="1"/>
    </xf>
    <xf numFmtId="0" fontId="13" fillId="5" borderId="3" xfId="0" applyFont="1" applyFill="1" applyBorder="1" applyAlignment="1" applyProtection="1">
      <alignment horizontal="center" vertical="center" wrapText="1"/>
    </xf>
    <xf numFmtId="0" fontId="13" fillId="5" borderId="4" xfId="0" applyFont="1" applyFill="1" applyBorder="1" applyAlignment="1" applyProtection="1">
      <alignment horizontal="center" vertical="center" wrapText="1"/>
    </xf>
    <xf numFmtId="0" fontId="13" fillId="5" borderId="3" xfId="0" applyFont="1" applyFill="1" applyBorder="1" applyAlignment="1" applyProtection="1">
      <alignment horizontal="center" vertical="center" wrapText="1"/>
    </xf>
    <xf numFmtId="0" fontId="13" fillId="5" borderId="4" xfId="0" applyFont="1" applyFill="1" applyBorder="1" applyAlignment="1" applyProtection="1">
      <alignment horizontal="center" vertical="center" wrapText="1"/>
    </xf>
    <xf numFmtId="0" fontId="29" fillId="15" borderId="1" xfId="0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horizontal="center" vertical="center"/>
    </xf>
    <xf numFmtId="14" fontId="14" fillId="0" borderId="1" xfId="0" applyNumberFormat="1" applyFont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30" fillId="15" borderId="1" xfId="0" applyFont="1" applyFill="1" applyBorder="1" applyAlignment="1" applyProtection="1">
      <alignment horizontal="left" vertical="center" wrapText="1"/>
    </xf>
    <xf numFmtId="0" fontId="14" fillId="0" borderId="1" xfId="0" applyFont="1" applyBorder="1" applyProtection="1"/>
    <xf numFmtId="0" fontId="0" fillId="11" borderId="19" xfId="0" applyFill="1" applyBorder="1" applyAlignment="1" applyProtection="1">
      <alignment horizontal="center" vertical="center"/>
    </xf>
    <xf numFmtId="0" fontId="0" fillId="11" borderId="6" xfId="0" applyFill="1" applyBorder="1" applyAlignment="1" applyProtection="1">
      <alignment horizontal="center" vertical="center"/>
    </xf>
    <xf numFmtId="0" fontId="0" fillId="11" borderId="5" xfId="0" applyFill="1" applyBorder="1" applyAlignment="1" applyProtection="1">
      <alignment horizontal="center" vertical="center"/>
    </xf>
    <xf numFmtId="0" fontId="0" fillId="11" borderId="21" xfId="0" applyFill="1" applyBorder="1" applyAlignment="1" applyProtection="1">
      <alignment horizontal="center" vertical="center"/>
    </xf>
    <xf numFmtId="0" fontId="0" fillId="11" borderId="9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11" borderId="22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11" borderId="20" xfId="0" applyFill="1" applyBorder="1" applyAlignment="1" applyProtection="1">
      <alignment horizontal="center" vertical="center"/>
    </xf>
    <xf numFmtId="0" fontId="0" fillId="11" borderId="20" xfId="0" applyFill="1" applyBorder="1" applyAlignment="1" applyProtection="1">
      <alignment horizontal="center" vertical="center" wrapText="1"/>
    </xf>
    <xf numFmtId="0" fontId="0" fillId="11" borderId="1" xfId="0" applyFill="1" applyBorder="1" applyAlignment="1" applyProtection="1">
      <alignment horizontal="center" vertical="center" wrapText="1"/>
    </xf>
    <xf numFmtId="0" fontId="0" fillId="11" borderId="23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1" fontId="0" fillId="0" borderId="1" xfId="0" applyNumberFormat="1" applyFill="1" applyBorder="1" applyAlignment="1" applyProtection="1">
      <alignment horizontal="center" vertical="center"/>
    </xf>
    <xf numFmtId="0" fontId="0" fillId="0" borderId="0" xfId="0" applyFill="1" applyAlignment="1" applyProtection="1">
      <alignment horizontal="center" vertical="center"/>
    </xf>
  </cellXfs>
  <cellStyles count="5">
    <cellStyle name="Normal" xfId="0" builtinId="0"/>
    <cellStyle name="Normal 2" xfId="1"/>
    <cellStyle name="Normal 3" xfId="2"/>
    <cellStyle name="Normal 4" xfId="3"/>
    <cellStyle name="Normal 4 2" xfId="4"/>
  </cellStyles>
  <dxfs count="10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3</xdr:row>
      <xdr:rowOff>0</xdr:rowOff>
    </xdr:to>
    <xdr:pic>
      <xdr:nvPicPr>
        <xdr:cNvPr id="8494" name="image00.png">
          <a:extLst>
            <a:ext uri="{FF2B5EF4-FFF2-40B4-BE49-F238E27FC236}">
              <a16:creationId xmlns="" xmlns:a16="http://schemas.microsoft.com/office/drawing/2014/main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fitToPage="1"/>
  </sheetPr>
  <dimension ref="A1:AK200"/>
  <sheetViews>
    <sheetView showGridLines="0" tabSelected="1" zoomScaleNormal="100" zoomScaleSheetLayoutView="90" zoomScalePageLayoutView="50" workbookViewId="0">
      <selection sqref="A1:XFD1048576"/>
    </sheetView>
  </sheetViews>
  <sheetFormatPr baseColWidth="10" defaultColWidth="11.42578125" defaultRowHeight="15" x14ac:dyDescent="0.25"/>
  <cols>
    <col min="1" max="1" width="27.42578125" style="22" bestFit="1" customWidth="1"/>
    <col min="2" max="2" width="14.28515625" style="22" customWidth="1"/>
    <col min="3" max="3" width="13.42578125" style="22" customWidth="1"/>
    <col min="4" max="4" width="15.42578125" style="22" bestFit="1" customWidth="1"/>
    <col min="5" max="5" width="33.85546875" style="22" customWidth="1"/>
    <col min="6" max="6" width="9.140625" style="22" customWidth="1"/>
    <col min="7" max="9" width="3.7109375" style="22" customWidth="1"/>
    <col min="10" max="10" width="13.140625" style="22" customWidth="1"/>
    <col min="11" max="11" width="14.42578125" style="22" customWidth="1"/>
    <col min="12" max="13" width="6.7109375" style="22" customWidth="1"/>
    <col min="14" max="14" width="17.42578125" style="22" customWidth="1"/>
    <col min="15" max="15" width="20.28515625" style="22" customWidth="1"/>
    <col min="16" max="16" width="19.7109375" style="22" customWidth="1"/>
    <col min="17" max="17" width="26.42578125" style="22" customWidth="1"/>
    <col min="18" max="18" width="26.28515625" style="22" customWidth="1"/>
    <col min="19" max="19" width="28.140625" style="22" customWidth="1"/>
    <col min="20" max="20" width="25.7109375" style="22" customWidth="1"/>
    <col min="21" max="26" width="26.42578125" style="22" customWidth="1"/>
    <col min="27" max="33" width="19.7109375" style="22" customWidth="1"/>
    <col min="34" max="37" width="11.42578125" style="22" customWidth="1"/>
    <col min="38" max="16384" width="11.42578125" style="22"/>
  </cols>
  <sheetData>
    <row r="1" spans="1:37" s="10" customFormat="1" ht="41.25" customHeight="1" x14ac:dyDescent="0.25">
      <c r="A1" s="4"/>
      <c r="B1" s="5" t="s">
        <v>34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7"/>
      <c r="AH1" s="8"/>
      <c r="AI1" s="9"/>
      <c r="AJ1" s="8"/>
      <c r="AK1" s="8"/>
    </row>
    <row r="2" spans="1:37" s="10" customFormat="1" ht="42.75" customHeight="1" x14ac:dyDescent="0.25">
      <c r="A2" s="11"/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4"/>
      <c r="AH2" s="8"/>
      <c r="AI2" s="8"/>
      <c r="AJ2" s="8"/>
      <c r="AK2" s="8"/>
    </row>
    <row r="3" spans="1:37" s="10" customFormat="1" ht="27" customHeight="1" x14ac:dyDescent="0.25">
      <c r="A3" s="11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4"/>
      <c r="AH3" s="8"/>
      <c r="AI3" s="8"/>
      <c r="AJ3" s="8"/>
      <c r="AK3" s="8"/>
    </row>
    <row r="4" spans="1:37" s="10" customFormat="1" ht="15.75" thickBot="1" x14ac:dyDescent="0.3">
      <c r="A4" s="15"/>
      <c r="B4" s="16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8"/>
      <c r="AH4" s="8"/>
      <c r="AI4" s="8"/>
      <c r="AJ4" s="8"/>
      <c r="AK4" s="8"/>
    </row>
    <row r="7" spans="1:37" ht="18.75" customHeight="1" x14ac:dyDescent="0.25">
      <c r="A7" s="19" t="s">
        <v>17</v>
      </c>
      <c r="B7" s="19"/>
      <c r="C7" s="19"/>
      <c r="D7" s="19"/>
      <c r="E7" s="19"/>
      <c r="F7" s="20" t="s">
        <v>219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</row>
    <row r="8" spans="1:37" ht="18.75" customHeight="1" x14ac:dyDescent="0.25">
      <c r="A8" s="19" t="s">
        <v>20</v>
      </c>
      <c r="B8" s="19"/>
      <c r="C8" s="19"/>
      <c r="D8" s="19"/>
      <c r="E8" s="19"/>
      <c r="F8" s="20" t="s">
        <v>232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</row>
    <row r="9" spans="1:37" ht="18.75" customHeight="1" x14ac:dyDescent="0.25">
      <c r="A9" s="19" t="s">
        <v>18</v>
      </c>
      <c r="B9" s="19"/>
      <c r="C9" s="19"/>
      <c r="D9" s="19"/>
      <c r="E9" s="19"/>
      <c r="F9" s="20" t="s">
        <v>197</v>
      </c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1"/>
      <c r="T9" s="21"/>
      <c r="U9" s="21"/>
      <c r="V9" s="21"/>
      <c r="W9" s="21"/>
      <c r="X9" s="21"/>
      <c r="Y9" s="21"/>
      <c r="Z9" s="21"/>
      <c r="AA9" s="21"/>
      <c r="AB9" s="21"/>
      <c r="AC9" s="23" t="s">
        <v>35</v>
      </c>
      <c r="AD9" s="24" t="s">
        <v>40</v>
      </c>
      <c r="AE9" s="21"/>
      <c r="AF9" s="21"/>
      <c r="AG9" s="21"/>
      <c r="AH9" s="21"/>
      <c r="AI9" s="21"/>
      <c r="AJ9" s="21"/>
      <c r="AK9" s="21"/>
    </row>
    <row r="10" spans="1:37" ht="18.75" customHeight="1" x14ac:dyDescent="0.25">
      <c r="A10" s="19" t="s">
        <v>19</v>
      </c>
      <c r="B10" s="19"/>
      <c r="C10" s="19"/>
      <c r="D10" s="19"/>
      <c r="E10" s="19"/>
      <c r="F10" s="25">
        <v>43262</v>
      </c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1"/>
      <c r="T10" s="21"/>
      <c r="U10" s="26"/>
      <c r="V10" s="26"/>
      <c r="W10" s="26"/>
      <c r="X10" s="26"/>
      <c r="Y10" s="26"/>
      <c r="Z10" s="26"/>
      <c r="AA10" s="26"/>
      <c r="AB10" s="26"/>
      <c r="AC10" s="23" t="s">
        <v>36</v>
      </c>
      <c r="AD10" s="24" t="s">
        <v>41</v>
      </c>
      <c r="AE10" s="27" t="s">
        <v>44</v>
      </c>
      <c r="AF10" s="27"/>
      <c r="AG10" s="26"/>
      <c r="AH10" s="21"/>
      <c r="AI10" s="21"/>
      <c r="AJ10" s="21"/>
      <c r="AK10" s="21"/>
    </row>
    <row r="11" spans="1:37" x14ac:dyDescent="0.25">
      <c r="A11" s="28"/>
      <c r="B11" s="28"/>
      <c r="C11" s="28"/>
      <c r="D11" s="28"/>
      <c r="E11" s="28"/>
      <c r="F11" s="29"/>
      <c r="G11" s="30"/>
      <c r="H11" s="30"/>
      <c r="I11" s="30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2"/>
      <c r="V11" s="32"/>
      <c r="W11" s="32"/>
      <c r="X11" s="32"/>
      <c r="Y11" s="32"/>
      <c r="Z11" s="32"/>
      <c r="AA11" s="32"/>
      <c r="AB11" s="32"/>
      <c r="AC11" s="33"/>
      <c r="AD11" s="24" t="s">
        <v>42</v>
      </c>
      <c r="AE11" s="34" t="s">
        <v>45</v>
      </c>
      <c r="AF11" s="34"/>
      <c r="AG11" s="32"/>
      <c r="AH11" s="31"/>
      <c r="AI11" s="31"/>
      <c r="AJ11" s="31"/>
      <c r="AK11" s="31"/>
    </row>
    <row r="12" spans="1:37" ht="35.25" customHeight="1" x14ac:dyDescent="0.25">
      <c r="A12" s="35" t="s">
        <v>53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6"/>
      <c r="T12" s="36"/>
      <c r="U12" s="37"/>
      <c r="V12" s="37"/>
      <c r="W12" s="37"/>
      <c r="X12" s="37"/>
      <c r="Y12" s="37"/>
      <c r="Z12" s="37"/>
      <c r="AA12" s="37"/>
      <c r="AB12" s="37"/>
      <c r="AC12" s="23"/>
      <c r="AD12" s="24" t="s">
        <v>43</v>
      </c>
      <c r="AE12" s="38" t="s">
        <v>55</v>
      </c>
      <c r="AF12" s="38"/>
      <c r="AG12" s="37"/>
      <c r="AH12" s="39"/>
      <c r="AI12" s="39"/>
      <c r="AJ12" s="39"/>
      <c r="AK12" s="39"/>
    </row>
    <row r="13" spans="1:37" ht="15.75" customHeight="1" x14ac:dyDescent="0.25">
      <c r="A13" s="40" t="s">
        <v>56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6"/>
      <c r="T13" s="36"/>
      <c r="U13" s="37"/>
      <c r="V13" s="37"/>
      <c r="W13" s="37"/>
      <c r="X13" s="37"/>
      <c r="Y13" s="37"/>
      <c r="Z13" s="37"/>
      <c r="AA13" s="37"/>
      <c r="AB13" s="37"/>
      <c r="AC13" s="23"/>
      <c r="AD13" s="24"/>
      <c r="AE13" s="38" t="s">
        <v>52</v>
      </c>
      <c r="AF13" s="38"/>
      <c r="AG13" s="37"/>
      <c r="AH13" s="39"/>
      <c r="AI13" s="39"/>
      <c r="AJ13" s="39"/>
      <c r="AK13" s="39"/>
    </row>
    <row r="14" spans="1:37" ht="32.25" customHeight="1" x14ac:dyDescent="0.25">
      <c r="A14" s="40" t="s">
        <v>54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6"/>
      <c r="T14" s="36"/>
      <c r="U14" s="37"/>
      <c r="V14" s="37"/>
      <c r="W14" s="37"/>
      <c r="X14" s="37"/>
      <c r="Y14" s="37"/>
      <c r="Z14" s="37"/>
      <c r="AA14" s="37"/>
      <c r="AB14" s="37"/>
      <c r="AC14" s="23"/>
      <c r="AD14" s="24"/>
      <c r="AE14" s="38" t="s">
        <v>51</v>
      </c>
      <c r="AF14" s="38"/>
      <c r="AG14" s="37"/>
      <c r="AH14" s="39"/>
      <c r="AI14" s="39"/>
      <c r="AJ14" s="39"/>
      <c r="AK14" s="39"/>
    </row>
    <row r="15" spans="1:37" ht="12" customHeight="1" x14ac:dyDescent="0.25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36"/>
      <c r="T15" s="36"/>
      <c r="U15" s="37"/>
      <c r="V15" s="37"/>
      <c r="W15" s="37"/>
      <c r="X15" s="37"/>
      <c r="Y15" s="37"/>
      <c r="Z15" s="37"/>
      <c r="AA15" s="37"/>
      <c r="AB15" s="37"/>
      <c r="AC15" s="23"/>
      <c r="AD15" s="24"/>
      <c r="AE15" s="38" t="s">
        <v>50</v>
      </c>
      <c r="AF15" s="38"/>
      <c r="AG15" s="37"/>
      <c r="AH15" s="39"/>
      <c r="AI15" s="39"/>
      <c r="AJ15" s="39"/>
      <c r="AK15" s="39"/>
    </row>
    <row r="16" spans="1:37" ht="15.75" customHeight="1" x14ac:dyDescent="0.25">
      <c r="A16" s="35" t="s">
        <v>57</v>
      </c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6"/>
      <c r="T16" s="36"/>
      <c r="U16" s="37"/>
      <c r="V16" s="37"/>
      <c r="W16" s="37"/>
      <c r="X16" s="37"/>
      <c r="Y16" s="37"/>
      <c r="Z16" s="37"/>
      <c r="AA16" s="37"/>
      <c r="AB16" s="37"/>
      <c r="AC16" s="23"/>
      <c r="AD16" s="24"/>
      <c r="AE16" s="38" t="s">
        <v>48</v>
      </c>
      <c r="AF16" s="38"/>
      <c r="AG16" s="37"/>
      <c r="AH16" s="39"/>
      <c r="AI16" s="39"/>
      <c r="AJ16" s="39"/>
      <c r="AK16" s="39"/>
    </row>
    <row r="17" spans="1:37" ht="9" customHeight="1" x14ac:dyDescent="0.25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36"/>
      <c r="T17" s="36"/>
      <c r="U17" s="37"/>
      <c r="V17" s="37"/>
      <c r="W17" s="37"/>
      <c r="X17" s="37"/>
      <c r="Y17" s="37"/>
      <c r="Z17" s="37"/>
      <c r="AA17" s="37"/>
      <c r="AB17" s="37"/>
      <c r="AC17" s="23"/>
      <c r="AD17" s="24"/>
      <c r="AE17" s="38" t="s">
        <v>47</v>
      </c>
      <c r="AF17" s="38"/>
      <c r="AG17" s="37"/>
      <c r="AH17" s="39"/>
      <c r="AI17" s="39"/>
      <c r="AJ17" s="39"/>
      <c r="AK17" s="39"/>
    </row>
    <row r="18" spans="1:37" ht="10.5" customHeight="1" x14ac:dyDescent="0.25">
      <c r="S18" s="36"/>
      <c r="T18" s="36"/>
      <c r="U18" s="37"/>
      <c r="V18" s="37"/>
      <c r="W18" s="37"/>
      <c r="X18" s="37"/>
      <c r="Y18" s="37"/>
      <c r="Z18" s="37"/>
      <c r="AA18" s="37"/>
      <c r="AB18" s="37"/>
      <c r="AC18" s="23"/>
      <c r="AD18" s="24"/>
      <c r="AE18" s="38" t="s">
        <v>46</v>
      </c>
      <c r="AF18" s="38"/>
      <c r="AG18" s="37"/>
      <c r="AH18" s="39"/>
      <c r="AI18" s="39"/>
      <c r="AJ18" s="39"/>
      <c r="AK18" s="39"/>
    </row>
    <row r="19" spans="1:37" ht="11.25" customHeight="1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39"/>
      <c r="T19" s="39"/>
      <c r="U19" s="43"/>
      <c r="V19" s="43"/>
      <c r="W19" s="43"/>
      <c r="X19" s="43"/>
      <c r="Y19" s="43"/>
      <c r="Z19" s="43"/>
      <c r="AA19" s="37"/>
      <c r="AB19" s="37"/>
      <c r="AC19" s="23"/>
      <c r="AD19" s="24"/>
      <c r="AE19" s="38" t="s">
        <v>49</v>
      </c>
      <c r="AF19" s="38"/>
      <c r="AG19" s="37"/>
      <c r="AH19" s="39"/>
      <c r="AI19" s="39"/>
      <c r="AJ19" s="39"/>
      <c r="AK19" s="39"/>
    </row>
    <row r="20" spans="1:37" ht="69" customHeight="1" x14ac:dyDescent="0.25">
      <c r="A20" s="44" t="s">
        <v>28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5" t="s">
        <v>75</v>
      </c>
      <c r="W20" s="46"/>
      <c r="X20" s="46"/>
      <c r="Y20" s="46"/>
      <c r="Z20" s="47"/>
      <c r="AA20" s="48" t="s">
        <v>39</v>
      </c>
      <c r="AB20" s="49"/>
      <c r="AC20" s="49"/>
      <c r="AD20" s="49"/>
      <c r="AE20" s="49"/>
      <c r="AF20" s="49"/>
      <c r="AG20" s="50" t="s">
        <v>61</v>
      </c>
      <c r="AH20" s="51" t="s">
        <v>16</v>
      </c>
      <c r="AI20" s="51"/>
      <c r="AJ20" s="51"/>
      <c r="AK20" s="51"/>
    </row>
    <row r="21" spans="1:37" ht="38.25" customHeight="1" x14ac:dyDescent="0.25">
      <c r="A21" s="52" t="s">
        <v>0</v>
      </c>
      <c r="B21" s="52" t="s">
        <v>1</v>
      </c>
      <c r="C21" s="52" t="s">
        <v>2</v>
      </c>
      <c r="D21" s="53" t="s">
        <v>3</v>
      </c>
      <c r="E21" s="54"/>
      <c r="F21" s="55"/>
      <c r="G21" s="53" t="s">
        <v>38</v>
      </c>
      <c r="H21" s="54"/>
      <c r="I21" s="54"/>
      <c r="J21" s="54"/>
      <c r="K21" s="55"/>
      <c r="L21" s="53" t="s">
        <v>4</v>
      </c>
      <c r="M21" s="55"/>
      <c r="N21" s="56"/>
      <c r="O21" s="56"/>
      <c r="P21" s="57"/>
      <c r="Q21" s="44"/>
      <c r="R21" s="44"/>
      <c r="S21" s="44"/>
      <c r="T21" s="44"/>
      <c r="U21" s="44"/>
      <c r="V21" s="58" t="s">
        <v>290</v>
      </c>
      <c r="W21" s="59" t="s">
        <v>58</v>
      </c>
      <c r="X21" s="59" t="s">
        <v>59</v>
      </c>
      <c r="Y21" s="59" t="s">
        <v>60</v>
      </c>
      <c r="Z21" s="59" t="s">
        <v>63</v>
      </c>
      <c r="AA21" s="51" t="s">
        <v>22</v>
      </c>
      <c r="AB21" s="51" t="s">
        <v>23</v>
      </c>
      <c r="AC21" s="51" t="s">
        <v>24</v>
      </c>
      <c r="AD21" s="51" t="s">
        <v>25</v>
      </c>
      <c r="AE21" s="60" t="s">
        <v>26</v>
      </c>
      <c r="AF21" s="60" t="s">
        <v>27</v>
      </c>
      <c r="AG21" s="50"/>
      <c r="AH21" s="61"/>
      <c r="AI21" s="51"/>
      <c r="AJ21" s="51"/>
      <c r="AK21" s="51"/>
    </row>
    <row r="22" spans="1:37" ht="41.25" customHeight="1" x14ac:dyDescent="0.25">
      <c r="A22" s="52"/>
      <c r="B22" s="52"/>
      <c r="C22" s="52"/>
      <c r="D22" s="62" t="s">
        <v>5</v>
      </c>
      <c r="E22" s="52" t="s">
        <v>6</v>
      </c>
      <c r="F22" s="52" t="s">
        <v>7</v>
      </c>
      <c r="G22" s="63" t="s">
        <v>30</v>
      </c>
      <c r="H22" s="63" t="s">
        <v>8</v>
      </c>
      <c r="I22" s="63" t="s">
        <v>9</v>
      </c>
      <c r="J22" s="52" t="s">
        <v>10</v>
      </c>
      <c r="K22" s="52" t="s">
        <v>11</v>
      </c>
      <c r="L22" s="63" t="s">
        <v>12</v>
      </c>
      <c r="M22" s="63" t="s">
        <v>13</v>
      </c>
      <c r="N22" s="64" t="s">
        <v>14</v>
      </c>
      <c r="O22" s="64" t="s">
        <v>15</v>
      </c>
      <c r="P22" s="64" t="s">
        <v>29</v>
      </c>
      <c r="Q22" s="64" t="s">
        <v>21</v>
      </c>
      <c r="R22" s="64" t="s">
        <v>31</v>
      </c>
      <c r="S22" s="64" t="s">
        <v>33</v>
      </c>
      <c r="T22" s="64" t="s">
        <v>37</v>
      </c>
      <c r="U22" s="64" t="s">
        <v>32</v>
      </c>
      <c r="V22" s="65"/>
      <c r="W22" s="66"/>
      <c r="X22" s="66"/>
      <c r="Y22" s="66"/>
      <c r="Z22" s="66"/>
      <c r="AA22" s="51"/>
      <c r="AB22" s="51"/>
      <c r="AC22" s="51"/>
      <c r="AD22" s="51"/>
      <c r="AE22" s="60"/>
      <c r="AF22" s="60"/>
      <c r="AG22" s="50"/>
      <c r="AH22" s="61"/>
      <c r="AI22" s="51"/>
      <c r="AJ22" s="51"/>
      <c r="AK22" s="51"/>
    </row>
    <row r="23" spans="1:37" ht="41.25" customHeight="1" x14ac:dyDescent="0.25">
      <c r="A23" s="52"/>
      <c r="B23" s="52"/>
      <c r="C23" s="52"/>
      <c r="D23" s="67"/>
      <c r="E23" s="52"/>
      <c r="F23" s="52"/>
      <c r="G23" s="63"/>
      <c r="H23" s="63"/>
      <c r="I23" s="63"/>
      <c r="J23" s="52"/>
      <c r="K23" s="52"/>
      <c r="L23" s="63"/>
      <c r="M23" s="63"/>
      <c r="N23" s="64"/>
      <c r="O23" s="64"/>
      <c r="P23" s="64"/>
      <c r="Q23" s="64"/>
      <c r="R23" s="64"/>
      <c r="S23" s="64"/>
      <c r="T23" s="64"/>
      <c r="U23" s="64"/>
      <c r="V23" s="68"/>
      <c r="W23" s="69"/>
      <c r="X23" s="69"/>
      <c r="Y23" s="69"/>
      <c r="Z23" s="69"/>
      <c r="AA23" s="51"/>
      <c r="AB23" s="51"/>
      <c r="AC23" s="51"/>
      <c r="AD23" s="51"/>
      <c r="AE23" s="60"/>
      <c r="AF23" s="60"/>
      <c r="AG23" s="50"/>
      <c r="AH23" s="61"/>
      <c r="AI23" s="51"/>
      <c r="AJ23" s="51"/>
      <c r="AK23" s="51"/>
    </row>
    <row r="24" spans="1:37" ht="86.25" thickBot="1" x14ac:dyDescent="0.3">
      <c r="A24" s="70" t="s">
        <v>98</v>
      </c>
      <c r="B24" s="70" t="s">
        <v>99</v>
      </c>
      <c r="C24" s="70" t="s">
        <v>100</v>
      </c>
      <c r="D24" s="70" t="s">
        <v>101</v>
      </c>
      <c r="E24" s="70" t="s">
        <v>102</v>
      </c>
      <c r="F24" s="70" t="s">
        <v>103</v>
      </c>
      <c r="G24" s="70"/>
      <c r="H24" s="70"/>
      <c r="I24" s="70" t="s">
        <v>36</v>
      </c>
      <c r="J24" s="70" t="s">
        <v>104</v>
      </c>
      <c r="K24" s="71" t="s">
        <v>233</v>
      </c>
      <c r="L24" s="70" t="s">
        <v>36</v>
      </c>
      <c r="M24" s="70"/>
      <c r="N24" s="72" t="s">
        <v>106</v>
      </c>
      <c r="O24" s="72" t="s">
        <v>106</v>
      </c>
      <c r="P24" s="72" t="s">
        <v>106</v>
      </c>
      <c r="Q24" s="71" t="s">
        <v>194</v>
      </c>
      <c r="R24" s="72" t="s">
        <v>195</v>
      </c>
      <c r="S24" s="70" t="s">
        <v>196</v>
      </c>
      <c r="T24" s="72" t="s">
        <v>100</v>
      </c>
      <c r="U24" s="72" t="s">
        <v>197</v>
      </c>
      <c r="V24" s="73" t="s">
        <v>80</v>
      </c>
      <c r="W24" s="3" t="str">
        <f>IFERROR(VLOOKUP($V24,'Agrupamiento Activos'!$A$3:$S$50,2,0),"")</f>
        <v>Pública</v>
      </c>
      <c r="X24" s="3" t="str">
        <f>IFERROR(VLOOKUP($V24,'Agrupamiento Activos'!$A$4:$S$50,9,0),"")</f>
        <v>Alto</v>
      </c>
      <c r="Y24" s="3" t="str">
        <f>IFERROR(VLOOKUP($V24,'Agrupamiento Activos'!$A$4:$S$50,16,0),"")</f>
        <v>Alto</v>
      </c>
      <c r="Z24" s="3" t="str">
        <f>IFERROR(VLOOKUP($V24,'Agrupamiento Activos'!$A$4:$S$50,19,0),"")</f>
        <v>Medio</v>
      </c>
      <c r="AA24" s="74" t="s">
        <v>204</v>
      </c>
      <c r="AB24" s="74" t="s">
        <v>204</v>
      </c>
      <c r="AC24" s="74" t="s">
        <v>204</v>
      </c>
      <c r="AD24" s="74" t="s">
        <v>204</v>
      </c>
      <c r="AE24" s="74" t="s">
        <v>204</v>
      </c>
      <c r="AF24" s="74" t="s">
        <v>204</v>
      </c>
      <c r="AG24" s="74" t="s">
        <v>62</v>
      </c>
      <c r="AH24" s="75"/>
      <c r="AI24" s="75"/>
      <c r="AJ24" s="75"/>
      <c r="AK24" s="76"/>
    </row>
    <row r="25" spans="1:37" ht="72" thickBot="1" x14ac:dyDescent="0.3">
      <c r="A25" s="70" t="s">
        <v>98</v>
      </c>
      <c r="B25" s="70" t="s">
        <v>99</v>
      </c>
      <c r="C25" s="70" t="s">
        <v>100</v>
      </c>
      <c r="D25" s="71" t="s">
        <v>107</v>
      </c>
      <c r="E25" s="70" t="s">
        <v>108</v>
      </c>
      <c r="F25" s="70" t="s">
        <v>103</v>
      </c>
      <c r="G25" s="70"/>
      <c r="H25" s="70"/>
      <c r="I25" s="70" t="s">
        <v>36</v>
      </c>
      <c r="J25" s="70" t="s">
        <v>109</v>
      </c>
      <c r="K25" s="70" t="s">
        <v>110</v>
      </c>
      <c r="L25" s="70" t="s">
        <v>36</v>
      </c>
      <c r="M25" s="70"/>
      <c r="N25" s="72" t="s">
        <v>106</v>
      </c>
      <c r="O25" s="72" t="s">
        <v>106</v>
      </c>
      <c r="P25" s="72" t="s">
        <v>106</v>
      </c>
      <c r="Q25" s="71" t="s">
        <v>194</v>
      </c>
      <c r="R25" s="72" t="s">
        <v>41</v>
      </c>
      <c r="S25" s="71" t="s">
        <v>198</v>
      </c>
      <c r="T25" s="72" t="s">
        <v>100</v>
      </c>
      <c r="U25" s="72" t="s">
        <v>197</v>
      </c>
      <c r="V25" s="73" t="s">
        <v>79</v>
      </c>
      <c r="W25" s="3" t="str">
        <f>IFERROR(VLOOKUP($V25,'Agrupamiento Activos'!$A$3:$S$50,2,0),"")</f>
        <v>Pública</v>
      </c>
      <c r="X25" s="3" t="str">
        <f>IFERROR(VLOOKUP($V25,'Agrupamiento Activos'!$A$4:$S$50,9,0),"")</f>
        <v>Medio</v>
      </c>
      <c r="Y25" s="3" t="str">
        <f>IFERROR(VLOOKUP($V25,'Agrupamiento Activos'!$A$4:$S$50,16,0),"")</f>
        <v>Medio</v>
      </c>
      <c r="Z25" s="3" t="str">
        <f>IFERROR(VLOOKUP($V25,'Agrupamiento Activos'!$A$4:$S$50,19,0),"")</f>
        <v>Medio</v>
      </c>
      <c r="AA25" s="74" t="s">
        <v>204</v>
      </c>
      <c r="AB25" s="74" t="s">
        <v>204</v>
      </c>
      <c r="AC25" s="74" t="s">
        <v>204</v>
      </c>
      <c r="AD25" s="74" t="s">
        <v>204</v>
      </c>
      <c r="AE25" s="74" t="s">
        <v>204</v>
      </c>
      <c r="AF25" s="74" t="s">
        <v>204</v>
      </c>
      <c r="AG25" s="74" t="s">
        <v>62</v>
      </c>
      <c r="AH25" s="77"/>
      <c r="AI25" s="77"/>
      <c r="AJ25" s="77"/>
      <c r="AK25" s="78"/>
    </row>
    <row r="26" spans="1:37" ht="72" thickBot="1" x14ac:dyDescent="0.3">
      <c r="A26" s="70" t="s">
        <v>98</v>
      </c>
      <c r="B26" s="70" t="s">
        <v>99</v>
      </c>
      <c r="C26" s="70" t="s">
        <v>100</v>
      </c>
      <c r="D26" s="70" t="s">
        <v>107</v>
      </c>
      <c r="E26" s="70" t="s">
        <v>111</v>
      </c>
      <c r="F26" s="70" t="s">
        <v>103</v>
      </c>
      <c r="G26" s="70"/>
      <c r="H26" s="70"/>
      <c r="I26" s="70" t="s">
        <v>36</v>
      </c>
      <c r="J26" s="70" t="s">
        <v>109</v>
      </c>
      <c r="K26" s="70" t="s">
        <v>110</v>
      </c>
      <c r="L26" s="70" t="s">
        <v>36</v>
      </c>
      <c r="M26" s="70"/>
      <c r="N26" s="72" t="s">
        <v>106</v>
      </c>
      <c r="O26" s="72" t="s">
        <v>106</v>
      </c>
      <c r="P26" s="72" t="s">
        <v>106</v>
      </c>
      <c r="Q26" s="71" t="s">
        <v>194</v>
      </c>
      <c r="R26" s="72" t="s">
        <v>41</v>
      </c>
      <c r="S26" s="71" t="s">
        <v>198</v>
      </c>
      <c r="T26" s="72" t="s">
        <v>100</v>
      </c>
      <c r="U26" s="72" t="s">
        <v>197</v>
      </c>
      <c r="V26" s="73" t="s">
        <v>79</v>
      </c>
      <c r="W26" s="3" t="str">
        <f>IFERROR(VLOOKUP($V26,'Agrupamiento Activos'!$A$3:$S$50,2,0),"")</f>
        <v>Pública</v>
      </c>
      <c r="X26" s="3" t="str">
        <f>IFERROR(VLOOKUP($V26,'Agrupamiento Activos'!$A$4:$S$50,9,0),"")</f>
        <v>Medio</v>
      </c>
      <c r="Y26" s="3" t="str">
        <f>IFERROR(VLOOKUP($V26,'Agrupamiento Activos'!$A$4:$S$50,16,0),"")</f>
        <v>Medio</v>
      </c>
      <c r="Z26" s="3" t="str">
        <f>IFERROR(VLOOKUP($V26,'Agrupamiento Activos'!$A$4:$S$50,19,0),"")</f>
        <v>Medio</v>
      </c>
      <c r="AA26" s="74" t="s">
        <v>204</v>
      </c>
      <c r="AB26" s="74" t="s">
        <v>204</v>
      </c>
      <c r="AC26" s="74" t="s">
        <v>204</v>
      </c>
      <c r="AD26" s="74" t="s">
        <v>204</v>
      </c>
      <c r="AE26" s="74" t="s">
        <v>204</v>
      </c>
      <c r="AF26" s="74" t="s">
        <v>204</v>
      </c>
      <c r="AG26" s="74" t="s">
        <v>62</v>
      </c>
      <c r="AH26" s="77"/>
      <c r="AI26" s="77"/>
      <c r="AJ26" s="77"/>
      <c r="AK26" s="78"/>
    </row>
    <row r="27" spans="1:37" ht="57.75" thickBot="1" x14ac:dyDescent="0.3">
      <c r="A27" s="70" t="s">
        <v>98</v>
      </c>
      <c r="B27" s="70" t="s">
        <v>99</v>
      </c>
      <c r="C27" s="70" t="s">
        <v>100</v>
      </c>
      <c r="D27" s="70" t="s">
        <v>112</v>
      </c>
      <c r="E27" s="71" t="s">
        <v>234</v>
      </c>
      <c r="F27" s="70" t="s">
        <v>103</v>
      </c>
      <c r="G27" s="70"/>
      <c r="H27" s="70"/>
      <c r="I27" s="70" t="s">
        <v>36</v>
      </c>
      <c r="J27" s="70" t="s">
        <v>104</v>
      </c>
      <c r="K27" s="70" t="s">
        <v>105</v>
      </c>
      <c r="L27" s="70" t="s">
        <v>36</v>
      </c>
      <c r="M27" s="70"/>
      <c r="N27" s="72" t="s">
        <v>106</v>
      </c>
      <c r="O27" s="72" t="s">
        <v>106</v>
      </c>
      <c r="P27" s="72" t="s">
        <v>106</v>
      </c>
      <c r="Q27" s="71" t="s">
        <v>199</v>
      </c>
      <c r="R27" s="72" t="s">
        <v>195</v>
      </c>
      <c r="S27" s="70" t="s">
        <v>200</v>
      </c>
      <c r="T27" s="72" t="s">
        <v>100</v>
      </c>
      <c r="U27" s="72" t="s">
        <v>197</v>
      </c>
      <c r="V27" s="73" t="s">
        <v>80</v>
      </c>
      <c r="W27" s="3" t="str">
        <f>IFERROR(VLOOKUP($V27,'Agrupamiento Activos'!$A$3:$S$50,2,0),"")</f>
        <v>Pública</v>
      </c>
      <c r="X27" s="3" t="str">
        <f>IFERROR(VLOOKUP($V27,'Agrupamiento Activos'!$A$4:$S$50,9,0),"")</f>
        <v>Alto</v>
      </c>
      <c r="Y27" s="3" t="str">
        <f>IFERROR(VLOOKUP($V27,'Agrupamiento Activos'!$A$4:$S$50,16,0),"")</f>
        <v>Alto</v>
      </c>
      <c r="Z27" s="3" t="str">
        <f>IFERROR(VLOOKUP($V27,'Agrupamiento Activos'!$A$4:$S$50,19,0),"")</f>
        <v>Medio</v>
      </c>
      <c r="AA27" s="74" t="s">
        <v>204</v>
      </c>
      <c r="AB27" s="74" t="s">
        <v>204</v>
      </c>
      <c r="AC27" s="74" t="s">
        <v>204</v>
      </c>
      <c r="AD27" s="74" t="s">
        <v>204</v>
      </c>
      <c r="AE27" s="74" t="s">
        <v>204</v>
      </c>
      <c r="AF27" s="74" t="s">
        <v>204</v>
      </c>
      <c r="AG27" s="74" t="s">
        <v>62</v>
      </c>
      <c r="AH27" s="77"/>
      <c r="AI27" s="77"/>
      <c r="AJ27" s="77"/>
      <c r="AK27" s="78"/>
    </row>
    <row r="28" spans="1:37" ht="57.75" thickBot="1" x14ac:dyDescent="0.3">
      <c r="A28" s="70" t="s">
        <v>98</v>
      </c>
      <c r="B28" s="70" t="s">
        <v>99</v>
      </c>
      <c r="C28" s="70" t="s">
        <v>100</v>
      </c>
      <c r="D28" s="70" t="s">
        <v>113</v>
      </c>
      <c r="E28" s="70" t="s">
        <v>235</v>
      </c>
      <c r="F28" s="70" t="s">
        <v>103</v>
      </c>
      <c r="G28" s="70"/>
      <c r="H28" s="70"/>
      <c r="I28" s="70" t="s">
        <v>36</v>
      </c>
      <c r="J28" s="70" t="s">
        <v>109</v>
      </c>
      <c r="K28" s="70" t="s">
        <v>110</v>
      </c>
      <c r="L28" s="70" t="s">
        <v>36</v>
      </c>
      <c r="M28" s="70"/>
      <c r="N28" s="72" t="s">
        <v>106</v>
      </c>
      <c r="O28" s="72" t="s">
        <v>106</v>
      </c>
      <c r="P28" s="72" t="s">
        <v>106</v>
      </c>
      <c r="Q28" s="71" t="s">
        <v>194</v>
      </c>
      <c r="R28" s="72" t="s">
        <v>41</v>
      </c>
      <c r="S28" s="71" t="s">
        <v>198</v>
      </c>
      <c r="T28" s="72" t="s">
        <v>100</v>
      </c>
      <c r="U28" s="72" t="s">
        <v>197</v>
      </c>
      <c r="V28" s="73" t="s">
        <v>92</v>
      </c>
      <c r="W28" s="3" t="str">
        <f>IFERROR(VLOOKUP($V28,'Agrupamiento Activos'!$A$3:$S$50,2,0),"")</f>
        <v>Pública</v>
      </c>
      <c r="X28" s="3" t="str">
        <f>IFERROR(VLOOKUP($V28,'Agrupamiento Activos'!$A$4:$S$50,9,0),"")</f>
        <v>Medio</v>
      </c>
      <c r="Y28" s="3" t="str">
        <f>IFERROR(VLOOKUP($V28,'Agrupamiento Activos'!$A$4:$S$50,16,0),"")</f>
        <v>Medio</v>
      </c>
      <c r="Z28" s="3" t="str">
        <f>IFERROR(VLOOKUP($V28,'Agrupamiento Activos'!$A$4:$S$50,19,0),"")</f>
        <v>Medio</v>
      </c>
      <c r="AA28" s="74" t="s">
        <v>204</v>
      </c>
      <c r="AB28" s="74" t="s">
        <v>204</v>
      </c>
      <c r="AC28" s="74" t="s">
        <v>204</v>
      </c>
      <c r="AD28" s="74" t="s">
        <v>204</v>
      </c>
      <c r="AE28" s="74" t="s">
        <v>204</v>
      </c>
      <c r="AF28" s="74" t="s">
        <v>204</v>
      </c>
      <c r="AG28" s="74" t="s">
        <v>62</v>
      </c>
      <c r="AH28" s="77"/>
      <c r="AI28" s="77"/>
      <c r="AJ28" s="77"/>
      <c r="AK28" s="78"/>
    </row>
    <row r="29" spans="1:37" ht="57.75" thickBot="1" x14ac:dyDescent="0.3">
      <c r="A29" s="70" t="s">
        <v>98</v>
      </c>
      <c r="B29" s="70" t="s">
        <v>99</v>
      </c>
      <c r="C29" s="70" t="s">
        <v>100</v>
      </c>
      <c r="D29" s="70" t="s">
        <v>114</v>
      </c>
      <c r="E29" s="70" t="s">
        <v>236</v>
      </c>
      <c r="F29" s="70" t="s">
        <v>103</v>
      </c>
      <c r="G29" s="70"/>
      <c r="H29" s="70"/>
      <c r="I29" s="70" t="s">
        <v>36</v>
      </c>
      <c r="J29" s="70" t="s">
        <v>104</v>
      </c>
      <c r="K29" s="70" t="s">
        <v>105</v>
      </c>
      <c r="L29" s="70" t="s">
        <v>36</v>
      </c>
      <c r="M29" s="70"/>
      <c r="N29" s="72" t="s">
        <v>106</v>
      </c>
      <c r="O29" s="72" t="s">
        <v>106</v>
      </c>
      <c r="P29" s="72" t="s">
        <v>106</v>
      </c>
      <c r="Q29" s="71" t="s">
        <v>194</v>
      </c>
      <c r="R29" s="72" t="s">
        <v>195</v>
      </c>
      <c r="S29" s="70" t="s">
        <v>196</v>
      </c>
      <c r="T29" s="72" t="s">
        <v>100</v>
      </c>
      <c r="U29" s="72" t="s">
        <v>197</v>
      </c>
      <c r="V29" s="73" t="s">
        <v>80</v>
      </c>
      <c r="W29" s="3" t="str">
        <f>IFERROR(VLOOKUP($V29,'Agrupamiento Activos'!$A$3:$S$50,2,0),"")</f>
        <v>Pública</v>
      </c>
      <c r="X29" s="3" t="str">
        <f>IFERROR(VLOOKUP($V29,'Agrupamiento Activos'!$A$4:$S$50,9,0),"")</f>
        <v>Alto</v>
      </c>
      <c r="Y29" s="3" t="str">
        <f>IFERROR(VLOOKUP($V29,'Agrupamiento Activos'!$A$4:$S$50,16,0),"")</f>
        <v>Alto</v>
      </c>
      <c r="Z29" s="3" t="str">
        <f>IFERROR(VLOOKUP($V29,'Agrupamiento Activos'!$A$4:$S$50,19,0),"")</f>
        <v>Medio</v>
      </c>
      <c r="AA29" s="74" t="s">
        <v>204</v>
      </c>
      <c r="AB29" s="74" t="s">
        <v>204</v>
      </c>
      <c r="AC29" s="74" t="s">
        <v>204</v>
      </c>
      <c r="AD29" s="74" t="s">
        <v>204</v>
      </c>
      <c r="AE29" s="74" t="s">
        <v>204</v>
      </c>
      <c r="AF29" s="74" t="s">
        <v>204</v>
      </c>
      <c r="AG29" s="74" t="s">
        <v>62</v>
      </c>
      <c r="AH29" s="77"/>
      <c r="AI29" s="77"/>
      <c r="AJ29" s="77"/>
      <c r="AK29" s="78"/>
    </row>
    <row r="30" spans="1:37" ht="72" thickBot="1" x14ac:dyDescent="0.3">
      <c r="A30" s="70" t="s">
        <v>98</v>
      </c>
      <c r="B30" s="70" t="s">
        <v>99</v>
      </c>
      <c r="C30" s="70" t="s">
        <v>100</v>
      </c>
      <c r="D30" s="70" t="s">
        <v>115</v>
      </c>
      <c r="E30" s="70" t="s">
        <v>237</v>
      </c>
      <c r="F30" s="70" t="s">
        <v>103</v>
      </c>
      <c r="G30" s="70"/>
      <c r="H30" s="70"/>
      <c r="I30" s="70" t="s">
        <v>36</v>
      </c>
      <c r="J30" s="70" t="s">
        <v>109</v>
      </c>
      <c r="K30" s="70" t="s">
        <v>110</v>
      </c>
      <c r="L30" s="70" t="s">
        <v>36</v>
      </c>
      <c r="M30" s="70"/>
      <c r="N30" s="72" t="s">
        <v>106</v>
      </c>
      <c r="O30" s="72" t="s">
        <v>106</v>
      </c>
      <c r="P30" s="72" t="s">
        <v>106</v>
      </c>
      <c r="Q30" s="71" t="s">
        <v>194</v>
      </c>
      <c r="R30" s="72" t="s">
        <v>41</v>
      </c>
      <c r="S30" s="71" t="s">
        <v>198</v>
      </c>
      <c r="T30" s="72" t="s">
        <v>100</v>
      </c>
      <c r="U30" s="72" t="s">
        <v>197</v>
      </c>
      <c r="V30" s="73" t="s">
        <v>92</v>
      </c>
      <c r="W30" s="3" t="str">
        <f>IFERROR(VLOOKUP($V30,'Agrupamiento Activos'!$A$3:$S$50,2,0),"")</f>
        <v>Pública</v>
      </c>
      <c r="X30" s="3" t="str">
        <f>IFERROR(VLOOKUP($V30,'Agrupamiento Activos'!$A$4:$S$50,9,0),"")</f>
        <v>Medio</v>
      </c>
      <c r="Y30" s="3" t="str">
        <f>IFERROR(VLOOKUP($V30,'Agrupamiento Activos'!$A$4:$S$50,16,0),"")</f>
        <v>Medio</v>
      </c>
      <c r="Z30" s="3" t="str">
        <f>IFERROR(VLOOKUP($V30,'Agrupamiento Activos'!$A$4:$S$50,19,0),"")</f>
        <v>Medio</v>
      </c>
      <c r="AA30" s="74" t="s">
        <v>204</v>
      </c>
      <c r="AB30" s="74" t="s">
        <v>204</v>
      </c>
      <c r="AC30" s="74" t="s">
        <v>204</v>
      </c>
      <c r="AD30" s="74" t="s">
        <v>204</v>
      </c>
      <c r="AE30" s="74" t="s">
        <v>204</v>
      </c>
      <c r="AF30" s="74" t="s">
        <v>204</v>
      </c>
      <c r="AG30" s="74" t="s">
        <v>62</v>
      </c>
      <c r="AH30" s="77"/>
      <c r="AI30" s="77"/>
      <c r="AJ30" s="77"/>
      <c r="AK30" s="78"/>
    </row>
    <row r="31" spans="1:37" ht="72" thickBot="1" x14ac:dyDescent="0.3">
      <c r="A31" s="70" t="s">
        <v>98</v>
      </c>
      <c r="B31" s="72" t="s">
        <v>116</v>
      </c>
      <c r="C31" s="79" t="s">
        <v>100</v>
      </c>
      <c r="D31" s="70" t="s">
        <v>117</v>
      </c>
      <c r="E31" s="70" t="s">
        <v>238</v>
      </c>
      <c r="F31" s="70" t="s">
        <v>103</v>
      </c>
      <c r="G31" s="79"/>
      <c r="H31" s="79"/>
      <c r="I31" s="72" t="s">
        <v>36</v>
      </c>
      <c r="J31" s="70" t="s">
        <v>109</v>
      </c>
      <c r="K31" s="70" t="s">
        <v>118</v>
      </c>
      <c r="L31" s="70" t="s">
        <v>36</v>
      </c>
      <c r="M31" s="79"/>
      <c r="N31" s="72" t="s">
        <v>106</v>
      </c>
      <c r="O31" s="72" t="s">
        <v>106</v>
      </c>
      <c r="P31" s="72" t="s">
        <v>106</v>
      </c>
      <c r="Q31" s="71" t="s">
        <v>194</v>
      </c>
      <c r="R31" s="72" t="s">
        <v>41</v>
      </c>
      <c r="S31" s="71" t="s">
        <v>198</v>
      </c>
      <c r="T31" s="72" t="s">
        <v>100</v>
      </c>
      <c r="U31" s="72" t="s">
        <v>197</v>
      </c>
      <c r="V31" s="73" t="s">
        <v>90</v>
      </c>
      <c r="W31" s="3" t="str">
        <f>IFERROR(VLOOKUP($V31,'Agrupamiento Activos'!$A$3:$S$50,2,0),"")</f>
        <v>Pública Clasificada</v>
      </c>
      <c r="X31" s="3" t="str">
        <f>IFERROR(VLOOKUP($V31,'Agrupamiento Activos'!$A$4:$S$50,9,0),"")</f>
        <v>Alto</v>
      </c>
      <c r="Y31" s="3" t="str">
        <f>IFERROR(VLOOKUP($V31,'Agrupamiento Activos'!$A$4:$S$50,16,0),"")</f>
        <v>Alto</v>
      </c>
      <c r="Z31" s="3" t="str">
        <f>IFERROR(VLOOKUP($V31,'Agrupamiento Activos'!$A$4:$S$50,19,0),"")</f>
        <v>Alto</v>
      </c>
      <c r="AA31" s="74" t="s">
        <v>210</v>
      </c>
      <c r="AB31" s="74" t="s">
        <v>211</v>
      </c>
      <c r="AC31" s="80" t="s">
        <v>212</v>
      </c>
      <c r="AD31" s="74" t="s">
        <v>213</v>
      </c>
      <c r="AE31" s="81">
        <v>43237</v>
      </c>
      <c r="AF31" s="80" t="s">
        <v>214</v>
      </c>
      <c r="AG31" s="80" t="s">
        <v>215</v>
      </c>
      <c r="AH31" s="77"/>
      <c r="AI31" s="77"/>
      <c r="AJ31" s="77"/>
      <c r="AK31" s="78"/>
    </row>
    <row r="32" spans="1:37" ht="72" thickBot="1" x14ac:dyDescent="0.3">
      <c r="A32" s="70" t="s">
        <v>98</v>
      </c>
      <c r="B32" s="72" t="s">
        <v>116</v>
      </c>
      <c r="C32" s="79" t="s">
        <v>100</v>
      </c>
      <c r="D32" s="70" t="s">
        <v>119</v>
      </c>
      <c r="E32" s="70" t="s">
        <v>238</v>
      </c>
      <c r="F32" s="70" t="s">
        <v>103</v>
      </c>
      <c r="G32" s="79"/>
      <c r="H32" s="79"/>
      <c r="I32" s="72" t="s">
        <v>36</v>
      </c>
      <c r="J32" s="70" t="s">
        <v>109</v>
      </c>
      <c r="K32" s="70" t="s">
        <v>118</v>
      </c>
      <c r="L32" s="70" t="s">
        <v>36</v>
      </c>
      <c r="M32" s="79"/>
      <c r="N32" s="72" t="s">
        <v>106</v>
      </c>
      <c r="O32" s="72" t="s">
        <v>106</v>
      </c>
      <c r="P32" s="72" t="s">
        <v>106</v>
      </c>
      <c r="Q32" s="71" t="s">
        <v>194</v>
      </c>
      <c r="R32" s="72" t="s">
        <v>41</v>
      </c>
      <c r="S32" s="71" t="s">
        <v>198</v>
      </c>
      <c r="T32" s="72" t="s">
        <v>100</v>
      </c>
      <c r="U32" s="72" t="s">
        <v>197</v>
      </c>
      <c r="V32" s="73" t="s">
        <v>90</v>
      </c>
      <c r="W32" s="3" t="str">
        <f>IFERROR(VLOOKUP($V32,'Agrupamiento Activos'!$A$3:$S$50,2,0),"")</f>
        <v>Pública Clasificada</v>
      </c>
      <c r="X32" s="3" t="str">
        <f>IFERROR(VLOOKUP($V32,'Agrupamiento Activos'!$A$4:$S$50,9,0),"")</f>
        <v>Alto</v>
      </c>
      <c r="Y32" s="3" t="str">
        <f>IFERROR(VLOOKUP($V32,'Agrupamiento Activos'!$A$4:$S$50,16,0),"")</f>
        <v>Alto</v>
      </c>
      <c r="Z32" s="3" t="str">
        <f>IFERROR(VLOOKUP($V32,'Agrupamiento Activos'!$A$4:$S$50,19,0),"")</f>
        <v>Alto</v>
      </c>
      <c r="AA32" s="74" t="s">
        <v>210</v>
      </c>
      <c r="AB32" s="74" t="s">
        <v>211</v>
      </c>
      <c r="AC32" s="80" t="s">
        <v>212</v>
      </c>
      <c r="AD32" s="74" t="s">
        <v>213</v>
      </c>
      <c r="AE32" s="81">
        <v>43237</v>
      </c>
      <c r="AF32" s="80" t="s">
        <v>214</v>
      </c>
      <c r="AG32" s="80" t="s">
        <v>215</v>
      </c>
      <c r="AH32" s="77"/>
      <c r="AI32" s="77"/>
      <c r="AJ32" s="77"/>
      <c r="AK32" s="78"/>
    </row>
    <row r="33" spans="1:37" ht="57.75" thickBot="1" x14ac:dyDescent="0.3">
      <c r="A33" s="70" t="s">
        <v>98</v>
      </c>
      <c r="B33" s="72" t="s">
        <v>116</v>
      </c>
      <c r="C33" s="79" t="s">
        <v>100</v>
      </c>
      <c r="D33" s="71" t="s">
        <v>291</v>
      </c>
      <c r="E33" s="71" t="s">
        <v>239</v>
      </c>
      <c r="F33" s="70" t="s">
        <v>103</v>
      </c>
      <c r="G33" s="70"/>
      <c r="H33" s="70"/>
      <c r="I33" s="72" t="s">
        <v>36</v>
      </c>
      <c r="J33" s="70" t="s">
        <v>109</v>
      </c>
      <c r="K33" s="70" t="s">
        <v>118</v>
      </c>
      <c r="L33" s="70" t="s">
        <v>36</v>
      </c>
      <c r="M33" s="70"/>
      <c r="N33" s="72" t="s">
        <v>106</v>
      </c>
      <c r="O33" s="72" t="s">
        <v>106</v>
      </c>
      <c r="P33" s="72" t="s">
        <v>106</v>
      </c>
      <c r="Q33" s="71" t="s">
        <v>194</v>
      </c>
      <c r="R33" s="72" t="s">
        <v>41</v>
      </c>
      <c r="S33" s="71" t="s">
        <v>198</v>
      </c>
      <c r="T33" s="72" t="s">
        <v>100</v>
      </c>
      <c r="U33" s="72" t="s">
        <v>197</v>
      </c>
      <c r="V33" s="82" t="s">
        <v>92</v>
      </c>
      <c r="W33" s="3" t="str">
        <f>IFERROR(VLOOKUP($V33,'Agrupamiento Activos'!$A$3:$S$50,2,0),"")</f>
        <v>Pública</v>
      </c>
      <c r="X33" s="3" t="str">
        <f>IFERROR(VLOOKUP($V33,'Agrupamiento Activos'!$A$4:$S$50,9,0),"")</f>
        <v>Medio</v>
      </c>
      <c r="Y33" s="3" t="str">
        <f>IFERROR(VLOOKUP($V33,'Agrupamiento Activos'!$A$4:$S$50,16,0),"")</f>
        <v>Medio</v>
      </c>
      <c r="Z33" s="3" t="str">
        <f>IFERROR(VLOOKUP($V33,'Agrupamiento Activos'!$A$4:$S$50,19,0),"")</f>
        <v>Medio</v>
      </c>
      <c r="AA33" s="74" t="s">
        <v>204</v>
      </c>
      <c r="AB33" s="74" t="s">
        <v>204</v>
      </c>
      <c r="AC33" s="74" t="s">
        <v>204</v>
      </c>
      <c r="AD33" s="74" t="s">
        <v>204</v>
      </c>
      <c r="AE33" s="74" t="s">
        <v>204</v>
      </c>
      <c r="AF33" s="74" t="s">
        <v>204</v>
      </c>
      <c r="AG33" s="74" t="s">
        <v>62</v>
      </c>
      <c r="AH33" s="77"/>
      <c r="AI33" s="77"/>
      <c r="AJ33" s="77"/>
      <c r="AK33" s="78"/>
    </row>
    <row r="34" spans="1:37" ht="72" thickBot="1" x14ac:dyDescent="0.3">
      <c r="A34" s="70" t="s">
        <v>98</v>
      </c>
      <c r="B34" s="72" t="s">
        <v>116</v>
      </c>
      <c r="C34" s="79" t="s">
        <v>100</v>
      </c>
      <c r="D34" s="70" t="s">
        <v>120</v>
      </c>
      <c r="E34" s="70" t="s">
        <v>240</v>
      </c>
      <c r="F34" s="70" t="s">
        <v>103</v>
      </c>
      <c r="G34" s="71" t="s">
        <v>36</v>
      </c>
      <c r="H34" s="70"/>
      <c r="I34" s="72" t="s">
        <v>36</v>
      </c>
      <c r="J34" s="70" t="s">
        <v>109</v>
      </c>
      <c r="K34" s="70" t="s">
        <v>121</v>
      </c>
      <c r="L34" s="70" t="s">
        <v>36</v>
      </c>
      <c r="M34" s="70"/>
      <c r="N34" s="72" t="s">
        <v>106</v>
      </c>
      <c r="O34" s="72" t="s">
        <v>106</v>
      </c>
      <c r="P34" s="72" t="s">
        <v>106</v>
      </c>
      <c r="Q34" s="70" t="s">
        <v>201</v>
      </c>
      <c r="R34" s="72" t="s">
        <v>41</v>
      </c>
      <c r="S34" s="71" t="s">
        <v>202</v>
      </c>
      <c r="T34" s="72" t="s">
        <v>100</v>
      </c>
      <c r="U34" s="72" t="s">
        <v>197</v>
      </c>
      <c r="V34" s="73" t="s">
        <v>79</v>
      </c>
      <c r="W34" s="3" t="str">
        <f>IFERROR(VLOOKUP($V34,'Agrupamiento Activos'!$A$3:$S$50,2,0),"")</f>
        <v>Pública</v>
      </c>
      <c r="X34" s="3" t="str">
        <f>IFERROR(VLOOKUP($V34,'Agrupamiento Activos'!$A$4:$S$50,9,0),"")</f>
        <v>Medio</v>
      </c>
      <c r="Y34" s="3" t="str">
        <f>IFERROR(VLOOKUP($V34,'Agrupamiento Activos'!$A$4:$S$50,16,0),"")</f>
        <v>Medio</v>
      </c>
      <c r="Z34" s="3" t="str">
        <f>IFERROR(VLOOKUP($V34,'Agrupamiento Activos'!$A$4:$S$50,19,0),"")</f>
        <v>Medio</v>
      </c>
      <c r="AA34" s="74" t="s">
        <v>204</v>
      </c>
      <c r="AB34" s="74" t="s">
        <v>204</v>
      </c>
      <c r="AC34" s="74" t="s">
        <v>204</v>
      </c>
      <c r="AD34" s="74" t="s">
        <v>204</v>
      </c>
      <c r="AE34" s="74" t="s">
        <v>204</v>
      </c>
      <c r="AF34" s="74" t="s">
        <v>204</v>
      </c>
      <c r="AG34" s="74" t="s">
        <v>62</v>
      </c>
      <c r="AH34" s="77"/>
      <c r="AI34" s="77"/>
      <c r="AJ34" s="77"/>
      <c r="AK34" s="78"/>
    </row>
    <row r="35" spans="1:37" ht="57.75" thickBot="1" x14ac:dyDescent="0.3">
      <c r="A35" s="70" t="s">
        <v>98</v>
      </c>
      <c r="B35" s="72" t="s">
        <v>116</v>
      </c>
      <c r="C35" s="79" t="s">
        <v>100</v>
      </c>
      <c r="D35" s="70" t="s">
        <v>122</v>
      </c>
      <c r="E35" s="70" t="s">
        <v>241</v>
      </c>
      <c r="F35" s="70" t="s">
        <v>103</v>
      </c>
      <c r="G35" s="70"/>
      <c r="H35" s="70"/>
      <c r="I35" s="72" t="s">
        <v>36</v>
      </c>
      <c r="J35" s="70" t="s">
        <v>109</v>
      </c>
      <c r="K35" s="70" t="s">
        <v>123</v>
      </c>
      <c r="L35" s="70" t="s">
        <v>36</v>
      </c>
      <c r="M35" s="70"/>
      <c r="N35" s="72" t="s">
        <v>106</v>
      </c>
      <c r="O35" s="72" t="s">
        <v>106</v>
      </c>
      <c r="P35" s="72" t="s">
        <v>106</v>
      </c>
      <c r="Q35" s="71" t="s">
        <v>199</v>
      </c>
      <c r="R35" s="72" t="s">
        <v>41</v>
      </c>
      <c r="S35" s="70" t="s">
        <v>203</v>
      </c>
      <c r="T35" s="72" t="s">
        <v>100</v>
      </c>
      <c r="U35" s="72" t="s">
        <v>197</v>
      </c>
      <c r="V35" s="73" t="s">
        <v>79</v>
      </c>
      <c r="W35" s="3" t="str">
        <f>IFERROR(VLOOKUP($V35,'Agrupamiento Activos'!$A$3:$S$50,2,0),"")</f>
        <v>Pública</v>
      </c>
      <c r="X35" s="3" t="str">
        <f>IFERROR(VLOOKUP($V35,'Agrupamiento Activos'!$A$4:$S$50,9,0),"")</f>
        <v>Medio</v>
      </c>
      <c r="Y35" s="3" t="str">
        <f>IFERROR(VLOOKUP($V35,'Agrupamiento Activos'!$A$4:$S$50,16,0),"")</f>
        <v>Medio</v>
      </c>
      <c r="Z35" s="3" t="str">
        <f>IFERROR(VLOOKUP($V35,'Agrupamiento Activos'!$A$4:$S$50,19,0),"")</f>
        <v>Medio</v>
      </c>
      <c r="AA35" s="74" t="s">
        <v>204</v>
      </c>
      <c r="AB35" s="74" t="s">
        <v>204</v>
      </c>
      <c r="AC35" s="74" t="s">
        <v>204</v>
      </c>
      <c r="AD35" s="74" t="s">
        <v>204</v>
      </c>
      <c r="AE35" s="74" t="s">
        <v>204</v>
      </c>
      <c r="AF35" s="74" t="s">
        <v>204</v>
      </c>
      <c r="AG35" s="74" t="s">
        <v>62</v>
      </c>
      <c r="AH35" s="77"/>
      <c r="AI35" s="77"/>
      <c r="AJ35" s="77"/>
      <c r="AK35" s="78"/>
    </row>
    <row r="36" spans="1:37" ht="57.75" thickBot="1" x14ac:dyDescent="0.3">
      <c r="A36" s="70" t="s">
        <v>98</v>
      </c>
      <c r="B36" s="72" t="s">
        <v>116</v>
      </c>
      <c r="C36" s="79" t="s">
        <v>100</v>
      </c>
      <c r="D36" s="70" t="s">
        <v>124</v>
      </c>
      <c r="E36" s="70" t="s">
        <v>294</v>
      </c>
      <c r="F36" s="70" t="s">
        <v>103</v>
      </c>
      <c r="G36" s="70"/>
      <c r="H36" s="70"/>
      <c r="I36" s="72" t="s">
        <v>36</v>
      </c>
      <c r="J36" s="70" t="s">
        <v>109</v>
      </c>
      <c r="K36" s="70" t="s">
        <v>123</v>
      </c>
      <c r="L36" s="70" t="s">
        <v>36</v>
      </c>
      <c r="M36" s="70"/>
      <c r="N36" s="72" t="s">
        <v>106</v>
      </c>
      <c r="O36" s="72" t="s">
        <v>106</v>
      </c>
      <c r="P36" s="72" t="s">
        <v>106</v>
      </c>
      <c r="Q36" s="71" t="s">
        <v>199</v>
      </c>
      <c r="R36" s="72" t="s">
        <v>41</v>
      </c>
      <c r="S36" s="70" t="s">
        <v>203</v>
      </c>
      <c r="T36" s="72" t="s">
        <v>100</v>
      </c>
      <c r="U36" s="72" t="s">
        <v>197</v>
      </c>
      <c r="V36" s="73" t="s">
        <v>87</v>
      </c>
      <c r="W36" s="3" t="str">
        <f>IFERROR(VLOOKUP($V36,'Agrupamiento Activos'!$A$3:$S$50,2,0),"")</f>
        <v>Pública Clasificada</v>
      </c>
      <c r="X36" s="3" t="str">
        <f>IFERROR(VLOOKUP($V36,'Agrupamiento Activos'!$A$4:$S$50,9,0),"")</f>
        <v>Alto</v>
      </c>
      <c r="Y36" s="3" t="str">
        <f>IFERROR(VLOOKUP($V36,'Agrupamiento Activos'!$A$4:$S$50,16,0),"")</f>
        <v>Alto</v>
      </c>
      <c r="Z36" s="3" t="str">
        <f>IFERROR(VLOOKUP($V36,'Agrupamiento Activos'!$A$4:$S$50,19,0),"")</f>
        <v>Alto</v>
      </c>
      <c r="AA36" s="74" t="s">
        <v>210</v>
      </c>
      <c r="AB36" s="74" t="s">
        <v>211</v>
      </c>
      <c r="AC36" s="80" t="s">
        <v>212</v>
      </c>
      <c r="AD36" s="74" t="s">
        <v>213</v>
      </c>
      <c r="AE36" s="81">
        <v>43237</v>
      </c>
      <c r="AF36" s="80" t="s">
        <v>214</v>
      </c>
      <c r="AG36" s="80" t="s">
        <v>215</v>
      </c>
      <c r="AH36" s="77"/>
      <c r="AI36" s="77"/>
      <c r="AJ36" s="77"/>
      <c r="AK36" s="78"/>
    </row>
    <row r="37" spans="1:37" ht="29.25" thickBot="1" x14ac:dyDescent="0.3">
      <c r="A37" s="70" t="s">
        <v>98</v>
      </c>
      <c r="B37" s="72" t="s">
        <v>116</v>
      </c>
      <c r="C37" s="70" t="s">
        <v>125</v>
      </c>
      <c r="D37" s="70" t="s">
        <v>126</v>
      </c>
      <c r="E37" s="70" t="s">
        <v>242</v>
      </c>
      <c r="F37" s="70" t="s">
        <v>103</v>
      </c>
      <c r="G37" s="72" t="s">
        <v>36</v>
      </c>
      <c r="H37" s="70"/>
      <c r="I37" s="72"/>
      <c r="J37" s="70" t="s">
        <v>127</v>
      </c>
      <c r="K37" s="70" t="s">
        <v>128</v>
      </c>
      <c r="L37" s="70" t="s">
        <v>36</v>
      </c>
      <c r="M37" s="70"/>
      <c r="N37" s="72" t="s">
        <v>106</v>
      </c>
      <c r="O37" s="72" t="s">
        <v>106</v>
      </c>
      <c r="P37" s="72" t="s">
        <v>106</v>
      </c>
      <c r="Q37" s="70" t="s">
        <v>201</v>
      </c>
      <c r="R37" s="72" t="s">
        <v>41</v>
      </c>
      <c r="S37" s="70" t="s">
        <v>202</v>
      </c>
      <c r="T37" s="72" t="s">
        <v>100</v>
      </c>
      <c r="U37" s="72" t="s">
        <v>197</v>
      </c>
      <c r="V37" s="73" t="s">
        <v>78</v>
      </c>
      <c r="W37" s="3" t="str">
        <f>IFERROR(VLOOKUP($V37,'Agrupamiento Activos'!$A$3:$S$50,2,0),"")</f>
        <v>Pública</v>
      </c>
      <c r="X37" s="3" t="str">
        <f>IFERROR(VLOOKUP($V37,'Agrupamiento Activos'!$A$4:$S$50,9,0),"")</f>
        <v>Bajo</v>
      </c>
      <c r="Y37" s="3" t="str">
        <f>IFERROR(VLOOKUP($V37,'Agrupamiento Activos'!$A$4:$S$50,16,0),"")</f>
        <v>Medio</v>
      </c>
      <c r="Z37" s="3" t="str">
        <f>IFERROR(VLOOKUP($V37,'Agrupamiento Activos'!$A$4:$S$50,19,0),"")</f>
        <v>Bajo</v>
      </c>
      <c r="AA37" s="74" t="s">
        <v>204</v>
      </c>
      <c r="AB37" s="74" t="s">
        <v>204</v>
      </c>
      <c r="AC37" s="74" t="s">
        <v>204</v>
      </c>
      <c r="AD37" s="74" t="s">
        <v>204</v>
      </c>
      <c r="AE37" s="74" t="s">
        <v>204</v>
      </c>
      <c r="AF37" s="74" t="s">
        <v>204</v>
      </c>
      <c r="AG37" s="74" t="s">
        <v>62</v>
      </c>
      <c r="AH37" s="77"/>
      <c r="AI37" s="77"/>
      <c r="AJ37" s="77"/>
      <c r="AK37" s="78"/>
    </row>
    <row r="38" spans="1:37" ht="57" x14ac:dyDescent="0.25">
      <c r="A38" s="70" t="s">
        <v>98</v>
      </c>
      <c r="B38" s="70" t="s">
        <v>129</v>
      </c>
      <c r="C38" s="70" t="s">
        <v>125</v>
      </c>
      <c r="D38" s="70" t="s">
        <v>126</v>
      </c>
      <c r="E38" s="71" t="s">
        <v>243</v>
      </c>
      <c r="F38" s="70" t="s">
        <v>103</v>
      </c>
      <c r="G38" s="72" t="s">
        <v>36</v>
      </c>
      <c r="H38" s="70"/>
      <c r="I38" s="72"/>
      <c r="J38" s="70" t="s">
        <v>127</v>
      </c>
      <c r="K38" s="70" t="s">
        <v>128</v>
      </c>
      <c r="L38" s="70"/>
      <c r="M38" s="70" t="s">
        <v>36</v>
      </c>
      <c r="N38" s="72" t="s">
        <v>106</v>
      </c>
      <c r="O38" s="72" t="s">
        <v>106</v>
      </c>
      <c r="P38" s="72" t="s">
        <v>106</v>
      </c>
      <c r="Q38" s="70" t="s">
        <v>201</v>
      </c>
      <c r="R38" s="72" t="s">
        <v>41</v>
      </c>
      <c r="S38" s="70" t="s">
        <v>202</v>
      </c>
      <c r="T38" s="72" t="s">
        <v>100</v>
      </c>
      <c r="U38" s="72" t="s">
        <v>197</v>
      </c>
      <c r="V38" s="73" t="s">
        <v>78</v>
      </c>
      <c r="W38" s="3" t="str">
        <f>IFERROR(VLOOKUP($V38,'Agrupamiento Activos'!$A$3:$S$50,2,0),"")</f>
        <v>Pública</v>
      </c>
      <c r="X38" s="3" t="str">
        <f>IFERROR(VLOOKUP($V38,'Agrupamiento Activos'!$A$4:$S$50,9,0),"")</f>
        <v>Bajo</v>
      </c>
      <c r="Y38" s="3" t="str">
        <f>IFERROR(VLOOKUP($V38,'Agrupamiento Activos'!$A$4:$S$50,16,0),"")</f>
        <v>Medio</v>
      </c>
      <c r="Z38" s="3" t="str">
        <f>IFERROR(VLOOKUP($V38,'Agrupamiento Activos'!$A$4:$S$50,19,0),"")</f>
        <v>Bajo</v>
      </c>
      <c r="AA38" s="74" t="s">
        <v>204</v>
      </c>
      <c r="AB38" s="74" t="s">
        <v>204</v>
      </c>
      <c r="AC38" s="74" t="s">
        <v>204</v>
      </c>
      <c r="AD38" s="74" t="s">
        <v>204</v>
      </c>
      <c r="AE38" s="74" t="s">
        <v>204</v>
      </c>
      <c r="AF38" s="74" t="s">
        <v>204</v>
      </c>
      <c r="AG38" s="74" t="s">
        <v>62</v>
      </c>
    </row>
    <row r="39" spans="1:37" ht="42.75" x14ac:dyDescent="0.25">
      <c r="A39" s="70" t="s">
        <v>98</v>
      </c>
      <c r="B39" s="70" t="s">
        <v>129</v>
      </c>
      <c r="C39" s="79" t="s">
        <v>100</v>
      </c>
      <c r="D39" s="83" t="s">
        <v>295</v>
      </c>
      <c r="E39" s="71" t="s">
        <v>296</v>
      </c>
      <c r="F39" s="70" t="s">
        <v>103</v>
      </c>
      <c r="G39" s="72"/>
      <c r="H39" s="70"/>
      <c r="I39" s="72" t="s">
        <v>36</v>
      </c>
      <c r="J39" s="70" t="s">
        <v>104</v>
      </c>
      <c r="K39" s="70" t="s">
        <v>105</v>
      </c>
      <c r="L39" s="70" t="s">
        <v>36</v>
      </c>
      <c r="M39" s="70"/>
      <c r="N39" s="72" t="s">
        <v>106</v>
      </c>
      <c r="O39" s="72" t="s">
        <v>106</v>
      </c>
      <c r="P39" s="72" t="s">
        <v>106</v>
      </c>
      <c r="Q39" s="71" t="s">
        <v>194</v>
      </c>
      <c r="R39" s="72" t="s">
        <v>195</v>
      </c>
      <c r="S39" s="70" t="s">
        <v>196</v>
      </c>
      <c r="T39" s="72" t="s">
        <v>100</v>
      </c>
      <c r="U39" s="72" t="s">
        <v>197</v>
      </c>
      <c r="V39" s="73" t="s">
        <v>80</v>
      </c>
      <c r="W39" s="3" t="str">
        <f>IFERROR(VLOOKUP($V39,'Agrupamiento Activos'!$A$3:$S$50,2,0),"")</f>
        <v>Pública</v>
      </c>
      <c r="X39" s="3" t="str">
        <f>IFERROR(VLOOKUP($V39,'Agrupamiento Activos'!$A$4:$S$50,9,0),"")</f>
        <v>Alto</v>
      </c>
      <c r="Y39" s="3" t="str">
        <f>IFERROR(VLOOKUP($V39,'Agrupamiento Activos'!$A$4:$S$50,16,0),"")</f>
        <v>Alto</v>
      </c>
      <c r="Z39" s="3" t="str">
        <f>IFERROR(VLOOKUP($V39,'Agrupamiento Activos'!$A$4:$S$50,19,0),"")</f>
        <v>Medio</v>
      </c>
      <c r="AA39" s="74" t="s">
        <v>204</v>
      </c>
      <c r="AB39" s="74" t="s">
        <v>204</v>
      </c>
      <c r="AC39" s="74" t="s">
        <v>204</v>
      </c>
      <c r="AD39" s="74" t="s">
        <v>204</v>
      </c>
      <c r="AE39" s="74" t="s">
        <v>204</v>
      </c>
      <c r="AF39" s="74" t="s">
        <v>204</v>
      </c>
      <c r="AG39" s="74" t="s">
        <v>62</v>
      </c>
    </row>
    <row r="40" spans="1:37" ht="57" x14ac:dyDescent="0.25">
      <c r="A40" s="70" t="s">
        <v>98</v>
      </c>
      <c r="B40" s="70" t="s">
        <v>129</v>
      </c>
      <c r="C40" s="79" t="s">
        <v>100</v>
      </c>
      <c r="D40" s="70" t="s">
        <v>130</v>
      </c>
      <c r="E40" s="71" t="s">
        <v>244</v>
      </c>
      <c r="F40" s="70" t="s">
        <v>103</v>
      </c>
      <c r="G40" s="70"/>
      <c r="H40" s="70"/>
      <c r="I40" s="72" t="s">
        <v>36</v>
      </c>
      <c r="J40" s="70" t="s">
        <v>109</v>
      </c>
      <c r="K40" s="70" t="s">
        <v>131</v>
      </c>
      <c r="L40" s="70"/>
      <c r="M40" s="70" t="s">
        <v>36</v>
      </c>
      <c r="N40" s="72" t="s">
        <v>106</v>
      </c>
      <c r="O40" s="72" t="s">
        <v>106</v>
      </c>
      <c r="P40" s="72" t="s">
        <v>106</v>
      </c>
      <c r="Q40" s="71" t="s">
        <v>194</v>
      </c>
      <c r="R40" s="72" t="s">
        <v>41</v>
      </c>
      <c r="S40" s="71" t="s">
        <v>198</v>
      </c>
      <c r="T40" s="72" t="s">
        <v>100</v>
      </c>
      <c r="U40" s="72" t="s">
        <v>197</v>
      </c>
      <c r="V40" s="82" t="s">
        <v>96</v>
      </c>
      <c r="W40" s="3" t="str">
        <f>IFERROR(VLOOKUP($V40,'Agrupamiento Activos'!$A$3:$S$50,2,0),"")</f>
        <v>Pública</v>
      </c>
      <c r="X40" s="3" t="str">
        <f>IFERROR(VLOOKUP($V40,'Agrupamiento Activos'!$A$4:$S$50,9,0),"")</f>
        <v>Medio</v>
      </c>
      <c r="Y40" s="3" t="str">
        <f>IFERROR(VLOOKUP($V40,'Agrupamiento Activos'!$A$4:$S$50,16,0),"")</f>
        <v>Medio</v>
      </c>
      <c r="Z40" s="3" t="str">
        <f>IFERROR(VLOOKUP($V40,'Agrupamiento Activos'!$A$4:$S$50,19,0),"")</f>
        <v>Medio</v>
      </c>
      <c r="AA40" s="74" t="s">
        <v>204</v>
      </c>
      <c r="AB40" s="74" t="s">
        <v>204</v>
      </c>
      <c r="AC40" s="74" t="s">
        <v>204</v>
      </c>
      <c r="AD40" s="74" t="s">
        <v>204</v>
      </c>
      <c r="AE40" s="74" t="s">
        <v>204</v>
      </c>
      <c r="AF40" s="74" t="s">
        <v>204</v>
      </c>
      <c r="AG40" s="74" t="s">
        <v>62</v>
      </c>
    </row>
    <row r="41" spans="1:37" ht="57" x14ac:dyDescent="0.25">
      <c r="A41" s="70" t="s">
        <v>98</v>
      </c>
      <c r="B41" s="70" t="s">
        <v>129</v>
      </c>
      <c r="C41" s="79" t="s">
        <v>100</v>
      </c>
      <c r="D41" s="70" t="s">
        <v>292</v>
      </c>
      <c r="E41" s="70" t="s">
        <v>245</v>
      </c>
      <c r="F41" s="70" t="s">
        <v>103</v>
      </c>
      <c r="G41" s="70"/>
      <c r="H41" s="70"/>
      <c r="I41" s="70" t="s">
        <v>36</v>
      </c>
      <c r="J41" s="70" t="s">
        <v>109</v>
      </c>
      <c r="K41" s="70" t="s">
        <v>131</v>
      </c>
      <c r="L41" s="70"/>
      <c r="M41" s="70" t="s">
        <v>36</v>
      </c>
      <c r="N41" s="72" t="s">
        <v>106</v>
      </c>
      <c r="O41" s="72" t="s">
        <v>106</v>
      </c>
      <c r="P41" s="72" t="s">
        <v>106</v>
      </c>
      <c r="Q41" s="71" t="s">
        <v>194</v>
      </c>
      <c r="R41" s="72" t="s">
        <v>41</v>
      </c>
      <c r="S41" s="71" t="s">
        <v>198</v>
      </c>
      <c r="T41" s="72" t="s">
        <v>100</v>
      </c>
      <c r="U41" s="72" t="s">
        <v>197</v>
      </c>
      <c r="V41" s="73" t="s">
        <v>96</v>
      </c>
      <c r="W41" s="3" t="str">
        <f>IFERROR(VLOOKUP($V41,'Agrupamiento Activos'!$A$3:$S$50,2,0),"")</f>
        <v>Pública</v>
      </c>
      <c r="X41" s="3" t="str">
        <f>IFERROR(VLOOKUP($V41,'Agrupamiento Activos'!$A$4:$S$50,9,0),"")</f>
        <v>Medio</v>
      </c>
      <c r="Y41" s="3" t="str">
        <f>IFERROR(VLOOKUP($V41,'Agrupamiento Activos'!$A$4:$S$50,16,0),"")</f>
        <v>Medio</v>
      </c>
      <c r="Z41" s="3" t="str">
        <f>IFERROR(VLOOKUP($V41,'Agrupamiento Activos'!$A$4:$S$50,19,0),"")</f>
        <v>Medio</v>
      </c>
      <c r="AA41" s="74" t="s">
        <v>204</v>
      </c>
      <c r="AB41" s="74" t="s">
        <v>204</v>
      </c>
      <c r="AC41" s="74" t="s">
        <v>204</v>
      </c>
      <c r="AD41" s="74" t="s">
        <v>204</v>
      </c>
      <c r="AE41" s="74" t="s">
        <v>204</v>
      </c>
      <c r="AF41" s="74" t="s">
        <v>204</v>
      </c>
      <c r="AG41" s="74" t="s">
        <v>62</v>
      </c>
    </row>
    <row r="42" spans="1:37" ht="85.5" x14ac:dyDescent="0.25">
      <c r="A42" s="70" t="s">
        <v>98</v>
      </c>
      <c r="B42" s="70" t="s">
        <v>129</v>
      </c>
      <c r="C42" s="79" t="s">
        <v>100</v>
      </c>
      <c r="D42" s="70" t="s">
        <v>293</v>
      </c>
      <c r="E42" s="70" t="s">
        <v>240</v>
      </c>
      <c r="F42" s="70" t="s">
        <v>103</v>
      </c>
      <c r="G42" s="70"/>
      <c r="H42" s="70"/>
      <c r="I42" s="70" t="s">
        <v>36</v>
      </c>
      <c r="J42" s="70" t="s">
        <v>109</v>
      </c>
      <c r="K42" s="70" t="s">
        <v>131</v>
      </c>
      <c r="L42" s="70" t="s">
        <v>36</v>
      </c>
      <c r="M42" s="70"/>
      <c r="N42" s="72" t="s">
        <v>106</v>
      </c>
      <c r="O42" s="72" t="s">
        <v>106</v>
      </c>
      <c r="P42" s="72" t="s">
        <v>106</v>
      </c>
      <c r="Q42" s="70" t="s">
        <v>201</v>
      </c>
      <c r="R42" s="72" t="s">
        <v>41</v>
      </c>
      <c r="S42" s="70" t="s">
        <v>198</v>
      </c>
      <c r="T42" s="72" t="s">
        <v>100</v>
      </c>
      <c r="U42" s="72" t="s">
        <v>197</v>
      </c>
      <c r="V42" s="73" t="s">
        <v>96</v>
      </c>
      <c r="W42" s="3" t="str">
        <f>IFERROR(VLOOKUP($V42,'Agrupamiento Activos'!$A$3:$S$50,2,0),"")</f>
        <v>Pública</v>
      </c>
      <c r="X42" s="3" t="str">
        <f>IFERROR(VLOOKUP($V42,'Agrupamiento Activos'!$A$4:$S$50,9,0),"")</f>
        <v>Medio</v>
      </c>
      <c r="Y42" s="3" t="str">
        <f>IFERROR(VLOOKUP($V42,'Agrupamiento Activos'!$A$4:$S$50,16,0),"")</f>
        <v>Medio</v>
      </c>
      <c r="Z42" s="3" t="str">
        <f>IFERROR(VLOOKUP($V42,'Agrupamiento Activos'!$A$4:$S$50,19,0),"")</f>
        <v>Medio</v>
      </c>
      <c r="AA42" s="74" t="s">
        <v>204</v>
      </c>
      <c r="AB42" s="74" t="s">
        <v>204</v>
      </c>
      <c r="AC42" s="74" t="s">
        <v>204</v>
      </c>
      <c r="AD42" s="74" t="s">
        <v>204</v>
      </c>
      <c r="AE42" s="74" t="s">
        <v>204</v>
      </c>
      <c r="AF42" s="74" t="s">
        <v>204</v>
      </c>
      <c r="AG42" s="74" t="s">
        <v>62</v>
      </c>
    </row>
    <row r="43" spans="1:37" ht="71.25" x14ac:dyDescent="0.25">
      <c r="A43" s="70" t="s">
        <v>98</v>
      </c>
      <c r="B43" s="70" t="s">
        <v>129</v>
      </c>
      <c r="C43" s="79" t="s">
        <v>100</v>
      </c>
      <c r="D43" s="70" t="s">
        <v>132</v>
      </c>
      <c r="E43" s="70" t="s">
        <v>246</v>
      </c>
      <c r="F43" s="70" t="s">
        <v>103</v>
      </c>
      <c r="G43" s="70"/>
      <c r="H43" s="70"/>
      <c r="I43" s="70" t="s">
        <v>36</v>
      </c>
      <c r="J43" s="70" t="s">
        <v>109</v>
      </c>
      <c r="K43" s="70" t="s">
        <v>123</v>
      </c>
      <c r="L43" s="70" t="s">
        <v>36</v>
      </c>
      <c r="M43" s="70"/>
      <c r="N43" s="72" t="s">
        <v>106</v>
      </c>
      <c r="O43" s="72" t="s">
        <v>106</v>
      </c>
      <c r="P43" s="72" t="s">
        <v>106</v>
      </c>
      <c r="Q43" s="70" t="s">
        <v>201</v>
      </c>
      <c r="R43" s="72" t="s">
        <v>41</v>
      </c>
      <c r="S43" s="70" t="s">
        <v>198</v>
      </c>
      <c r="T43" s="72" t="s">
        <v>100</v>
      </c>
      <c r="U43" s="72" t="s">
        <v>197</v>
      </c>
      <c r="V43" s="73" t="s">
        <v>96</v>
      </c>
      <c r="W43" s="3" t="str">
        <f>IFERROR(VLOOKUP($V43,'Agrupamiento Activos'!$A$3:$S$50,2,0),"")</f>
        <v>Pública</v>
      </c>
      <c r="X43" s="3" t="str">
        <f>IFERROR(VLOOKUP($V43,'Agrupamiento Activos'!$A$4:$S$50,9,0),"")</f>
        <v>Medio</v>
      </c>
      <c r="Y43" s="3" t="str">
        <f>IFERROR(VLOOKUP($V43,'Agrupamiento Activos'!$A$4:$S$50,16,0),"")</f>
        <v>Medio</v>
      </c>
      <c r="Z43" s="3" t="str">
        <f>IFERROR(VLOOKUP($V43,'Agrupamiento Activos'!$A$4:$S$50,19,0),"")</f>
        <v>Medio</v>
      </c>
      <c r="AA43" s="74" t="s">
        <v>204</v>
      </c>
      <c r="AB43" s="74" t="s">
        <v>204</v>
      </c>
      <c r="AC43" s="74" t="s">
        <v>204</v>
      </c>
      <c r="AD43" s="74" t="s">
        <v>204</v>
      </c>
      <c r="AE43" s="74" t="s">
        <v>204</v>
      </c>
      <c r="AF43" s="74" t="s">
        <v>204</v>
      </c>
      <c r="AG43" s="74" t="s">
        <v>62</v>
      </c>
    </row>
    <row r="44" spans="1:37" ht="57" x14ac:dyDescent="0.25">
      <c r="A44" s="70" t="s">
        <v>98</v>
      </c>
      <c r="B44" s="70" t="s">
        <v>129</v>
      </c>
      <c r="C44" s="70" t="s">
        <v>125</v>
      </c>
      <c r="D44" s="70" t="s">
        <v>126</v>
      </c>
      <c r="E44" s="71" t="s">
        <v>297</v>
      </c>
      <c r="F44" s="70" t="s">
        <v>103</v>
      </c>
      <c r="G44" s="70" t="s">
        <v>36</v>
      </c>
      <c r="H44" s="70"/>
      <c r="I44" s="70"/>
      <c r="J44" s="70" t="s">
        <v>127</v>
      </c>
      <c r="K44" s="70" t="s">
        <v>128</v>
      </c>
      <c r="L44" s="70" t="s">
        <v>36</v>
      </c>
      <c r="M44" s="70"/>
      <c r="N44" s="72" t="s">
        <v>106</v>
      </c>
      <c r="O44" s="72" t="s">
        <v>106</v>
      </c>
      <c r="P44" s="72" t="s">
        <v>106</v>
      </c>
      <c r="Q44" s="70" t="s">
        <v>201</v>
      </c>
      <c r="R44" s="72" t="s">
        <v>41</v>
      </c>
      <c r="S44" s="70" t="s">
        <v>202</v>
      </c>
      <c r="T44" s="72" t="s">
        <v>100</v>
      </c>
      <c r="U44" s="72" t="s">
        <v>197</v>
      </c>
      <c r="V44" s="82" t="s">
        <v>78</v>
      </c>
      <c r="W44" s="3" t="str">
        <f>IFERROR(VLOOKUP($V44,'Agrupamiento Activos'!$A$3:$S$50,2,0),"")</f>
        <v>Pública</v>
      </c>
      <c r="X44" s="3" t="str">
        <f>IFERROR(VLOOKUP($V44,'Agrupamiento Activos'!$A$4:$S$50,9,0),"")</f>
        <v>Bajo</v>
      </c>
      <c r="Y44" s="3" t="str">
        <f>IFERROR(VLOOKUP($V44,'Agrupamiento Activos'!$A$4:$S$50,16,0),"")</f>
        <v>Medio</v>
      </c>
      <c r="Z44" s="3" t="str">
        <f>IFERROR(VLOOKUP($V44,'Agrupamiento Activos'!$A$4:$S$50,19,0),"")</f>
        <v>Bajo</v>
      </c>
      <c r="AA44" s="74" t="s">
        <v>204</v>
      </c>
      <c r="AB44" s="74" t="s">
        <v>204</v>
      </c>
      <c r="AC44" s="74" t="s">
        <v>204</v>
      </c>
      <c r="AD44" s="74" t="s">
        <v>204</v>
      </c>
      <c r="AE44" s="74" t="s">
        <v>204</v>
      </c>
      <c r="AF44" s="74" t="s">
        <v>204</v>
      </c>
      <c r="AG44" s="74" t="s">
        <v>62</v>
      </c>
    </row>
    <row r="45" spans="1:37" ht="45" x14ac:dyDescent="0.25">
      <c r="A45" s="70" t="s">
        <v>98</v>
      </c>
      <c r="B45" s="70" t="s">
        <v>133</v>
      </c>
      <c r="C45" s="70" t="s">
        <v>100</v>
      </c>
      <c r="D45" s="70" t="s">
        <v>134</v>
      </c>
      <c r="E45" s="70" t="s">
        <v>247</v>
      </c>
      <c r="F45" s="70" t="s">
        <v>103</v>
      </c>
      <c r="G45" s="70"/>
      <c r="H45" s="70"/>
      <c r="I45" s="70" t="s">
        <v>36</v>
      </c>
      <c r="J45" s="70" t="s">
        <v>104</v>
      </c>
      <c r="K45" s="70" t="s">
        <v>105</v>
      </c>
      <c r="L45" s="70" t="s">
        <v>36</v>
      </c>
      <c r="M45" s="70"/>
      <c r="N45" s="72" t="s">
        <v>106</v>
      </c>
      <c r="O45" s="72" t="s">
        <v>106</v>
      </c>
      <c r="P45" s="72" t="s">
        <v>106</v>
      </c>
      <c r="Q45" s="71" t="s">
        <v>194</v>
      </c>
      <c r="R45" s="72" t="s">
        <v>41</v>
      </c>
      <c r="S45" s="71" t="s">
        <v>196</v>
      </c>
      <c r="T45" s="72" t="s">
        <v>100</v>
      </c>
      <c r="U45" s="72" t="s">
        <v>197</v>
      </c>
      <c r="V45" s="73" t="s">
        <v>84</v>
      </c>
      <c r="W45" s="3" t="str">
        <f>IFERROR(VLOOKUP($V45,'Agrupamiento Activos'!$A$3:$S$50,2,0),"")</f>
        <v>Pública Clasificada</v>
      </c>
      <c r="X45" s="3" t="str">
        <f>IFERROR(VLOOKUP($V45,'Agrupamiento Activos'!$A$4:$S$50,9,0),"")</f>
        <v>Alto</v>
      </c>
      <c r="Y45" s="3" t="str">
        <f>IFERROR(VLOOKUP($V45,'Agrupamiento Activos'!$A$4:$S$50,16,0),"")</f>
        <v>Alto</v>
      </c>
      <c r="Z45" s="3" t="str">
        <f>IFERROR(VLOOKUP($V45,'Agrupamiento Activos'!$A$4:$S$50,19,0),"")</f>
        <v>Alto</v>
      </c>
      <c r="AA45" s="74" t="s">
        <v>210</v>
      </c>
      <c r="AB45" s="74" t="s">
        <v>211</v>
      </c>
      <c r="AC45" s="80" t="s">
        <v>212</v>
      </c>
      <c r="AD45" s="74" t="s">
        <v>213</v>
      </c>
      <c r="AE45" s="81">
        <v>43237</v>
      </c>
      <c r="AF45" s="80" t="s">
        <v>214</v>
      </c>
      <c r="AG45" s="80" t="s">
        <v>215</v>
      </c>
    </row>
    <row r="46" spans="1:37" ht="57" x14ac:dyDescent="0.25">
      <c r="A46" s="70" t="s">
        <v>98</v>
      </c>
      <c r="B46" s="70" t="s">
        <v>133</v>
      </c>
      <c r="C46" s="70" t="s">
        <v>100</v>
      </c>
      <c r="D46" s="70" t="s">
        <v>135</v>
      </c>
      <c r="E46" s="71" t="s">
        <v>298</v>
      </c>
      <c r="F46" s="70" t="s">
        <v>103</v>
      </c>
      <c r="G46" s="70" t="s">
        <v>36</v>
      </c>
      <c r="H46" s="70"/>
      <c r="I46" s="70"/>
      <c r="J46" s="70" t="s">
        <v>127</v>
      </c>
      <c r="K46" s="70" t="s">
        <v>128</v>
      </c>
      <c r="L46" s="70" t="s">
        <v>36</v>
      </c>
      <c r="M46" s="70"/>
      <c r="N46" s="72" t="s">
        <v>106</v>
      </c>
      <c r="O46" s="72" t="s">
        <v>106</v>
      </c>
      <c r="P46" s="72" t="s">
        <v>106</v>
      </c>
      <c r="Q46" s="70" t="s">
        <v>201</v>
      </c>
      <c r="R46" s="72" t="s">
        <v>41</v>
      </c>
      <c r="S46" s="70" t="s">
        <v>202</v>
      </c>
      <c r="T46" s="72" t="s">
        <v>100</v>
      </c>
      <c r="U46" s="72" t="s">
        <v>197</v>
      </c>
      <c r="V46" s="82" t="s">
        <v>89</v>
      </c>
      <c r="W46" s="3" t="str">
        <f>IFERROR(VLOOKUP($V46,'Agrupamiento Activos'!$A$3:$S$50,2,0),"")</f>
        <v>Pública</v>
      </c>
      <c r="X46" s="3" t="str">
        <f>IFERROR(VLOOKUP($V46,'Agrupamiento Activos'!$A$4:$S$50,9,0),"")</f>
        <v>Medio</v>
      </c>
      <c r="Y46" s="3" t="str">
        <f>IFERROR(VLOOKUP($V46,'Agrupamiento Activos'!$A$4:$S$50,16,0),"")</f>
        <v>Medio</v>
      </c>
      <c r="Z46" s="3" t="str">
        <f>IFERROR(VLOOKUP($V46,'Agrupamiento Activos'!$A$4:$S$50,19,0),"")</f>
        <v>Medio</v>
      </c>
      <c r="AA46" s="74" t="s">
        <v>204</v>
      </c>
      <c r="AB46" s="74" t="s">
        <v>204</v>
      </c>
      <c r="AC46" s="74" t="s">
        <v>204</v>
      </c>
      <c r="AD46" s="74" t="s">
        <v>204</v>
      </c>
      <c r="AE46" s="74" t="s">
        <v>204</v>
      </c>
      <c r="AF46" s="74" t="s">
        <v>204</v>
      </c>
      <c r="AG46" s="74" t="s">
        <v>62</v>
      </c>
    </row>
    <row r="47" spans="1:37" ht="57" x14ac:dyDescent="0.25">
      <c r="A47" s="70" t="s">
        <v>98</v>
      </c>
      <c r="B47" s="70" t="s">
        <v>133</v>
      </c>
      <c r="C47" s="70" t="s">
        <v>100</v>
      </c>
      <c r="D47" s="70" t="s">
        <v>134</v>
      </c>
      <c r="E47" s="70" t="s">
        <v>248</v>
      </c>
      <c r="F47" s="70" t="s">
        <v>103</v>
      </c>
      <c r="G47" s="70"/>
      <c r="H47" s="70"/>
      <c r="I47" s="70" t="s">
        <v>36</v>
      </c>
      <c r="J47" s="70" t="s">
        <v>109</v>
      </c>
      <c r="K47" s="70" t="s">
        <v>123</v>
      </c>
      <c r="L47" s="70" t="s">
        <v>36</v>
      </c>
      <c r="M47" s="70"/>
      <c r="N47" s="72" t="s">
        <v>106</v>
      </c>
      <c r="O47" s="72" t="s">
        <v>106</v>
      </c>
      <c r="P47" s="72" t="s">
        <v>106</v>
      </c>
      <c r="Q47" s="71" t="s">
        <v>194</v>
      </c>
      <c r="R47" s="72" t="s">
        <v>41</v>
      </c>
      <c r="S47" s="71" t="s">
        <v>198</v>
      </c>
      <c r="T47" s="72" t="s">
        <v>100</v>
      </c>
      <c r="U47" s="72" t="s">
        <v>197</v>
      </c>
      <c r="V47" s="73" t="s">
        <v>84</v>
      </c>
      <c r="W47" s="3" t="str">
        <f>IFERROR(VLOOKUP($V47,'Agrupamiento Activos'!$A$3:$S$50,2,0),"")</f>
        <v>Pública Clasificada</v>
      </c>
      <c r="X47" s="3" t="str">
        <f>IFERROR(VLOOKUP($V47,'Agrupamiento Activos'!$A$4:$S$50,9,0),"")</f>
        <v>Alto</v>
      </c>
      <c r="Y47" s="3" t="str">
        <f>IFERROR(VLOOKUP($V47,'Agrupamiento Activos'!$A$4:$S$50,16,0),"")</f>
        <v>Alto</v>
      </c>
      <c r="Z47" s="3" t="str">
        <f>IFERROR(VLOOKUP($V47,'Agrupamiento Activos'!$A$4:$S$50,19,0),"")</f>
        <v>Alto</v>
      </c>
      <c r="AA47" s="74" t="s">
        <v>210</v>
      </c>
      <c r="AB47" s="74" t="s">
        <v>211</v>
      </c>
      <c r="AC47" s="80" t="s">
        <v>212</v>
      </c>
      <c r="AD47" s="74" t="s">
        <v>213</v>
      </c>
      <c r="AE47" s="81">
        <v>43237</v>
      </c>
      <c r="AF47" s="80" t="s">
        <v>214</v>
      </c>
      <c r="AG47" s="80" t="s">
        <v>215</v>
      </c>
    </row>
    <row r="48" spans="1:37" ht="57" x14ac:dyDescent="0.25">
      <c r="A48" s="70" t="s">
        <v>98</v>
      </c>
      <c r="B48" s="70" t="s">
        <v>133</v>
      </c>
      <c r="C48" s="70" t="s">
        <v>100</v>
      </c>
      <c r="D48" s="70" t="s">
        <v>101</v>
      </c>
      <c r="E48" s="70" t="s">
        <v>136</v>
      </c>
      <c r="F48" s="70" t="s">
        <v>103</v>
      </c>
      <c r="G48" s="70"/>
      <c r="H48" s="70"/>
      <c r="I48" s="70" t="s">
        <v>36</v>
      </c>
      <c r="J48" s="70" t="s">
        <v>104</v>
      </c>
      <c r="K48" s="70" t="s">
        <v>105</v>
      </c>
      <c r="L48" s="70" t="s">
        <v>36</v>
      </c>
      <c r="M48" s="70"/>
      <c r="N48" s="72" t="s">
        <v>106</v>
      </c>
      <c r="O48" s="72" t="s">
        <v>106</v>
      </c>
      <c r="P48" s="72" t="s">
        <v>106</v>
      </c>
      <c r="Q48" s="71" t="s">
        <v>194</v>
      </c>
      <c r="R48" s="72" t="s">
        <v>41</v>
      </c>
      <c r="S48" s="79" t="s">
        <v>196</v>
      </c>
      <c r="T48" s="79" t="s">
        <v>204</v>
      </c>
      <c r="U48" s="72" t="s">
        <v>197</v>
      </c>
      <c r="V48" s="73" t="s">
        <v>80</v>
      </c>
      <c r="W48" s="3" t="str">
        <f>IFERROR(VLOOKUP($V48,'Agrupamiento Activos'!$A$3:$S$50,2,0),"")</f>
        <v>Pública</v>
      </c>
      <c r="X48" s="3" t="str">
        <f>IFERROR(VLOOKUP($V48,'Agrupamiento Activos'!$A$4:$S$50,9,0),"")</f>
        <v>Alto</v>
      </c>
      <c r="Y48" s="3" t="str">
        <f>IFERROR(VLOOKUP($V48,'Agrupamiento Activos'!$A$4:$S$50,16,0),"")</f>
        <v>Alto</v>
      </c>
      <c r="Z48" s="3" t="str">
        <f>IFERROR(VLOOKUP($V48,'Agrupamiento Activos'!$A$4:$S$50,19,0),"")</f>
        <v>Medio</v>
      </c>
      <c r="AA48" s="74" t="s">
        <v>204</v>
      </c>
      <c r="AB48" s="74" t="s">
        <v>204</v>
      </c>
      <c r="AC48" s="74" t="s">
        <v>204</v>
      </c>
      <c r="AD48" s="74" t="s">
        <v>204</v>
      </c>
      <c r="AE48" s="74" t="s">
        <v>204</v>
      </c>
      <c r="AF48" s="74" t="s">
        <v>204</v>
      </c>
      <c r="AG48" s="74" t="s">
        <v>62</v>
      </c>
    </row>
    <row r="49" spans="1:33" ht="42.75" x14ac:dyDescent="0.25">
      <c r="A49" s="70" t="s">
        <v>98</v>
      </c>
      <c r="B49" s="70" t="s">
        <v>133</v>
      </c>
      <c r="C49" s="70" t="s">
        <v>100</v>
      </c>
      <c r="D49" s="70" t="s">
        <v>137</v>
      </c>
      <c r="E49" s="71" t="s">
        <v>138</v>
      </c>
      <c r="F49" s="70" t="s">
        <v>103</v>
      </c>
      <c r="G49" s="70" t="s">
        <v>36</v>
      </c>
      <c r="H49" s="70"/>
      <c r="I49" s="70"/>
      <c r="J49" s="70" t="s">
        <v>127</v>
      </c>
      <c r="K49" s="70" t="s">
        <v>128</v>
      </c>
      <c r="L49" s="70" t="s">
        <v>36</v>
      </c>
      <c r="M49" s="70"/>
      <c r="N49" s="72" t="s">
        <v>106</v>
      </c>
      <c r="O49" s="72" t="s">
        <v>106</v>
      </c>
      <c r="P49" s="72" t="s">
        <v>106</v>
      </c>
      <c r="Q49" s="70" t="s">
        <v>201</v>
      </c>
      <c r="R49" s="72" t="s">
        <v>41</v>
      </c>
      <c r="S49" s="70" t="s">
        <v>202</v>
      </c>
      <c r="T49" s="72" t="s">
        <v>100</v>
      </c>
      <c r="U49" s="72" t="s">
        <v>197</v>
      </c>
      <c r="V49" s="82" t="s">
        <v>97</v>
      </c>
      <c r="W49" s="3" t="str">
        <f>IFERROR(VLOOKUP($V49,'Agrupamiento Activos'!$A$3:$S$50,2,0),"")</f>
        <v>Pública</v>
      </c>
      <c r="X49" s="3" t="str">
        <f>IFERROR(VLOOKUP($V49,'Agrupamiento Activos'!$A$4:$S$50,9,0),"")</f>
        <v>Bajo</v>
      </c>
      <c r="Y49" s="3" t="str">
        <f>IFERROR(VLOOKUP($V49,'Agrupamiento Activos'!$A$4:$S$50,16,0),"")</f>
        <v>Bajo</v>
      </c>
      <c r="Z49" s="3" t="str">
        <f>IFERROR(VLOOKUP($V49,'Agrupamiento Activos'!$A$4:$S$50,19,0),"")</f>
        <v>Bajo</v>
      </c>
      <c r="AA49" s="74" t="s">
        <v>204</v>
      </c>
      <c r="AB49" s="74" t="s">
        <v>204</v>
      </c>
      <c r="AC49" s="74" t="s">
        <v>204</v>
      </c>
      <c r="AD49" s="74" t="s">
        <v>204</v>
      </c>
      <c r="AE49" s="74" t="s">
        <v>204</v>
      </c>
      <c r="AF49" s="74" t="s">
        <v>204</v>
      </c>
      <c r="AG49" s="74" t="s">
        <v>62</v>
      </c>
    </row>
    <row r="50" spans="1:33" ht="85.5" x14ac:dyDescent="0.25">
      <c r="A50" s="70" t="s">
        <v>98</v>
      </c>
      <c r="B50" s="70" t="s">
        <v>133</v>
      </c>
      <c r="C50" s="70" t="s">
        <v>139</v>
      </c>
      <c r="D50" s="70" t="s">
        <v>140</v>
      </c>
      <c r="E50" s="70" t="s">
        <v>249</v>
      </c>
      <c r="F50" s="70" t="s">
        <v>103</v>
      </c>
      <c r="G50" s="70" t="s">
        <v>36</v>
      </c>
      <c r="H50" s="70"/>
      <c r="I50" s="70"/>
      <c r="J50" s="70" t="s">
        <v>127</v>
      </c>
      <c r="K50" s="70" t="s">
        <v>128</v>
      </c>
      <c r="L50" s="70" t="s">
        <v>36</v>
      </c>
      <c r="M50" s="70"/>
      <c r="N50" s="72" t="s">
        <v>106</v>
      </c>
      <c r="O50" s="72" t="s">
        <v>106</v>
      </c>
      <c r="P50" s="72" t="s">
        <v>106</v>
      </c>
      <c r="Q50" s="70" t="s">
        <v>201</v>
      </c>
      <c r="R50" s="72" t="s">
        <v>41</v>
      </c>
      <c r="S50" s="70" t="s">
        <v>202</v>
      </c>
      <c r="T50" s="72" t="s">
        <v>100</v>
      </c>
      <c r="U50" s="72" t="s">
        <v>197</v>
      </c>
      <c r="V50" s="73" t="s">
        <v>77</v>
      </c>
      <c r="W50" s="3" t="str">
        <f>IFERROR(VLOOKUP($V50,'Agrupamiento Activos'!$A$3:$S$50,2,0),"")</f>
        <v>Pública</v>
      </c>
      <c r="X50" s="3" t="str">
        <f>IFERROR(VLOOKUP($V50,'Agrupamiento Activos'!$A$4:$S$50,9,0),"")</f>
        <v>Medio</v>
      </c>
      <c r="Y50" s="3" t="str">
        <f>IFERROR(VLOOKUP($V50,'Agrupamiento Activos'!$A$4:$S$50,16,0),"")</f>
        <v>Medio</v>
      </c>
      <c r="Z50" s="3" t="str">
        <f>IFERROR(VLOOKUP($V50,'Agrupamiento Activos'!$A$4:$S$50,19,0),"")</f>
        <v>Medio</v>
      </c>
      <c r="AA50" s="74" t="s">
        <v>204</v>
      </c>
      <c r="AB50" s="74" t="s">
        <v>204</v>
      </c>
      <c r="AC50" s="74" t="s">
        <v>204</v>
      </c>
      <c r="AD50" s="74" t="s">
        <v>204</v>
      </c>
      <c r="AE50" s="74" t="s">
        <v>204</v>
      </c>
      <c r="AF50" s="74" t="s">
        <v>204</v>
      </c>
      <c r="AG50" s="74" t="s">
        <v>62</v>
      </c>
    </row>
    <row r="51" spans="1:33" ht="85.5" x14ac:dyDescent="0.25">
      <c r="A51" s="70" t="s">
        <v>98</v>
      </c>
      <c r="B51" s="70" t="s">
        <v>133</v>
      </c>
      <c r="C51" s="70" t="s">
        <v>141</v>
      </c>
      <c r="D51" s="70" t="s">
        <v>142</v>
      </c>
      <c r="E51" s="71" t="s">
        <v>249</v>
      </c>
      <c r="F51" s="70" t="s">
        <v>103</v>
      </c>
      <c r="G51" s="70" t="s">
        <v>36</v>
      </c>
      <c r="H51" s="70"/>
      <c r="I51" s="70"/>
      <c r="J51" s="70" t="s">
        <v>127</v>
      </c>
      <c r="K51" s="70" t="s">
        <v>128</v>
      </c>
      <c r="L51" s="70" t="s">
        <v>36</v>
      </c>
      <c r="M51" s="70"/>
      <c r="N51" s="72" t="s">
        <v>106</v>
      </c>
      <c r="O51" s="72" t="s">
        <v>106</v>
      </c>
      <c r="P51" s="72" t="s">
        <v>106</v>
      </c>
      <c r="Q51" s="70" t="s">
        <v>201</v>
      </c>
      <c r="R51" s="72" t="s">
        <v>41</v>
      </c>
      <c r="S51" s="70" t="s">
        <v>202</v>
      </c>
      <c r="T51" s="72" t="s">
        <v>100</v>
      </c>
      <c r="U51" s="72" t="s">
        <v>197</v>
      </c>
      <c r="V51" s="82" t="s">
        <v>97</v>
      </c>
      <c r="W51" s="3" t="str">
        <f>IFERROR(VLOOKUP($V51,'Agrupamiento Activos'!$A$3:$S$50,2,0),"")</f>
        <v>Pública</v>
      </c>
      <c r="X51" s="3" t="str">
        <f>IFERROR(VLOOKUP($V51,'Agrupamiento Activos'!$A$4:$S$50,9,0),"")</f>
        <v>Bajo</v>
      </c>
      <c r="Y51" s="3" t="str">
        <f>IFERROR(VLOOKUP($V51,'Agrupamiento Activos'!$A$4:$S$50,16,0),"")</f>
        <v>Bajo</v>
      </c>
      <c r="Z51" s="3" t="str">
        <f>IFERROR(VLOOKUP($V51,'Agrupamiento Activos'!$A$4:$S$50,19,0),"")</f>
        <v>Bajo</v>
      </c>
      <c r="AA51" s="74" t="s">
        <v>204</v>
      </c>
      <c r="AB51" s="74" t="s">
        <v>204</v>
      </c>
      <c r="AC51" s="74" t="s">
        <v>204</v>
      </c>
      <c r="AD51" s="74" t="s">
        <v>204</v>
      </c>
      <c r="AE51" s="74" t="s">
        <v>204</v>
      </c>
      <c r="AF51" s="74" t="s">
        <v>204</v>
      </c>
      <c r="AG51" s="74" t="s">
        <v>62</v>
      </c>
    </row>
    <row r="52" spans="1:33" ht="57" x14ac:dyDescent="0.25">
      <c r="A52" s="70" t="s">
        <v>98</v>
      </c>
      <c r="B52" s="70" t="s">
        <v>133</v>
      </c>
      <c r="C52" s="70" t="s">
        <v>143</v>
      </c>
      <c r="D52" s="70" t="s">
        <v>144</v>
      </c>
      <c r="E52" s="71" t="s">
        <v>250</v>
      </c>
      <c r="F52" s="70" t="s">
        <v>103</v>
      </c>
      <c r="G52" s="70" t="s">
        <v>36</v>
      </c>
      <c r="H52" s="70"/>
      <c r="I52" s="70"/>
      <c r="J52" s="70" t="s">
        <v>127</v>
      </c>
      <c r="K52" s="70" t="s">
        <v>128</v>
      </c>
      <c r="L52" s="70" t="s">
        <v>36</v>
      </c>
      <c r="M52" s="70"/>
      <c r="N52" s="72" t="s">
        <v>106</v>
      </c>
      <c r="O52" s="72" t="s">
        <v>106</v>
      </c>
      <c r="P52" s="72" t="s">
        <v>106</v>
      </c>
      <c r="Q52" s="70" t="s">
        <v>201</v>
      </c>
      <c r="R52" s="72" t="s">
        <v>41</v>
      </c>
      <c r="S52" s="70" t="s">
        <v>202</v>
      </c>
      <c r="T52" s="72" t="s">
        <v>100</v>
      </c>
      <c r="U52" s="72" t="s">
        <v>197</v>
      </c>
      <c r="V52" s="73" t="s">
        <v>77</v>
      </c>
      <c r="W52" s="3" t="str">
        <f>IFERROR(VLOOKUP($V52,'Agrupamiento Activos'!$A$3:$S$50,2,0),"")</f>
        <v>Pública</v>
      </c>
      <c r="X52" s="3" t="str">
        <f>IFERROR(VLOOKUP($V52,'Agrupamiento Activos'!$A$4:$S$50,9,0),"")</f>
        <v>Medio</v>
      </c>
      <c r="Y52" s="3" t="str">
        <f>IFERROR(VLOOKUP($V52,'Agrupamiento Activos'!$A$4:$S$50,16,0),"")</f>
        <v>Medio</v>
      </c>
      <c r="Z52" s="3" t="str">
        <f>IFERROR(VLOOKUP($V52,'Agrupamiento Activos'!$A$4:$S$50,19,0),"")</f>
        <v>Medio</v>
      </c>
      <c r="AA52" s="74" t="s">
        <v>204</v>
      </c>
      <c r="AB52" s="74" t="s">
        <v>204</v>
      </c>
      <c r="AC52" s="74" t="s">
        <v>204</v>
      </c>
      <c r="AD52" s="74" t="s">
        <v>204</v>
      </c>
      <c r="AE52" s="74" t="s">
        <v>204</v>
      </c>
      <c r="AF52" s="74" t="s">
        <v>204</v>
      </c>
      <c r="AG52" s="74" t="s">
        <v>62</v>
      </c>
    </row>
    <row r="53" spans="1:33" ht="28.5" x14ac:dyDescent="0.25">
      <c r="A53" s="70" t="s">
        <v>98</v>
      </c>
      <c r="B53" s="70" t="s">
        <v>133</v>
      </c>
      <c r="C53" s="70" t="s">
        <v>100</v>
      </c>
      <c r="D53" s="70" t="s">
        <v>145</v>
      </c>
      <c r="E53" s="71" t="s">
        <v>251</v>
      </c>
      <c r="F53" s="70" t="s">
        <v>103</v>
      </c>
      <c r="G53" s="70" t="s">
        <v>36</v>
      </c>
      <c r="H53" s="70"/>
      <c r="I53" s="70"/>
      <c r="J53" s="70" t="s">
        <v>127</v>
      </c>
      <c r="K53" s="70" t="s">
        <v>128</v>
      </c>
      <c r="L53" s="70" t="s">
        <v>36</v>
      </c>
      <c r="M53" s="70"/>
      <c r="N53" s="72" t="s">
        <v>106</v>
      </c>
      <c r="O53" s="72" t="s">
        <v>106</v>
      </c>
      <c r="P53" s="72" t="s">
        <v>106</v>
      </c>
      <c r="Q53" s="70" t="s">
        <v>201</v>
      </c>
      <c r="R53" s="72" t="s">
        <v>41</v>
      </c>
      <c r="S53" s="70" t="s">
        <v>202</v>
      </c>
      <c r="T53" s="72" t="s">
        <v>100</v>
      </c>
      <c r="U53" s="72" t="s">
        <v>197</v>
      </c>
      <c r="V53" s="73" t="s">
        <v>83</v>
      </c>
      <c r="W53" s="3" t="str">
        <f>IFERROR(VLOOKUP($V53,'Agrupamiento Activos'!$A$3:$S$50,2,0),"")</f>
        <v>Pública</v>
      </c>
      <c r="X53" s="3" t="str">
        <f>IFERROR(VLOOKUP($V53,'Agrupamiento Activos'!$A$4:$S$50,9,0),"")</f>
        <v>Medio</v>
      </c>
      <c r="Y53" s="3" t="str">
        <f>IFERROR(VLOOKUP($V53,'Agrupamiento Activos'!$A$4:$S$50,16,0),"")</f>
        <v>Medio</v>
      </c>
      <c r="Z53" s="3" t="str">
        <f>IFERROR(VLOOKUP($V53,'Agrupamiento Activos'!$A$4:$S$50,19,0),"")</f>
        <v>Medio</v>
      </c>
      <c r="AA53" s="74" t="s">
        <v>204</v>
      </c>
      <c r="AB53" s="74" t="s">
        <v>204</v>
      </c>
      <c r="AC53" s="74" t="s">
        <v>204</v>
      </c>
      <c r="AD53" s="74" t="s">
        <v>204</v>
      </c>
      <c r="AE53" s="74" t="s">
        <v>204</v>
      </c>
      <c r="AF53" s="74" t="s">
        <v>204</v>
      </c>
      <c r="AG53" s="74" t="s">
        <v>62</v>
      </c>
    </row>
    <row r="54" spans="1:33" ht="45" x14ac:dyDescent="0.25">
      <c r="A54" s="70" t="s">
        <v>98</v>
      </c>
      <c r="B54" s="70" t="s">
        <v>133</v>
      </c>
      <c r="C54" s="70" t="s">
        <v>100</v>
      </c>
      <c r="D54" s="70" t="s">
        <v>134</v>
      </c>
      <c r="E54" s="71" t="s">
        <v>252</v>
      </c>
      <c r="F54" s="70" t="s">
        <v>103</v>
      </c>
      <c r="G54" s="70"/>
      <c r="H54" s="70"/>
      <c r="I54" s="70" t="s">
        <v>36</v>
      </c>
      <c r="J54" s="70" t="s">
        <v>109</v>
      </c>
      <c r="K54" s="70" t="s">
        <v>110</v>
      </c>
      <c r="L54" s="70" t="s">
        <v>36</v>
      </c>
      <c r="M54" s="70"/>
      <c r="N54" s="72" t="s">
        <v>106</v>
      </c>
      <c r="O54" s="72" t="s">
        <v>106</v>
      </c>
      <c r="P54" s="72" t="s">
        <v>106</v>
      </c>
      <c r="Q54" s="71" t="s">
        <v>194</v>
      </c>
      <c r="R54" s="72" t="s">
        <v>41</v>
      </c>
      <c r="S54" s="71" t="s">
        <v>198</v>
      </c>
      <c r="T54" s="72" t="s">
        <v>100</v>
      </c>
      <c r="U54" s="72" t="s">
        <v>197</v>
      </c>
      <c r="V54" s="73" t="s">
        <v>84</v>
      </c>
      <c r="W54" s="3" t="str">
        <f>IFERROR(VLOOKUP($V54,'Agrupamiento Activos'!$A$3:$S$50,2,0),"")</f>
        <v>Pública Clasificada</v>
      </c>
      <c r="X54" s="3" t="str">
        <f>IFERROR(VLOOKUP($V54,'Agrupamiento Activos'!$A$4:$S$50,9,0),"")</f>
        <v>Alto</v>
      </c>
      <c r="Y54" s="3" t="str">
        <f>IFERROR(VLOOKUP($V54,'Agrupamiento Activos'!$A$4:$S$50,16,0),"")</f>
        <v>Alto</v>
      </c>
      <c r="Z54" s="3" t="str">
        <f>IFERROR(VLOOKUP($V54,'Agrupamiento Activos'!$A$4:$S$50,19,0),"")</f>
        <v>Alto</v>
      </c>
      <c r="AA54" s="74" t="s">
        <v>210</v>
      </c>
      <c r="AB54" s="74" t="s">
        <v>211</v>
      </c>
      <c r="AC54" s="80" t="s">
        <v>212</v>
      </c>
      <c r="AD54" s="74" t="s">
        <v>213</v>
      </c>
      <c r="AE54" s="81">
        <v>43237</v>
      </c>
      <c r="AF54" s="80" t="s">
        <v>214</v>
      </c>
      <c r="AG54" s="80" t="s">
        <v>215</v>
      </c>
    </row>
    <row r="55" spans="1:33" ht="45" x14ac:dyDescent="0.25">
      <c r="A55" s="70" t="s">
        <v>98</v>
      </c>
      <c r="B55" s="70" t="s">
        <v>146</v>
      </c>
      <c r="C55" s="70" t="s">
        <v>100</v>
      </c>
      <c r="D55" s="70" t="s">
        <v>134</v>
      </c>
      <c r="E55" s="70" t="s">
        <v>299</v>
      </c>
      <c r="F55" s="70" t="s">
        <v>103</v>
      </c>
      <c r="G55" s="70"/>
      <c r="H55" s="70"/>
      <c r="I55" s="70" t="s">
        <v>36</v>
      </c>
      <c r="J55" s="70" t="s">
        <v>109</v>
      </c>
      <c r="K55" s="70" t="s">
        <v>110</v>
      </c>
      <c r="L55" s="70" t="s">
        <v>36</v>
      </c>
      <c r="M55" s="70"/>
      <c r="N55" s="72" t="s">
        <v>106</v>
      </c>
      <c r="O55" s="72" t="s">
        <v>106</v>
      </c>
      <c r="P55" s="72" t="s">
        <v>106</v>
      </c>
      <c r="Q55" s="71" t="s">
        <v>194</v>
      </c>
      <c r="R55" s="72" t="s">
        <v>41</v>
      </c>
      <c r="S55" s="71" t="s">
        <v>198</v>
      </c>
      <c r="T55" s="72" t="s">
        <v>100</v>
      </c>
      <c r="U55" s="72" t="s">
        <v>197</v>
      </c>
      <c r="V55" s="73" t="s">
        <v>84</v>
      </c>
      <c r="W55" s="3" t="str">
        <f>IFERROR(VLOOKUP($V55,'Agrupamiento Activos'!$A$3:$S$50,2,0),"")</f>
        <v>Pública Clasificada</v>
      </c>
      <c r="X55" s="3" t="str">
        <f>IFERROR(VLOOKUP($V55,'Agrupamiento Activos'!$A$4:$S$50,9,0),"")</f>
        <v>Alto</v>
      </c>
      <c r="Y55" s="3" t="str">
        <f>IFERROR(VLOOKUP($V55,'Agrupamiento Activos'!$A$4:$S$50,16,0),"")</f>
        <v>Alto</v>
      </c>
      <c r="Z55" s="3" t="str">
        <f>IFERROR(VLOOKUP($V55,'Agrupamiento Activos'!$A$4:$S$50,19,0),"")</f>
        <v>Alto</v>
      </c>
      <c r="AA55" s="74" t="s">
        <v>210</v>
      </c>
      <c r="AB55" s="74" t="s">
        <v>211</v>
      </c>
      <c r="AC55" s="80" t="s">
        <v>212</v>
      </c>
      <c r="AD55" s="74" t="s">
        <v>213</v>
      </c>
      <c r="AE55" s="81">
        <v>43237</v>
      </c>
      <c r="AF55" s="80" t="s">
        <v>214</v>
      </c>
      <c r="AG55" s="80" t="s">
        <v>215</v>
      </c>
    </row>
    <row r="56" spans="1:33" ht="85.5" x14ac:dyDescent="0.25">
      <c r="A56" s="70" t="s">
        <v>98</v>
      </c>
      <c r="B56" s="70" t="s">
        <v>146</v>
      </c>
      <c r="C56" s="70" t="s">
        <v>100</v>
      </c>
      <c r="D56" s="70" t="s">
        <v>147</v>
      </c>
      <c r="E56" s="70" t="s">
        <v>253</v>
      </c>
      <c r="F56" s="70" t="s">
        <v>103</v>
      </c>
      <c r="G56" s="70"/>
      <c r="H56" s="70"/>
      <c r="I56" s="70" t="s">
        <v>36</v>
      </c>
      <c r="J56" s="70" t="s">
        <v>148</v>
      </c>
      <c r="K56" s="70" t="s">
        <v>118</v>
      </c>
      <c r="L56" s="70" t="s">
        <v>36</v>
      </c>
      <c r="M56" s="70"/>
      <c r="N56" s="72" t="s">
        <v>106</v>
      </c>
      <c r="O56" s="72" t="s">
        <v>106</v>
      </c>
      <c r="P56" s="72" t="s">
        <v>106</v>
      </c>
      <c r="Q56" s="71" t="s">
        <v>194</v>
      </c>
      <c r="R56" s="72" t="s">
        <v>41</v>
      </c>
      <c r="S56" s="71" t="s">
        <v>198</v>
      </c>
      <c r="T56" s="72" t="s">
        <v>100</v>
      </c>
      <c r="U56" s="72" t="s">
        <v>197</v>
      </c>
      <c r="V56" s="73" t="s">
        <v>87</v>
      </c>
      <c r="W56" s="3" t="str">
        <f>IFERROR(VLOOKUP($V56,'Agrupamiento Activos'!$A$3:$S$50,2,0),"")</f>
        <v>Pública Clasificada</v>
      </c>
      <c r="X56" s="3" t="str">
        <f>IFERROR(VLOOKUP($V56,'Agrupamiento Activos'!$A$4:$S$50,9,0),"")</f>
        <v>Alto</v>
      </c>
      <c r="Y56" s="3" t="str">
        <f>IFERROR(VLOOKUP($V56,'Agrupamiento Activos'!$A$4:$S$50,16,0),"")</f>
        <v>Alto</v>
      </c>
      <c r="Z56" s="3" t="str">
        <f>IFERROR(VLOOKUP($V56,'Agrupamiento Activos'!$A$4:$S$50,19,0),"")</f>
        <v>Alto</v>
      </c>
      <c r="AA56" s="74" t="s">
        <v>210</v>
      </c>
      <c r="AB56" s="74" t="s">
        <v>211</v>
      </c>
      <c r="AC56" s="80" t="s">
        <v>212</v>
      </c>
      <c r="AD56" s="74" t="s">
        <v>213</v>
      </c>
      <c r="AE56" s="81">
        <v>43237</v>
      </c>
      <c r="AF56" s="80" t="s">
        <v>214</v>
      </c>
      <c r="AG56" s="80" t="s">
        <v>215</v>
      </c>
    </row>
    <row r="57" spans="1:33" ht="85.5" x14ac:dyDescent="0.25">
      <c r="A57" s="70" t="s">
        <v>98</v>
      </c>
      <c r="B57" s="70" t="s">
        <v>146</v>
      </c>
      <c r="C57" s="70" t="s">
        <v>100</v>
      </c>
      <c r="D57" s="70" t="s">
        <v>149</v>
      </c>
      <c r="E57" s="70" t="s">
        <v>253</v>
      </c>
      <c r="F57" s="70" t="s">
        <v>103</v>
      </c>
      <c r="G57" s="70"/>
      <c r="H57" s="70"/>
      <c r="I57" s="70" t="s">
        <v>36</v>
      </c>
      <c r="J57" s="70" t="s">
        <v>148</v>
      </c>
      <c r="K57" s="70" t="s">
        <v>118</v>
      </c>
      <c r="L57" s="70" t="s">
        <v>36</v>
      </c>
      <c r="M57" s="70"/>
      <c r="N57" s="72" t="s">
        <v>106</v>
      </c>
      <c r="O57" s="72" t="s">
        <v>106</v>
      </c>
      <c r="P57" s="72" t="s">
        <v>106</v>
      </c>
      <c r="Q57" s="71" t="s">
        <v>205</v>
      </c>
      <c r="R57" s="72" t="s">
        <v>41</v>
      </c>
      <c r="S57" s="71" t="s">
        <v>206</v>
      </c>
      <c r="T57" s="72" t="s">
        <v>100</v>
      </c>
      <c r="U57" s="72" t="s">
        <v>197</v>
      </c>
      <c r="V57" s="73" t="s">
        <v>96</v>
      </c>
      <c r="W57" s="3" t="str">
        <f>IFERROR(VLOOKUP($V57,'Agrupamiento Activos'!$A$3:$S$50,2,0),"")</f>
        <v>Pública</v>
      </c>
      <c r="X57" s="3" t="str">
        <f>IFERROR(VLOOKUP($V57,'Agrupamiento Activos'!$A$4:$S$50,9,0),"")</f>
        <v>Medio</v>
      </c>
      <c r="Y57" s="3" t="str">
        <f>IFERROR(VLOOKUP($V57,'Agrupamiento Activos'!$A$4:$S$50,16,0),"")</f>
        <v>Medio</v>
      </c>
      <c r="Z57" s="3" t="str">
        <f>IFERROR(VLOOKUP($V57,'Agrupamiento Activos'!$A$4:$S$50,19,0),"")</f>
        <v>Medio</v>
      </c>
      <c r="AA57" s="74" t="s">
        <v>210</v>
      </c>
      <c r="AB57" s="74" t="s">
        <v>211</v>
      </c>
      <c r="AC57" s="80" t="s">
        <v>212</v>
      </c>
      <c r="AD57" s="74" t="s">
        <v>213</v>
      </c>
      <c r="AE57" s="81">
        <v>43237</v>
      </c>
      <c r="AF57" s="80" t="s">
        <v>214</v>
      </c>
      <c r="AG57" s="80" t="s">
        <v>215</v>
      </c>
    </row>
    <row r="58" spans="1:33" ht="45" x14ac:dyDescent="0.25">
      <c r="A58" s="70" t="s">
        <v>98</v>
      </c>
      <c r="B58" s="70" t="s">
        <v>146</v>
      </c>
      <c r="C58" s="70" t="s">
        <v>100</v>
      </c>
      <c r="D58" s="70" t="s">
        <v>134</v>
      </c>
      <c r="E58" s="70" t="s">
        <v>300</v>
      </c>
      <c r="F58" s="70" t="s">
        <v>103</v>
      </c>
      <c r="G58" s="70"/>
      <c r="H58" s="70"/>
      <c r="I58" s="70" t="s">
        <v>36</v>
      </c>
      <c r="J58" s="70" t="s">
        <v>109</v>
      </c>
      <c r="K58" s="70" t="s">
        <v>110</v>
      </c>
      <c r="L58" s="70" t="s">
        <v>36</v>
      </c>
      <c r="M58" s="70"/>
      <c r="N58" s="72" t="s">
        <v>106</v>
      </c>
      <c r="O58" s="72" t="s">
        <v>106</v>
      </c>
      <c r="P58" s="72" t="s">
        <v>106</v>
      </c>
      <c r="Q58" s="71" t="s">
        <v>194</v>
      </c>
      <c r="R58" s="72" t="s">
        <v>41</v>
      </c>
      <c r="S58" s="71" t="s">
        <v>198</v>
      </c>
      <c r="T58" s="72" t="s">
        <v>100</v>
      </c>
      <c r="U58" s="72" t="s">
        <v>197</v>
      </c>
      <c r="V58" s="73" t="s">
        <v>84</v>
      </c>
      <c r="W58" s="3" t="str">
        <f>IFERROR(VLOOKUP($V58,'Agrupamiento Activos'!$A$3:$S$50,2,0),"")</f>
        <v>Pública Clasificada</v>
      </c>
      <c r="X58" s="3" t="str">
        <f>IFERROR(VLOOKUP($V58,'Agrupamiento Activos'!$A$4:$S$50,9,0),"")</f>
        <v>Alto</v>
      </c>
      <c r="Y58" s="3" t="str">
        <f>IFERROR(VLOOKUP($V58,'Agrupamiento Activos'!$A$4:$S$50,16,0),"")</f>
        <v>Alto</v>
      </c>
      <c r="Z58" s="3" t="str">
        <f>IFERROR(VLOOKUP($V58,'Agrupamiento Activos'!$A$4:$S$50,19,0),"")</f>
        <v>Alto</v>
      </c>
      <c r="AA58" s="74" t="s">
        <v>210</v>
      </c>
      <c r="AB58" s="74" t="s">
        <v>211</v>
      </c>
      <c r="AC58" s="80" t="s">
        <v>212</v>
      </c>
      <c r="AD58" s="74" t="s">
        <v>213</v>
      </c>
      <c r="AE58" s="81">
        <v>43237</v>
      </c>
      <c r="AF58" s="80" t="s">
        <v>214</v>
      </c>
      <c r="AG58" s="80" t="s">
        <v>215</v>
      </c>
    </row>
    <row r="59" spans="1:33" ht="42.75" x14ac:dyDescent="0.25">
      <c r="A59" s="70" t="s">
        <v>98</v>
      </c>
      <c r="B59" s="70" t="s">
        <v>146</v>
      </c>
      <c r="C59" s="70" t="s">
        <v>100</v>
      </c>
      <c r="D59" s="70" t="s">
        <v>115</v>
      </c>
      <c r="E59" s="70" t="s">
        <v>254</v>
      </c>
      <c r="F59" s="70" t="s">
        <v>103</v>
      </c>
      <c r="G59" s="70"/>
      <c r="H59" s="70"/>
      <c r="I59" s="70" t="s">
        <v>36</v>
      </c>
      <c r="J59" s="70" t="s">
        <v>109</v>
      </c>
      <c r="K59" s="70" t="s">
        <v>110</v>
      </c>
      <c r="L59" s="70" t="s">
        <v>36</v>
      </c>
      <c r="M59" s="70"/>
      <c r="N59" s="72" t="s">
        <v>106</v>
      </c>
      <c r="O59" s="72" t="s">
        <v>106</v>
      </c>
      <c r="P59" s="72" t="s">
        <v>106</v>
      </c>
      <c r="Q59" s="71" t="s">
        <v>194</v>
      </c>
      <c r="R59" s="72" t="s">
        <v>41</v>
      </c>
      <c r="S59" s="71" t="s">
        <v>198</v>
      </c>
      <c r="T59" s="72" t="s">
        <v>100</v>
      </c>
      <c r="U59" s="72" t="s">
        <v>197</v>
      </c>
      <c r="V59" s="73" t="s">
        <v>92</v>
      </c>
      <c r="W59" s="3" t="str">
        <f>IFERROR(VLOOKUP($V59,'Agrupamiento Activos'!$A$3:$S$50,2,0),"")</f>
        <v>Pública</v>
      </c>
      <c r="X59" s="3" t="str">
        <f>IFERROR(VLOOKUP($V59,'Agrupamiento Activos'!$A$4:$S$50,9,0),"")</f>
        <v>Medio</v>
      </c>
      <c r="Y59" s="3" t="str">
        <f>IFERROR(VLOOKUP($V59,'Agrupamiento Activos'!$A$4:$S$50,16,0),"")</f>
        <v>Medio</v>
      </c>
      <c r="Z59" s="3" t="str">
        <f>IFERROR(VLOOKUP($V59,'Agrupamiento Activos'!$A$4:$S$50,19,0),"")</f>
        <v>Medio</v>
      </c>
      <c r="AA59" s="74" t="s">
        <v>204</v>
      </c>
      <c r="AB59" s="74" t="s">
        <v>204</v>
      </c>
      <c r="AC59" s="74" t="s">
        <v>204</v>
      </c>
      <c r="AD59" s="74" t="s">
        <v>204</v>
      </c>
      <c r="AE59" s="74" t="s">
        <v>204</v>
      </c>
      <c r="AF59" s="74" t="s">
        <v>204</v>
      </c>
      <c r="AG59" s="74" t="s">
        <v>62</v>
      </c>
    </row>
    <row r="60" spans="1:33" ht="57" x14ac:dyDescent="0.25">
      <c r="A60" s="70" t="s">
        <v>98</v>
      </c>
      <c r="B60" s="70" t="s">
        <v>146</v>
      </c>
      <c r="C60" s="70" t="s">
        <v>100</v>
      </c>
      <c r="D60" s="70" t="s">
        <v>101</v>
      </c>
      <c r="E60" s="70" t="s">
        <v>255</v>
      </c>
      <c r="F60" s="70" t="s">
        <v>103</v>
      </c>
      <c r="G60" s="70"/>
      <c r="H60" s="70"/>
      <c r="I60" s="70" t="s">
        <v>36</v>
      </c>
      <c r="J60" s="70" t="s">
        <v>104</v>
      </c>
      <c r="K60" s="70" t="s">
        <v>105</v>
      </c>
      <c r="L60" s="70" t="s">
        <v>36</v>
      </c>
      <c r="M60" s="70"/>
      <c r="N60" s="72" t="s">
        <v>106</v>
      </c>
      <c r="O60" s="72" t="s">
        <v>106</v>
      </c>
      <c r="P60" s="72" t="s">
        <v>106</v>
      </c>
      <c r="Q60" s="71" t="s">
        <v>194</v>
      </c>
      <c r="R60" s="72" t="s">
        <v>41</v>
      </c>
      <c r="S60" s="79" t="s">
        <v>196</v>
      </c>
      <c r="T60" s="79" t="s">
        <v>204</v>
      </c>
      <c r="U60" s="72" t="s">
        <v>197</v>
      </c>
      <c r="V60" s="73" t="s">
        <v>80</v>
      </c>
      <c r="W60" s="3" t="str">
        <f>IFERROR(VLOOKUP($V60,'Agrupamiento Activos'!$A$3:$S$50,2,0),"")</f>
        <v>Pública</v>
      </c>
      <c r="X60" s="3" t="str">
        <f>IFERROR(VLOOKUP($V60,'Agrupamiento Activos'!$A$4:$S$50,9,0),"")</f>
        <v>Alto</v>
      </c>
      <c r="Y60" s="3" t="str">
        <f>IFERROR(VLOOKUP($V60,'Agrupamiento Activos'!$A$4:$S$50,16,0),"")</f>
        <v>Alto</v>
      </c>
      <c r="Z60" s="3" t="str">
        <f>IFERROR(VLOOKUP($V60,'Agrupamiento Activos'!$A$4:$S$50,19,0),"")</f>
        <v>Medio</v>
      </c>
      <c r="AA60" s="74" t="s">
        <v>204</v>
      </c>
      <c r="AB60" s="74" t="s">
        <v>204</v>
      </c>
      <c r="AC60" s="74" t="s">
        <v>204</v>
      </c>
      <c r="AD60" s="74" t="s">
        <v>204</v>
      </c>
      <c r="AE60" s="74" t="s">
        <v>204</v>
      </c>
      <c r="AF60" s="74" t="s">
        <v>204</v>
      </c>
      <c r="AG60" s="74" t="s">
        <v>62</v>
      </c>
    </row>
    <row r="61" spans="1:33" ht="114" x14ac:dyDescent="0.25">
      <c r="A61" s="70" t="s">
        <v>98</v>
      </c>
      <c r="B61" s="70" t="s">
        <v>146</v>
      </c>
      <c r="C61" s="70" t="s">
        <v>150</v>
      </c>
      <c r="D61" s="71" t="s">
        <v>151</v>
      </c>
      <c r="E61" s="70" t="s">
        <v>256</v>
      </c>
      <c r="F61" s="70" t="s">
        <v>103</v>
      </c>
      <c r="G61" s="70"/>
      <c r="H61" s="70"/>
      <c r="I61" s="70" t="s">
        <v>36</v>
      </c>
      <c r="J61" s="70" t="s">
        <v>109</v>
      </c>
      <c r="K61" s="70" t="s">
        <v>110</v>
      </c>
      <c r="L61" s="70" t="s">
        <v>36</v>
      </c>
      <c r="M61" s="70"/>
      <c r="N61" s="72" t="s">
        <v>106</v>
      </c>
      <c r="O61" s="72" t="s">
        <v>106</v>
      </c>
      <c r="P61" s="72" t="s">
        <v>106</v>
      </c>
      <c r="Q61" s="71" t="s">
        <v>194</v>
      </c>
      <c r="R61" s="72" t="s">
        <v>41</v>
      </c>
      <c r="S61" s="71" t="s">
        <v>198</v>
      </c>
      <c r="T61" s="79" t="s">
        <v>204</v>
      </c>
      <c r="U61" s="72" t="s">
        <v>197</v>
      </c>
      <c r="V61" s="73" t="s">
        <v>88</v>
      </c>
      <c r="W61" s="3" t="str">
        <f>IFERROR(VLOOKUP($V61,'Agrupamiento Activos'!$A$3:$S$50,2,0),"")</f>
        <v>Pública</v>
      </c>
      <c r="X61" s="3" t="str">
        <f>IFERROR(VLOOKUP($V61,'Agrupamiento Activos'!$A$4:$S$50,9,0),"")</f>
        <v>Bajo</v>
      </c>
      <c r="Y61" s="3" t="str">
        <f>IFERROR(VLOOKUP($V61,'Agrupamiento Activos'!$A$4:$S$50,16,0),"")</f>
        <v>Bajo</v>
      </c>
      <c r="Z61" s="3" t="str">
        <f>IFERROR(VLOOKUP($V61,'Agrupamiento Activos'!$A$4:$S$50,19,0),"")</f>
        <v>Bajo</v>
      </c>
      <c r="AA61" s="74" t="s">
        <v>204</v>
      </c>
      <c r="AB61" s="74" t="s">
        <v>204</v>
      </c>
      <c r="AC61" s="74" t="s">
        <v>204</v>
      </c>
      <c r="AD61" s="74" t="s">
        <v>204</v>
      </c>
      <c r="AE61" s="74" t="s">
        <v>204</v>
      </c>
      <c r="AF61" s="74" t="s">
        <v>204</v>
      </c>
      <c r="AG61" s="74" t="s">
        <v>62</v>
      </c>
    </row>
    <row r="62" spans="1:33" ht="57" x14ac:dyDescent="0.25">
      <c r="A62" s="70" t="s">
        <v>98</v>
      </c>
      <c r="B62" s="70" t="s">
        <v>146</v>
      </c>
      <c r="C62" s="70" t="s">
        <v>100</v>
      </c>
      <c r="D62" s="70" t="s">
        <v>152</v>
      </c>
      <c r="E62" s="70" t="s">
        <v>257</v>
      </c>
      <c r="F62" s="70" t="s">
        <v>103</v>
      </c>
      <c r="G62" s="70"/>
      <c r="H62" s="70"/>
      <c r="I62" s="70" t="s">
        <v>36</v>
      </c>
      <c r="J62" s="70" t="s">
        <v>104</v>
      </c>
      <c r="K62" s="70" t="s">
        <v>105</v>
      </c>
      <c r="L62" s="70" t="s">
        <v>36</v>
      </c>
      <c r="M62" s="70"/>
      <c r="N62" s="72" t="s">
        <v>106</v>
      </c>
      <c r="O62" s="72" t="s">
        <v>106</v>
      </c>
      <c r="P62" s="72" t="s">
        <v>106</v>
      </c>
      <c r="Q62" s="71" t="s">
        <v>194</v>
      </c>
      <c r="R62" s="72" t="s">
        <v>41</v>
      </c>
      <c r="S62" s="71" t="s">
        <v>196</v>
      </c>
      <c r="T62" s="79" t="s">
        <v>204</v>
      </c>
      <c r="U62" s="72" t="s">
        <v>197</v>
      </c>
      <c r="V62" s="73" t="s">
        <v>80</v>
      </c>
      <c r="W62" s="3" t="str">
        <f>IFERROR(VLOOKUP($V62,'Agrupamiento Activos'!$A$3:$S$50,2,0),"")</f>
        <v>Pública</v>
      </c>
      <c r="X62" s="3" t="str">
        <f>IFERROR(VLOOKUP($V62,'Agrupamiento Activos'!$A$4:$S$50,9,0),"")</f>
        <v>Alto</v>
      </c>
      <c r="Y62" s="3" t="str">
        <f>IFERROR(VLOOKUP($V62,'Agrupamiento Activos'!$A$4:$S$50,16,0),"")</f>
        <v>Alto</v>
      </c>
      <c r="Z62" s="3" t="str">
        <f>IFERROR(VLOOKUP($V62,'Agrupamiento Activos'!$A$4:$S$50,19,0),"")</f>
        <v>Medio</v>
      </c>
      <c r="AA62" s="74" t="s">
        <v>204</v>
      </c>
      <c r="AB62" s="74" t="s">
        <v>204</v>
      </c>
      <c r="AC62" s="74" t="s">
        <v>204</v>
      </c>
      <c r="AD62" s="74" t="s">
        <v>204</v>
      </c>
      <c r="AE62" s="74" t="s">
        <v>204</v>
      </c>
      <c r="AF62" s="74" t="s">
        <v>204</v>
      </c>
      <c r="AG62" s="74" t="s">
        <v>62</v>
      </c>
    </row>
    <row r="63" spans="1:33" ht="71.25" x14ac:dyDescent="0.25">
      <c r="A63" s="70" t="s">
        <v>98</v>
      </c>
      <c r="B63" s="70" t="s">
        <v>146</v>
      </c>
      <c r="C63" s="70" t="s">
        <v>100</v>
      </c>
      <c r="D63" s="70" t="s">
        <v>153</v>
      </c>
      <c r="E63" s="70" t="s">
        <v>258</v>
      </c>
      <c r="F63" s="70" t="s">
        <v>103</v>
      </c>
      <c r="G63" s="70"/>
      <c r="H63" s="70"/>
      <c r="I63" s="70" t="s">
        <v>36</v>
      </c>
      <c r="J63" s="70" t="s">
        <v>148</v>
      </c>
      <c r="K63" s="71" t="s">
        <v>118</v>
      </c>
      <c r="L63" s="70" t="s">
        <v>36</v>
      </c>
      <c r="M63" s="70"/>
      <c r="N63" s="72" t="s">
        <v>106</v>
      </c>
      <c r="O63" s="72" t="s">
        <v>106</v>
      </c>
      <c r="P63" s="72" t="s">
        <v>106</v>
      </c>
      <c r="Q63" s="71" t="s">
        <v>194</v>
      </c>
      <c r="R63" s="72" t="s">
        <v>41</v>
      </c>
      <c r="S63" s="71" t="s">
        <v>198</v>
      </c>
      <c r="T63" s="79" t="s">
        <v>204</v>
      </c>
      <c r="U63" s="72" t="s">
        <v>197</v>
      </c>
      <c r="V63" s="73" t="s">
        <v>91</v>
      </c>
      <c r="W63" s="3" t="str">
        <f>IFERROR(VLOOKUP($V63,'Agrupamiento Activos'!$A$3:$S$50,2,0),"")</f>
        <v>Pública</v>
      </c>
      <c r="X63" s="3" t="str">
        <f>IFERROR(VLOOKUP($V63,'Agrupamiento Activos'!$A$4:$S$50,9,0),"")</f>
        <v>Bajo</v>
      </c>
      <c r="Y63" s="3" t="str">
        <f>IFERROR(VLOOKUP($V63,'Agrupamiento Activos'!$A$4:$S$50,16,0),"")</f>
        <v>Bajo</v>
      </c>
      <c r="Z63" s="3" t="str">
        <f>IFERROR(VLOOKUP($V63,'Agrupamiento Activos'!$A$4:$S$50,19,0),"")</f>
        <v>Bajo</v>
      </c>
      <c r="AA63" s="74" t="s">
        <v>204</v>
      </c>
      <c r="AB63" s="74" t="s">
        <v>204</v>
      </c>
      <c r="AC63" s="74" t="s">
        <v>204</v>
      </c>
      <c r="AD63" s="74" t="s">
        <v>204</v>
      </c>
      <c r="AE63" s="74" t="s">
        <v>204</v>
      </c>
      <c r="AF63" s="74" t="s">
        <v>204</v>
      </c>
      <c r="AG63" s="74" t="s">
        <v>62</v>
      </c>
    </row>
    <row r="64" spans="1:33" ht="42.75" x14ac:dyDescent="0.25">
      <c r="A64" s="70" t="s">
        <v>98</v>
      </c>
      <c r="B64" s="70" t="s">
        <v>146</v>
      </c>
      <c r="C64" s="70" t="s">
        <v>100</v>
      </c>
      <c r="D64" s="70" t="s">
        <v>154</v>
      </c>
      <c r="E64" s="70" t="s">
        <v>258</v>
      </c>
      <c r="F64" s="70" t="s">
        <v>103</v>
      </c>
      <c r="G64" s="70" t="s">
        <v>36</v>
      </c>
      <c r="H64" s="70"/>
      <c r="I64" s="70"/>
      <c r="J64" s="70" t="s">
        <v>127</v>
      </c>
      <c r="K64" s="70" t="s">
        <v>128</v>
      </c>
      <c r="L64" s="70" t="s">
        <v>36</v>
      </c>
      <c r="M64" s="70"/>
      <c r="N64" s="72" t="s">
        <v>106</v>
      </c>
      <c r="O64" s="72" t="s">
        <v>106</v>
      </c>
      <c r="P64" s="72" t="s">
        <v>106</v>
      </c>
      <c r="Q64" s="71" t="s">
        <v>301</v>
      </c>
      <c r="R64" s="72" t="s">
        <v>41</v>
      </c>
      <c r="S64" s="71" t="s">
        <v>202</v>
      </c>
      <c r="T64" s="79" t="s">
        <v>204</v>
      </c>
      <c r="U64" s="72" t="s">
        <v>197</v>
      </c>
      <c r="V64" s="73" t="s">
        <v>76</v>
      </c>
      <c r="W64" s="3" t="str">
        <f>IFERROR(VLOOKUP($V64,'Agrupamiento Activos'!$A$3:$S$50,2,0),"")</f>
        <v>Pública</v>
      </c>
      <c r="X64" s="3" t="str">
        <f>IFERROR(VLOOKUP($V64,'Agrupamiento Activos'!$A$4:$S$50,9,0),"")</f>
        <v>Medio</v>
      </c>
      <c r="Y64" s="3" t="str">
        <f>IFERROR(VLOOKUP($V64,'Agrupamiento Activos'!$A$4:$S$50,16,0),"")</f>
        <v>Medio</v>
      </c>
      <c r="Z64" s="3" t="str">
        <f>IFERROR(VLOOKUP($V64,'Agrupamiento Activos'!$A$4:$S$50,19,0),"")</f>
        <v>Medio</v>
      </c>
      <c r="AA64" s="74" t="s">
        <v>204</v>
      </c>
      <c r="AB64" s="74" t="s">
        <v>204</v>
      </c>
      <c r="AC64" s="74" t="s">
        <v>204</v>
      </c>
      <c r="AD64" s="74" t="s">
        <v>204</v>
      </c>
      <c r="AE64" s="74" t="s">
        <v>204</v>
      </c>
      <c r="AF64" s="74" t="s">
        <v>204</v>
      </c>
      <c r="AG64" s="74" t="s">
        <v>62</v>
      </c>
    </row>
    <row r="65" spans="1:33" ht="57" x14ac:dyDescent="0.25">
      <c r="A65" s="70" t="s">
        <v>98</v>
      </c>
      <c r="B65" s="70" t="s">
        <v>146</v>
      </c>
      <c r="C65" s="70" t="s">
        <v>100</v>
      </c>
      <c r="D65" s="71" t="s">
        <v>155</v>
      </c>
      <c r="E65" s="70" t="s">
        <v>259</v>
      </c>
      <c r="F65" s="70" t="s">
        <v>103</v>
      </c>
      <c r="G65" s="70"/>
      <c r="H65" s="70"/>
      <c r="I65" s="70" t="s">
        <v>36</v>
      </c>
      <c r="J65" s="70" t="s">
        <v>148</v>
      </c>
      <c r="K65" s="70" t="s">
        <v>156</v>
      </c>
      <c r="L65" s="70" t="s">
        <v>36</v>
      </c>
      <c r="M65" s="70"/>
      <c r="N65" s="72" t="s">
        <v>106</v>
      </c>
      <c r="O65" s="72" t="s">
        <v>106</v>
      </c>
      <c r="P65" s="72" t="s">
        <v>106</v>
      </c>
      <c r="Q65" s="70" t="s">
        <v>201</v>
      </c>
      <c r="R65" s="72" t="s">
        <v>41</v>
      </c>
      <c r="S65" s="70" t="s">
        <v>202</v>
      </c>
      <c r="T65" s="72" t="s">
        <v>100</v>
      </c>
      <c r="U65" s="72" t="s">
        <v>197</v>
      </c>
      <c r="V65" s="73" t="s">
        <v>76</v>
      </c>
      <c r="W65" s="3" t="str">
        <f>IFERROR(VLOOKUP($V65,'Agrupamiento Activos'!$A$3:$S$50,2,0),"")</f>
        <v>Pública</v>
      </c>
      <c r="X65" s="3" t="str">
        <f>IFERROR(VLOOKUP($V65,'Agrupamiento Activos'!$A$4:$S$50,9,0),"")</f>
        <v>Medio</v>
      </c>
      <c r="Y65" s="3" t="str">
        <f>IFERROR(VLOOKUP($V65,'Agrupamiento Activos'!$A$4:$S$50,16,0),"")</f>
        <v>Medio</v>
      </c>
      <c r="Z65" s="3" t="str">
        <f>IFERROR(VLOOKUP($V65,'Agrupamiento Activos'!$A$4:$S$50,19,0),"")</f>
        <v>Medio</v>
      </c>
      <c r="AA65" s="74" t="s">
        <v>204</v>
      </c>
      <c r="AB65" s="74" t="s">
        <v>204</v>
      </c>
      <c r="AC65" s="74" t="s">
        <v>204</v>
      </c>
      <c r="AD65" s="74" t="s">
        <v>204</v>
      </c>
      <c r="AE65" s="74" t="s">
        <v>204</v>
      </c>
      <c r="AF65" s="74" t="s">
        <v>204</v>
      </c>
      <c r="AG65" s="74" t="s">
        <v>62</v>
      </c>
    </row>
    <row r="66" spans="1:33" ht="71.25" x14ac:dyDescent="0.25">
      <c r="A66" s="70" t="s">
        <v>98</v>
      </c>
      <c r="B66" s="70" t="s">
        <v>146</v>
      </c>
      <c r="C66" s="70" t="s">
        <v>100</v>
      </c>
      <c r="D66" s="70" t="s">
        <v>134</v>
      </c>
      <c r="E66" s="71" t="s">
        <v>260</v>
      </c>
      <c r="F66" s="70" t="s">
        <v>103</v>
      </c>
      <c r="G66" s="70"/>
      <c r="H66" s="70"/>
      <c r="I66" s="70" t="s">
        <v>36</v>
      </c>
      <c r="J66" s="70" t="s">
        <v>109</v>
      </c>
      <c r="K66" s="70" t="s">
        <v>110</v>
      </c>
      <c r="L66" s="70" t="s">
        <v>36</v>
      </c>
      <c r="M66" s="70"/>
      <c r="N66" s="72" t="s">
        <v>106</v>
      </c>
      <c r="O66" s="72" t="s">
        <v>106</v>
      </c>
      <c r="P66" s="72" t="s">
        <v>106</v>
      </c>
      <c r="Q66" s="71" t="s">
        <v>194</v>
      </c>
      <c r="R66" s="72" t="s">
        <v>41</v>
      </c>
      <c r="S66" s="71" t="s">
        <v>198</v>
      </c>
      <c r="T66" s="72" t="s">
        <v>100</v>
      </c>
      <c r="U66" s="72" t="s">
        <v>197</v>
      </c>
      <c r="V66" s="73" t="s">
        <v>84</v>
      </c>
      <c r="W66" s="3" t="str">
        <f>IFERROR(VLOOKUP($V66,'Agrupamiento Activos'!$A$3:$S$50,2,0),"")</f>
        <v>Pública Clasificada</v>
      </c>
      <c r="X66" s="3" t="str">
        <f>IFERROR(VLOOKUP($V66,'Agrupamiento Activos'!$A$4:$S$50,9,0),"")</f>
        <v>Alto</v>
      </c>
      <c r="Y66" s="3" t="str">
        <f>IFERROR(VLOOKUP($V66,'Agrupamiento Activos'!$A$4:$S$50,16,0),"")</f>
        <v>Alto</v>
      </c>
      <c r="Z66" s="3" t="str">
        <f>IFERROR(VLOOKUP($V66,'Agrupamiento Activos'!$A$4:$S$50,19,0),"")</f>
        <v>Alto</v>
      </c>
      <c r="AA66" s="74" t="s">
        <v>210</v>
      </c>
      <c r="AB66" s="74" t="s">
        <v>211</v>
      </c>
      <c r="AC66" s="80" t="s">
        <v>212</v>
      </c>
      <c r="AD66" s="74" t="s">
        <v>213</v>
      </c>
      <c r="AE66" s="81">
        <v>43237</v>
      </c>
      <c r="AF66" s="80" t="s">
        <v>214</v>
      </c>
      <c r="AG66" s="80" t="s">
        <v>215</v>
      </c>
    </row>
    <row r="67" spans="1:33" ht="57" x14ac:dyDescent="0.25">
      <c r="A67" s="70" t="s">
        <v>98</v>
      </c>
      <c r="B67" s="70" t="s">
        <v>157</v>
      </c>
      <c r="C67" s="70" t="s">
        <v>100</v>
      </c>
      <c r="D67" s="71" t="s">
        <v>158</v>
      </c>
      <c r="E67" s="70" t="s">
        <v>261</v>
      </c>
      <c r="F67" s="70" t="s">
        <v>103</v>
      </c>
      <c r="G67" s="70" t="s">
        <v>36</v>
      </c>
      <c r="H67" s="70"/>
      <c r="I67" s="70"/>
      <c r="J67" s="70" t="s">
        <v>159</v>
      </c>
      <c r="K67" s="70" t="s">
        <v>128</v>
      </c>
      <c r="L67" s="70" t="s">
        <v>36</v>
      </c>
      <c r="M67" s="70"/>
      <c r="N67" s="72" t="s">
        <v>106</v>
      </c>
      <c r="O67" s="72" t="s">
        <v>106</v>
      </c>
      <c r="P67" s="72" t="s">
        <v>106</v>
      </c>
      <c r="Q67" s="70" t="s">
        <v>201</v>
      </c>
      <c r="R67" s="72" t="s">
        <v>41</v>
      </c>
      <c r="S67" s="70" t="s">
        <v>202</v>
      </c>
      <c r="T67" s="72" t="s">
        <v>100</v>
      </c>
      <c r="U67" s="72" t="s">
        <v>197</v>
      </c>
      <c r="V67" s="73" t="s">
        <v>85</v>
      </c>
      <c r="W67" s="3" t="str">
        <f>IFERROR(VLOOKUP($V67,'Agrupamiento Activos'!$A$3:$S$50,2,0),"")</f>
        <v>Pública</v>
      </c>
      <c r="X67" s="3" t="str">
        <f>IFERROR(VLOOKUP($V67,'Agrupamiento Activos'!$A$4:$S$50,9,0),"")</f>
        <v>Bajo</v>
      </c>
      <c r="Y67" s="3" t="str">
        <f>IFERROR(VLOOKUP($V67,'Agrupamiento Activos'!$A$4:$S$50,16,0),"")</f>
        <v>Medio</v>
      </c>
      <c r="Z67" s="3" t="str">
        <f>IFERROR(VLOOKUP($V67,'Agrupamiento Activos'!$A$4:$S$50,19,0),"")</f>
        <v>Bajo</v>
      </c>
      <c r="AA67" s="74" t="s">
        <v>204</v>
      </c>
      <c r="AB67" s="74" t="s">
        <v>204</v>
      </c>
      <c r="AC67" s="74" t="s">
        <v>204</v>
      </c>
      <c r="AD67" s="74" t="s">
        <v>204</v>
      </c>
      <c r="AE67" s="74" t="s">
        <v>204</v>
      </c>
      <c r="AF67" s="74" t="s">
        <v>204</v>
      </c>
      <c r="AG67" s="74" t="s">
        <v>62</v>
      </c>
    </row>
    <row r="68" spans="1:33" ht="85.5" x14ac:dyDescent="0.25">
      <c r="A68" s="70" t="s">
        <v>98</v>
      </c>
      <c r="B68" s="70" t="s">
        <v>157</v>
      </c>
      <c r="C68" s="70" t="s">
        <v>100</v>
      </c>
      <c r="D68" s="70" t="s">
        <v>160</v>
      </c>
      <c r="E68" s="70" t="s">
        <v>262</v>
      </c>
      <c r="F68" s="70" t="s">
        <v>103</v>
      </c>
      <c r="G68" s="70"/>
      <c r="H68" s="70"/>
      <c r="I68" s="70" t="s">
        <v>36</v>
      </c>
      <c r="J68" s="70" t="s">
        <v>109</v>
      </c>
      <c r="K68" s="70" t="s">
        <v>110</v>
      </c>
      <c r="L68" s="70" t="s">
        <v>36</v>
      </c>
      <c r="M68" s="70"/>
      <c r="N68" s="72" t="s">
        <v>106</v>
      </c>
      <c r="O68" s="72" t="s">
        <v>106</v>
      </c>
      <c r="P68" s="72" t="s">
        <v>106</v>
      </c>
      <c r="Q68" s="70" t="s">
        <v>201</v>
      </c>
      <c r="R68" s="72" t="s">
        <v>41</v>
      </c>
      <c r="S68" s="70" t="s">
        <v>198</v>
      </c>
      <c r="T68" s="72" t="s">
        <v>100</v>
      </c>
      <c r="U68" s="72" t="s">
        <v>197</v>
      </c>
      <c r="V68" s="82" t="s">
        <v>81</v>
      </c>
      <c r="W68" s="3" t="str">
        <f>IFERROR(VLOOKUP($V68,'Agrupamiento Activos'!$A$3:$S$50,2,0),"")</f>
        <v>Pública</v>
      </c>
      <c r="X68" s="3" t="str">
        <f>IFERROR(VLOOKUP($V68,'Agrupamiento Activos'!$A$4:$S$50,9,0),"")</f>
        <v>Medio</v>
      </c>
      <c r="Y68" s="3" t="str">
        <f>IFERROR(VLOOKUP($V68,'Agrupamiento Activos'!$A$4:$S$50,16,0),"")</f>
        <v>Medio</v>
      </c>
      <c r="Z68" s="3" t="str">
        <f>IFERROR(VLOOKUP($V68,'Agrupamiento Activos'!$A$4:$S$50,19,0),"")</f>
        <v>Medio</v>
      </c>
      <c r="AA68" s="74" t="s">
        <v>204</v>
      </c>
      <c r="AB68" s="74" t="s">
        <v>204</v>
      </c>
      <c r="AC68" s="74" t="s">
        <v>204</v>
      </c>
      <c r="AD68" s="74" t="s">
        <v>204</v>
      </c>
      <c r="AE68" s="74" t="s">
        <v>204</v>
      </c>
      <c r="AF68" s="74" t="s">
        <v>204</v>
      </c>
      <c r="AG68" s="74" t="s">
        <v>62</v>
      </c>
    </row>
    <row r="69" spans="1:33" ht="45" x14ac:dyDescent="0.25">
      <c r="A69" s="70" t="s">
        <v>98</v>
      </c>
      <c r="B69" s="70" t="s">
        <v>157</v>
      </c>
      <c r="C69" s="70" t="s">
        <v>100</v>
      </c>
      <c r="D69" s="71" t="s">
        <v>161</v>
      </c>
      <c r="E69" s="71" t="s">
        <v>263</v>
      </c>
      <c r="F69" s="70" t="s">
        <v>103</v>
      </c>
      <c r="G69" s="70"/>
      <c r="H69" s="70"/>
      <c r="I69" s="70" t="s">
        <v>36</v>
      </c>
      <c r="J69" s="70" t="s">
        <v>109</v>
      </c>
      <c r="K69" s="71" t="s">
        <v>110</v>
      </c>
      <c r="L69" s="70" t="s">
        <v>36</v>
      </c>
      <c r="M69" s="70"/>
      <c r="N69" s="72" t="s">
        <v>106</v>
      </c>
      <c r="O69" s="72" t="s">
        <v>106</v>
      </c>
      <c r="P69" s="72" t="s">
        <v>106</v>
      </c>
      <c r="Q69" s="71" t="s">
        <v>194</v>
      </c>
      <c r="R69" s="72" t="s">
        <v>41</v>
      </c>
      <c r="S69" s="71" t="s">
        <v>198</v>
      </c>
      <c r="T69" s="72" t="s">
        <v>100</v>
      </c>
      <c r="U69" s="72" t="s">
        <v>197</v>
      </c>
      <c r="V69" s="82" t="s">
        <v>84</v>
      </c>
      <c r="W69" s="3" t="str">
        <f>IFERROR(VLOOKUP($V69,'Agrupamiento Activos'!$A$3:$S$50,2,0),"")</f>
        <v>Pública Clasificada</v>
      </c>
      <c r="X69" s="3" t="str">
        <f>IFERROR(VLOOKUP($V69,'Agrupamiento Activos'!$A$4:$S$50,9,0),"")</f>
        <v>Alto</v>
      </c>
      <c r="Y69" s="3" t="str">
        <f>IFERROR(VLOOKUP($V69,'Agrupamiento Activos'!$A$4:$S$50,16,0),"")</f>
        <v>Alto</v>
      </c>
      <c r="Z69" s="3" t="str">
        <f>IFERROR(VLOOKUP($V69,'Agrupamiento Activos'!$A$4:$S$50,19,0),"")</f>
        <v>Alto</v>
      </c>
      <c r="AA69" s="74" t="s">
        <v>210</v>
      </c>
      <c r="AB69" s="74" t="s">
        <v>211</v>
      </c>
      <c r="AC69" s="80" t="s">
        <v>212</v>
      </c>
      <c r="AD69" s="74" t="s">
        <v>213</v>
      </c>
      <c r="AE69" s="81">
        <v>43237</v>
      </c>
      <c r="AF69" s="80" t="s">
        <v>214</v>
      </c>
      <c r="AG69" s="80" t="s">
        <v>215</v>
      </c>
    </row>
    <row r="70" spans="1:33" ht="71.25" x14ac:dyDescent="0.25">
      <c r="A70" s="70" t="s">
        <v>98</v>
      </c>
      <c r="B70" s="70" t="s">
        <v>157</v>
      </c>
      <c r="C70" s="70" t="s">
        <v>100</v>
      </c>
      <c r="D70" s="70" t="s">
        <v>162</v>
      </c>
      <c r="E70" s="70" t="s">
        <v>264</v>
      </c>
      <c r="F70" s="70" t="s">
        <v>103</v>
      </c>
      <c r="G70" s="70"/>
      <c r="H70" s="70"/>
      <c r="I70" s="70" t="s">
        <v>36</v>
      </c>
      <c r="J70" s="70" t="s">
        <v>109</v>
      </c>
      <c r="K70" s="70" t="s">
        <v>110</v>
      </c>
      <c r="L70" s="70" t="s">
        <v>36</v>
      </c>
      <c r="M70" s="70"/>
      <c r="N70" s="72" t="s">
        <v>106</v>
      </c>
      <c r="O70" s="72" t="s">
        <v>106</v>
      </c>
      <c r="P70" s="72" t="s">
        <v>106</v>
      </c>
      <c r="Q70" s="71" t="s">
        <v>194</v>
      </c>
      <c r="R70" s="72" t="s">
        <v>41</v>
      </c>
      <c r="S70" s="71" t="s">
        <v>198</v>
      </c>
      <c r="T70" s="72" t="s">
        <v>100</v>
      </c>
      <c r="U70" s="72" t="s">
        <v>197</v>
      </c>
      <c r="V70" s="73" t="s">
        <v>84</v>
      </c>
      <c r="W70" s="3" t="str">
        <f>IFERROR(VLOOKUP($V70,'Agrupamiento Activos'!$A$3:$S$50,2,0),"")</f>
        <v>Pública Clasificada</v>
      </c>
      <c r="X70" s="3" t="str">
        <f>IFERROR(VLOOKUP($V70,'Agrupamiento Activos'!$A$4:$S$50,9,0),"")</f>
        <v>Alto</v>
      </c>
      <c r="Y70" s="3" t="str">
        <f>IFERROR(VLOOKUP($V70,'Agrupamiento Activos'!$A$4:$S$50,16,0),"")</f>
        <v>Alto</v>
      </c>
      <c r="Z70" s="3" t="str">
        <f>IFERROR(VLOOKUP($V70,'Agrupamiento Activos'!$A$4:$S$50,19,0),"")</f>
        <v>Alto</v>
      </c>
      <c r="AA70" s="74" t="s">
        <v>210</v>
      </c>
      <c r="AB70" s="74" t="s">
        <v>211</v>
      </c>
      <c r="AC70" s="80" t="s">
        <v>212</v>
      </c>
      <c r="AD70" s="74" t="s">
        <v>213</v>
      </c>
      <c r="AE70" s="81">
        <v>43237</v>
      </c>
      <c r="AF70" s="80" t="s">
        <v>214</v>
      </c>
      <c r="AG70" s="80" t="s">
        <v>215</v>
      </c>
    </row>
    <row r="71" spans="1:33" ht="42.75" x14ac:dyDescent="0.25">
      <c r="A71" s="70" t="s">
        <v>98</v>
      </c>
      <c r="B71" s="70" t="s">
        <v>157</v>
      </c>
      <c r="C71" s="70" t="s">
        <v>100</v>
      </c>
      <c r="D71" s="71" t="s">
        <v>163</v>
      </c>
      <c r="E71" s="71" t="s">
        <v>265</v>
      </c>
      <c r="F71" s="70" t="s">
        <v>103</v>
      </c>
      <c r="G71" s="70"/>
      <c r="H71" s="70"/>
      <c r="I71" s="70" t="s">
        <v>36</v>
      </c>
      <c r="J71" s="70" t="s">
        <v>109</v>
      </c>
      <c r="K71" s="70" t="s">
        <v>110</v>
      </c>
      <c r="L71" s="70" t="s">
        <v>36</v>
      </c>
      <c r="M71" s="70"/>
      <c r="N71" s="72" t="s">
        <v>106</v>
      </c>
      <c r="O71" s="72" t="s">
        <v>106</v>
      </c>
      <c r="P71" s="72" t="s">
        <v>106</v>
      </c>
      <c r="Q71" s="71" t="s">
        <v>194</v>
      </c>
      <c r="R71" s="72" t="s">
        <v>41</v>
      </c>
      <c r="S71" s="71" t="s">
        <v>198</v>
      </c>
      <c r="T71" s="72" t="s">
        <v>100</v>
      </c>
      <c r="U71" s="72" t="s">
        <v>197</v>
      </c>
      <c r="V71" s="82" t="s">
        <v>92</v>
      </c>
      <c r="W71" s="3" t="str">
        <f>IFERROR(VLOOKUP($V71,'Agrupamiento Activos'!$A$3:$S$50,2,0),"")</f>
        <v>Pública</v>
      </c>
      <c r="X71" s="3" t="str">
        <f>IFERROR(VLOOKUP($V71,'Agrupamiento Activos'!$A$4:$S$50,9,0),"")</f>
        <v>Medio</v>
      </c>
      <c r="Y71" s="3" t="str">
        <f>IFERROR(VLOOKUP($V71,'Agrupamiento Activos'!$A$4:$S$50,16,0),"")</f>
        <v>Medio</v>
      </c>
      <c r="Z71" s="3" t="str">
        <f>IFERROR(VLOOKUP($V71,'Agrupamiento Activos'!$A$4:$S$50,19,0),"")</f>
        <v>Medio</v>
      </c>
      <c r="AA71" s="74" t="s">
        <v>204</v>
      </c>
      <c r="AB71" s="74" t="s">
        <v>204</v>
      </c>
      <c r="AC71" s="74" t="s">
        <v>204</v>
      </c>
      <c r="AD71" s="74" t="s">
        <v>204</v>
      </c>
      <c r="AE71" s="74" t="s">
        <v>204</v>
      </c>
      <c r="AF71" s="74" t="s">
        <v>204</v>
      </c>
      <c r="AG71" s="74" t="s">
        <v>62</v>
      </c>
    </row>
    <row r="72" spans="1:33" ht="42.75" x14ac:dyDescent="0.25">
      <c r="A72" s="70" t="s">
        <v>98</v>
      </c>
      <c r="B72" s="70" t="s">
        <v>157</v>
      </c>
      <c r="C72" s="70" t="s">
        <v>100</v>
      </c>
      <c r="D72" s="70" t="s">
        <v>101</v>
      </c>
      <c r="E72" s="70" t="s">
        <v>164</v>
      </c>
      <c r="F72" s="70" t="s">
        <v>103</v>
      </c>
      <c r="G72" s="70"/>
      <c r="H72" s="70"/>
      <c r="I72" s="70" t="s">
        <v>36</v>
      </c>
      <c r="J72" s="70" t="s">
        <v>104</v>
      </c>
      <c r="K72" s="70" t="s">
        <v>105</v>
      </c>
      <c r="L72" s="70" t="s">
        <v>36</v>
      </c>
      <c r="M72" s="70"/>
      <c r="N72" s="72" t="s">
        <v>106</v>
      </c>
      <c r="O72" s="72" t="s">
        <v>106</v>
      </c>
      <c r="P72" s="72" t="s">
        <v>106</v>
      </c>
      <c r="Q72" s="71" t="s">
        <v>194</v>
      </c>
      <c r="R72" s="72" t="s">
        <v>195</v>
      </c>
      <c r="S72" s="70" t="s">
        <v>196</v>
      </c>
      <c r="T72" s="72" t="s">
        <v>100</v>
      </c>
      <c r="U72" s="72" t="s">
        <v>197</v>
      </c>
      <c r="V72" s="73" t="s">
        <v>80</v>
      </c>
      <c r="W72" s="3" t="str">
        <f>IFERROR(VLOOKUP($V72,'Agrupamiento Activos'!$A$3:$S$50,2,0),"")</f>
        <v>Pública</v>
      </c>
      <c r="X72" s="3" t="str">
        <f>IFERROR(VLOOKUP($V72,'Agrupamiento Activos'!$A$4:$S$50,9,0),"")</f>
        <v>Alto</v>
      </c>
      <c r="Y72" s="3" t="str">
        <f>IFERROR(VLOOKUP($V72,'Agrupamiento Activos'!$A$4:$S$50,16,0),"")</f>
        <v>Alto</v>
      </c>
      <c r="Z72" s="3" t="str">
        <f>IFERROR(VLOOKUP($V72,'Agrupamiento Activos'!$A$4:$S$50,19,0),"")</f>
        <v>Medio</v>
      </c>
      <c r="AA72" s="74" t="s">
        <v>204</v>
      </c>
      <c r="AB72" s="74" t="s">
        <v>204</v>
      </c>
      <c r="AC72" s="74" t="s">
        <v>204</v>
      </c>
      <c r="AD72" s="74" t="s">
        <v>204</v>
      </c>
      <c r="AE72" s="74" t="s">
        <v>204</v>
      </c>
      <c r="AF72" s="74" t="s">
        <v>204</v>
      </c>
      <c r="AG72" s="74" t="s">
        <v>62</v>
      </c>
    </row>
    <row r="73" spans="1:33" ht="42.75" x14ac:dyDescent="0.25">
      <c r="A73" s="70" t="s">
        <v>98</v>
      </c>
      <c r="B73" s="70" t="s">
        <v>157</v>
      </c>
      <c r="C73" s="70" t="s">
        <v>139</v>
      </c>
      <c r="D73" s="70" t="s">
        <v>165</v>
      </c>
      <c r="E73" s="71" t="s">
        <v>266</v>
      </c>
      <c r="F73" s="70" t="s">
        <v>103</v>
      </c>
      <c r="G73" s="71" t="s">
        <v>36</v>
      </c>
      <c r="H73" s="71"/>
      <c r="I73" s="71"/>
      <c r="J73" s="71" t="s">
        <v>159</v>
      </c>
      <c r="K73" s="70" t="s">
        <v>128</v>
      </c>
      <c r="L73" s="70" t="s">
        <v>36</v>
      </c>
      <c r="M73" s="70"/>
      <c r="N73" s="72" t="s">
        <v>106</v>
      </c>
      <c r="O73" s="72" t="s">
        <v>106</v>
      </c>
      <c r="P73" s="72" t="s">
        <v>106</v>
      </c>
      <c r="Q73" s="70" t="s">
        <v>201</v>
      </c>
      <c r="R73" s="72" t="s">
        <v>41</v>
      </c>
      <c r="S73" s="70" t="s">
        <v>202</v>
      </c>
      <c r="T73" s="72" t="s">
        <v>100</v>
      </c>
      <c r="U73" s="72" t="s">
        <v>197</v>
      </c>
      <c r="V73" s="73" t="s">
        <v>77</v>
      </c>
      <c r="W73" s="3" t="str">
        <f>IFERROR(VLOOKUP($V73,'Agrupamiento Activos'!$A$3:$S$50,2,0),"")</f>
        <v>Pública</v>
      </c>
      <c r="X73" s="3" t="str">
        <f>IFERROR(VLOOKUP($V73,'Agrupamiento Activos'!$A$4:$S$50,9,0),"")</f>
        <v>Medio</v>
      </c>
      <c r="Y73" s="3" t="str">
        <f>IFERROR(VLOOKUP($V73,'Agrupamiento Activos'!$A$4:$S$50,16,0),"")</f>
        <v>Medio</v>
      </c>
      <c r="Z73" s="3" t="str">
        <f>IFERROR(VLOOKUP($V73,'Agrupamiento Activos'!$A$4:$S$50,19,0),"")</f>
        <v>Medio</v>
      </c>
      <c r="AA73" s="74" t="s">
        <v>204</v>
      </c>
      <c r="AB73" s="74" t="s">
        <v>204</v>
      </c>
      <c r="AC73" s="74" t="s">
        <v>204</v>
      </c>
      <c r="AD73" s="74" t="s">
        <v>204</v>
      </c>
      <c r="AE73" s="74" t="s">
        <v>204</v>
      </c>
      <c r="AF73" s="74" t="s">
        <v>204</v>
      </c>
      <c r="AG73" s="74" t="s">
        <v>62</v>
      </c>
    </row>
    <row r="74" spans="1:33" ht="57" x14ac:dyDescent="0.25">
      <c r="A74" s="70" t="s">
        <v>98</v>
      </c>
      <c r="B74" s="70" t="s">
        <v>157</v>
      </c>
      <c r="C74" s="70" t="s">
        <v>100</v>
      </c>
      <c r="D74" s="70" t="s">
        <v>166</v>
      </c>
      <c r="E74" s="70" t="s">
        <v>267</v>
      </c>
      <c r="F74" s="70" t="s">
        <v>103</v>
      </c>
      <c r="G74" s="70"/>
      <c r="H74" s="70"/>
      <c r="I74" s="70" t="s">
        <v>36</v>
      </c>
      <c r="J74" s="70" t="s">
        <v>109</v>
      </c>
      <c r="K74" s="70" t="s">
        <v>110</v>
      </c>
      <c r="L74" s="70" t="s">
        <v>36</v>
      </c>
      <c r="M74" s="70"/>
      <c r="N74" s="72" t="s">
        <v>106</v>
      </c>
      <c r="O74" s="72" t="s">
        <v>106</v>
      </c>
      <c r="P74" s="72" t="s">
        <v>106</v>
      </c>
      <c r="Q74" s="71" t="s">
        <v>194</v>
      </c>
      <c r="R74" s="72" t="s">
        <v>41</v>
      </c>
      <c r="S74" s="71" t="s">
        <v>198</v>
      </c>
      <c r="T74" s="72" t="s">
        <v>100</v>
      </c>
      <c r="U74" s="72" t="s">
        <v>197</v>
      </c>
      <c r="V74" s="73" t="s">
        <v>92</v>
      </c>
      <c r="W74" s="3" t="str">
        <f>IFERROR(VLOOKUP($V74,'Agrupamiento Activos'!$A$3:$S$50,2,0),"")</f>
        <v>Pública</v>
      </c>
      <c r="X74" s="3" t="str">
        <f>IFERROR(VLOOKUP($V74,'Agrupamiento Activos'!$A$4:$S$50,9,0),"")</f>
        <v>Medio</v>
      </c>
      <c r="Y74" s="3" t="str">
        <f>IFERROR(VLOOKUP($V74,'Agrupamiento Activos'!$A$4:$S$50,16,0),"")</f>
        <v>Medio</v>
      </c>
      <c r="Z74" s="3" t="str">
        <f>IFERROR(VLOOKUP($V74,'Agrupamiento Activos'!$A$4:$S$50,19,0),"")</f>
        <v>Medio</v>
      </c>
      <c r="AA74" s="74" t="s">
        <v>204</v>
      </c>
      <c r="AB74" s="74" t="s">
        <v>204</v>
      </c>
      <c r="AC74" s="74" t="s">
        <v>204</v>
      </c>
      <c r="AD74" s="74" t="s">
        <v>204</v>
      </c>
      <c r="AE74" s="74" t="s">
        <v>204</v>
      </c>
      <c r="AF74" s="74" t="s">
        <v>204</v>
      </c>
      <c r="AG74" s="74" t="s">
        <v>62</v>
      </c>
    </row>
    <row r="75" spans="1:33" ht="45" x14ac:dyDescent="0.25">
      <c r="A75" s="70" t="s">
        <v>98</v>
      </c>
      <c r="B75" s="70" t="s">
        <v>157</v>
      </c>
      <c r="C75" s="70" t="s">
        <v>100</v>
      </c>
      <c r="D75" s="70" t="s">
        <v>161</v>
      </c>
      <c r="E75" s="70" t="s">
        <v>268</v>
      </c>
      <c r="F75" s="70" t="s">
        <v>103</v>
      </c>
      <c r="G75" s="70"/>
      <c r="H75" s="70"/>
      <c r="I75" s="70" t="s">
        <v>36</v>
      </c>
      <c r="J75" s="70" t="s">
        <v>109</v>
      </c>
      <c r="K75" s="70" t="s">
        <v>110</v>
      </c>
      <c r="L75" s="70" t="s">
        <v>36</v>
      </c>
      <c r="M75" s="70"/>
      <c r="N75" s="72" t="s">
        <v>106</v>
      </c>
      <c r="O75" s="72" t="s">
        <v>106</v>
      </c>
      <c r="P75" s="72" t="s">
        <v>106</v>
      </c>
      <c r="Q75" s="71" t="s">
        <v>194</v>
      </c>
      <c r="R75" s="72" t="s">
        <v>41</v>
      </c>
      <c r="S75" s="71" t="s">
        <v>198</v>
      </c>
      <c r="T75" s="72" t="s">
        <v>100</v>
      </c>
      <c r="U75" s="72" t="s">
        <v>197</v>
      </c>
      <c r="V75" s="73" t="s">
        <v>84</v>
      </c>
      <c r="W75" s="3" t="str">
        <f>IFERROR(VLOOKUP($V75,'Agrupamiento Activos'!$A$3:$S$50,2,0),"")</f>
        <v>Pública Clasificada</v>
      </c>
      <c r="X75" s="3" t="str">
        <f>IFERROR(VLOOKUP($V75,'Agrupamiento Activos'!$A$4:$S$50,9,0),"")</f>
        <v>Alto</v>
      </c>
      <c r="Y75" s="3" t="str">
        <f>IFERROR(VLOOKUP($V75,'Agrupamiento Activos'!$A$4:$S$50,16,0),"")</f>
        <v>Alto</v>
      </c>
      <c r="Z75" s="3" t="str">
        <f>IFERROR(VLOOKUP($V75,'Agrupamiento Activos'!$A$4:$S$50,19,0),"")</f>
        <v>Alto</v>
      </c>
      <c r="AA75" s="74" t="s">
        <v>210</v>
      </c>
      <c r="AB75" s="74" t="s">
        <v>211</v>
      </c>
      <c r="AC75" s="80" t="s">
        <v>212</v>
      </c>
      <c r="AD75" s="74" t="s">
        <v>213</v>
      </c>
      <c r="AE75" s="81">
        <v>43237</v>
      </c>
      <c r="AF75" s="80" t="s">
        <v>214</v>
      </c>
      <c r="AG75" s="80" t="s">
        <v>215</v>
      </c>
    </row>
    <row r="76" spans="1:33" ht="42.75" x14ac:dyDescent="0.25">
      <c r="A76" s="70" t="s">
        <v>98</v>
      </c>
      <c r="B76" s="70" t="s">
        <v>157</v>
      </c>
      <c r="C76" s="70" t="s">
        <v>167</v>
      </c>
      <c r="D76" s="71" t="s">
        <v>168</v>
      </c>
      <c r="E76" s="71" t="s">
        <v>269</v>
      </c>
      <c r="F76" s="70" t="s">
        <v>103</v>
      </c>
      <c r="G76" s="70" t="s">
        <v>36</v>
      </c>
      <c r="H76" s="70"/>
      <c r="I76" s="70"/>
      <c r="J76" s="70" t="s">
        <v>159</v>
      </c>
      <c r="K76" s="70" t="s">
        <v>128</v>
      </c>
      <c r="L76" s="70"/>
      <c r="M76" s="70"/>
      <c r="N76" s="72" t="s">
        <v>106</v>
      </c>
      <c r="O76" s="72" t="s">
        <v>106</v>
      </c>
      <c r="P76" s="72" t="s">
        <v>106</v>
      </c>
      <c r="Q76" s="70" t="s">
        <v>201</v>
      </c>
      <c r="R76" s="72" t="s">
        <v>41</v>
      </c>
      <c r="S76" s="71" t="s">
        <v>202</v>
      </c>
      <c r="T76" s="72" t="s">
        <v>100</v>
      </c>
      <c r="U76" s="72" t="s">
        <v>197</v>
      </c>
      <c r="V76" s="73" t="s">
        <v>76</v>
      </c>
      <c r="W76" s="3" t="str">
        <f>IFERROR(VLOOKUP($V76,'Agrupamiento Activos'!$A$3:$S$50,2,0),"")</f>
        <v>Pública</v>
      </c>
      <c r="X76" s="3" t="str">
        <f>IFERROR(VLOOKUP($V76,'Agrupamiento Activos'!$A$4:$S$50,9,0),"")</f>
        <v>Medio</v>
      </c>
      <c r="Y76" s="3" t="str">
        <f>IFERROR(VLOOKUP($V76,'Agrupamiento Activos'!$A$4:$S$50,16,0),"")</f>
        <v>Medio</v>
      </c>
      <c r="Z76" s="3" t="str">
        <f>IFERROR(VLOOKUP($V76,'Agrupamiento Activos'!$A$4:$S$50,19,0),"")</f>
        <v>Medio</v>
      </c>
      <c r="AA76" s="74" t="s">
        <v>204</v>
      </c>
      <c r="AB76" s="74" t="s">
        <v>204</v>
      </c>
      <c r="AC76" s="74" t="s">
        <v>204</v>
      </c>
      <c r="AD76" s="74" t="s">
        <v>204</v>
      </c>
      <c r="AE76" s="74" t="s">
        <v>204</v>
      </c>
      <c r="AF76" s="74" t="s">
        <v>204</v>
      </c>
      <c r="AG76" s="74" t="s">
        <v>62</v>
      </c>
    </row>
    <row r="77" spans="1:33" ht="71.25" x14ac:dyDescent="0.25">
      <c r="A77" s="70" t="s">
        <v>98</v>
      </c>
      <c r="B77" s="70" t="s">
        <v>157</v>
      </c>
      <c r="C77" s="70" t="s">
        <v>169</v>
      </c>
      <c r="D77" s="70" t="s">
        <v>170</v>
      </c>
      <c r="E77" s="71" t="s">
        <v>270</v>
      </c>
      <c r="F77" s="70" t="s">
        <v>103</v>
      </c>
      <c r="G77" s="70" t="s">
        <v>36</v>
      </c>
      <c r="H77" s="70"/>
      <c r="I77" s="70"/>
      <c r="J77" s="70" t="s">
        <v>159</v>
      </c>
      <c r="K77" s="70" t="s">
        <v>128</v>
      </c>
      <c r="L77" s="70" t="s">
        <v>36</v>
      </c>
      <c r="M77" s="70"/>
      <c r="N77" s="72" t="s">
        <v>106</v>
      </c>
      <c r="O77" s="72" t="s">
        <v>106</v>
      </c>
      <c r="P77" s="72" t="s">
        <v>106</v>
      </c>
      <c r="Q77" s="70" t="s">
        <v>201</v>
      </c>
      <c r="R77" s="72" t="s">
        <v>41</v>
      </c>
      <c r="S77" s="71" t="s">
        <v>202</v>
      </c>
      <c r="T77" s="72" t="s">
        <v>100</v>
      </c>
      <c r="U77" s="72" t="s">
        <v>197</v>
      </c>
      <c r="V77" s="73" t="s">
        <v>97</v>
      </c>
      <c r="W77" s="3" t="str">
        <f>IFERROR(VLOOKUP($V77,'Agrupamiento Activos'!$A$3:$S$50,2,0),"")</f>
        <v>Pública</v>
      </c>
      <c r="X77" s="3" t="str">
        <f>IFERROR(VLOOKUP($V77,'Agrupamiento Activos'!$A$4:$S$50,9,0),"")</f>
        <v>Bajo</v>
      </c>
      <c r="Y77" s="3" t="str">
        <f>IFERROR(VLOOKUP($V77,'Agrupamiento Activos'!$A$4:$S$50,16,0),"")</f>
        <v>Bajo</v>
      </c>
      <c r="Z77" s="3" t="str">
        <f>IFERROR(VLOOKUP($V77,'Agrupamiento Activos'!$A$4:$S$50,19,0),"")</f>
        <v>Bajo</v>
      </c>
      <c r="AA77" s="74" t="s">
        <v>204</v>
      </c>
      <c r="AB77" s="74" t="s">
        <v>204</v>
      </c>
      <c r="AC77" s="74" t="s">
        <v>204</v>
      </c>
      <c r="AD77" s="74" t="s">
        <v>204</v>
      </c>
      <c r="AE77" s="74" t="s">
        <v>204</v>
      </c>
      <c r="AF77" s="74" t="s">
        <v>204</v>
      </c>
      <c r="AG77" s="74" t="s">
        <v>62</v>
      </c>
    </row>
    <row r="78" spans="1:33" ht="28.5" x14ac:dyDescent="0.25">
      <c r="A78" s="70" t="s">
        <v>98</v>
      </c>
      <c r="B78" s="70" t="s">
        <v>157</v>
      </c>
      <c r="C78" s="70" t="s">
        <v>171</v>
      </c>
      <c r="D78" s="70" t="s">
        <v>172</v>
      </c>
      <c r="E78" s="70" t="s">
        <v>271</v>
      </c>
      <c r="F78" s="70" t="s">
        <v>103</v>
      </c>
      <c r="G78" s="70" t="s">
        <v>36</v>
      </c>
      <c r="H78" s="70"/>
      <c r="I78" s="70"/>
      <c r="J78" s="70" t="s">
        <v>159</v>
      </c>
      <c r="K78" s="70" t="s">
        <v>128</v>
      </c>
      <c r="L78" s="70" t="s">
        <v>36</v>
      </c>
      <c r="M78" s="70"/>
      <c r="N78" s="72" t="s">
        <v>106</v>
      </c>
      <c r="O78" s="72" t="s">
        <v>106</v>
      </c>
      <c r="P78" s="72" t="s">
        <v>106</v>
      </c>
      <c r="Q78" s="70" t="s">
        <v>201</v>
      </c>
      <c r="R78" s="72" t="s">
        <v>41</v>
      </c>
      <c r="S78" s="71" t="s">
        <v>202</v>
      </c>
      <c r="T78" s="72" t="s">
        <v>100</v>
      </c>
      <c r="U78" s="72" t="s">
        <v>197</v>
      </c>
      <c r="V78" s="73" t="s">
        <v>76</v>
      </c>
      <c r="W78" s="3" t="str">
        <f>IFERROR(VLOOKUP($V78,'Agrupamiento Activos'!$A$3:$S$50,2,0),"")</f>
        <v>Pública</v>
      </c>
      <c r="X78" s="3" t="str">
        <f>IFERROR(VLOOKUP($V78,'Agrupamiento Activos'!$A$4:$S$50,9,0),"")</f>
        <v>Medio</v>
      </c>
      <c r="Y78" s="3" t="str">
        <f>IFERROR(VLOOKUP($V78,'Agrupamiento Activos'!$A$4:$S$50,16,0),"")</f>
        <v>Medio</v>
      </c>
      <c r="Z78" s="3" t="str">
        <f>IFERROR(VLOOKUP($V78,'Agrupamiento Activos'!$A$4:$S$50,19,0),"")</f>
        <v>Medio</v>
      </c>
      <c r="AA78" s="74" t="s">
        <v>204</v>
      </c>
      <c r="AB78" s="74" t="s">
        <v>204</v>
      </c>
      <c r="AC78" s="74" t="s">
        <v>204</v>
      </c>
      <c r="AD78" s="74" t="s">
        <v>204</v>
      </c>
      <c r="AE78" s="74" t="s">
        <v>204</v>
      </c>
      <c r="AF78" s="74" t="s">
        <v>204</v>
      </c>
      <c r="AG78" s="74" t="s">
        <v>62</v>
      </c>
    </row>
    <row r="79" spans="1:33" ht="45" x14ac:dyDescent="0.25">
      <c r="A79" s="70" t="s">
        <v>98</v>
      </c>
      <c r="B79" s="70" t="s">
        <v>157</v>
      </c>
      <c r="C79" s="70" t="s">
        <v>100</v>
      </c>
      <c r="D79" s="70" t="s">
        <v>161</v>
      </c>
      <c r="E79" s="70" t="s">
        <v>272</v>
      </c>
      <c r="F79" s="70" t="s">
        <v>103</v>
      </c>
      <c r="G79" s="70"/>
      <c r="H79" s="70"/>
      <c r="I79" s="70" t="s">
        <v>36</v>
      </c>
      <c r="J79" s="70" t="s">
        <v>109</v>
      </c>
      <c r="K79" s="70" t="s">
        <v>110</v>
      </c>
      <c r="L79" s="70" t="s">
        <v>36</v>
      </c>
      <c r="M79" s="70"/>
      <c r="N79" s="72" t="s">
        <v>106</v>
      </c>
      <c r="O79" s="72" t="s">
        <v>106</v>
      </c>
      <c r="P79" s="72" t="s">
        <v>106</v>
      </c>
      <c r="Q79" s="71" t="s">
        <v>194</v>
      </c>
      <c r="R79" s="72" t="s">
        <v>41</v>
      </c>
      <c r="S79" s="71" t="s">
        <v>198</v>
      </c>
      <c r="T79" s="72" t="s">
        <v>100</v>
      </c>
      <c r="U79" s="72" t="s">
        <v>197</v>
      </c>
      <c r="V79" s="73" t="s">
        <v>84</v>
      </c>
      <c r="W79" s="3" t="str">
        <f>IFERROR(VLOOKUP($V79,'Agrupamiento Activos'!$A$3:$S$50,2,0),"")</f>
        <v>Pública Clasificada</v>
      </c>
      <c r="X79" s="3" t="str">
        <f>IFERROR(VLOOKUP($V79,'Agrupamiento Activos'!$A$4:$S$50,9,0),"")</f>
        <v>Alto</v>
      </c>
      <c r="Y79" s="3" t="str">
        <f>IFERROR(VLOOKUP($V79,'Agrupamiento Activos'!$A$4:$S$50,16,0),"")</f>
        <v>Alto</v>
      </c>
      <c r="Z79" s="3" t="str">
        <f>IFERROR(VLOOKUP($V79,'Agrupamiento Activos'!$A$4:$S$50,19,0),"")</f>
        <v>Alto</v>
      </c>
      <c r="AA79" s="74" t="s">
        <v>210</v>
      </c>
      <c r="AB79" s="74" t="s">
        <v>211</v>
      </c>
      <c r="AC79" s="80" t="s">
        <v>212</v>
      </c>
      <c r="AD79" s="74" t="s">
        <v>213</v>
      </c>
      <c r="AE79" s="81">
        <v>43237</v>
      </c>
      <c r="AF79" s="80" t="s">
        <v>214</v>
      </c>
      <c r="AG79" s="80" t="s">
        <v>215</v>
      </c>
    </row>
    <row r="80" spans="1:33" ht="71.25" x14ac:dyDescent="0.25">
      <c r="A80" s="70" t="s">
        <v>98</v>
      </c>
      <c r="B80" s="70" t="s">
        <v>157</v>
      </c>
      <c r="C80" s="70" t="s">
        <v>100</v>
      </c>
      <c r="D80" s="70" t="s">
        <v>173</v>
      </c>
      <c r="E80" s="70" t="s">
        <v>174</v>
      </c>
      <c r="F80" s="70" t="s">
        <v>103</v>
      </c>
      <c r="G80" s="70" t="s">
        <v>36</v>
      </c>
      <c r="H80" s="70"/>
      <c r="I80" s="70"/>
      <c r="J80" s="70" t="s">
        <v>159</v>
      </c>
      <c r="K80" s="70" t="s">
        <v>128</v>
      </c>
      <c r="L80" s="70" t="s">
        <v>36</v>
      </c>
      <c r="M80" s="70"/>
      <c r="N80" s="72" t="s">
        <v>106</v>
      </c>
      <c r="O80" s="72" t="s">
        <v>106</v>
      </c>
      <c r="P80" s="72" t="s">
        <v>106</v>
      </c>
      <c r="Q80" s="70" t="s">
        <v>201</v>
      </c>
      <c r="R80" s="72" t="s">
        <v>41</v>
      </c>
      <c r="S80" s="71" t="s">
        <v>202</v>
      </c>
      <c r="T80" s="72" t="s">
        <v>100</v>
      </c>
      <c r="U80" s="72" t="s">
        <v>197</v>
      </c>
      <c r="V80" s="73" t="s">
        <v>81</v>
      </c>
      <c r="W80" s="3" t="str">
        <f>IFERROR(VLOOKUP($V80,'Agrupamiento Activos'!$A$3:$S$50,2,0),"")</f>
        <v>Pública</v>
      </c>
      <c r="X80" s="3" t="str">
        <f>IFERROR(VLOOKUP($V80,'Agrupamiento Activos'!$A$4:$S$50,9,0),"")</f>
        <v>Medio</v>
      </c>
      <c r="Y80" s="3" t="str">
        <f>IFERROR(VLOOKUP($V80,'Agrupamiento Activos'!$A$4:$S$50,16,0),"")</f>
        <v>Medio</v>
      </c>
      <c r="Z80" s="3" t="str">
        <f>IFERROR(VLOOKUP($V80,'Agrupamiento Activos'!$A$4:$S$50,19,0),"")</f>
        <v>Medio</v>
      </c>
      <c r="AA80" s="74" t="s">
        <v>204</v>
      </c>
      <c r="AB80" s="74" t="s">
        <v>204</v>
      </c>
      <c r="AC80" s="74" t="s">
        <v>204</v>
      </c>
      <c r="AD80" s="74" t="s">
        <v>204</v>
      </c>
      <c r="AE80" s="74" t="s">
        <v>204</v>
      </c>
      <c r="AF80" s="74" t="s">
        <v>204</v>
      </c>
      <c r="AG80" s="74" t="s">
        <v>62</v>
      </c>
    </row>
    <row r="81" spans="1:33" ht="99.75" x14ac:dyDescent="0.25">
      <c r="A81" s="70" t="s">
        <v>98</v>
      </c>
      <c r="B81" s="70" t="s">
        <v>175</v>
      </c>
      <c r="C81" s="70" t="s">
        <v>169</v>
      </c>
      <c r="D81" s="71" t="s">
        <v>176</v>
      </c>
      <c r="E81" s="71" t="s">
        <v>273</v>
      </c>
      <c r="F81" s="70" t="s">
        <v>103</v>
      </c>
      <c r="G81" s="70" t="s">
        <v>36</v>
      </c>
      <c r="H81" s="70"/>
      <c r="I81" s="70"/>
      <c r="J81" s="70" t="s">
        <v>159</v>
      </c>
      <c r="K81" s="70" t="s">
        <v>128</v>
      </c>
      <c r="L81" s="70" t="s">
        <v>36</v>
      </c>
      <c r="M81" s="70"/>
      <c r="N81" s="72" t="s">
        <v>106</v>
      </c>
      <c r="O81" s="72" t="s">
        <v>106</v>
      </c>
      <c r="P81" s="72" t="s">
        <v>106</v>
      </c>
      <c r="Q81" s="70" t="s">
        <v>201</v>
      </c>
      <c r="R81" s="72" t="s">
        <v>41</v>
      </c>
      <c r="S81" s="70" t="s">
        <v>202</v>
      </c>
      <c r="T81" s="72" t="s">
        <v>100</v>
      </c>
      <c r="U81" s="72" t="s">
        <v>197</v>
      </c>
      <c r="V81" s="82" t="s">
        <v>97</v>
      </c>
      <c r="W81" s="3" t="str">
        <f>IFERROR(VLOOKUP($V81,'Agrupamiento Activos'!$A$3:$S$50,2,0),"")</f>
        <v>Pública</v>
      </c>
      <c r="X81" s="3" t="str">
        <f>IFERROR(VLOOKUP($V81,'Agrupamiento Activos'!$A$4:$S$50,9,0),"")</f>
        <v>Bajo</v>
      </c>
      <c r="Y81" s="3" t="str">
        <f>IFERROR(VLOOKUP($V81,'Agrupamiento Activos'!$A$4:$S$50,16,0),"")</f>
        <v>Bajo</v>
      </c>
      <c r="Z81" s="3" t="str">
        <f>IFERROR(VLOOKUP($V81,'Agrupamiento Activos'!$A$4:$S$50,19,0),"")</f>
        <v>Bajo</v>
      </c>
      <c r="AA81" s="74" t="s">
        <v>204</v>
      </c>
      <c r="AB81" s="74" t="s">
        <v>204</v>
      </c>
      <c r="AC81" s="74" t="s">
        <v>204</v>
      </c>
      <c r="AD81" s="74" t="s">
        <v>204</v>
      </c>
      <c r="AE81" s="74" t="s">
        <v>204</v>
      </c>
      <c r="AF81" s="74" t="s">
        <v>204</v>
      </c>
      <c r="AG81" s="74" t="s">
        <v>62</v>
      </c>
    </row>
    <row r="82" spans="1:33" ht="114" x14ac:dyDescent="0.25">
      <c r="A82" s="70" t="s">
        <v>98</v>
      </c>
      <c r="B82" s="70" t="s">
        <v>175</v>
      </c>
      <c r="C82" s="70" t="s">
        <v>100</v>
      </c>
      <c r="D82" s="70" t="s">
        <v>177</v>
      </c>
      <c r="E82" s="70" t="s">
        <v>274</v>
      </c>
      <c r="F82" s="70" t="s">
        <v>103</v>
      </c>
      <c r="G82" s="70" t="s">
        <v>36</v>
      </c>
      <c r="H82" s="70"/>
      <c r="I82" s="70"/>
      <c r="J82" s="70" t="s">
        <v>159</v>
      </c>
      <c r="K82" s="70" t="s">
        <v>128</v>
      </c>
      <c r="L82" s="70" t="s">
        <v>36</v>
      </c>
      <c r="M82" s="70"/>
      <c r="N82" s="72" t="s">
        <v>106</v>
      </c>
      <c r="O82" s="72" t="s">
        <v>106</v>
      </c>
      <c r="P82" s="72" t="s">
        <v>106</v>
      </c>
      <c r="Q82" s="70" t="s">
        <v>201</v>
      </c>
      <c r="R82" s="72" t="s">
        <v>41</v>
      </c>
      <c r="S82" s="70" t="s">
        <v>202</v>
      </c>
      <c r="T82" s="72" t="s">
        <v>100</v>
      </c>
      <c r="U82" s="72" t="s">
        <v>197</v>
      </c>
      <c r="V82" s="73" t="s">
        <v>81</v>
      </c>
      <c r="W82" s="3" t="str">
        <f>IFERROR(VLOOKUP($V82,'Agrupamiento Activos'!$A$3:$S$50,2,0),"")</f>
        <v>Pública</v>
      </c>
      <c r="X82" s="3" t="str">
        <f>IFERROR(VLOOKUP($V82,'Agrupamiento Activos'!$A$4:$S$50,9,0),"")</f>
        <v>Medio</v>
      </c>
      <c r="Y82" s="3" t="str">
        <f>IFERROR(VLOOKUP($V82,'Agrupamiento Activos'!$A$4:$S$50,16,0),"")</f>
        <v>Medio</v>
      </c>
      <c r="Z82" s="3" t="str">
        <f>IFERROR(VLOOKUP($V82,'Agrupamiento Activos'!$A$4:$S$50,19,0),"")</f>
        <v>Medio</v>
      </c>
      <c r="AA82" s="74" t="s">
        <v>204</v>
      </c>
      <c r="AB82" s="74" t="s">
        <v>204</v>
      </c>
      <c r="AC82" s="74" t="s">
        <v>204</v>
      </c>
      <c r="AD82" s="74" t="s">
        <v>204</v>
      </c>
      <c r="AE82" s="74" t="s">
        <v>204</v>
      </c>
      <c r="AF82" s="74" t="s">
        <v>204</v>
      </c>
      <c r="AG82" s="74" t="s">
        <v>62</v>
      </c>
    </row>
    <row r="83" spans="1:33" ht="114" x14ac:dyDescent="0.25">
      <c r="A83" s="70" t="s">
        <v>98</v>
      </c>
      <c r="B83" s="70" t="s">
        <v>175</v>
      </c>
      <c r="C83" s="70" t="s">
        <v>100</v>
      </c>
      <c r="D83" s="70" t="s">
        <v>178</v>
      </c>
      <c r="E83" s="70" t="s">
        <v>275</v>
      </c>
      <c r="F83" s="70" t="s">
        <v>103</v>
      </c>
      <c r="G83" s="70"/>
      <c r="H83" s="70"/>
      <c r="I83" s="70" t="s">
        <v>36</v>
      </c>
      <c r="J83" s="70" t="s">
        <v>109</v>
      </c>
      <c r="K83" s="70" t="s">
        <v>110</v>
      </c>
      <c r="L83" s="70" t="s">
        <v>36</v>
      </c>
      <c r="M83" s="70"/>
      <c r="N83" s="72" t="s">
        <v>106</v>
      </c>
      <c r="O83" s="72" t="s">
        <v>106</v>
      </c>
      <c r="P83" s="72" t="s">
        <v>106</v>
      </c>
      <c r="Q83" s="71" t="s">
        <v>194</v>
      </c>
      <c r="R83" s="72" t="s">
        <v>41</v>
      </c>
      <c r="S83" s="71" t="s">
        <v>198</v>
      </c>
      <c r="T83" s="72" t="s">
        <v>100</v>
      </c>
      <c r="U83" s="72" t="s">
        <v>197</v>
      </c>
      <c r="V83" s="73" t="s">
        <v>84</v>
      </c>
      <c r="W83" s="3" t="str">
        <f>IFERROR(VLOOKUP($V83,'Agrupamiento Activos'!$A$3:$S$50,2,0),"")</f>
        <v>Pública Clasificada</v>
      </c>
      <c r="X83" s="3" t="str">
        <f>IFERROR(VLOOKUP($V83,'Agrupamiento Activos'!$A$4:$S$50,9,0),"")</f>
        <v>Alto</v>
      </c>
      <c r="Y83" s="3" t="str">
        <f>IFERROR(VLOOKUP($V83,'Agrupamiento Activos'!$A$4:$S$50,16,0),"")</f>
        <v>Alto</v>
      </c>
      <c r="Z83" s="3" t="str">
        <f>IFERROR(VLOOKUP($V83,'Agrupamiento Activos'!$A$4:$S$50,19,0),"")</f>
        <v>Alto</v>
      </c>
      <c r="AA83" s="74" t="s">
        <v>210</v>
      </c>
      <c r="AB83" s="74" t="s">
        <v>211</v>
      </c>
      <c r="AC83" s="80" t="s">
        <v>212</v>
      </c>
      <c r="AD83" s="74" t="s">
        <v>213</v>
      </c>
      <c r="AE83" s="81">
        <v>43237</v>
      </c>
      <c r="AF83" s="80" t="s">
        <v>214</v>
      </c>
      <c r="AG83" s="80" t="s">
        <v>215</v>
      </c>
    </row>
    <row r="84" spans="1:33" ht="114" x14ac:dyDescent="0.25">
      <c r="A84" s="70" t="s">
        <v>98</v>
      </c>
      <c r="B84" s="70" t="s">
        <v>175</v>
      </c>
      <c r="C84" s="70" t="s">
        <v>100</v>
      </c>
      <c r="D84" s="70" t="s">
        <v>179</v>
      </c>
      <c r="E84" s="71" t="s">
        <v>275</v>
      </c>
      <c r="F84" s="70" t="s">
        <v>103</v>
      </c>
      <c r="G84" s="70"/>
      <c r="H84" s="70"/>
      <c r="I84" s="70" t="s">
        <v>36</v>
      </c>
      <c r="J84" s="70" t="s">
        <v>109</v>
      </c>
      <c r="K84" s="70" t="s">
        <v>123</v>
      </c>
      <c r="L84" s="70" t="s">
        <v>36</v>
      </c>
      <c r="M84" s="70"/>
      <c r="N84" s="72" t="s">
        <v>106</v>
      </c>
      <c r="O84" s="72" t="s">
        <v>106</v>
      </c>
      <c r="P84" s="72" t="s">
        <v>106</v>
      </c>
      <c r="Q84" s="71" t="s">
        <v>194</v>
      </c>
      <c r="R84" s="72" t="s">
        <v>41</v>
      </c>
      <c r="S84" s="71" t="s">
        <v>198</v>
      </c>
      <c r="T84" s="72" t="s">
        <v>100</v>
      </c>
      <c r="U84" s="72" t="s">
        <v>197</v>
      </c>
      <c r="V84" s="73" t="s">
        <v>96</v>
      </c>
      <c r="W84" s="3" t="str">
        <f>IFERROR(VLOOKUP($V84,'Agrupamiento Activos'!$A$3:$S$50,2,0),"")</f>
        <v>Pública</v>
      </c>
      <c r="X84" s="3" t="str">
        <f>IFERROR(VLOOKUP($V84,'Agrupamiento Activos'!$A$4:$S$50,9,0),"")</f>
        <v>Medio</v>
      </c>
      <c r="Y84" s="3" t="str">
        <f>IFERROR(VLOOKUP($V84,'Agrupamiento Activos'!$A$4:$S$50,16,0),"")</f>
        <v>Medio</v>
      </c>
      <c r="Z84" s="3" t="str">
        <f>IFERROR(VLOOKUP($V84,'Agrupamiento Activos'!$A$4:$S$50,19,0),"")</f>
        <v>Medio</v>
      </c>
      <c r="AA84" s="74" t="s">
        <v>204</v>
      </c>
      <c r="AB84" s="74" t="s">
        <v>204</v>
      </c>
      <c r="AC84" s="74" t="s">
        <v>204</v>
      </c>
      <c r="AD84" s="74" t="s">
        <v>204</v>
      </c>
      <c r="AE84" s="74" t="s">
        <v>204</v>
      </c>
      <c r="AF84" s="74" t="s">
        <v>204</v>
      </c>
      <c r="AG84" s="74" t="s">
        <v>62</v>
      </c>
    </row>
    <row r="85" spans="1:33" ht="85.5" x14ac:dyDescent="0.25">
      <c r="A85" s="70" t="s">
        <v>98</v>
      </c>
      <c r="B85" s="70" t="s">
        <v>175</v>
      </c>
      <c r="C85" s="70" t="s">
        <v>100</v>
      </c>
      <c r="D85" s="70" t="s">
        <v>113</v>
      </c>
      <c r="E85" s="70" t="s">
        <v>276</v>
      </c>
      <c r="F85" s="70" t="s">
        <v>103</v>
      </c>
      <c r="G85" s="70"/>
      <c r="H85" s="70"/>
      <c r="I85" s="70" t="s">
        <v>36</v>
      </c>
      <c r="J85" s="70" t="s">
        <v>109</v>
      </c>
      <c r="K85" s="70" t="s">
        <v>110</v>
      </c>
      <c r="L85" s="70" t="s">
        <v>36</v>
      </c>
      <c r="M85" s="70"/>
      <c r="N85" s="72" t="s">
        <v>106</v>
      </c>
      <c r="O85" s="72" t="s">
        <v>106</v>
      </c>
      <c r="P85" s="72" t="s">
        <v>106</v>
      </c>
      <c r="Q85" s="71" t="s">
        <v>194</v>
      </c>
      <c r="R85" s="72" t="s">
        <v>41</v>
      </c>
      <c r="S85" s="71" t="s">
        <v>198</v>
      </c>
      <c r="T85" s="72" t="s">
        <v>100</v>
      </c>
      <c r="U85" s="72" t="s">
        <v>197</v>
      </c>
      <c r="V85" s="73" t="s">
        <v>92</v>
      </c>
      <c r="W85" s="3" t="str">
        <f>IFERROR(VLOOKUP($V85,'Agrupamiento Activos'!$A$3:$S$50,2,0),"")</f>
        <v>Pública</v>
      </c>
      <c r="X85" s="3" t="str">
        <f>IFERROR(VLOOKUP($V85,'Agrupamiento Activos'!$A$4:$S$50,9,0),"")</f>
        <v>Medio</v>
      </c>
      <c r="Y85" s="3" t="str">
        <f>IFERROR(VLOOKUP($V85,'Agrupamiento Activos'!$A$4:$S$50,16,0),"")</f>
        <v>Medio</v>
      </c>
      <c r="Z85" s="3" t="str">
        <f>IFERROR(VLOOKUP($V85,'Agrupamiento Activos'!$A$4:$S$50,19,0),"")</f>
        <v>Medio</v>
      </c>
      <c r="AA85" s="74" t="s">
        <v>204</v>
      </c>
      <c r="AB85" s="74" t="s">
        <v>204</v>
      </c>
      <c r="AC85" s="74" t="s">
        <v>204</v>
      </c>
      <c r="AD85" s="74" t="s">
        <v>204</v>
      </c>
      <c r="AE85" s="74" t="s">
        <v>204</v>
      </c>
      <c r="AF85" s="74" t="s">
        <v>204</v>
      </c>
      <c r="AG85" s="74" t="s">
        <v>62</v>
      </c>
    </row>
    <row r="86" spans="1:33" ht="71.25" x14ac:dyDescent="0.25">
      <c r="A86" s="70" t="s">
        <v>98</v>
      </c>
      <c r="B86" s="70" t="s">
        <v>175</v>
      </c>
      <c r="C86" s="70" t="s">
        <v>100</v>
      </c>
      <c r="D86" s="70" t="s">
        <v>101</v>
      </c>
      <c r="E86" s="70" t="s">
        <v>277</v>
      </c>
      <c r="F86" s="70" t="s">
        <v>103</v>
      </c>
      <c r="G86" s="70"/>
      <c r="H86" s="70"/>
      <c r="I86" s="70" t="s">
        <v>36</v>
      </c>
      <c r="J86" s="70" t="s">
        <v>104</v>
      </c>
      <c r="K86" s="70" t="s">
        <v>105</v>
      </c>
      <c r="L86" s="70" t="s">
        <v>36</v>
      </c>
      <c r="M86" s="70"/>
      <c r="N86" s="72" t="s">
        <v>106</v>
      </c>
      <c r="O86" s="72" t="s">
        <v>106</v>
      </c>
      <c r="P86" s="72" t="s">
        <v>106</v>
      </c>
      <c r="Q86" s="71" t="s">
        <v>194</v>
      </c>
      <c r="R86" s="72" t="s">
        <v>195</v>
      </c>
      <c r="S86" s="70" t="s">
        <v>196</v>
      </c>
      <c r="T86" s="72" t="s">
        <v>100</v>
      </c>
      <c r="U86" s="72" t="s">
        <v>197</v>
      </c>
      <c r="V86" s="73" t="s">
        <v>80</v>
      </c>
      <c r="W86" s="3" t="str">
        <f>IFERROR(VLOOKUP($V86,'Agrupamiento Activos'!$A$3:$S$50,2,0),"")</f>
        <v>Pública</v>
      </c>
      <c r="X86" s="3" t="str">
        <f>IFERROR(VLOOKUP($V86,'Agrupamiento Activos'!$A$4:$S$50,9,0),"")</f>
        <v>Alto</v>
      </c>
      <c r="Y86" s="3" t="str">
        <f>IFERROR(VLOOKUP($V86,'Agrupamiento Activos'!$A$4:$S$50,16,0),"")</f>
        <v>Alto</v>
      </c>
      <c r="Z86" s="3" t="str">
        <f>IFERROR(VLOOKUP($V86,'Agrupamiento Activos'!$A$4:$S$50,19,0),"")</f>
        <v>Medio</v>
      </c>
      <c r="AA86" s="74" t="s">
        <v>204</v>
      </c>
      <c r="AB86" s="74" t="s">
        <v>204</v>
      </c>
      <c r="AC86" s="74" t="s">
        <v>204</v>
      </c>
      <c r="AD86" s="74" t="s">
        <v>204</v>
      </c>
      <c r="AE86" s="74" t="s">
        <v>204</v>
      </c>
      <c r="AF86" s="74" t="s">
        <v>204</v>
      </c>
      <c r="AG86" s="74" t="s">
        <v>62</v>
      </c>
    </row>
    <row r="87" spans="1:33" ht="85.5" x14ac:dyDescent="0.25">
      <c r="A87" s="70" t="s">
        <v>98</v>
      </c>
      <c r="B87" s="70" t="s">
        <v>175</v>
      </c>
      <c r="C87" s="70" t="s">
        <v>100</v>
      </c>
      <c r="D87" s="70" t="s">
        <v>115</v>
      </c>
      <c r="E87" s="70" t="s">
        <v>278</v>
      </c>
      <c r="F87" s="70" t="s">
        <v>103</v>
      </c>
      <c r="G87" s="70"/>
      <c r="H87" s="70"/>
      <c r="I87" s="70" t="s">
        <v>36</v>
      </c>
      <c r="J87" s="70" t="s">
        <v>109</v>
      </c>
      <c r="K87" s="70" t="s">
        <v>110</v>
      </c>
      <c r="L87" s="70" t="s">
        <v>36</v>
      </c>
      <c r="M87" s="70"/>
      <c r="N87" s="72" t="s">
        <v>106</v>
      </c>
      <c r="O87" s="72" t="s">
        <v>106</v>
      </c>
      <c r="P87" s="72" t="s">
        <v>106</v>
      </c>
      <c r="Q87" s="71" t="s">
        <v>194</v>
      </c>
      <c r="R87" s="72" t="s">
        <v>41</v>
      </c>
      <c r="S87" s="71" t="s">
        <v>198</v>
      </c>
      <c r="T87" s="72" t="s">
        <v>100</v>
      </c>
      <c r="U87" s="72" t="s">
        <v>197</v>
      </c>
      <c r="V87" s="73" t="s">
        <v>92</v>
      </c>
      <c r="W87" s="3" t="str">
        <f>IFERROR(VLOOKUP($V87,'Agrupamiento Activos'!$A$3:$S$50,2,0),"")</f>
        <v>Pública</v>
      </c>
      <c r="X87" s="3" t="str">
        <f>IFERROR(VLOOKUP($V87,'Agrupamiento Activos'!$A$4:$S$50,9,0),"")</f>
        <v>Medio</v>
      </c>
      <c r="Y87" s="3" t="str">
        <f>IFERROR(VLOOKUP($V87,'Agrupamiento Activos'!$A$4:$S$50,16,0),"")</f>
        <v>Medio</v>
      </c>
      <c r="Z87" s="3" t="str">
        <f>IFERROR(VLOOKUP($V87,'Agrupamiento Activos'!$A$4:$S$50,19,0),"")</f>
        <v>Medio</v>
      </c>
      <c r="AA87" s="74" t="s">
        <v>204</v>
      </c>
      <c r="AB87" s="74" t="s">
        <v>204</v>
      </c>
      <c r="AC87" s="74" t="s">
        <v>204</v>
      </c>
      <c r="AD87" s="74" t="s">
        <v>204</v>
      </c>
      <c r="AE87" s="74" t="s">
        <v>204</v>
      </c>
      <c r="AF87" s="74" t="s">
        <v>204</v>
      </c>
      <c r="AG87" s="74" t="s">
        <v>62</v>
      </c>
    </row>
    <row r="88" spans="1:33" ht="85.5" x14ac:dyDescent="0.25">
      <c r="A88" s="70" t="s">
        <v>98</v>
      </c>
      <c r="B88" s="70" t="s">
        <v>175</v>
      </c>
      <c r="C88" s="70" t="s">
        <v>169</v>
      </c>
      <c r="D88" s="71" t="s">
        <v>180</v>
      </c>
      <c r="E88" s="71" t="s">
        <v>279</v>
      </c>
      <c r="F88" s="70" t="s">
        <v>103</v>
      </c>
      <c r="G88" s="70" t="s">
        <v>36</v>
      </c>
      <c r="H88" s="70"/>
      <c r="I88" s="70"/>
      <c r="J88" s="70" t="s">
        <v>159</v>
      </c>
      <c r="K88" s="70" t="s">
        <v>128</v>
      </c>
      <c r="L88" s="70" t="s">
        <v>36</v>
      </c>
      <c r="M88" s="70"/>
      <c r="N88" s="72" t="s">
        <v>106</v>
      </c>
      <c r="O88" s="72" t="s">
        <v>106</v>
      </c>
      <c r="P88" s="72" t="s">
        <v>106</v>
      </c>
      <c r="Q88" s="71" t="s">
        <v>201</v>
      </c>
      <c r="R88" s="72" t="s">
        <v>41</v>
      </c>
      <c r="S88" s="71" t="s">
        <v>202</v>
      </c>
      <c r="T88" s="72" t="s">
        <v>100</v>
      </c>
      <c r="U88" s="72" t="s">
        <v>197</v>
      </c>
      <c r="V88" s="82" t="s">
        <v>97</v>
      </c>
      <c r="W88" s="3" t="str">
        <f>IFERROR(VLOOKUP($V88,'Agrupamiento Activos'!$A$3:$S$50,2,0),"")</f>
        <v>Pública</v>
      </c>
      <c r="X88" s="3" t="str">
        <f>IFERROR(VLOOKUP($V88,'Agrupamiento Activos'!$A$4:$S$50,9,0),"")</f>
        <v>Bajo</v>
      </c>
      <c r="Y88" s="3" t="str">
        <f>IFERROR(VLOOKUP($V88,'Agrupamiento Activos'!$A$4:$S$50,16,0),"")</f>
        <v>Bajo</v>
      </c>
      <c r="Z88" s="3" t="str">
        <f>IFERROR(VLOOKUP($V88,'Agrupamiento Activos'!$A$4:$S$50,19,0),"")</f>
        <v>Bajo</v>
      </c>
      <c r="AA88" s="74" t="s">
        <v>204</v>
      </c>
      <c r="AB88" s="74" t="s">
        <v>204</v>
      </c>
      <c r="AC88" s="74" t="s">
        <v>204</v>
      </c>
      <c r="AD88" s="74" t="s">
        <v>204</v>
      </c>
      <c r="AE88" s="74" t="s">
        <v>204</v>
      </c>
      <c r="AF88" s="74" t="s">
        <v>204</v>
      </c>
      <c r="AG88" s="74" t="s">
        <v>62</v>
      </c>
    </row>
    <row r="89" spans="1:33" ht="42.75" x14ac:dyDescent="0.25">
      <c r="A89" s="70" t="s">
        <v>98</v>
      </c>
      <c r="B89" s="70" t="s">
        <v>175</v>
      </c>
      <c r="C89" s="70" t="s">
        <v>100</v>
      </c>
      <c r="D89" s="70" t="s">
        <v>181</v>
      </c>
      <c r="E89" s="70" t="s">
        <v>280</v>
      </c>
      <c r="F89" s="70" t="s">
        <v>103</v>
      </c>
      <c r="G89" s="70"/>
      <c r="H89" s="70"/>
      <c r="I89" s="70" t="s">
        <v>36</v>
      </c>
      <c r="J89" s="70" t="s">
        <v>104</v>
      </c>
      <c r="K89" s="70" t="s">
        <v>105</v>
      </c>
      <c r="L89" s="70" t="s">
        <v>36</v>
      </c>
      <c r="M89" s="70"/>
      <c r="N89" s="72" t="s">
        <v>106</v>
      </c>
      <c r="O89" s="72" t="s">
        <v>106</v>
      </c>
      <c r="P89" s="72" t="s">
        <v>106</v>
      </c>
      <c r="Q89" s="71" t="s">
        <v>194</v>
      </c>
      <c r="R89" s="72" t="s">
        <v>41</v>
      </c>
      <c r="S89" s="71" t="s">
        <v>196</v>
      </c>
      <c r="T89" s="72" t="s">
        <v>100</v>
      </c>
      <c r="U89" s="72" t="s">
        <v>197</v>
      </c>
      <c r="V89" s="73" t="s">
        <v>80</v>
      </c>
      <c r="W89" s="3" t="str">
        <f>IFERROR(VLOOKUP($V89,'Agrupamiento Activos'!$A$3:$S$50,2,0),"")</f>
        <v>Pública</v>
      </c>
      <c r="X89" s="3" t="str">
        <f>IFERROR(VLOOKUP($V89,'Agrupamiento Activos'!$A$4:$S$50,9,0),"")</f>
        <v>Alto</v>
      </c>
      <c r="Y89" s="3" t="str">
        <f>IFERROR(VLOOKUP($V89,'Agrupamiento Activos'!$A$4:$S$50,16,0),"")</f>
        <v>Alto</v>
      </c>
      <c r="Z89" s="3" t="str">
        <f>IFERROR(VLOOKUP($V89,'Agrupamiento Activos'!$A$4:$S$50,19,0),"")</f>
        <v>Medio</v>
      </c>
      <c r="AA89" s="74" t="s">
        <v>204</v>
      </c>
      <c r="AB89" s="74" t="s">
        <v>204</v>
      </c>
      <c r="AC89" s="74" t="s">
        <v>204</v>
      </c>
      <c r="AD89" s="74" t="s">
        <v>204</v>
      </c>
      <c r="AE89" s="74" t="s">
        <v>204</v>
      </c>
      <c r="AF89" s="74" t="s">
        <v>204</v>
      </c>
      <c r="AG89" s="74" t="s">
        <v>62</v>
      </c>
    </row>
    <row r="90" spans="1:33" ht="71.25" x14ac:dyDescent="0.25">
      <c r="A90" s="70" t="s">
        <v>98</v>
      </c>
      <c r="B90" s="70" t="s">
        <v>175</v>
      </c>
      <c r="C90" s="70" t="s">
        <v>100</v>
      </c>
      <c r="D90" s="70" t="s">
        <v>161</v>
      </c>
      <c r="E90" s="70" t="s">
        <v>281</v>
      </c>
      <c r="F90" s="70" t="s">
        <v>103</v>
      </c>
      <c r="G90" s="70"/>
      <c r="H90" s="70"/>
      <c r="I90" s="70" t="s">
        <v>36</v>
      </c>
      <c r="J90" s="70" t="s">
        <v>109</v>
      </c>
      <c r="K90" s="70" t="s">
        <v>110</v>
      </c>
      <c r="L90" s="70" t="s">
        <v>36</v>
      </c>
      <c r="M90" s="70"/>
      <c r="N90" s="72" t="s">
        <v>106</v>
      </c>
      <c r="O90" s="72" t="s">
        <v>106</v>
      </c>
      <c r="P90" s="72" t="s">
        <v>106</v>
      </c>
      <c r="Q90" s="71" t="s">
        <v>194</v>
      </c>
      <c r="R90" s="72" t="s">
        <v>41</v>
      </c>
      <c r="S90" s="71" t="s">
        <v>198</v>
      </c>
      <c r="T90" s="72" t="s">
        <v>100</v>
      </c>
      <c r="U90" s="72" t="s">
        <v>197</v>
      </c>
      <c r="V90" s="73" t="s">
        <v>81</v>
      </c>
      <c r="W90" s="3" t="str">
        <f>IFERROR(VLOOKUP($V90,'Agrupamiento Activos'!$A$3:$S$50,2,0),"")</f>
        <v>Pública</v>
      </c>
      <c r="X90" s="3" t="str">
        <f>IFERROR(VLOOKUP($V90,'Agrupamiento Activos'!$A$4:$S$50,9,0),"")</f>
        <v>Medio</v>
      </c>
      <c r="Y90" s="3" t="str">
        <f>IFERROR(VLOOKUP($V90,'Agrupamiento Activos'!$A$4:$S$50,16,0),"")</f>
        <v>Medio</v>
      </c>
      <c r="Z90" s="3" t="str">
        <f>IFERROR(VLOOKUP($V90,'Agrupamiento Activos'!$A$4:$S$50,19,0),"")</f>
        <v>Medio</v>
      </c>
      <c r="AA90" s="74" t="s">
        <v>204</v>
      </c>
      <c r="AB90" s="74" t="s">
        <v>204</v>
      </c>
      <c r="AC90" s="74" t="s">
        <v>204</v>
      </c>
      <c r="AD90" s="74" t="s">
        <v>204</v>
      </c>
      <c r="AE90" s="74" t="s">
        <v>204</v>
      </c>
      <c r="AF90" s="74" t="s">
        <v>204</v>
      </c>
      <c r="AG90" s="74" t="s">
        <v>62</v>
      </c>
    </row>
    <row r="91" spans="1:33" ht="57" x14ac:dyDescent="0.25">
      <c r="A91" s="70" t="s">
        <v>182</v>
      </c>
      <c r="B91" s="70" t="s">
        <v>183</v>
      </c>
      <c r="C91" s="70" t="s">
        <v>100</v>
      </c>
      <c r="D91" s="70" t="s">
        <v>184</v>
      </c>
      <c r="E91" s="70" t="s">
        <v>282</v>
      </c>
      <c r="F91" s="70" t="s">
        <v>103</v>
      </c>
      <c r="G91" s="70" t="s">
        <v>36</v>
      </c>
      <c r="H91" s="70"/>
      <c r="I91" s="70"/>
      <c r="J91" s="71" t="s">
        <v>159</v>
      </c>
      <c r="K91" s="70" t="s">
        <v>128</v>
      </c>
      <c r="L91" s="70" t="s">
        <v>36</v>
      </c>
      <c r="M91" s="70"/>
      <c r="N91" s="72" t="s">
        <v>106</v>
      </c>
      <c r="O91" s="72" t="s">
        <v>106</v>
      </c>
      <c r="P91" s="72" t="s">
        <v>106</v>
      </c>
      <c r="Q91" s="70" t="s">
        <v>201</v>
      </c>
      <c r="R91" s="72" t="s">
        <v>41</v>
      </c>
      <c r="S91" s="71" t="s">
        <v>202</v>
      </c>
      <c r="T91" s="72" t="s">
        <v>100</v>
      </c>
      <c r="U91" s="72" t="s">
        <v>197</v>
      </c>
      <c r="V91" s="82" t="s">
        <v>80</v>
      </c>
      <c r="W91" s="3" t="str">
        <f>IFERROR(VLOOKUP($V91,'Agrupamiento Activos'!$A$3:$S$50,2,0),"")</f>
        <v>Pública</v>
      </c>
      <c r="X91" s="3" t="str">
        <f>IFERROR(VLOOKUP($V91,'Agrupamiento Activos'!$A$4:$S$50,9,0),"")</f>
        <v>Alto</v>
      </c>
      <c r="Y91" s="3" t="str">
        <f>IFERROR(VLOOKUP($V91,'Agrupamiento Activos'!$A$4:$S$50,16,0),"")</f>
        <v>Alto</v>
      </c>
      <c r="Z91" s="3" t="str">
        <f>IFERROR(VLOOKUP($V91,'Agrupamiento Activos'!$A$4:$S$50,19,0),"")</f>
        <v>Medio</v>
      </c>
      <c r="AA91" s="74" t="s">
        <v>204</v>
      </c>
      <c r="AB91" s="74" t="s">
        <v>204</v>
      </c>
      <c r="AC91" s="74" t="s">
        <v>204</v>
      </c>
      <c r="AD91" s="74" t="s">
        <v>204</v>
      </c>
      <c r="AE91" s="74" t="s">
        <v>204</v>
      </c>
      <c r="AF91" s="74" t="s">
        <v>204</v>
      </c>
      <c r="AG91" s="74" t="s">
        <v>62</v>
      </c>
    </row>
    <row r="92" spans="1:33" ht="45" x14ac:dyDescent="0.25">
      <c r="A92" s="70" t="s">
        <v>182</v>
      </c>
      <c r="B92" s="70" t="s">
        <v>183</v>
      </c>
      <c r="C92" s="70" t="s">
        <v>100</v>
      </c>
      <c r="D92" s="70" t="s">
        <v>185</v>
      </c>
      <c r="E92" s="70" t="s">
        <v>302</v>
      </c>
      <c r="F92" s="70" t="s">
        <v>103</v>
      </c>
      <c r="G92" s="70"/>
      <c r="H92" s="70"/>
      <c r="I92" s="70" t="s">
        <v>186</v>
      </c>
      <c r="J92" s="71" t="s">
        <v>109</v>
      </c>
      <c r="K92" s="71" t="s">
        <v>110</v>
      </c>
      <c r="L92" s="70"/>
      <c r="M92" s="70"/>
      <c r="N92" s="72" t="s">
        <v>106</v>
      </c>
      <c r="O92" s="72" t="s">
        <v>106</v>
      </c>
      <c r="P92" s="72" t="s">
        <v>106</v>
      </c>
      <c r="Q92" s="71" t="s">
        <v>194</v>
      </c>
      <c r="R92" s="72" t="s">
        <v>41</v>
      </c>
      <c r="S92" s="71" t="s">
        <v>198</v>
      </c>
      <c r="T92" s="72" t="s">
        <v>100</v>
      </c>
      <c r="U92" s="72" t="s">
        <v>197</v>
      </c>
      <c r="V92" s="73" t="s">
        <v>96</v>
      </c>
      <c r="W92" s="3" t="str">
        <f>IFERROR(VLOOKUP($V92,'Agrupamiento Activos'!$A$3:$S$50,2,0),"")</f>
        <v>Pública</v>
      </c>
      <c r="X92" s="3" t="str">
        <f>IFERROR(VLOOKUP($V92,'Agrupamiento Activos'!$A$4:$S$50,9,0),"")</f>
        <v>Medio</v>
      </c>
      <c r="Y92" s="3" t="str">
        <f>IFERROR(VLOOKUP($V92,'Agrupamiento Activos'!$A$4:$S$50,16,0),"")</f>
        <v>Medio</v>
      </c>
      <c r="Z92" s="3" t="str">
        <f>IFERROR(VLOOKUP($V92,'Agrupamiento Activos'!$A$4:$S$50,19,0),"")</f>
        <v>Medio</v>
      </c>
      <c r="AA92" s="74" t="s">
        <v>210</v>
      </c>
      <c r="AB92" s="74" t="s">
        <v>211</v>
      </c>
      <c r="AC92" s="80" t="s">
        <v>212</v>
      </c>
      <c r="AD92" s="74" t="s">
        <v>213</v>
      </c>
      <c r="AE92" s="81">
        <v>43237</v>
      </c>
      <c r="AF92" s="80" t="s">
        <v>214</v>
      </c>
      <c r="AG92" s="80" t="s">
        <v>215</v>
      </c>
    </row>
    <row r="93" spans="1:33" ht="42.75" x14ac:dyDescent="0.25">
      <c r="A93" s="70" t="s">
        <v>182</v>
      </c>
      <c r="B93" s="70" t="s">
        <v>183</v>
      </c>
      <c r="C93" s="70" t="s">
        <v>100</v>
      </c>
      <c r="D93" s="71" t="s">
        <v>187</v>
      </c>
      <c r="E93" s="71" t="s">
        <v>283</v>
      </c>
      <c r="F93" s="70" t="s">
        <v>103</v>
      </c>
      <c r="G93" s="70"/>
      <c r="H93" s="70"/>
      <c r="I93" s="70" t="s">
        <v>36</v>
      </c>
      <c r="J93" s="70" t="s">
        <v>109</v>
      </c>
      <c r="K93" s="70" t="s">
        <v>110</v>
      </c>
      <c r="L93" s="70" t="s">
        <v>36</v>
      </c>
      <c r="M93" s="70"/>
      <c r="N93" s="72" t="s">
        <v>106</v>
      </c>
      <c r="O93" s="72" t="s">
        <v>106</v>
      </c>
      <c r="P93" s="72" t="s">
        <v>106</v>
      </c>
      <c r="Q93" s="71" t="s">
        <v>194</v>
      </c>
      <c r="R93" s="72" t="s">
        <v>41</v>
      </c>
      <c r="S93" s="71" t="s">
        <v>198</v>
      </c>
      <c r="T93" s="72" t="s">
        <v>100</v>
      </c>
      <c r="U93" s="72" t="s">
        <v>197</v>
      </c>
      <c r="V93" s="82" t="s">
        <v>97</v>
      </c>
      <c r="W93" s="3" t="str">
        <f>IFERROR(VLOOKUP($V93,'Agrupamiento Activos'!$A$3:$S$50,2,0),"")</f>
        <v>Pública</v>
      </c>
      <c r="X93" s="3" t="str">
        <f>IFERROR(VLOOKUP($V93,'Agrupamiento Activos'!$A$4:$S$50,9,0),"")</f>
        <v>Bajo</v>
      </c>
      <c r="Y93" s="3" t="str">
        <f>IFERROR(VLOOKUP($V93,'Agrupamiento Activos'!$A$4:$S$50,16,0),"")</f>
        <v>Bajo</v>
      </c>
      <c r="Z93" s="3" t="str">
        <f>IFERROR(VLOOKUP($V93,'Agrupamiento Activos'!$A$4:$S$50,19,0),"")</f>
        <v>Bajo</v>
      </c>
      <c r="AA93" s="74" t="s">
        <v>204</v>
      </c>
      <c r="AB93" s="74" t="s">
        <v>204</v>
      </c>
      <c r="AC93" s="74" t="s">
        <v>204</v>
      </c>
      <c r="AD93" s="74" t="s">
        <v>204</v>
      </c>
      <c r="AE93" s="74" t="s">
        <v>204</v>
      </c>
      <c r="AF93" s="74" t="s">
        <v>204</v>
      </c>
      <c r="AG93" s="74" t="s">
        <v>62</v>
      </c>
    </row>
    <row r="94" spans="1:33" ht="71.25" x14ac:dyDescent="0.25">
      <c r="A94" s="70" t="s">
        <v>182</v>
      </c>
      <c r="B94" s="70" t="s">
        <v>183</v>
      </c>
      <c r="C94" s="70" t="s">
        <v>100</v>
      </c>
      <c r="D94" s="70" t="s">
        <v>188</v>
      </c>
      <c r="E94" s="70" t="s">
        <v>284</v>
      </c>
      <c r="F94" s="70" t="s">
        <v>103</v>
      </c>
      <c r="G94" s="71"/>
      <c r="H94" s="70"/>
      <c r="I94" s="70" t="s">
        <v>36</v>
      </c>
      <c r="J94" s="70" t="s">
        <v>109</v>
      </c>
      <c r="K94" s="70" t="s">
        <v>110</v>
      </c>
      <c r="L94" s="70" t="s">
        <v>36</v>
      </c>
      <c r="M94" s="70"/>
      <c r="N94" s="72" t="s">
        <v>106</v>
      </c>
      <c r="O94" s="72" t="s">
        <v>106</v>
      </c>
      <c r="P94" s="72" t="s">
        <v>106</v>
      </c>
      <c r="Q94" s="71" t="s">
        <v>194</v>
      </c>
      <c r="R94" s="72" t="s">
        <v>41</v>
      </c>
      <c r="S94" s="71" t="s">
        <v>198</v>
      </c>
      <c r="T94" s="72" t="s">
        <v>100</v>
      </c>
      <c r="U94" s="72" t="s">
        <v>197</v>
      </c>
      <c r="V94" s="82" t="s">
        <v>93</v>
      </c>
      <c r="W94" s="3" t="str">
        <f>IFERROR(VLOOKUP($V94,'Agrupamiento Activos'!$A$3:$S$50,2,0),"")</f>
        <v>Pública</v>
      </c>
      <c r="X94" s="3" t="str">
        <f>IFERROR(VLOOKUP($V94,'Agrupamiento Activos'!$A$4:$S$50,9,0),"")</f>
        <v>Bajo</v>
      </c>
      <c r="Y94" s="3" t="str">
        <f>IFERROR(VLOOKUP($V94,'Agrupamiento Activos'!$A$4:$S$50,16,0),"")</f>
        <v>Bajo</v>
      </c>
      <c r="Z94" s="3" t="str">
        <f>IFERROR(VLOOKUP($V94,'Agrupamiento Activos'!$A$4:$S$50,19,0),"")</f>
        <v>Bajo</v>
      </c>
      <c r="AA94" s="74" t="s">
        <v>204</v>
      </c>
      <c r="AB94" s="74" t="s">
        <v>204</v>
      </c>
      <c r="AC94" s="74" t="s">
        <v>204</v>
      </c>
      <c r="AD94" s="74" t="s">
        <v>204</v>
      </c>
      <c r="AE94" s="74" t="s">
        <v>204</v>
      </c>
      <c r="AF94" s="74" t="s">
        <v>204</v>
      </c>
      <c r="AG94" s="74" t="s">
        <v>62</v>
      </c>
    </row>
    <row r="95" spans="1:33" ht="85.5" x14ac:dyDescent="0.25">
      <c r="A95" s="70" t="s">
        <v>182</v>
      </c>
      <c r="B95" s="70" t="s">
        <v>183</v>
      </c>
      <c r="C95" s="70" t="s">
        <v>100</v>
      </c>
      <c r="D95" s="70" t="s">
        <v>189</v>
      </c>
      <c r="E95" s="70" t="s">
        <v>285</v>
      </c>
      <c r="F95" s="70" t="s">
        <v>103</v>
      </c>
      <c r="G95" s="70" t="s">
        <v>36</v>
      </c>
      <c r="H95" s="70"/>
      <c r="I95" s="70"/>
      <c r="J95" s="70" t="s">
        <v>159</v>
      </c>
      <c r="K95" s="70" t="s">
        <v>128</v>
      </c>
      <c r="L95" s="70" t="s">
        <v>36</v>
      </c>
      <c r="M95" s="70"/>
      <c r="N95" s="72" t="s">
        <v>106</v>
      </c>
      <c r="O95" s="72" t="s">
        <v>106</v>
      </c>
      <c r="P95" s="72" t="s">
        <v>106</v>
      </c>
      <c r="Q95" s="70" t="s">
        <v>207</v>
      </c>
      <c r="R95" s="72" t="s">
        <v>41</v>
      </c>
      <c r="S95" s="70" t="s">
        <v>202</v>
      </c>
      <c r="T95" s="72" t="s">
        <v>100</v>
      </c>
      <c r="U95" s="72" t="s">
        <v>197</v>
      </c>
      <c r="V95" s="73" t="s">
        <v>76</v>
      </c>
      <c r="W95" s="3" t="str">
        <f>IFERROR(VLOOKUP($V95,'Agrupamiento Activos'!$A$3:$S$50,2,0),"")</f>
        <v>Pública</v>
      </c>
      <c r="X95" s="3" t="str">
        <f>IFERROR(VLOOKUP($V95,'Agrupamiento Activos'!$A$4:$S$50,9,0),"")</f>
        <v>Medio</v>
      </c>
      <c r="Y95" s="3" t="str">
        <f>IFERROR(VLOOKUP($V95,'Agrupamiento Activos'!$A$4:$S$50,16,0),"")</f>
        <v>Medio</v>
      </c>
      <c r="Z95" s="3" t="str">
        <f>IFERROR(VLOOKUP($V95,'Agrupamiento Activos'!$A$4:$S$50,19,0),"")</f>
        <v>Medio</v>
      </c>
      <c r="AA95" s="74" t="s">
        <v>204</v>
      </c>
      <c r="AB95" s="74" t="s">
        <v>204</v>
      </c>
      <c r="AC95" s="74" t="s">
        <v>204</v>
      </c>
      <c r="AD95" s="74" t="s">
        <v>204</v>
      </c>
      <c r="AE95" s="74" t="s">
        <v>204</v>
      </c>
      <c r="AF95" s="74" t="s">
        <v>204</v>
      </c>
      <c r="AG95" s="74" t="s">
        <v>62</v>
      </c>
    </row>
    <row r="96" spans="1:33" ht="57" x14ac:dyDescent="0.25">
      <c r="A96" s="70" t="s">
        <v>182</v>
      </c>
      <c r="B96" s="70" t="s">
        <v>183</v>
      </c>
      <c r="C96" s="70" t="s">
        <v>100</v>
      </c>
      <c r="D96" s="70" t="s">
        <v>190</v>
      </c>
      <c r="E96" s="70" t="s">
        <v>286</v>
      </c>
      <c r="F96" s="70" t="s">
        <v>103</v>
      </c>
      <c r="G96" s="71" t="s">
        <v>36</v>
      </c>
      <c r="H96" s="71" t="s">
        <v>36</v>
      </c>
      <c r="I96" s="70"/>
      <c r="J96" s="71" t="s">
        <v>159</v>
      </c>
      <c r="K96" s="70" t="s">
        <v>128</v>
      </c>
      <c r="L96" s="70" t="s">
        <v>36</v>
      </c>
      <c r="M96" s="70"/>
      <c r="N96" s="72" t="s">
        <v>106</v>
      </c>
      <c r="O96" s="72" t="s">
        <v>106</v>
      </c>
      <c r="P96" s="72" t="s">
        <v>106</v>
      </c>
      <c r="Q96" s="70" t="s">
        <v>207</v>
      </c>
      <c r="R96" s="72" t="s">
        <v>41</v>
      </c>
      <c r="S96" s="70" t="s">
        <v>202</v>
      </c>
      <c r="T96" s="72" t="s">
        <v>100</v>
      </c>
      <c r="U96" s="72" t="s">
        <v>197</v>
      </c>
      <c r="V96" s="73" t="s">
        <v>76</v>
      </c>
      <c r="W96" s="3" t="str">
        <f>IFERROR(VLOOKUP($V96,'Agrupamiento Activos'!$A$3:$S$50,2,0),"")</f>
        <v>Pública</v>
      </c>
      <c r="X96" s="3" t="str">
        <f>IFERROR(VLOOKUP($V96,'Agrupamiento Activos'!$A$4:$S$50,9,0),"")</f>
        <v>Medio</v>
      </c>
      <c r="Y96" s="3" t="str">
        <f>IFERROR(VLOOKUP($V96,'Agrupamiento Activos'!$A$4:$S$50,16,0),"")</f>
        <v>Medio</v>
      </c>
      <c r="Z96" s="3" t="str">
        <f>IFERROR(VLOOKUP($V96,'Agrupamiento Activos'!$A$4:$S$50,19,0),"")</f>
        <v>Medio</v>
      </c>
      <c r="AA96" s="74" t="s">
        <v>204</v>
      </c>
      <c r="AB96" s="74" t="s">
        <v>204</v>
      </c>
      <c r="AC96" s="74" t="s">
        <v>204</v>
      </c>
      <c r="AD96" s="74" t="s">
        <v>204</v>
      </c>
      <c r="AE96" s="74" t="s">
        <v>204</v>
      </c>
      <c r="AF96" s="74" t="s">
        <v>204</v>
      </c>
      <c r="AG96" s="74" t="s">
        <v>62</v>
      </c>
    </row>
    <row r="97" spans="1:33" ht="42.75" x14ac:dyDescent="0.25">
      <c r="A97" s="70" t="s">
        <v>182</v>
      </c>
      <c r="B97" s="70" t="s">
        <v>191</v>
      </c>
      <c r="C97" s="70" t="s">
        <v>100</v>
      </c>
      <c r="D97" s="71" t="s">
        <v>101</v>
      </c>
      <c r="E97" s="70" t="s">
        <v>287</v>
      </c>
      <c r="F97" s="70" t="s">
        <v>103</v>
      </c>
      <c r="G97" s="70"/>
      <c r="H97" s="70"/>
      <c r="I97" s="70" t="s">
        <v>36</v>
      </c>
      <c r="J97" s="70" t="s">
        <v>104</v>
      </c>
      <c r="K97" s="70" t="s">
        <v>105</v>
      </c>
      <c r="L97" s="70" t="s">
        <v>36</v>
      </c>
      <c r="M97" s="70"/>
      <c r="N97" s="72" t="s">
        <v>106</v>
      </c>
      <c r="O97" s="72" t="s">
        <v>106</v>
      </c>
      <c r="P97" s="72" t="s">
        <v>106</v>
      </c>
      <c r="Q97" s="71" t="s">
        <v>194</v>
      </c>
      <c r="R97" s="72" t="s">
        <v>41</v>
      </c>
      <c r="S97" s="70" t="s">
        <v>196</v>
      </c>
      <c r="T97" s="72" t="s">
        <v>100</v>
      </c>
      <c r="U97" s="72" t="s">
        <v>197</v>
      </c>
      <c r="V97" s="73" t="s">
        <v>80</v>
      </c>
      <c r="W97" s="3" t="str">
        <f>IFERROR(VLOOKUP($V97,'Agrupamiento Activos'!$A$3:$S$50,2,0),"")</f>
        <v>Pública</v>
      </c>
      <c r="X97" s="3" t="str">
        <f>IFERROR(VLOOKUP($V97,'Agrupamiento Activos'!$A$4:$S$50,9,0),"")</f>
        <v>Alto</v>
      </c>
      <c r="Y97" s="3" t="str">
        <f>IFERROR(VLOOKUP($V97,'Agrupamiento Activos'!$A$4:$S$50,16,0),"")</f>
        <v>Alto</v>
      </c>
      <c r="Z97" s="3" t="str">
        <f>IFERROR(VLOOKUP($V97,'Agrupamiento Activos'!$A$4:$S$50,19,0),"")</f>
        <v>Medio</v>
      </c>
      <c r="AA97" s="74" t="s">
        <v>204</v>
      </c>
      <c r="AB97" s="74" t="s">
        <v>204</v>
      </c>
      <c r="AC97" s="74" t="s">
        <v>204</v>
      </c>
      <c r="AD97" s="74" t="s">
        <v>204</v>
      </c>
      <c r="AE97" s="74" t="s">
        <v>204</v>
      </c>
      <c r="AF97" s="74" t="s">
        <v>204</v>
      </c>
      <c r="AG97" s="74" t="s">
        <v>62</v>
      </c>
    </row>
    <row r="98" spans="1:33" ht="42.75" x14ac:dyDescent="0.25">
      <c r="A98" s="70" t="s">
        <v>182</v>
      </c>
      <c r="B98" s="70" t="s">
        <v>191</v>
      </c>
      <c r="C98" s="70" t="s">
        <v>100</v>
      </c>
      <c r="D98" s="70" t="s">
        <v>192</v>
      </c>
      <c r="E98" s="70" t="s">
        <v>288</v>
      </c>
      <c r="F98" s="70" t="s">
        <v>103</v>
      </c>
      <c r="G98" s="70" t="s">
        <v>36</v>
      </c>
      <c r="H98" s="70"/>
      <c r="I98" s="70"/>
      <c r="J98" s="70" t="s">
        <v>159</v>
      </c>
      <c r="K98" s="70" t="s">
        <v>128</v>
      </c>
      <c r="L98" s="70"/>
      <c r="M98" s="70" t="s">
        <v>36</v>
      </c>
      <c r="N98" s="72" t="s">
        <v>106</v>
      </c>
      <c r="O98" s="72" t="s">
        <v>106</v>
      </c>
      <c r="P98" s="72" t="s">
        <v>106</v>
      </c>
      <c r="Q98" s="70" t="s">
        <v>201</v>
      </c>
      <c r="R98" s="72" t="s">
        <v>41</v>
      </c>
      <c r="S98" s="70" t="s">
        <v>202</v>
      </c>
      <c r="T98" s="72" t="s">
        <v>100</v>
      </c>
      <c r="U98" s="72" t="s">
        <v>197</v>
      </c>
      <c r="V98" s="73" t="s">
        <v>83</v>
      </c>
      <c r="W98" s="3" t="str">
        <f>IFERROR(VLOOKUP($V98,'Agrupamiento Activos'!$A$3:$S$50,2,0),"")</f>
        <v>Pública</v>
      </c>
      <c r="X98" s="3" t="str">
        <f>IFERROR(VLOOKUP($V98,'Agrupamiento Activos'!$A$4:$S$50,9,0),"")</f>
        <v>Medio</v>
      </c>
      <c r="Y98" s="3" t="str">
        <f>IFERROR(VLOOKUP($V98,'Agrupamiento Activos'!$A$4:$S$50,16,0),"")</f>
        <v>Medio</v>
      </c>
      <c r="Z98" s="3" t="str">
        <f>IFERROR(VLOOKUP($V98,'Agrupamiento Activos'!$A$4:$S$50,19,0),"")</f>
        <v>Medio</v>
      </c>
      <c r="AA98" s="74" t="s">
        <v>204</v>
      </c>
      <c r="AB98" s="74" t="s">
        <v>204</v>
      </c>
      <c r="AC98" s="74" t="s">
        <v>204</v>
      </c>
      <c r="AD98" s="74" t="s">
        <v>204</v>
      </c>
      <c r="AE98" s="74" t="s">
        <v>204</v>
      </c>
      <c r="AF98" s="74" t="s">
        <v>204</v>
      </c>
      <c r="AG98" s="74" t="s">
        <v>216</v>
      </c>
    </row>
    <row r="99" spans="1:33" ht="57" x14ac:dyDescent="0.25">
      <c r="A99" s="70" t="s">
        <v>182</v>
      </c>
      <c r="B99" s="70" t="s">
        <v>191</v>
      </c>
      <c r="C99" s="70" t="s">
        <v>100</v>
      </c>
      <c r="D99" s="70" t="s">
        <v>193</v>
      </c>
      <c r="E99" s="70" t="s">
        <v>289</v>
      </c>
      <c r="F99" s="70" t="s">
        <v>103</v>
      </c>
      <c r="G99" s="70" t="s">
        <v>36</v>
      </c>
      <c r="H99" s="70"/>
      <c r="I99" s="70"/>
      <c r="J99" s="70" t="s">
        <v>159</v>
      </c>
      <c r="K99" s="70" t="s">
        <v>128</v>
      </c>
      <c r="L99" s="70" t="s">
        <v>36</v>
      </c>
      <c r="M99" s="70"/>
      <c r="N99" s="72" t="s">
        <v>106</v>
      </c>
      <c r="O99" s="72" t="s">
        <v>106</v>
      </c>
      <c r="P99" s="72" t="s">
        <v>106</v>
      </c>
      <c r="Q99" s="70" t="s">
        <v>208</v>
      </c>
      <c r="R99" s="72" t="s">
        <v>41</v>
      </c>
      <c r="S99" s="70" t="s">
        <v>209</v>
      </c>
      <c r="T99" s="72" t="s">
        <v>100</v>
      </c>
      <c r="U99" s="72" t="s">
        <v>197</v>
      </c>
      <c r="V99" s="73" t="s">
        <v>78</v>
      </c>
      <c r="W99" s="3" t="str">
        <f>IFERROR(VLOOKUP($V99,'Agrupamiento Activos'!$A$3:$S$50,2,0),"")</f>
        <v>Pública</v>
      </c>
      <c r="X99" s="3" t="str">
        <f>IFERROR(VLOOKUP($V99,'Agrupamiento Activos'!$A$4:$S$50,9,0),"")</f>
        <v>Bajo</v>
      </c>
      <c r="Y99" s="3" t="str">
        <f>IFERROR(VLOOKUP($V99,'Agrupamiento Activos'!$A$4:$S$50,16,0),"")</f>
        <v>Medio</v>
      </c>
      <c r="Z99" s="3" t="str">
        <f>IFERROR(VLOOKUP($V99,'Agrupamiento Activos'!$A$4:$S$50,19,0),"")</f>
        <v>Bajo</v>
      </c>
      <c r="AA99" s="74" t="s">
        <v>204</v>
      </c>
      <c r="AB99" s="74" t="s">
        <v>204</v>
      </c>
      <c r="AC99" s="74" t="s">
        <v>204</v>
      </c>
      <c r="AD99" s="74" t="s">
        <v>204</v>
      </c>
      <c r="AE99" s="74" t="s">
        <v>204</v>
      </c>
      <c r="AF99" s="74" t="s">
        <v>204</v>
      </c>
      <c r="AG99" s="74" t="s">
        <v>62</v>
      </c>
    </row>
    <row r="100" spans="1:33" ht="42" customHeight="1" x14ac:dyDescent="0.25">
      <c r="A100" s="84"/>
      <c r="B100" s="84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73"/>
      <c r="W100" s="3" t="str">
        <f>IFERROR(VLOOKUP($V100,'Agrupamiento Activos'!$A$3:$S$50,2,0),"")</f>
        <v/>
      </c>
      <c r="X100" s="3" t="str">
        <f>IFERROR(VLOOKUP($V100,'Agrupamiento Activos'!$A$4:$S$50,9,0),"")</f>
        <v/>
      </c>
      <c r="Y100" s="3" t="str">
        <f>IFERROR(VLOOKUP($V100,'Agrupamiento Activos'!$A$4:$S$50,16,0),"")</f>
        <v/>
      </c>
      <c r="Z100" s="3" t="str">
        <f>IFERROR(VLOOKUP($V100,'Agrupamiento Activos'!$A$4:$S$50,19,0),"")</f>
        <v/>
      </c>
      <c r="AA100" s="84"/>
      <c r="AB100" s="84"/>
      <c r="AC100" s="84"/>
      <c r="AD100" s="84"/>
      <c r="AE100" s="84"/>
      <c r="AF100" s="84"/>
      <c r="AG100" s="84"/>
    </row>
    <row r="101" spans="1:33" ht="42" customHeight="1" x14ac:dyDescent="0.25">
      <c r="A101" s="84"/>
      <c r="B101" s="84"/>
      <c r="C101" s="84"/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73"/>
      <c r="W101" s="3" t="str">
        <f>IFERROR(VLOOKUP($V101,'Agrupamiento Activos'!$A$3:$S$50,2,0),"")</f>
        <v/>
      </c>
      <c r="X101" s="3" t="str">
        <f>IFERROR(VLOOKUP($V101,'Agrupamiento Activos'!$A$4:$S$50,9,0),"")</f>
        <v/>
      </c>
      <c r="Y101" s="3" t="str">
        <f>IFERROR(VLOOKUP($V101,'Agrupamiento Activos'!$A$4:$S$50,16,0),"")</f>
        <v/>
      </c>
      <c r="Z101" s="3" t="str">
        <f>IFERROR(VLOOKUP($V101,'Agrupamiento Activos'!$A$4:$S$50,19,0),"")</f>
        <v/>
      </c>
      <c r="AA101" s="84"/>
      <c r="AB101" s="84"/>
      <c r="AC101" s="84"/>
      <c r="AD101" s="84"/>
      <c r="AE101" s="84"/>
      <c r="AF101" s="84"/>
      <c r="AG101" s="84"/>
    </row>
    <row r="102" spans="1:33" ht="42" customHeight="1" x14ac:dyDescent="0.25">
      <c r="A102" s="84"/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73"/>
      <c r="W102" s="3" t="str">
        <f>IFERROR(VLOOKUP($V102,'Agrupamiento Activos'!$A$3:$S$50,2,0),"")</f>
        <v/>
      </c>
      <c r="X102" s="3" t="str">
        <f>IFERROR(VLOOKUP($V102,'Agrupamiento Activos'!$A$4:$S$50,9,0),"")</f>
        <v/>
      </c>
      <c r="Y102" s="3" t="str">
        <f>IFERROR(VLOOKUP($V102,'Agrupamiento Activos'!$A$4:$S$50,16,0),"")</f>
        <v/>
      </c>
      <c r="Z102" s="3" t="str">
        <f>IFERROR(VLOOKUP($V102,'Agrupamiento Activos'!$A$4:$S$50,19,0),"")</f>
        <v/>
      </c>
      <c r="AA102" s="84"/>
      <c r="AB102" s="84"/>
      <c r="AC102" s="84"/>
      <c r="AD102" s="84"/>
      <c r="AE102" s="84"/>
      <c r="AF102" s="84"/>
      <c r="AG102" s="84"/>
    </row>
    <row r="103" spans="1:33" ht="42" customHeight="1" x14ac:dyDescent="0.25">
      <c r="A103" s="84"/>
      <c r="B103" s="84"/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73"/>
      <c r="W103" s="3" t="str">
        <f>IFERROR(VLOOKUP($V103,'Agrupamiento Activos'!$A$3:$S$50,2,0),"")</f>
        <v/>
      </c>
      <c r="X103" s="3" t="str">
        <f>IFERROR(VLOOKUP($V103,'Agrupamiento Activos'!$A$4:$S$50,9,0),"")</f>
        <v/>
      </c>
      <c r="Y103" s="3" t="str">
        <f>IFERROR(VLOOKUP($V103,'Agrupamiento Activos'!$A$4:$S$50,16,0),"")</f>
        <v/>
      </c>
      <c r="Z103" s="3" t="str">
        <f>IFERROR(VLOOKUP($V103,'Agrupamiento Activos'!$A$4:$S$50,19,0),"")</f>
        <v/>
      </c>
      <c r="AA103" s="84"/>
      <c r="AB103" s="84"/>
      <c r="AC103" s="84"/>
      <c r="AD103" s="84"/>
      <c r="AE103" s="84"/>
      <c r="AF103" s="84"/>
      <c r="AG103" s="84"/>
    </row>
    <row r="104" spans="1:33" ht="42" customHeight="1" x14ac:dyDescent="0.25">
      <c r="A104" s="84"/>
      <c r="B104" s="84"/>
      <c r="C104" s="84"/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73"/>
      <c r="W104" s="3" t="str">
        <f>IFERROR(VLOOKUP($V104,'Agrupamiento Activos'!$A$3:$S$50,2,0),"")</f>
        <v/>
      </c>
      <c r="X104" s="3" t="str">
        <f>IFERROR(VLOOKUP($V104,'Agrupamiento Activos'!$A$4:$S$50,9,0),"")</f>
        <v/>
      </c>
      <c r="Y104" s="3" t="str">
        <f>IFERROR(VLOOKUP($V104,'Agrupamiento Activos'!$A$4:$S$50,16,0),"")</f>
        <v/>
      </c>
      <c r="Z104" s="3" t="str">
        <f>IFERROR(VLOOKUP($V104,'Agrupamiento Activos'!$A$4:$S$50,19,0),"")</f>
        <v/>
      </c>
      <c r="AA104" s="84"/>
      <c r="AB104" s="84"/>
      <c r="AC104" s="84"/>
      <c r="AD104" s="84"/>
      <c r="AE104" s="84"/>
      <c r="AF104" s="84"/>
      <c r="AG104" s="84"/>
    </row>
    <row r="105" spans="1:33" ht="42" customHeight="1" x14ac:dyDescent="0.25">
      <c r="A105" s="84"/>
      <c r="B105" s="84"/>
      <c r="C105" s="84"/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73"/>
      <c r="W105" s="3" t="str">
        <f>IFERROR(VLOOKUP($V105,'Agrupamiento Activos'!$A$3:$S$50,2,0),"")</f>
        <v/>
      </c>
      <c r="X105" s="3" t="str">
        <f>IFERROR(VLOOKUP($V105,'Agrupamiento Activos'!$A$4:$S$50,9,0),"")</f>
        <v/>
      </c>
      <c r="Y105" s="3" t="str">
        <f>IFERROR(VLOOKUP($V105,'Agrupamiento Activos'!$A$4:$S$50,16,0),"")</f>
        <v/>
      </c>
      <c r="Z105" s="3" t="str">
        <f>IFERROR(VLOOKUP($V105,'Agrupamiento Activos'!$A$4:$S$50,19,0),"")</f>
        <v/>
      </c>
      <c r="AA105" s="84"/>
      <c r="AB105" s="84"/>
      <c r="AC105" s="84"/>
      <c r="AD105" s="84"/>
      <c r="AE105" s="84"/>
      <c r="AF105" s="84"/>
      <c r="AG105" s="84"/>
    </row>
    <row r="106" spans="1:33" ht="42" customHeight="1" x14ac:dyDescent="0.25">
      <c r="A106" s="84"/>
      <c r="B106" s="84"/>
      <c r="C106" s="84"/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73"/>
      <c r="W106" s="3" t="str">
        <f>IFERROR(VLOOKUP($V106,'Agrupamiento Activos'!$A$3:$S$50,2,0),"")</f>
        <v/>
      </c>
      <c r="X106" s="3" t="str">
        <f>IFERROR(VLOOKUP($V106,'Agrupamiento Activos'!$A$4:$S$50,9,0),"")</f>
        <v/>
      </c>
      <c r="Y106" s="3" t="str">
        <f>IFERROR(VLOOKUP($V106,'Agrupamiento Activos'!$A$4:$S$50,16,0),"")</f>
        <v/>
      </c>
      <c r="Z106" s="3" t="str">
        <f>IFERROR(VLOOKUP($V106,'Agrupamiento Activos'!$A$4:$S$50,19,0),"")</f>
        <v/>
      </c>
      <c r="AA106" s="84"/>
      <c r="AB106" s="84"/>
      <c r="AC106" s="84"/>
      <c r="AD106" s="84"/>
      <c r="AE106" s="84"/>
      <c r="AF106" s="84"/>
      <c r="AG106" s="84"/>
    </row>
    <row r="107" spans="1:33" ht="42" customHeight="1" x14ac:dyDescent="0.25">
      <c r="A107" s="84"/>
      <c r="B107" s="84"/>
      <c r="C107" s="84"/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73"/>
      <c r="W107" s="3" t="str">
        <f>IFERROR(VLOOKUP($V107,'Agrupamiento Activos'!$A$3:$S$50,2,0),"")</f>
        <v/>
      </c>
      <c r="X107" s="3" t="str">
        <f>IFERROR(VLOOKUP($V107,'Agrupamiento Activos'!$A$4:$S$50,9,0),"")</f>
        <v/>
      </c>
      <c r="Y107" s="3" t="str">
        <f>IFERROR(VLOOKUP($V107,'Agrupamiento Activos'!$A$4:$S$50,16,0),"")</f>
        <v/>
      </c>
      <c r="Z107" s="3" t="str">
        <f>IFERROR(VLOOKUP($V107,'Agrupamiento Activos'!$A$4:$S$50,19,0),"")</f>
        <v/>
      </c>
      <c r="AA107" s="84"/>
      <c r="AB107" s="84"/>
      <c r="AC107" s="84"/>
      <c r="AD107" s="84"/>
      <c r="AE107" s="84"/>
      <c r="AF107" s="84"/>
      <c r="AG107" s="84"/>
    </row>
    <row r="108" spans="1:33" ht="42" customHeight="1" x14ac:dyDescent="0.25">
      <c r="A108" s="84"/>
      <c r="B108" s="84"/>
      <c r="C108" s="84"/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73"/>
      <c r="W108" s="3" t="str">
        <f>IFERROR(VLOOKUP($V108,'Agrupamiento Activos'!$A$3:$S$50,2,0),"")</f>
        <v/>
      </c>
      <c r="X108" s="3" t="str">
        <f>IFERROR(VLOOKUP($V108,'Agrupamiento Activos'!$A$4:$S$50,9,0),"")</f>
        <v/>
      </c>
      <c r="Y108" s="3" t="str">
        <f>IFERROR(VLOOKUP($V108,'Agrupamiento Activos'!$A$4:$S$50,16,0),"")</f>
        <v/>
      </c>
      <c r="Z108" s="3" t="str">
        <f>IFERROR(VLOOKUP($V108,'Agrupamiento Activos'!$A$4:$S$50,19,0),"")</f>
        <v/>
      </c>
      <c r="AA108" s="84"/>
      <c r="AB108" s="84"/>
      <c r="AC108" s="84"/>
      <c r="AD108" s="84"/>
      <c r="AE108" s="84"/>
      <c r="AF108" s="84"/>
      <c r="AG108" s="84"/>
    </row>
    <row r="109" spans="1:33" ht="42" customHeight="1" x14ac:dyDescent="0.25">
      <c r="A109" s="84"/>
      <c r="B109" s="84"/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73"/>
      <c r="W109" s="3" t="str">
        <f>IFERROR(VLOOKUP($V109,'Agrupamiento Activos'!$A$3:$S$50,2,0),"")</f>
        <v/>
      </c>
      <c r="X109" s="3" t="str">
        <f>IFERROR(VLOOKUP($V109,'Agrupamiento Activos'!$A$4:$S$50,9,0),"")</f>
        <v/>
      </c>
      <c r="Y109" s="3" t="str">
        <f>IFERROR(VLOOKUP($V109,'Agrupamiento Activos'!$A$4:$S$50,16,0),"")</f>
        <v/>
      </c>
      <c r="Z109" s="3" t="str">
        <f>IFERROR(VLOOKUP($V109,'Agrupamiento Activos'!$A$4:$S$50,19,0),"")</f>
        <v/>
      </c>
      <c r="AA109" s="84"/>
      <c r="AB109" s="84"/>
      <c r="AC109" s="84"/>
      <c r="AD109" s="84"/>
      <c r="AE109" s="84"/>
      <c r="AF109" s="84"/>
      <c r="AG109" s="84"/>
    </row>
    <row r="110" spans="1:33" ht="42" customHeight="1" x14ac:dyDescent="0.25">
      <c r="A110" s="84"/>
      <c r="B110" s="84"/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73"/>
      <c r="W110" s="3" t="str">
        <f>IFERROR(VLOOKUP($V110,'Agrupamiento Activos'!$A$3:$S$50,2,0),"")</f>
        <v/>
      </c>
      <c r="X110" s="3" t="str">
        <f>IFERROR(VLOOKUP($V110,'Agrupamiento Activos'!$A$4:$S$50,9,0),"")</f>
        <v/>
      </c>
      <c r="Y110" s="3" t="str">
        <f>IFERROR(VLOOKUP($V110,'Agrupamiento Activos'!$A$4:$S$50,16,0),"")</f>
        <v/>
      </c>
      <c r="Z110" s="3" t="str">
        <f>IFERROR(VLOOKUP($V110,'Agrupamiento Activos'!$A$4:$S$50,19,0),"")</f>
        <v/>
      </c>
      <c r="AA110" s="84"/>
      <c r="AB110" s="84"/>
      <c r="AC110" s="84"/>
      <c r="AD110" s="84"/>
      <c r="AE110" s="84"/>
      <c r="AF110" s="84"/>
      <c r="AG110" s="84"/>
    </row>
    <row r="111" spans="1:33" ht="42" customHeight="1" x14ac:dyDescent="0.25">
      <c r="A111" s="84"/>
      <c r="B111" s="84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73"/>
      <c r="W111" s="3" t="str">
        <f>IFERROR(VLOOKUP($V111,'Agrupamiento Activos'!$A$3:$S$50,2,0),"")</f>
        <v/>
      </c>
      <c r="X111" s="3" t="str">
        <f>IFERROR(VLOOKUP($V111,'Agrupamiento Activos'!$A$4:$S$50,9,0),"")</f>
        <v/>
      </c>
      <c r="Y111" s="3" t="str">
        <f>IFERROR(VLOOKUP($V111,'Agrupamiento Activos'!$A$4:$S$50,16,0),"")</f>
        <v/>
      </c>
      <c r="Z111" s="3" t="str">
        <f>IFERROR(VLOOKUP($V111,'Agrupamiento Activos'!$A$4:$S$50,19,0),"")</f>
        <v/>
      </c>
      <c r="AA111" s="84"/>
      <c r="AB111" s="84"/>
      <c r="AC111" s="84"/>
      <c r="AD111" s="84"/>
      <c r="AE111" s="84"/>
      <c r="AF111" s="84"/>
      <c r="AG111" s="84"/>
    </row>
    <row r="112" spans="1:33" ht="42" customHeight="1" x14ac:dyDescent="0.25">
      <c r="A112" s="84"/>
      <c r="B112" s="84"/>
      <c r="C112" s="84"/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73"/>
      <c r="W112" s="3" t="str">
        <f>IFERROR(VLOOKUP($V112,'Agrupamiento Activos'!$A$3:$S$50,2,0),"")</f>
        <v/>
      </c>
      <c r="X112" s="3" t="str">
        <f>IFERROR(VLOOKUP($V112,'Agrupamiento Activos'!$A$4:$S$50,9,0),"")</f>
        <v/>
      </c>
      <c r="Y112" s="3" t="str">
        <f>IFERROR(VLOOKUP($V112,'Agrupamiento Activos'!$A$4:$S$50,16,0),"")</f>
        <v/>
      </c>
      <c r="Z112" s="3" t="str">
        <f>IFERROR(VLOOKUP($V112,'Agrupamiento Activos'!$A$4:$S$50,19,0),"")</f>
        <v/>
      </c>
      <c r="AA112" s="84"/>
      <c r="AB112" s="84"/>
      <c r="AC112" s="84"/>
      <c r="AD112" s="84"/>
      <c r="AE112" s="84"/>
      <c r="AF112" s="84"/>
      <c r="AG112" s="84"/>
    </row>
    <row r="113" spans="1:33" ht="42" customHeight="1" x14ac:dyDescent="0.25">
      <c r="A113" s="84"/>
      <c r="B113" s="84"/>
      <c r="C113" s="84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73"/>
      <c r="W113" s="3" t="str">
        <f>IFERROR(VLOOKUP($V113,'Agrupamiento Activos'!$A$3:$S$50,2,0),"")</f>
        <v/>
      </c>
      <c r="X113" s="3" t="str">
        <f>IFERROR(VLOOKUP($V113,'Agrupamiento Activos'!$A$4:$S$50,9,0),"")</f>
        <v/>
      </c>
      <c r="Y113" s="3" t="str">
        <f>IFERROR(VLOOKUP($V113,'Agrupamiento Activos'!$A$4:$S$50,16,0),"")</f>
        <v/>
      </c>
      <c r="Z113" s="3" t="str">
        <f>IFERROR(VLOOKUP($V113,'Agrupamiento Activos'!$A$4:$S$50,19,0),"")</f>
        <v/>
      </c>
      <c r="AA113" s="84"/>
      <c r="AB113" s="84"/>
      <c r="AC113" s="84"/>
      <c r="AD113" s="84"/>
      <c r="AE113" s="84"/>
      <c r="AF113" s="84"/>
      <c r="AG113" s="84"/>
    </row>
    <row r="114" spans="1:33" ht="42" customHeight="1" x14ac:dyDescent="0.25">
      <c r="A114" s="84"/>
      <c r="B114" s="84"/>
      <c r="C114" s="84"/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73"/>
      <c r="W114" s="3" t="str">
        <f>IFERROR(VLOOKUP($V114,'Agrupamiento Activos'!$A$3:$S$50,2,0),"")</f>
        <v/>
      </c>
      <c r="X114" s="3" t="str">
        <f>IFERROR(VLOOKUP($V114,'Agrupamiento Activos'!$A$4:$S$50,9,0),"")</f>
        <v/>
      </c>
      <c r="Y114" s="3" t="str">
        <f>IFERROR(VLOOKUP($V114,'Agrupamiento Activos'!$A$4:$S$50,16,0),"")</f>
        <v/>
      </c>
      <c r="Z114" s="3" t="str">
        <f>IFERROR(VLOOKUP($V114,'Agrupamiento Activos'!$A$4:$S$50,19,0),"")</f>
        <v/>
      </c>
      <c r="AA114" s="84"/>
      <c r="AB114" s="84"/>
      <c r="AC114" s="84"/>
      <c r="AD114" s="84"/>
      <c r="AE114" s="84"/>
      <c r="AF114" s="84"/>
      <c r="AG114" s="84"/>
    </row>
    <row r="115" spans="1:33" ht="42" customHeight="1" x14ac:dyDescent="0.25">
      <c r="A115" s="84"/>
      <c r="B115" s="84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73"/>
      <c r="W115" s="3" t="str">
        <f>IFERROR(VLOOKUP($V115,'Agrupamiento Activos'!$A$3:$S$50,2,0),"")</f>
        <v/>
      </c>
      <c r="X115" s="3" t="str">
        <f>IFERROR(VLOOKUP($V115,'Agrupamiento Activos'!$A$4:$S$50,9,0),"")</f>
        <v/>
      </c>
      <c r="Y115" s="3" t="str">
        <f>IFERROR(VLOOKUP($V115,'Agrupamiento Activos'!$A$4:$S$50,16,0),"")</f>
        <v/>
      </c>
      <c r="Z115" s="3" t="str">
        <f>IFERROR(VLOOKUP($V115,'Agrupamiento Activos'!$A$4:$S$50,19,0),"")</f>
        <v/>
      </c>
      <c r="AA115" s="84"/>
      <c r="AB115" s="84"/>
      <c r="AC115" s="84"/>
      <c r="AD115" s="84"/>
      <c r="AE115" s="84"/>
      <c r="AF115" s="84"/>
      <c r="AG115" s="84"/>
    </row>
    <row r="116" spans="1:33" ht="42" customHeight="1" x14ac:dyDescent="0.25">
      <c r="A116" s="84"/>
      <c r="B116" s="84"/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73"/>
      <c r="W116" s="3" t="str">
        <f>IFERROR(VLOOKUP($V116,'Agrupamiento Activos'!$A$3:$S$50,2,0),"")</f>
        <v/>
      </c>
      <c r="X116" s="3" t="str">
        <f>IFERROR(VLOOKUP($V116,'Agrupamiento Activos'!$A$4:$S$50,9,0),"")</f>
        <v/>
      </c>
      <c r="Y116" s="3" t="str">
        <f>IFERROR(VLOOKUP($V116,'Agrupamiento Activos'!$A$4:$S$50,16,0),"")</f>
        <v/>
      </c>
      <c r="Z116" s="3" t="str">
        <f>IFERROR(VLOOKUP($V116,'Agrupamiento Activos'!$A$4:$S$50,19,0),"")</f>
        <v/>
      </c>
      <c r="AA116" s="84"/>
      <c r="AB116" s="84"/>
      <c r="AC116" s="84"/>
      <c r="AD116" s="84"/>
      <c r="AE116" s="84"/>
      <c r="AF116" s="84"/>
      <c r="AG116" s="84"/>
    </row>
    <row r="117" spans="1:33" ht="42" customHeight="1" x14ac:dyDescent="0.25">
      <c r="A117" s="84"/>
      <c r="B117" s="84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73"/>
      <c r="W117" s="3" t="str">
        <f>IFERROR(VLOOKUP($V117,'Agrupamiento Activos'!$A$3:$S$50,2,0),"")</f>
        <v/>
      </c>
      <c r="X117" s="3" t="str">
        <f>IFERROR(VLOOKUP($V117,'Agrupamiento Activos'!$A$4:$S$50,9,0),"")</f>
        <v/>
      </c>
      <c r="Y117" s="3" t="str">
        <f>IFERROR(VLOOKUP($V117,'Agrupamiento Activos'!$A$4:$S$50,16,0),"")</f>
        <v/>
      </c>
      <c r="Z117" s="3" t="str">
        <f>IFERROR(VLOOKUP($V117,'Agrupamiento Activos'!$A$4:$S$50,19,0),"")</f>
        <v/>
      </c>
      <c r="AA117" s="84"/>
      <c r="AB117" s="84"/>
      <c r="AC117" s="84"/>
      <c r="AD117" s="84"/>
      <c r="AE117" s="84"/>
      <c r="AF117" s="84"/>
      <c r="AG117" s="84"/>
    </row>
    <row r="118" spans="1:33" ht="42" customHeight="1" x14ac:dyDescent="0.25">
      <c r="A118" s="84"/>
      <c r="B118" s="84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73"/>
      <c r="W118" s="3" t="str">
        <f>IFERROR(VLOOKUP($V118,'Agrupamiento Activos'!$A$3:$S$50,2,0),"")</f>
        <v/>
      </c>
      <c r="X118" s="3" t="str">
        <f>IFERROR(VLOOKUP($V118,'Agrupamiento Activos'!$A$4:$S$50,9,0),"")</f>
        <v/>
      </c>
      <c r="Y118" s="3" t="str">
        <f>IFERROR(VLOOKUP($V118,'Agrupamiento Activos'!$A$4:$S$50,16,0),"")</f>
        <v/>
      </c>
      <c r="Z118" s="3" t="str">
        <f>IFERROR(VLOOKUP($V118,'Agrupamiento Activos'!$A$4:$S$50,19,0),"")</f>
        <v/>
      </c>
      <c r="AA118" s="84"/>
      <c r="AB118" s="84"/>
      <c r="AC118" s="84"/>
      <c r="AD118" s="84"/>
      <c r="AE118" s="84"/>
      <c r="AF118" s="84"/>
      <c r="AG118" s="84"/>
    </row>
    <row r="119" spans="1:33" ht="42" customHeight="1" x14ac:dyDescent="0.25">
      <c r="A119" s="84"/>
      <c r="B119" s="84"/>
      <c r="C119" s="84"/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73"/>
      <c r="W119" s="3" t="str">
        <f>IFERROR(VLOOKUP($V119,'Agrupamiento Activos'!$A$3:$S$50,2,0),"")</f>
        <v/>
      </c>
      <c r="X119" s="3" t="str">
        <f>IFERROR(VLOOKUP($V119,'Agrupamiento Activos'!$A$4:$S$50,9,0),"")</f>
        <v/>
      </c>
      <c r="Y119" s="3" t="str">
        <f>IFERROR(VLOOKUP($V119,'Agrupamiento Activos'!$A$4:$S$50,16,0),"")</f>
        <v/>
      </c>
      <c r="Z119" s="3" t="str">
        <f>IFERROR(VLOOKUP($V119,'Agrupamiento Activos'!$A$4:$S$50,19,0),"")</f>
        <v/>
      </c>
      <c r="AA119" s="84"/>
      <c r="AB119" s="84"/>
      <c r="AC119" s="84"/>
      <c r="AD119" s="84"/>
      <c r="AE119" s="84"/>
      <c r="AF119" s="84"/>
      <c r="AG119" s="84"/>
    </row>
    <row r="120" spans="1:33" ht="42" customHeight="1" x14ac:dyDescent="0.25">
      <c r="A120" s="84"/>
      <c r="B120" s="84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73"/>
      <c r="W120" s="3" t="str">
        <f>IFERROR(VLOOKUP($V120,'Agrupamiento Activos'!$A$3:$S$50,2,0),"")</f>
        <v/>
      </c>
      <c r="X120" s="3" t="str">
        <f>IFERROR(VLOOKUP($V120,'Agrupamiento Activos'!$A$4:$S$50,9,0),"")</f>
        <v/>
      </c>
      <c r="Y120" s="3" t="str">
        <f>IFERROR(VLOOKUP($V120,'Agrupamiento Activos'!$A$4:$S$50,16,0),"")</f>
        <v/>
      </c>
      <c r="Z120" s="3" t="str">
        <f>IFERROR(VLOOKUP($V120,'Agrupamiento Activos'!$A$4:$S$50,19,0),"")</f>
        <v/>
      </c>
      <c r="AA120" s="84"/>
      <c r="AB120" s="84"/>
      <c r="AC120" s="84"/>
      <c r="AD120" s="84"/>
      <c r="AE120" s="84"/>
      <c r="AF120" s="84"/>
      <c r="AG120" s="84"/>
    </row>
    <row r="121" spans="1:33" ht="42" customHeight="1" x14ac:dyDescent="0.25">
      <c r="A121" s="84"/>
      <c r="B121" s="84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73"/>
      <c r="W121" s="3" t="str">
        <f>IFERROR(VLOOKUP($V121,'Agrupamiento Activos'!$A$3:$S$50,2,0),"")</f>
        <v/>
      </c>
      <c r="X121" s="3" t="str">
        <f>IFERROR(VLOOKUP($V121,'Agrupamiento Activos'!$A$4:$S$50,9,0),"")</f>
        <v/>
      </c>
      <c r="Y121" s="3" t="str">
        <f>IFERROR(VLOOKUP($V121,'Agrupamiento Activos'!$A$4:$S$50,16,0),"")</f>
        <v/>
      </c>
      <c r="Z121" s="3" t="str">
        <f>IFERROR(VLOOKUP($V121,'Agrupamiento Activos'!$A$4:$S$50,19,0),"")</f>
        <v/>
      </c>
      <c r="AA121" s="84"/>
      <c r="AB121" s="84"/>
      <c r="AC121" s="84"/>
      <c r="AD121" s="84"/>
      <c r="AE121" s="84"/>
      <c r="AF121" s="84"/>
      <c r="AG121" s="84"/>
    </row>
    <row r="122" spans="1:33" ht="42" customHeight="1" x14ac:dyDescent="0.25">
      <c r="A122" s="84"/>
      <c r="B122" s="84"/>
      <c r="C122" s="84"/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73"/>
      <c r="W122" s="3" t="str">
        <f>IFERROR(VLOOKUP($V122,'Agrupamiento Activos'!$A$3:$S$50,2,0),"")</f>
        <v/>
      </c>
      <c r="X122" s="3" t="str">
        <f>IFERROR(VLOOKUP($V122,'Agrupamiento Activos'!$A$4:$S$50,9,0),"")</f>
        <v/>
      </c>
      <c r="Y122" s="3" t="str">
        <f>IFERROR(VLOOKUP($V122,'Agrupamiento Activos'!$A$4:$S$50,16,0),"")</f>
        <v/>
      </c>
      <c r="Z122" s="3" t="str">
        <f>IFERROR(VLOOKUP($V122,'Agrupamiento Activos'!$A$4:$S$50,19,0),"")</f>
        <v/>
      </c>
      <c r="AA122" s="84"/>
      <c r="AB122" s="84"/>
      <c r="AC122" s="84"/>
      <c r="AD122" s="84"/>
      <c r="AE122" s="84"/>
      <c r="AF122" s="84"/>
      <c r="AG122" s="84"/>
    </row>
    <row r="123" spans="1:33" ht="42" customHeight="1" x14ac:dyDescent="0.25">
      <c r="A123" s="84"/>
      <c r="B123" s="84"/>
      <c r="C123" s="84"/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73"/>
      <c r="W123" s="3" t="str">
        <f>IFERROR(VLOOKUP($V123,'Agrupamiento Activos'!$A$3:$S$50,2,0),"")</f>
        <v/>
      </c>
      <c r="X123" s="3" t="str">
        <f>IFERROR(VLOOKUP($V123,'Agrupamiento Activos'!$A$4:$S$50,9,0),"")</f>
        <v/>
      </c>
      <c r="Y123" s="3" t="str">
        <f>IFERROR(VLOOKUP($V123,'Agrupamiento Activos'!$A$4:$S$50,16,0),"")</f>
        <v/>
      </c>
      <c r="Z123" s="3" t="str">
        <f>IFERROR(VLOOKUP($V123,'Agrupamiento Activos'!$A$4:$S$50,19,0),"")</f>
        <v/>
      </c>
      <c r="AA123" s="84"/>
      <c r="AB123" s="84"/>
      <c r="AC123" s="84"/>
      <c r="AD123" s="84"/>
      <c r="AE123" s="84"/>
      <c r="AF123" s="84"/>
      <c r="AG123" s="84"/>
    </row>
    <row r="124" spans="1:33" ht="42" customHeight="1" x14ac:dyDescent="0.25">
      <c r="A124" s="84"/>
      <c r="B124" s="84"/>
      <c r="C124" s="84"/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73"/>
      <c r="W124" s="3" t="str">
        <f>IFERROR(VLOOKUP($V124,'Agrupamiento Activos'!$A$3:$S$50,2,0),"")</f>
        <v/>
      </c>
      <c r="X124" s="3" t="str">
        <f>IFERROR(VLOOKUP($V124,'Agrupamiento Activos'!$A$4:$S$50,9,0),"")</f>
        <v/>
      </c>
      <c r="Y124" s="3" t="str">
        <f>IFERROR(VLOOKUP($V124,'Agrupamiento Activos'!$A$4:$S$50,16,0),"")</f>
        <v/>
      </c>
      <c r="Z124" s="3" t="str">
        <f>IFERROR(VLOOKUP($V124,'Agrupamiento Activos'!$A$4:$S$50,19,0),"")</f>
        <v/>
      </c>
      <c r="AA124" s="84"/>
      <c r="AB124" s="84"/>
      <c r="AC124" s="84"/>
      <c r="AD124" s="84"/>
      <c r="AE124" s="84"/>
      <c r="AF124" s="84"/>
      <c r="AG124" s="84"/>
    </row>
    <row r="125" spans="1:33" ht="42" customHeight="1" x14ac:dyDescent="0.25">
      <c r="A125" s="84"/>
      <c r="B125" s="84"/>
      <c r="C125" s="84"/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73"/>
      <c r="W125" s="3" t="str">
        <f>IFERROR(VLOOKUP($V125,'Agrupamiento Activos'!$A$3:$S$50,2,0),"")</f>
        <v/>
      </c>
      <c r="X125" s="3" t="str">
        <f>IFERROR(VLOOKUP($V125,'Agrupamiento Activos'!$A$4:$S$50,9,0),"")</f>
        <v/>
      </c>
      <c r="Y125" s="3" t="str">
        <f>IFERROR(VLOOKUP($V125,'Agrupamiento Activos'!$A$4:$S$50,16,0),"")</f>
        <v/>
      </c>
      <c r="Z125" s="3" t="str">
        <f>IFERROR(VLOOKUP($V125,'Agrupamiento Activos'!$A$4:$S$50,19,0),"")</f>
        <v/>
      </c>
      <c r="AA125" s="84"/>
      <c r="AB125" s="84"/>
      <c r="AC125" s="84"/>
      <c r="AD125" s="84"/>
      <c r="AE125" s="84"/>
      <c r="AF125" s="84"/>
      <c r="AG125" s="84"/>
    </row>
    <row r="126" spans="1:33" ht="42" customHeight="1" x14ac:dyDescent="0.25">
      <c r="A126" s="84"/>
      <c r="B126" s="84"/>
      <c r="C126" s="84"/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73"/>
      <c r="W126" s="3" t="str">
        <f>IFERROR(VLOOKUP($V126,'Agrupamiento Activos'!$A$3:$S$50,2,0),"")</f>
        <v/>
      </c>
      <c r="X126" s="3" t="str">
        <f>IFERROR(VLOOKUP($V126,'Agrupamiento Activos'!$A$4:$S$50,9,0),"")</f>
        <v/>
      </c>
      <c r="Y126" s="3" t="str">
        <f>IFERROR(VLOOKUP($V126,'Agrupamiento Activos'!$A$4:$S$50,16,0),"")</f>
        <v/>
      </c>
      <c r="Z126" s="3" t="str">
        <f>IFERROR(VLOOKUP($V126,'Agrupamiento Activos'!$A$4:$S$50,19,0),"")</f>
        <v/>
      </c>
      <c r="AA126" s="84"/>
      <c r="AB126" s="84"/>
      <c r="AC126" s="84"/>
      <c r="AD126" s="84"/>
      <c r="AE126" s="84"/>
      <c r="AF126" s="84"/>
      <c r="AG126" s="84"/>
    </row>
    <row r="127" spans="1:33" ht="42" customHeight="1" x14ac:dyDescent="0.25">
      <c r="A127" s="84"/>
      <c r="B127" s="84"/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73"/>
      <c r="W127" s="3" t="str">
        <f>IFERROR(VLOOKUP($V127,'Agrupamiento Activos'!$A$3:$S$50,2,0),"")</f>
        <v/>
      </c>
      <c r="X127" s="3" t="str">
        <f>IFERROR(VLOOKUP($V127,'Agrupamiento Activos'!$A$4:$S$50,9,0),"")</f>
        <v/>
      </c>
      <c r="Y127" s="3" t="str">
        <f>IFERROR(VLOOKUP($V127,'Agrupamiento Activos'!$A$4:$S$50,16,0),"")</f>
        <v/>
      </c>
      <c r="Z127" s="3" t="str">
        <f>IFERROR(VLOOKUP($V127,'Agrupamiento Activos'!$A$4:$S$50,19,0),"")</f>
        <v/>
      </c>
      <c r="AA127" s="84"/>
      <c r="AB127" s="84"/>
      <c r="AC127" s="84"/>
      <c r="AD127" s="84"/>
      <c r="AE127" s="84"/>
      <c r="AF127" s="84"/>
      <c r="AG127" s="84"/>
    </row>
    <row r="128" spans="1:33" ht="42" customHeight="1" x14ac:dyDescent="0.25">
      <c r="A128" s="84"/>
      <c r="B128" s="84"/>
      <c r="C128" s="84"/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73"/>
      <c r="W128" s="3" t="str">
        <f>IFERROR(VLOOKUP($V128,'Agrupamiento Activos'!$A$3:$S$50,2,0),"")</f>
        <v/>
      </c>
      <c r="X128" s="3" t="str">
        <f>IFERROR(VLOOKUP($V128,'Agrupamiento Activos'!$A$4:$S$50,9,0),"")</f>
        <v/>
      </c>
      <c r="Y128" s="3" t="str">
        <f>IFERROR(VLOOKUP($V128,'Agrupamiento Activos'!$A$4:$S$50,16,0),"")</f>
        <v/>
      </c>
      <c r="Z128" s="3" t="str">
        <f>IFERROR(VLOOKUP($V128,'Agrupamiento Activos'!$A$4:$S$50,19,0),"")</f>
        <v/>
      </c>
      <c r="AA128" s="84"/>
      <c r="AB128" s="84"/>
      <c r="AC128" s="84"/>
      <c r="AD128" s="84"/>
      <c r="AE128" s="84"/>
      <c r="AF128" s="84"/>
      <c r="AG128" s="84"/>
    </row>
    <row r="129" spans="1:33" ht="42" customHeight="1" x14ac:dyDescent="0.25">
      <c r="A129" s="84"/>
      <c r="B129" s="84"/>
      <c r="C129" s="84"/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73"/>
      <c r="W129" s="3" t="str">
        <f>IFERROR(VLOOKUP($V129,'Agrupamiento Activos'!$A$3:$S$50,2,0),"")</f>
        <v/>
      </c>
      <c r="X129" s="3" t="str">
        <f>IFERROR(VLOOKUP($V129,'Agrupamiento Activos'!$A$4:$S$50,9,0),"")</f>
        <v/>
      </c>
      <c r="Y129" s="3" t="str">
        <f>IFERROR(VLOOKUP($V129,'Agrupamiento Activos'!$A$4:$S$50,16,0),"")</f>
        <v/>
      </c>
      <c r="Z129" s="3" t="str">
        <f>IFERROR(VLOOKUP($V129,'Agrupamiento Activos'!$A$4:$S$50,19,0),"")</f>
        <v/>
      </c>
      <c r="AA129" s="84"/>
      <c r="AB129" s="84"/>
      <c r="AC129" s="84"/>
      <c r="AD129" s="84"/>
      <c r="AE129" s="84"/>
      <c r="AF129" s="84"/>
      <c r="AG129" s="84"/>
    </row>
    <row r="130" spans="1:33" ht="42" customHeight="1" x14ac:dyDescent="0.25">
      <c r="A130" s="84"/>
      <c r="B130" s="84"/>
      <c r="C130" s="84"/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73"/>
      <c r="W130" s="3" t="str">
        <f>IFERROR(VLOOKUP($V130,'Agrupamiento Activos'!$A$3:$S$50,2,0),"")</f>
        <v/>
      </c>
      <c r="X130" s="3" t="str">
        <f>IFERROR(VLOOKUP($V130,'Agrupamiento Activos'!$A$4:$S$50,9,0),"")</f>
        <v/>
      </c>
      <c r="Y130" s="3" t="str">
        <f>IFERROR(VLOOKUP($V130,'Agrupamiento Activos'!$A$4:$S$50,16,0),"")</f>
        <v/>
      </c>
      <c r="Z130" s="3" t="str">
        <f>IFERROR(VLOOKUP($V130,'Agrupamiento Activos'!$A$4:$S$50,19,0),"")</f>
        <v/>
      </c>
      <c r="AA130" s="84"/>
      <c r="AB130" s="84"/>
      <c r="AC130" s="84"/>
      <c r="AD130" s="84"/>
      <c r="AE130" s="84"/>
      <c r="AF130" s="84"/>
      <c r="AG130" s="84"/>
    </row>
    <row r="131" spans="1:33" ht="42" customHeight="1" x14ac:dyDescent="0.25">
      <c r="A131" s="84"/>
      <c r="B131" s="84"/>
      <c r="C131" s="84"/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73"/>
      <c r="W131" s="3" t="str">
        <f>IFERROR(VLOOKUP($V131,'Agrupamiento Activos'!$A$3:$S$50,2,0),"")</f>
        <v/>
      </c>
      <c r="X131" s="3" t="str">
        <f>IFERROR(VLOOKUP($V131,'Agrupamiento Activos'!$A$4:$S$50,9,0),"")</f>
        <v/>
      </c>
      <c r="Y131" s="3" t="str">
        <f>IFERROR(VLOOKUP($V131,'Agrupamiento Activos'!$A$4:$S$50,16,0),"")</f>
        <v/>
      </c>
      <c r="Z131" s="3" t="str">
        <f>IFERROR(VLOOKUP($V131,'Agrupamiento Activos'!$A$4:$S$50,19,0),"")</f>
        <v/>
      </c>
      <c r="AA131" s="84"/>
      <c r="AB131" s="84"/>
      <c r="AC131" s="84"/>
      <c r="AD131" s="84"/>
      <c r="AE131" s="84"/>
      <c r="AF131" s="84"/>
      <c r="AG131" s="84"/>
    </row>
    <row r="132" spans="1:33" ht="42" customHeight="1" x14ac:dyDescent="0.25">
      <c r="A132" s="84"/>
      <c r="B132" s="84"/>
      <c r="C132" s="84"/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73"/>
      <c r="W132" s="3" t="str">
        <f>IFERROR(VLOOKUP($V132,'Agrupamiento Activos'!$A$3:$S$50,2,0),"")</f>
        <v/>
      </c>
      <c r="X132" s="3" t="str">
        <f>IFERROR(VLOOKUP($V132,'Agrupamiento Activos'!$A$4:$S$50,9,0),"")</f>
        <v/>
      </c>
      <c r="Y132" s="3" t="str">
        <f>IFERROR(VLOOKUP($V132,'Agrupamiento Activos'!$A$4:$S$50,16,0),"")</f>
        <v/>
      </c>
      <c r="Z132" s="3" t="str">
        <f>IFERROR(VLOOKUP($V132,'Agrupamiento Activos'!$A$4:$S$50,19,0),"")</f>
        <v/>
      </c>
      <c r="AA132" s="84"/>
      <c r="AB132" s="84"/>
      <c r="AC132" s="84"/>
      <c r="AD132" s="84"/>
      <c r="AE132" s="84"/>
      <c r="AF132" s="84"/>
      <c r="AG132" s="84"/>
    </row>
    <row r="133" spans="1:33" ht="42" customHeight="1" x14ac:dyDescent="0.25">
      <c r="A133" s="84"/>
      <c r="B133" s="84"/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73"/>
      <c r="W133" s="3" t="str">
        <f>IFERROR(VLOOKUP($V133,'Agrupamiento Activos'!$A$3:$S$50,2,0),"")</f>
        <v/>
      </c>
      <c r="X133" s="3" t="str">
        <f>IFERROR(VLOOKUP($V133,'Agrupamiento Activos'!$A$4:$S$50,9,0),"")</f>
        <v/>
      </c>
      <c r="Y133" s="3" t="str">
        <f>IFERROR(VLOOKUP($V133,'Agrupamiento Activos'!$A$4:$S$50,16,0),"")</f>
        <v/>
      </c>
      <c r="Z133" s="3" t="str">
        <f>IFERROR(VLOOKUP($V133,'Agrupamiento Activos'!$A$4:$S$50,19,0),"")</f>
        <v/>
      </c>
      <c r="AA133" s="84"/>
      <c r="AB133" s="84"/>
      <c r="AC133" s="84"/>
      <c r="AD133" s="84"/>
      <c r="AE133" s="84"/>
      <c r="AF133" s="84"/>
      <c r="AG133" s="84"/>
    </row>
    <row r="134" spans="1:33" ht="42" customHeight="1" x14ac:dyDescent="0.25">
      <c r="A134" s="84"/>
      <c r="B134" s="84"/>
      <c r="C134" s="84"/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73"/>
      <c r="W134" s="3" t="str">
        <f>IFERROR(VLOOKUP($V134,'Agrupamiento Activos'!$A$3:$S$50,2,0),"")</f>
        <v/>
      </c>
      <c r="X134" s="3" t="str">
        <f>IFERROR(VLOOKUP($V134,'Agrupamiento Activos'!$A$4:$S$50,9,0),"")</f>
        <v/>
      </c>
      <c r="Y134" s="3" t="str">
        <f>IFERROR(VLOOKUP($V134,'Agrupamiento Activos'!$A$4:$S$50,16,0),"")</f>
        <v/>
      </c>
      <c r="Z134" s="3" t="str">
        <f>IFERROR(VLOOKUP($V134,'Agrupamiento Activos'!$A$4:$S$50,19,0),"")</f>
        <v/>
      </c>
      <c r="AA134" s="84"/>
      <c r="AB134" s="84"/>
      <c r="AC134" s="84"/>
      <c r="AD134" s="84"/>
      <c r="AE134" s="84"/>
      <c r="AF134" s="84"/>
      <c r="AG134" s="84"/>
    </row>
    <row r="135" spans="1:33" ht="42" customHeight="1" x14ac:dyDescent="0.25">
      <c r="A135" s="84"/>
      <c r="B135" s="84"/>
      <c r="C135" s="84"/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73"/>
      <c r="W135" s="3" t="str">
        <f>IFERROR(VLOOKUP($V135,'Agrupamiento Activos'!$A$3:$S$50,2,0),"")</f>
        <v/>
      </c>
      <c r="X135" s="3" t="str">
        <f>IFERROR(VLOOKUP($V135,'Agrupamiento Activos'!$A$4:$S$50,9,0),"")</f>
        <v/>
      </c>
      <c r="Y135" s="3" t="str">
        <f>IFERROR(VLOOKUP($V135,'Agrupamiento Activos'!$A$4:$S$50,16,0),"")</f>
        <v/>
      </c>
      <c r="Z135" s="3" t="str">
        <f>IFERROR(VLOOKUP($V135,'Agrupamiento Activos'!$A$4:$S$50,19,0),"")</f>
        <v/>
      </c>
      <c r="AA135" s="84"/>
      <c r="AB135" s="84"/>
      <c r="AC135" s="84"/>
      <c r="AD135" s="84"/>
      <c r="AE135" s="84"/>
      <c r="AF135" s="84"/>
      <c r="AG135" s="84"/>
    </row>
    <row r="136" spans="1:33" ht="42" customHeight="1" x14ac:dyDescent="0.25">
      <c r="A136" s="84"/>
      <c r="B136" s="84"/>
      <c r="C136" s="84"/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73"/>
      <c r="W136" s="3" t="str">
        <f>IFERROR(VLOOKUP($V136,'Agrupamiento Activos'!$A$3:$S$50,2,0),"")</f>
        <v/>
      </c>
      <c r="X136" s="3" t="str">
        <f>IFERROR(VLOOKUP($V136,'Agrupamiento Activos'!$A$4:$S$50,9,0),"")</f>
        <v/>
      </c>
      <c r="Y136" s="3" t="str">
        <f>IFERROR(VLOOKUP($V136,'Agrupamiento Activos'!$A$4:$S$50,16,0),"")</f>
        <v/>
      </c>
      <c r="Z136" s="3" t="str">
        <f>IFERROR(VLOOKUP($V136,'Agrupamiento Activos'!$A$4:$S$50,19,0),"")</f>
        <v/>
      </c>
      <c r="AA136" s="84"/>
      <c r="AB136" s="84"/>
      <c r="AC136" s="84"/>
      <c r="AD136" s="84"/>
      <c r="AE136" s="84"/>
      <c r="AF136" s="84"/>
      <c r="AG136" s="84"/>
    </row>
    <row r="137" spans="1:33" ht="42" customHeight="1" x14ac:dyDescent="0.25">
      <c r="A137" s="84"/>
      <c r="B137" s="84"/>
      <c r="C137" s="84"/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73"/>
      <c r="W137" s="3" t="str">
        <f>IFERROR(VLOOKUP($V137,'Agrupamiento Activos'!$A$3:$S$50,2,0),"")</f>
        <v/>
      </c>
      <c r="X137" s="3" t="str">
        <f>IFERROR(VLOOKUP($V137,'Agrupamiento Activos'!$A$4:$S$50,9,0),"")</f>
        <v/>
      </c>
      <c r="Y137" s="3" t="str">
        <f>IFERROR(VLOOKUP($V137,'Agrupamiento Activos'!$A$4:$S$50,16,0),"")</f>
        <v/>
      </c>
      <c r="Z137" s="3" t="str">
        <f>IFERROR(VLOOKUP($V137,'Agrupamiento Activos'!$A$4:$S$50,19,0),"")</f>
        <v/>
      </c>
      <c r="AA137" s="84"/>
      <c r="AB137" s="84"/>
      <c r="AC137" s="84"/>
      <c r="AD137" s="84"/>
      <c r="AE137" s="84"/>
      <c r="AF137" s="84"/>
      <c r="AG137" s="84"/>
    </row>
    <row r="138" spans="1:33" ht="42" customHeight="1" x14ac:dyDescent="0.25">
      <c r="A138" s="84"/>
      <c r="B138" s="84"/>
      <c r="C138" s="84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73"/>
      <c r="W138" s="3" t="str">
        <f>IFERROR(VLOOKUP($V138,'Agrupamiento Activos'!$A$3:$S$50,2,0),"")</f>
        <v/>
      </c>
      <c r="X138" s="3" t="str">
        <f>IFERROR(VLOOKUP($V138,'Agrupamiento Activos'!$A$4:$S$50,9,0),"")</f>
        <v/>
      </c>
      <c r="Y138" s="3" t="str">
        <f>IFERROR(VLOOKUP($V138,'Agrupamiento Activos'!$A$4:$S$50,16,0),"")</f>
        <v/>
      </c>
      <c r="Z138" s="3" t="str">
        <f>IFERROR(VLOOKUP($V138,'Agrupamiento Activos'!$A$4:$S$50,19,0),"")</f>
        <v/>
      </c>
      <c r="AA138" s="84"/>
      <c r="AB138" s="84"/>
      <c r="AC138" s="84"/>
      <c r="AD138" s="84"/>
      <c r="AE138" s="84"/>
      <c r="AF138" s="84"/>
      <c r="AG138" s="84"/>
    </row>
    <row r="139" spans="1:33" ht="42" customHeight="1" x14ac:dyDescent="0.25">
      <c r="A139" s="84"/>
      <c r="B139" s="84"/>
      <c r="C139" s="84"/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73"/>
      <c r="W139" s="3" t="str">
        <f>IFERROR(VLOOKUP($V139,'Agrupamiento Activos'!$A$3:$S$50,2,0),"")</f>
        <v/>
      </c>
      <c r="X139" s="3" t="str">
        <f>IFERROR(VLOOKUP($V139,'Agrupamiento Activos'!$A$4:$S$50,9,0),"")</f>
        <v/>
      </c>
      <c r="Y139" s="3" t="str">
        <f>IFERROR(VLOOKUP($V139,'Agrupamiento Activos'!$A$4:$S$50,16,0),"")</f>
        <v/>
      </c>
      <c r="Z139" s="3" t="str">
        <f>IFERROR(VLOOKUP($V139,'Agrupamiento Activos'!$A$4:$S$50,19,0),"")</f>
        <v/>
      </c>
      <c r="AA139" s="84"/>
      <c r="AB139" s="84"/>
      <c r="AC139" s="84"/>
      <c r="AD139" s="84"/>
      <c r="AE139" s="84"/>
      <c r="AF139" s="84"/>
      <c r="AG139" s="84"/>
    </row>
    <row r="140" spans="1:33" ht="42" customHeight="1" x14ac:dyDescent="0.25">
      <c r="A140" s="84"/>
      <c r="B140" s="84"/>
      <c r="C140" s="84"/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73"/>
      <c r="W140" s="3" t="str">
        <f>IFERROR(VLOOKUP($V140,'Agrupamiento Activos'!$A$3:$S$50,2,0),"")</f>
        <v/>
      </c>
      <c r="X140" s="3" t="str">
        <f>IFERROR(VLOOKUP($V140,'Agrupamiento Activos'!$A$4:$S$50,9,0),"")</f>
        <v/>
      </c>
      <c r="Y140" s="3" t="str">
        <f>IFERROR(VLOOKUP($V140,'Agrupamiento Activos'!$A$4:$S$50,16,0),"")</f>
        <v/>
      </c>
      <c r="Z140" s="3" t="str">
        <f>IFERROR(VLOOKUP($V140,'Agrupamiento Activos'!$A$4:$S$50,19,0),"")</f>
        <v/>
      </c>
      <c r="AA140" s="84"/>
      <c r="AB140" s="84"/>
      <c r="AC140" s="84"/>
      <c r="AD140" s="84"/>
      <c r="AE140" s="84"/>
      <c r="AF140" s="84"/>
      <c r="AG140" s="84"/>
    </row>
    <row r="141" spans="1:33" ht="42" customHeight="1" x14ac:dyDescent="0.25">
      <c r="A141" s="84"/>
      <c r="B141" s="84"/>
      <c r="C141" s="84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73"/>
      <c r="W141" s="3" t="str">
        <f>IFERROR(VLOOKUP($V141,'Agrupamiento Activos'!$A$3:$S$50,2,0),"")</f>
        <v/>
      </c>
      <c r="X141" s="3" t="str">
        <f>IFERROR(VLOOKUP($V141,'Agrupamiento Activos'!$A$4:$S$50,9,0),"")</f>
        <v/>
      </c>
      <c r="Y141" s="3" t="str">
        <f>IFERROR(VLOOKUP($V141,'Agrupamiento Activos'!$A$4:$S$50,16,0),"")</f>
        <v/>
      </c>
      <c r="Z141" s="3" t="str">
        <f>IFERROR(VLOOKUP($V141,'Agrupamiento Activos'!$A$4:$S$50,19,0),"")</f>
        <v/>
      </c>
      <c r="AA141" s="84"/>
      <c r="AB141" s="84"/>
      <c r="AC141" s="84"/>
      <c r="AD141" s="84"/>
      <c r="AE141" s="84"/>
      <c r="AF141" s="84"/>
      <c r="AG141" s="84"/>
    </row>
    <row r="142" spans="1:33" ht="42" customHeight="1" x14ac:dyDescent="0.25">
      <c r="A142" s="84"/>
      <c r="B142" s="84"/>
      <c r="C142" s="84"/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73"/>
      <c r="W142" s="3" t="str">
        <f>IFERROR(VLOOKUP($V142,'Agrupamiento Activos'!$A$3:$S$50,2,0),"")</f>
        <v/>
      </c>
      <c r="X142" s="3" t="str">
        <f>IFERROR(VLOOKUP($V142,'Agrupamiento Activos'!$A$4:$S$50,9,0),"")</f>
        <v/>
      </c>
      <c r="Y142" s="3" t="str">
        <f>IFERROR(VLOOKUP($V142,'Agrupamiento Activos'!$A$4:$S$50,16,0),"")</f>
        <v/>
      </c>
      <c r="Z142" s="3" t="str">
        <f>IFERROR(VLOOKUP($V142,'Agrupamiento Activos'!$A$4:$S$50,19,0),"")</f>
        <v/>
      </c>
      <c r="AA142" s="84"/>
      <c r="AB142" s="84"/>
      <c r="AC142" s="84"/>
      <c r="AD142" s="84"/>
      <c r="AE142" s="84"/>
      <c r="AF142" s="84"/>
      <c r="AG142" s="84"/>
    </row>
    <row r="143" spans="1:33" ht="42" customHeight="1" x14ac:dyDescent="0.25">
      <c r="A143" s="84"/>
      <c r="B143" s="84"/>
      <c r="C143" s="84"/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73"/>
      <c r="W143" s="3" t="str">
        <f>IFERROR(VLOOKUP($V143,'Agrupamiento Activos'!$A$3:$S$50,2,0),"")</f>
        <v/>
      </c>
      <c r="X143" s="3" t="str">
        <f>IFERROR(VLOOKUP($V143,'Agrupamiento Activos'!$A$4:$S$50,9,0),"")</f>
        <v/>
      </c>
      <c r="Y143" s="3" t="str">
        <f>IFERROR(VLOOKUP($V143,'Agrupamiento Activos'!$A$4:$S$50,16,0),"")</f>
        <v/>
      </c>
      <c r="Z143" s="3" t="str">
        <f>IFERROR(VLOOKUP($V143,'Agrupamiento Activos'!$A$4:$S$50,19,0),"")</f>
        <v/>
      </c>
      <c r="AA143" s="84"/>
      <c r="AB143" s="84"/>
      <c r="AC143" s="84"/>
      <c r="AD143" s="84"/>
      <c r="AE143" s="84"/>
      <c r="AF143" s="84"/>
      <c r="AG143" s="84"/>
    </row>
    <row r="144" spans="1:33" ht="42" customHeight="1" x14ac:dyDescent="0.25">
      <c r="A144" s="84"/>
      <c r="B144" s="84"/>
      <c r="C144" s="84"/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73"/>
      <c r="W144" s="3" t="str">
        <f>IFERROR(VLOOKUP($V144,'Agrupamiento Activos'!$A$3:$S$50,2,0),"")</f>
        <v/>
      </c>
      <c r="X144" s="3" t="str">
        <f>IFERROR(VLOOKUP($V144,'Agrupamiento Activos'!$A$4:$S$50,9,0),"")</f>
        <v/>
      </c>
      <c r="Y144" s="3" t="str">
        <f>IFERROR(VLOOKUP($V144,'Agrupamiento Activos'!$A$4:$S$50,16,0),"")</f>
        <v/>
      </c>
      <c r="Z144" s="3" t="str">
        <f>IFERROR(VLOOKUP($V144,'Agrupamiento Activos'!$A$4:$S$50,19,0),"")</f>
        <v/>
      </c>
      <c r="AA144" s="84"/>
      <c r="AB144" s="84"/>
      <c r="AC144" s="84"/>
      <c r="AD144" s="84"/>
      <c r="AE144" s="84"/>
      <c r="AF144" s="84"/>
      <c r="AG144" s="84"/>
    </row>
    <row r="145" spans="1:33" ht="42" customHeight="1" x14ac:dyDescent="0.25">
      <c r="A145" s="84"/>
      <c r="B145" s="84"/>
      <c r="C145" s="84"/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73"/>
      <c r="W145" s="3" t="str">
        <f>IFERROR(VLOOKUP($V145,'Agrupamiento Activos'!$A$3:$S$50,2,0),"")</f>
        <v/>
      </c>
      <c r="X145" s="3" t="str">
        <f>IFERROR(VLOOKUP($V145,'Agrupamiento Activos'!$A$4:$S$50,9,0),"")</f>
        <v/>
      </c>
      <c r="Y145" s="3" t="str">
        <f>IFERROR(VLOOKUP($V145,'Agrupamiento Activos'!$A$4:$S$50,16,0),"")</f>
        <v/>
      </c>
      <c r="Z145" s="3" t="str">
        <f>IFERROR(VLOOKUP($V145,'Agrupamiento Activos'!$A$4:$S$50,19,0),"")</f>
        <v/>
      </c>
      <c r="AA145" s="84"/>
      <c r="AB145" s="84"/>
      <c r="AC145" s="84"/>
      <c r="AD145" s="84"/>
      <c r="AE145" s="84"/>
      <c r="AF145" s="84"/>
      <c r="AG145" s="84"/>
    </row>
    <row r="146" spans="1:33" ht="42" customHeight="1" x14ac:dyDescent="0.25">
      <c r="A146" s="84"/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73"/>
      <c r="W146" s="3" t="str">
        <f>IFERROR(VLOOKUP($V146,'Agrupamiento Activos'!$A$3:$S$50,2,0),"")</f>
        <v/>
      </c>
      <c r="X146" s="3" t="str">
        <f>IFERROR(VLOOKUP($V146,'Agrupamiento Activos'!$A$4:$S$50,9,0),"")</f>
        <v/>
      </c>
      <c r="Y146" s="3" t="str">
        <f>IFERROR(VLOOKUP($V146,'Agrupamiento Activos'!$A$4:$S$50,16,0),"")</f>
        <v/>
      </c>
      <c r="Z146" s="3" t="str">
        <f>IFERROR(VLOOKUP($V146,'Agrupamiento Activos'!$A$4:$S$50,19,0),"")</f>
        <v/>
      </c>
      <c r="AA146" s="84"/>
      <c r="AB146" s="84"/>
      <c r="AC146" s="84"/>
      <c r="AD146" s="84"/>
      <c r="AE146" s="84"/>
      <c r="AF146" s="84"/>
      <c r="AG146" s="84"/>
    </row>
    <row r="147" spans="1:33" ht="42" customHeight="1" x14ac:dyDescent="0.25">
      <c r="A147" s="84"/>
      <c r="B147" s="84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73"/>
      <c r="W147" s="3" t="str">
        <f>IFERROR(VLOOKUP($V147,'Agrupamiento Activos'!$A$3:$S$50,2,0),"")</f>
        <v/>
      </c>
      <c r="X147" s="3" t="str">
        <f>IFERROR(VLOOKUP($V147,'Agrupamiento Activos'!$A$4:$S$50,9,0),"")</f>
        <v/>
      </c>
      <c r="Y147" s="3" t="str">
        <f>IFERROR(VLOOKUP($V147,'Agrupamiento Activos'!$A$4:$S$50,16,0),"")</f>
        <v/>
      </c>
      <c r="Z147" s="3" t="str">
        <f>IFERROR(VLOOKUP($V147,'Agrupamiento Activos'!$A$4:$S$50,19,0),"")</f>
        <v/>
      </c>
      <c r="AA147" s="84"/>
      <c r="AB147" s="84"/>
      <c r="AC147" s="84"/>
      <c r="AD147" s="84"/>
      <c r="AE147" s="84"/>
      <c r="AF147" s="84"/>
      <c r="AG147" s="84"/>
    </row>
    <row r="148" spans="1:33" ht="42" customHeight="1" x14ac:dyDescent="0.25">
      <c r="A148" s="84"/>
      <c r="B148" s="84"/>
      <c r="C148" s="84"/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73"/>
      <c r="W148" s="3" t="str">
        <f>IFERROR(VLOOKUP($V148,'Agrupamiento Activos'!$A$3:$S$50,2,0),"")</f>
        <v/>
      </c>
      <c r="X148" s="3" t="str">
        <f>IFERROR(VLOOKUP($V148,'Agrupamiento Activos'!$A$4:$S$50,9,0),"")</f>
        <v/>
      </c>
      <c r="Y148" s="3" t="str">
        <f>IFERROR(VLOOKUP($V148,'Agrupamiento Activos'!$A$4:$S$50,16,0),"")</f>
        <v/>
      </c>
      <c r="Z148" s="3" t="str">
        <f>IFERROR(VLOOKUP($V148,'Agrupamiento Activos'!$A$4:$S$50,19,0),"")</f>
        <v/>
      </c>
      <c r="AA148" s="84"/>
      <c r="AB148" s="84"/>
      <c r="AC148" s="84"/>
      <c r="AD148" s="84"/>
      <c r="AE148" s="84"/>
      <c r="AF148" s="84"/>
      <c r="AG148" s="84"/>
    </row>
    <row r="149" spans="1:33" ht="42" customHeight="1" x14ac:dyDescent="0.25">
      <c r="A149" s="84"/>
      <c r="B149" s="84"/>
      <c r="C149" s="84"/>
      <c r="D149" s="84"/>
      <c r="E149" s="84"/>
      <c r="F149" s="8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73"/>
      <c r="W149" s="3" t="str">
        <f>IFERROR(VLOOKUP($V149,'Agrupamiento Activos'!$A$3:$S$50,2,0),"")</f>
        <v/>
      </c>
      <c r="X149" s="3" t="str">
        <f>IFERROR(VLOOKUP($V149,'Agrupamiento Activos'!$A$4:$S$50,9,0),"")</f>
        <v/>
      </c>
      <c r="Y149" s="3" t="str">
        <f>IFERROR(VLOOKUP($V149,'Agrupamiento Activos'!$A$4:$S$50,16,0),"")</f>
        <v/>
      </c>
      <c r="Z149" s="3" t="str">
        <f>IFERROR(VLOOKUP($V149,'Agrupamiento Activos'!$A$4:$S$50,19,0),"")</f>
        <v/>
      </c>
      <c r="AA149" s="84"/>
      <c r="AB149" s="84"/>
      <c r="AC149" s="84"/>
      <c r="AD149" s="84"/>
      <c r="AE149" s="84"/>
      <c r="AF149" s="84"/>
      <c r="AG149" s="84"/>
    </row>
    <row r="150" spans="1:33" ht="42" customHeight="1" x14ac:dyDescent="0.25">
      <c r="A150" s="84"/>
      <c r="B150" s="84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73"/>
      <c r="W150" s="3" t="str">
        <f>IFERROR(VLOOKUP($V150,'Agrupamiento Activos'!$A$3:$S$50,2,0),"")</f>
        <v/>
      </c>
      <c r="X150" s="3" t="str">
        <f>IFERROR(VLOOKUP($V150,'Agrupamiento Activos'!$A$4:$S$50,9,0),"")</f>
        <v/>
      </c>
      <c r="Y150" s="3" t="str">
        <f>IFERROR(VLOOKUP($V150,'Agrupamiento Activos'!$A$4:$S$50,16,0),"")</f>
        <v/>
      </c>
      <c r="Z150" s="3" t="str">
        <f>IFERROR(VLOOKUP($V150,'Agrupamiento Activos'!$A$4:$S$50,19,0),"")</f>
        <v/>
      </c>
      <c r="AA150" s="84"/>
      <c r="AB150" s="84"/>
      <c r="AC150" s="84"/>
      <c r="AD150" s="84"/>
      <c r="AE150" s="84"/>
      <c r="AF150" s="84"/>
      <c r="AG150" s="84"/>
    </row>
    <row r="151" spans="1:33" ht="42" customHeight="1" x14ac:dyDescent="0.25">
      <c r="A151" s="84"/>
      <c r="B151" s="84"/>
      <c r="C151" s="84"/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73"/>
      <c r="W151" s="3" t="str">
        <f>IFERROR(VLOOKUP($V151,'Agrupamiento Activos'!$A$3:$S$50,2,0),"")</f>
        <v/>
      </c>
      <c r="X151" s="3" t="str">
        <f>IFERROR(VLOOKUP($V151,'Agrupamiento Activos'!$A$4:$S$50,9,0),"")</f>
        <v/>
      </c>
      <c r="Y151" s="3" t="str">
        <f>IFERROR(VLOOKUP($V151,'Agrupamiento Activos'!$A$4:$S$50,16,0),"")</f>
        <v/>
      </c>
      <c r="Z151" s="3" t="str">
        <f>IFERROR(VLOOKUP($V151,'Agrupamiento Activos'!$A$4:$S$50,19,0),"")</f>
        <v/>
      </c>
      <c r="AA151" s="84"/>
      <c r="AB151" s="84"/>
      <c r="AC151" s="84"/>
      <c r="AD151" s="84"/>
      <c r="AE151" s="84"/>
      <c r="AF151" s="84"/>
      <c r="AG151" s="84"/>
    </row>
    <row r="152" spans="1:33" ht="42" customHeight="1" x14ac:dyDescent="0.25">
      <c r="A152" s="84"/>
      <c r="B152" s="84"/>
      <c r="C152" s="84"/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73"/>
      <c r="W152" s="3" t="str">
        <f>IFERROR(VLOOKUP($V152,'Agrupamiento Activos'!$A$3:$S$50,2,0),"")</f>
        <v/>
      </c>
      <c r="X152" s="3" t="str">
        <f>IFERROR(VLOOKUP($V152,'Agrupamiento Activos'!$A$4:$S$50,9,0),"")</f>
        <v/>
      </c>
      <c r="Y152" s="3" t="str">
        <f>IFERROR(VLOOKUP($V152,'Agrupamiento Activos'!$A$4:$S$50,16,0),"")</f>
        <v/>
      </c>
      <c r="Z152" s="3" t="str">
        <f>IFERROR(VLOOKUP($V152,'Agrupamiento Activos'!$A$4:$S$50,19,0),"")</f>
        <v/>
      </c>
      <c r="AA152" s="84"/>
      <c r="AB152" s="84"/>
      <c r="AC152" s="84"/>
      <c r="AD152" s="84"/>
      <c r="AE152" s="84"/>
      <c r="AF152" s="84"/>
      <c r="AG152" s="84"/>
    </row>
    <row r="153" spans="1:33" ht="42" customHeight="1" x14ac:dyDescent="0.25">
      <c r="A153" s="84"/>
      <c r="B153" s="84"/>
      <c r="C153" s="84"/>
      <c r="D153" s="84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73"/>
      <c r="W153" s="3" t="str">
        <f>IFERROR(VLOOKUP($V153,'Agrupamiento Activos'!$A$3:$S$50,2,0),"")</f>
        <v/>
      </c>
      <c r="X153" s="3" t="str">
        <f>IFERROR(VLOOKUP($V153,'Agrupamiento Activos'!$A$4:$S$50,9,0),"")</f>
        <v/>
      </c>
      <c r="Y153" s="3" t="str">
        <f>IFERROR(VLOOKUP($V153,'Agrupamiento Activos'!$A$4:$S$50,16,0),"")</f>
        <v/>
      </c>
      <c r="Z153" s="3" t="str">
        <f>IFERROR(VLOOKUP($V153,'Agrupamiento Activos'!$A$4:$S$50,19,0),"")</f>
        <v/>
      </c>
      <c r="AA153" s="84"/>
      <c r="AB153" s="84"/>
      <c r="AC153" s="84"/>
      <c r="AD153" s="84"/>
      <c r="AE153" s="84"/>
      <c r="AF153" s="84"/>
      <c r="AG153" s="84"/>
    </row>
    <row r="154" spans="1:33" ht="42" customHeight="1" x14ac:dyDescent="0.25">
      <c r="A154" s="84"/>
      <c r="B154" s="84"/>
      <c r="C154" s="84"/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73"/>
      <c r="W154" s="3" t="str">
        <f>IFERROR(VLOOKUP($V154,'Agrupamiento Activos'!$A$3:$S$50,2,0),"")</f>
        <v/>
      </c>
      <c r="X154" s="3" t="str">
        <f>IFERROR(VLOOKUP($V154,'Agrupamiento Activos'!$A$4:$S$50,9,0),"")</f>
        <v/>
      </c>
      <c r="Y154" s="3" t="str">
        <f>IFERROR(VLOOKUP($V154,'Agrupamiento Activos'!$A$4:$S$50,16,0),"")</f>
        <v/>
      </c>
      <c r="Z154" s="3" t="str">
        <f>IFERROR(VLOOKUP($V154,'Agrupamiento Activos'!$A$4:$S$50,19,0),"")</f>
        <v/>
      </c>
      <c r="AA154" s="84"/>
      <c r="AB154" s="84"/>
      <c r="AC154" s="84"/>
      <c r="AD154" s="84"/>
      <c r="AE154" s="84"/>
      <c r="AF154" s="84"/>
      <c r="AG154" s="84"/>
    </row>
    <row r="155" spans="1:33" ht="42" customHeight="1" x14ac:dyDescent="0.25">
      <c r="A155" s="84"/>
      <c r="B155" s="84"/>
      <c r="C155" s="84"/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73"/>
      <c r="W155" s="3" t="str">
        <f>IFERROR(VLOOKUP($V155,'Agrupamiento Activos'!$A$3:$S$50,2,0),"")</f>
        <v/>
      </c>
      <c r="X155" s="3" t="str">
        <f>IFERROR(VLOOKUP($V155,'Agrupamiento Activos'!$A$4:$S$50,9,0),"")</f>
        <v/>
      </c>
      <c r="Y155" s="3" t="str">
        <f>IFERROR(VLOOKUP($V155,'Agrupamiento Activos'!$A$4:$S$50,16,0),"")</f>
        <v/>
      </c>
      <c r="Z155" s="3" t="str">
        <f>IFERROR(VLOOKUP($V155,'Agrupamiento Activos'!$A$4:$S$50,19,0),"")</f>
        <v/>
      </c>
      <c r="AA155" s="84"/>
      <c r="AB155" s="84"/>
      <c r="AC155" s="84"/>
      <c r="AD155" s="84"/>
      <c r="AE155" s="84"/>
      <c r="AF155" s="84"/>
      <c r="AG155" s="84"/>
    </row>
    <row r="156" spans="1:33" ht="42" customHeight="1" x14ac:dyDescent="0.25">
      <c r="A156" s="84"/>
      <c r="B156" s="84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73"/>
      <c r="W156" s="3" t="str">
        <f>IFERROR(VLOOKUP($V156,'Agrupamiento Activos'!$A$3:$S$50,2,0),"")</f>
        <v/>
      </c>
      <c r="X156" s="3" t="str">
        <f>IFERROR(VLOOKUP($V156,'Agrupamiento Activos'!$A$4:$S$50,9,0),"")</f>
        <v/>
      </c>
      <c r="Y156" s="3" t="str">
        <f>IFERROR(VLOOKUP($V156,'Agrupamiento Activos'!$A$4:$S$50,16,0),"")</f>
        <v/>
      </c>
      <c r="Z156" s="3" t="str">
        <f>IFERROR(VLOOKUP($V156,'Agrupamiento Activos'!$A$4:$S$50,19,0),"")</f>
        <v/>
      </c>
      <c r="AA156" s="84"/>
      <c r="AB156" s="84"/>
      <c r="AC156" s="84"/>
      <c r="AD156" s="84"/>
      <c r="AE156" s="84"/>
      <c r="AF156" s="84"/>
      <c r="AG156" s="84"/>
    </row>
    <row r="157" spans="1:33" ht="42" customHeight="1" x14ac:dyDescent="0.25">
      <c r="A157" s="84"/>
      <c r="B157" s="84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73"/>
      <c r="W157" s="3" t="str">
        <f>IFERROR(VLOOKUP($V157,'Agrupamiento Activos'!$A$3:$S$50,2,0),"")</f>
        <v/>
      </c>
      <c r="X157" s="3" t="str">
        <f>IFERROR(VLOOKUP($V157,'Agrupamiento Activos'!$A$4:$S$50,9,0),"")</f>
        <v/>
      </c>
      <c r="Y157" s="3" t="str">
        <f>IFERROR(VLOOKUP($V157,'Agrupamiento Activos'!$A$4:$S$50,16,0),"")</f>
        <v/>
      </c>
      <c r="Z157" s="3" t="str">
        <f>IFERROR(VLOOKUP($V157,'Agrupamiento Activos'!$A$4:$S$50,19,0),"")</f>
        <v/>
      </c>
      <c r="AA157" s="84"/>
      <c r="AB157" s="84"/>
      <c r="AC157" s="84"/>
      <c r="AD157" s="84"/>
      <c r="AE157" s="84"/>
      <c r="AF157" s="84"/>
      <c r="AG157" s="84"/>
    </row>
    <row r="158" spans="1:33" ht="42" customHeight="1" x14ac:dyDescent="0.25">
      <c r="A158" s="84"/>
      <c r="B158" s="84"/>
      <c r="C158" s="84"/>
      <c r="D158" s="84"/>
      <c r="E158" s="84"/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73"/>
      <c r="W158" s="3" t="str">
        <f>IFERROR(VLOOKUP($V158,'Agrupamiento Activos'!$A$3:$S$50,2,0),"")</f>
        <v/>
      </c>
      <c r="X158" s="3" t="str">
        <f>IFERROR(VLOOKUP($V158,'Agrupamiento Activos'!$A$4:$S$50,9,0),"")</f>
        <v/>
      </c>
      <c r="Y158" s="3" t="str">
        <f>IFERROR(VLOOKUP($V158,'Agrupamiento Activos'!$A$4:$S$50,16,0),"")</f>
        <v/>
      </c>
      <c r="Z158" s="3" t="str">
        <f>IFERROR(VLOOKUP($V158,'Agrupamiento Activos'!$A$4:$S$50,19,0),"")</f>
        <v/>
      </c>
      <c r="AA158" s="84"/>
      <c r="AB158" s="84"/>
      <c r="AC158" s="84"/>
      <c r="AD158" s="84"/>
      <c r="AE158" s="84"/>
      <c r="AF158" s="84"/>
      <c r="AG158" s="84"/>
    </row>
    <row r="159" spans="1:33" ht="42" customHeight="1" x14ac:dyDescent="0.25">
      <c r="A159" s="84"/>
      <c r="B159" s="84"/>
      <c r="C159" s="84"/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73"/>
      <c r="W159" s="3" t="str">
        <f>IFERROR(VLOOKUP($V159,'Agrupamiento Activos'!$A$3:$S$50,2,0),"")</f>
        <v/>
      </c>
      <c r="X159" s="3" t="str">
        <f>IFERROR(VLOOKUP($V159,'Agrupamiento Activos'!$A$4:$S$50,9,0),"")</f>
        <v/>
      </c>
      <c r="Y159" s="3" t="str">
        <f>IFERROR(VLOOKUP($V159,'Agrupamiento Activos'!$A$4:$S$50,16,0),"")</f>
        <v/>
      </c>
      <c r="Z159" s="3" t="str">
        <f>IFERROR(VLOOKUP($V159,'Agrupamiento Activos'!$A$4:$S$50,19,0),"")</f>
        <v/>
      </c>
      <c r="AA159" s="84"/>
      <c r="AB159" s="84"/>
      <c r="AC159" s="84"/>
      <c r="AD159" s="84"/>
      <c r="AE159" s="84"/>
      <c r="AF159" s="84"/>
      <c r="AG159" s="84"/>
    </row>
    <row r="160" spans="1:33" ht="42" customHeight="1" x14ac:dyDescent="0.25">
      <c r="A160" s="84"/>
      <c r="B160" s="84"/>
      <c r="C160" s="84"/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73"/>
      <c r="W160" s="3" t="str">
        <f>IFERROR(VLOOKUP($V160,'Agrupamiento Activos'!$A$3:$S$50,2,0),"")</f>
        <v/>
      </c>
      <c r="X160" s="3" t="str">
        <f>IFERROR(VLOOKUP($V160,'Agrupamiento Activos'!$A$4:$S$50,9,0),"")</f>
        <v/>
      </c>
      <c r="Y160" s="3" t="str">
        <f>IFERROR(VLOOKUP($V160,'Agrupamiento Activos'!$A$4:$S$50,16,0),"")</f>
        <v/>
      </c>
      <c r="Z160" s="3" t="str">
        <f>IFERROR(VLOOKUP($V160,'Agrupamiento Activos'!$A$4:$S$50,19,0),"")</f>
        <v/>
      </c>
      <c r="AA160" s="84"/>
      <c r="AB160" s="84"/>
      <c r="AC160" s="84"/>
      <c r="AD160" s="84"/>
      <c r="AE160" s="84"/>
      <c r="AF160" s="84"/>
      <c r="AG160" s="84"/>
    </row>
    <row r="161" spans="1:33" ht="42" customHeight="1" x14ac:dyDescent="0.25">
      <c r="A161" s="84"/>
      <c r="B161" s="84"/>
      <c r="C161" s="84"/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73"/>
      <c r="W161" s="3" t="str">
        <f>IFERROR(VLOOKUP($V161,'Agrupamiento Activos'!$A$3:$S$50,2,0),"")</f>
        <v/>
      </c>
      <c r="X161" s="3" t="str">
        <f>IFERROR(VLOOKUP($V161,'Agrupamiento Activos'!$A$4:$S$50,9,0),"")</f>
        <v/>
      </c>
      <c r="Y161" s="3" t="str">
        <f>IFERROR(VLOOKUP($V161,'Agrupamiento Activos'!$A$4:$S$50,16,0),"")</f>
        <v/>
      </c>
      <c r="Z161" s="3" t="str">
        <f>IFERROR(VLOOKUP($V161,'Agrupamiento Activos'!$A$4:$S$50,19,0),"")</f>
        <v/>
      </c>
      <c r="AA161" s="84"/>
      <c r="AB161" s="84"/>
      <c r="AC161" s="84"/>
      <c r="AD161" s="84"/>
      <c r="AE161" s="84"/>
      <c r="AF161" s="84"/>
      <c r="AG161" s="84"/>
    </row>
    <row r="162" spans="1:33" ht="42" customHeight="1" x14ac:dyDescent="0.25">
      <c r="A162" s="84"/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73"/>
      <c r="W162" s="3" t="str">
        <f>IFERROR(VLOOKUP($V162,'Agrupamiento Activos'!$A$3:$S$50,2,0),"")</f>
        <v/>
      </c>
      <c r="X162" s="3" t="str">
        <f>IFERROR(VLOOKUP($V162,'Agrupamiento Activos'!$A$4:$S$50,9,0),"")</f>
        <v/>
      </c>
      <c r="Y162" s="3" t="str">
        <f>IFERROR(VLOOKUP($V162,'Agrupamiento Activos'!$A$4:$S$50,16,0),"")</f>
        <v/>
      </c>
      <c r="Z162" s="3" t="str">
        <f>IFERROR(VLOOKUP($V162,'Agrupamiento Activos'!$A$4:$S$50,19,0),"")</f>
        <v/>
      </c>
      <c r="AA162" s="84"/>
      <c r="AB162" s="84"/>
      <c r="AC162" s="84"/>
      <c r="AD162" s="84"/>
      <c r="AE162" s="84"/>
      <c r="AF162" s="84"/>
      <c r="AG162" s="84"/>
    </row>
    <row r="163" spans="1:33" ht="42" customHeight="1" x14ac:dyDescent="0.25">
      <c r="A163" s="84"/>
      <c r="B163" s="84"/>
      <c r="C163" s="84"/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73"/>
      <c r="W163" s="3" t="str">
        <f>IFERROR(VLOOKUP($V163,'Agrupamiento Activos'!$A$3:$S$50,2,0),"")</f>
        <v/>
      </c>
      <c r="X163" s="3" t="str">
        <f>IFERROR(VLOOKUP($V163,'Agrupamiento Activos'!$A$4:$S$50,9,0),"")</f>
        <v/>
      </c>
      <c r="Y163" s="3" t="str">
        <f>IFERROR(VLOOKUP($V163,'Agrupamiento Activos'!$A$4:$S$50,16,0),"")</f>
        <v/>
      </c>
      <c r="Z163" s="3" t="str">
        <f>IFERROR(VLOOKUP($V163,'Agrupamiento Activos'!$A$4:$S$50,19,0),"")</f>
        <v/>
      </c>
      <c r="AA163" s="84"/>
      <c r="AB163" s="84"/>
      <c r="AC163" s="84"/>
      <c r="AD163" s="84"/>
      <c r="AE163" s="84"/>
      <c r="AF163" s="84"/>
      <c r="AG163" s="84"/>
    </row>
    <row r="164" spans="1:33" ht="42" customHeight="1" x14ac:dyDescent="0.25">
      <c r="A164" s="84"/>
      <c r="B164" s="84"/>
      <c r="C164" s="84"/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73"/>
      <c r="W164" s="3" t="str">
        <f>IFERROR(VLOOKUP($V164,'Agrupamiento Activos'!$A$3:$S$50,2,0),"")</f>
        <v/>
      </c>
      <c r="X164" s="3" t="str">
        <f>IFERROR(VLOOKUP($V164,'Agrupamiento Activos'!$A$4:$S$50,9,0),"")</f>
        <v/>
      </c>
      <c r="Y164" s="3" t="str">
        <f>IFERROR(VLOOKUP($V164,'Agrupamiento Activos'!$A$4:$S$50,16,0),"")</f>
        <v/>
      </c>
      <c r="Z164" s="3" t="str">
        <f>IFERROR(VLOOKUP($V164,'Agrupamiento Activos'!$A$4:$S$50,19,0),"")</f>
        <v/>
      </c>
      <c r="AA164" s="84"/>
      <c r="AB164" s="84"/>
      <c r="AC164" s="84"/>
      <c r="AD164" s="84"/>
      <c r="AE164" s="84"/>
      <c r="AF164" s="84"/>
      <c r="AG164" s="84"/>
    </row>
    <row r="165" spans="1:33" ht="42" customHeight="1" x14ac:dyDescent="0.25">
      <c r="A165" s="84"/>
      <c r="B165" s="84"/>
      <c r="C165" s="84"/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73"/>
      <c r="W165" s="3" t="str">
        <f>IFERROR(VLOOKUP($V165,'Agrupamiento Activos'!$A$3:$S$50,2,0),"")</f>
        <v/>
      </c>
      <c r="X165" s="3" t="str">
        <f>IFERROR(VLOOKUP($V165,'Agrupamiento Activos'!$A$4:$S$50,9,0),"")</f>
        <v/>
      </c>
      <c r="Y165" s="3" t="str">
        <f>IFERROR(VLOOKUP($V165,'Agrupamiento Activos'!$A$4:$S$50,16,0),"")</f>
        <v/>
      </c>
      <c r="Z165" s="3" t="str">
        <f>IFERROR(VLOOKUP($V165,'Agrupamiento Activos'!$A$4:$S$50,19,0),"")</f>
        <v/>
      </c>
      <c r="AA165" s="84"/>
      <c r="AB165" s="84"/>
      <c r="AC165" s="84"/>
      <c r="AD165" s="84"/>
      <c r="AE165" s="84"/>
      <c r="AF165" s="84"/>
      <c r="AG165" s="84"/>
    </row>
    <row r="166" spans="1:33" ht="42" customHeight="1" x14ac:dyDescent="0.25">
      <c r="A166" s="84"/>
      <c r="B166" s="84"/>
      <c r="C166" s="84"/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73"/>
      <c r="W166" s="3" t="str">
        <f>IFERROR(VLOOKUP($V166,'Agrupamiento Activos'!$A$3:$S$50,2,0),"")</f>
        <v/>
      </c>
      <c r="X166" s="3" t="str">
        <f>IFERROR(VLOOKUP($V166,'Agrupamiento Activos'!$A$4:$S$50,9,0),"")</f>
        <v/>
      </c>
      <c r="Y166" s="3" t="str">
        <f>IFERROR(VLOOKUP($V166,'Agrupamiento Activos'!$A$4:$S$50,16,0),"")</f>
        <v/>
      </c>
      <c r="Z166" s="3" t="str">
        <f>IFERROR(VLOOKUP($V166,'Agrupamiento Activos'!$A$4:$S$50,19,0),"")</f>
        <v/>
      </c>
      <c r="AA166" s="84"/>
      <c r="AB166" s="84"/>
      <c r="AC166" s="84"/>
      <c r="AD166" s="84"/>
      <c r="AE166" s="84"/>
      <c r="AF166" s="84"/>
      <c r="AG166" s="84"/>
    </row>
    <row r="167" spans="1:33" ht="42" customHeight="1" x14ac:dyDescent="0.25">
      <c r="A167" s="84"/>
      <c r="B167" s="84"/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73"/>
      <c r="W167" s="3" t="str">
        <f>IFERROR(VLOOKUP($V167,'Agrupamiento Activos'!$A$3:$S$50,2,0),"")</f>
        <v/>
      </c>
      <c r="X167" s="3" t="str">
        <f>IFERROR(VLOOKUP($V167,'Agrupamiento Activos'!$A$4:$S$50,9,0),"")</f>
        <v/>
      </c>
      <c r="Y167" s="3" t="str">
        <f>IFERROR(VLOOKUP($V167,'Agrupamiento Activos'!$A$4:$S$50,16,0),"")</f>
        <v/>
      </c>
      <c r="Z167" s="3" t="str">
        <f>IFERROR(VLOOKUP($V167,'Agrupamiento Activos'!$A$4:$S$50,19,0),"")</f>
        <v/>
      </c>
      <c r="AA167" s="84"/>
      <c r="AB167" s="84"/>
      <c r="AC167" s="84"/>
      <c r="AD167" s="84"/>
      <c r="AE167" s="84"/>
      <c r="AF167" s="84"/>
      <c r="AG167" s="84"/>
    </row>
    <row r="168" spans="1:33" ht="42" customHeight="1" x14ac:dyDescent="0.25">
      <c r="A168" s="84"/>
      <c r="B168" s="84"/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73"/>
      <c r="W168" s="3" t="str">
        <f>IFERROR(VLOOKUP($V168,'Agrupamiento Activos'!$A$3:$S$50,2,0),"")</f>
        <v/>
      </c>
      <c r="X168" s="3" t="str">
        <f>IFERROR(VLOOKUP($V168,'Agrupamiento Activos'!$A$4:$S$50,9,0),"")</f>
        <v/>
      </c>
      <c r="Y168" s="3" t="str">
        <f>IFERROR(VLOOKUP($V168,'Agrupamiento Activos'!$A$4:$S$50,16,0),"")</f>
        <v/>
      </c>
      <c r="Z168" s="3" t="str">
        <f>IFERROR(VLOOKUP($V168,'Agrupamiento Activos'!$A$4:$S$50,19,0),"")</f>
        <v/>
      </c>
      <c r="AA168" s="84"/>
      <c r="AB168" s="84"/>
      <c r="AC168" s="84"/>
      <c r="AD168" s="84"/>
      <c r="AE168" s="84"/>
      <c r="AF168" s="84"/>
      <c r="AG168" s="84"/>
    </row>
    <row r="169" spans="1:33" ht="42" customHeight="1" x14ac:dyDescent="0.25">
      <c r="A169" s="84"/>
      <c r="B169" s="84"/>
      <c r="C169" s="84"/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73"/>
      <c r="W169" s="3" t="str">
        <f>IFERROR(VLOOKUP($V169,'Agrupamiento Activos'!$A$3:$S$50,2,0),"")</f>
        <v/>
      </c>
      <c r="X169" s="3" t="str">
        <f>IFERROR(VLOOKUP($V169,'Agrupamiento Activos'!$A$4:$S$50,9,0),"")</f>
        <v/>
      </c>
      <c r="Y169" s="3" t="str">
        <f>IFERROR(VLOOKUP($V169,'Agrupamiento Activos'!$A$4:$S$50,16,0),"")</f>
        <v/>
      </c>
      <c r="Z169" s="3" t="str">
        <f>IFERROR(VLOOKUP($V169,'Agrupamiento Activos'!$A$4:$S$50,19,0),"")</f>
        <v/>
      </c>
      <c r="AA169" s="84"/>
      <c r="AB169" s="84"/>
      <c r="AC169" s="84"/>
      <c r="AD169" s="84"/>
      <c r="AE169" s="84"/>
      <c r="AF169" s="84"/>
      <c r="AG169" s="84"/>
    </row>
    <row r="170" spans="1:33" ht="42" customHeight="1" x14ac:dyDescent="0.25">
      <c r="A170" s="84"/>
      <c r="B170" s="84"/>
      <c r="C170" s="84"/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73"/>
      <c r="W170" s="3" t="str">
        <f>IFERROR(VLOOKUP($V170,'Agrupamiento Activos'!$A$3:$S$50,2,0),"")</f>
        <v/>
      </c>
      <c r="X170" s="3" t="str">
        <f>IFERROR(VLOOKUP($V170,'Agrupamiento Activos'!$A$4:$S$50,9,0),"")</f>
        <v/>
      </c>
      <c r="Y170" s="3" t="str">
        <f>IFERROR(VLOOKUP($V170,'Agrupamiento Activos'!$A$4:$S$50,16,0),"")</f>
        <v/>
      </c>
      <c r="Z170" s="3" t="str">
        <f>IFERROR(VLOOKUP($V170,'Agrupamiento Activos'!$A$4:$S$50,19,0),"")</f>
        <v/>
      </c>
      <c r="AA170" s="84"/>
      <c r="AB170" s="84"/>
      <c r="AC170" s="84"/>
      <c r="AD170" s="84"/>
      <c r="AE170" s="84"/>
      <c r="AF170" s="84"/>
      <c r="AG170" s="84"/>
    </row>
    <row r="171" spans="1:33" ht="42" customHeight="1" x14ac:dyDescent="0.25">
      <c r="A171" s="84"/>
      <c r="B171" s="84"/>
      <c r="C171" s="84"/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73"/>
      <c r="W171" s="3" t="str">
        <f>IFERROR(VLOOKUP($V171,'Agrupamiento Activos'!$A$3:$S$50,2,0),"")</f>
        <v/>
      </c>
      <c r="X171" s="3" t="str">
        <f>IFERROR(VLOOKUP($V171,'Agrupamiento Activos'!$A$4:$S$50,9,0),"")</f>
        <v/>
      </c>
      <c r="Y171" s="3" t="str">
        <f>IFERROR(VLOOKUP($V171,'Agrupamiento Activos'!$A$4:$S$50,16,0),"")</f>
        <v/>
      </c>
      <c r="Z171" s="3" t="str">
        <f>IFERROR(VLOOKUP($V171,'Agrupamiento Activos'!$A$4:$S$50,19,0),"")</f>
        <v/>
      </c>
      <c r="AA171" s="84"/>
      <c r="AB171" s="84"/>
      <c r="AC171" s="84"/>
      <c r="AD171" s="84"/>
      <c r="AE171" s="84"/>
      <c r="AF171" s="84"/>
      <c r="AG171" s="84"/>
    </row>
    <row r="172" spans="1:33" ht="42" customHeight="1" x14ac:dyDescent="0.25">
      <c r="A172" s="84"/>
      <c r="B172" s="84"/>
      <c r="C172" s="84"/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73"/>
      <c r="W172" s="3" t="str">
        <f>IFERROR(VLOOKUP($V172,'Agrupamiento Activos'!$A$3:$S$50,2,0),"")</f>
        <v/>
      </c>
      <c r="X172" s="3" t="str">
        <f>IFERROR(VLOOKUP($V172,'Agrupamiento Activos'!$A$4:$S$50,9,0),"")</f>
        <v/>
      </c>
      <c r="Y172" s="3" t="str">
        <f>IFERROR(VLOOKUP($V172,'Agrupamiento Activos'!$A$4:$S$50,16,0),"")</f>
        <v/>
      </c>
      <c r="Z172" s="3" t="str">
        <f>IFERROR(VLOOKUP($V172,'Agrupamiento Activos'!$A$4:$S$50,19,0),"")</f>
        <v/>
      </c>
      <c r="AA172" s="84"/>
      <c r="AB172" s="84"/>
      <c r="AC172" s="84"/>
      <c r="AD172" s="84"/>
      <c r="AE172" s="84"/>
      <c r="AF172" s="84"/>
      <c r="AG172" s="84"/>
    </row>
    <row r="173" spans="1:33" ht="42" customHeight="1" x14ac:dyDescent="0.25">
      <c r="A173" s="84"/>
      <c r="B173" s="84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73"/>
      <c r="W173" s="3" t="str">
        <f>IFERROR(VLOOKUP($V173,'Agrupamiento Activos'!$A$3:$S$50,2,0),"")</f>
        <v/>
      </c>
      <c r="X173" s="3" t="str">
        <f>IFERROR(VLOOKUP($V173,'Agrupamiento Activos'!$A$4:$S$50,9,0),"")</f>
        <v/>
      </c>
      <c r="Y173" s="3" t="str">
        <f>IFERROR(VLOOKUP($V173,'Agrupamiento Activos'!$A$4:$S$50,16,0),"")</f>
        <v/>
      </c>
      <c r="Z173" s="3" t="str">
        <f>IFERROR(VLOOKUP($V173,'Agrupamiento Activos'!$A$4:$S$50,19,0),"")</f>
        <v/>
      </c>
      <c r="AA173" s="84"/>
      <c r="AB173" s="84"/>
      <c r="AC173" s="84"/>
      <c r="AD173" s="84"/>
      <c r="AE173" s="84"/>
      <c r="AF173" s="84"/>
      <c r="AG173" s="84"/>
    </row>
    <row r="174" spans="1:33" ht="42" customHeight="1" x14ac:dyDescent="0.25">
      <c r="A174" s="84"/>
      <c r="B174" s="84"/>
      <c r="C174" s="84"/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73"/>
      <c r="W174" s="3" t="str">
        <f>IFERROR(VLOOKUP($V174,'Agrupamiento Activos'!$A$3:$S$50,2,0),"")</f>
        <v/>
      </c>
      <c r="X174" s="3" t="str">
        <f>IFERROR(VLOOKUP($V174,'Agrupamiento Activos'!$A$4:$S$50,9,0),"")</f>
        <v/>
      </c>
      <c r="Y174" s="3" t="str">
        <f>IFERROR(VLOOKUP($V174,'Agrupamiento Activos'!$A$4:$S$50,16,0),"")</f>
        <v/>
      </c>
      <c r="Z174" s="3" t="str">
        <f>IFERROR(VLOOKUP($V174,'Agrupamiento Activos'!$A$4:$S$50,19,0),"")</f>
        <v/>
      </c>
      <c r="AA174" s="84"/>
      <c r="AB174" s="84"/>
      <c r="AC174" s="84"/>
      <c r="AD174" s="84"/>
      <c r="AE174" s="84"/>
      <c r="AF174" s="84"/>
      <c r="AG174" s="84"/>
    </row>
    <row r="175" spans="1:33" ht="42" customHeight="1" x14ac:dyDescent="0.25">
      <c r="A175" s="84"/>
      <c r="B175" s="84"/>
      <c r="C175" s="84"/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73"/>
      <c r="W175" s="3" t="str">
        <f>IFERROR(VLOOKUP($V175,'Agrupamiento Activos'!$A$3:$S$50,2,0),"")</f>
        <v/>
      </c>
      <c r="X175" s="3" t="str">
        <f>IFERROR(VLOOKUP($V175,'Agrupamiento Activos'!$A$4:$S$50,9,0),"")</f>
        <v/>
      </c>
      <c r="Y175" s="3" t="str">
        <f>IFERROR(VLOOKUP($V175,'Agrupamiento Activos'!$A$4:$S$50,16,0),"")</f>
        <v/>
      </c>
      <c r="Z175" s="3" t="str">
        <f>IFERROR(VLOOKUP($V175,'Agrupamiento Activos'!$A$4:$S$50,19,0),"")</f>
        <v/>
      </c>
      <c r="AA175" s="84"/>
      <c r="AB175" s="84"/>
      <c r="AC175" s="84"/>
      <c r="AD175" s="84"/>
      <c r="AE175" s="84"/>
      <c r="AF175" s="84"/>
      <c r="AG175" s="84"/>
    </row>
    <row r="176" spans="1:33" ht="42" customHeight="1" x14ac:dyDescent="0.25">
      <c r="A176" s="84"/>
      <c r="B176" s="84"/>
      <c r="C176" s="84"/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73"/>
      <c r="W176" s="3" t="str">
        <f>IFERROR(VLOOKUP($V176,'Agrupamiento Activos'!$A$3:$S$50,2,0),"")</f>
        <v/>
      </c>
      <c r="X176" s="3" t="str">
        <f>IFERROR(VLOOKUP($V176,'Agrupamiento Activos'!$A$4:$S$50,9,0),"")</f>
        <v/>
      </c>
      <c r="Y176" s="3" t="str">
        <f>IFERROR(VLOOKUP($V176,'Agrupamiento Activos'!$A$4:$S$50,16,0),"")</f>
        <v/>
      </c>
      <c r="Z176" s="3" t="str">
        <f>IFERROR(VLOOKUP($V176,'Agrupamiento Activos'!$A$4:$S$50,19,0),"")</f>
        <v/>
      </c>
      <c r="AA176" s="84"/>
      <c r="AB176" s="84"/>
      <c r="AC176" s="84"/>
      <c r="AD176" s="84"/>
      <c r="AE176" s="84"/>
      <c r="AF176" s="84"/>
      <c r="AG176" s="84"/>
    </row>
    <row r="177" spans="1:33" ht="42" customHeight="1" x14ac:dyDescent="0.25">
      <c r="A177" s="84"/>
      <c r="B177" s="84"/>
      <c r="C177" s="84"/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73"/>
      <c r="W177" s="3" t="str">
        <f>IFERROR(VLOOKUP($V177,'Agrupamiento Activos'!$A$3:$S$50,2,0),"")</f>
        <v/>
      </c>
      <c r="X177" s="3" t="str">
        <f>IFERROR(VLOOKUP($V177,'Agrupamiento Activos'!$A$4:$S$50,9,0),"")</f>
        <v/>
      </c>
      <c r="Y177" s="3" t="str">
        <f>IFERROR(VLOOKUP($V177,'Agrupamiento Activos'!$A$4:$S$50,16,0),"")</f>
        <v/>
      </c>
      <c r="Z177" s="3" t="str">
        <f>IFERROR(VLOOKUP($V177,'Agrupamiento Activos'!$A$4:$S$50,19,0),"")</f>
        <v/>
      </c>
      <c r="AA177" s="84"/>
      <c r="AB177" s="84"/>
      <c r="AC177" s="84"/>
      <c r="AD177" s="84"/>
      <c r="AE177" s="84"/>
      <c r="AF177" s="84"/>
      <c r="AG177" s="84"/>
    </row>
    <row r="178" spans="1:33" ht="42" customHeight="1" x14ac:dyDescent="0.25">
      <c r="A178" s="84"/>
      <c r="B178" s="84"/>
      <c r="C178" s="84"/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73"/>
      <c r="W178" s="3" t="str">
        <f>IFERROR(VLOOKUP($V178,'Agrupamiento Activos'!$A$3:$S$50,2,0),"")</f>
        <v/>
      </c>
      <c r="X178" s="3" t="str">
        <f>IFERROR(VLOOKUP($V178,'Agrupamiento Activos'!$A$4:$S$50,9,0),"")</f>
        <v/>
      </c>
      <c r="Y178" s="3" t="str">
        <f>IFERROR(VLOOKUP($V178,'Agrupamiento Activos'!$A$4:$S$50,16,0),"")</f>
        <v/>
      </c>
      <c r="Z178" s="3" t="str">
        <f>IFERROR(VLOOKUP($V178,'Agrupamiento Activos'!$A$4:$S$50,19,0),"")</f>
        <v/>
      </c>
      <c r="AA178" s="84"/>
      <c r="AB178" s="84"/>
      <c r="AC178" s="84"/>
      <c r="AD178" s="84"/>
      <c r="AE178" s="84"/>
      <c r="AF178" s="84"/>
      <c r="AG178" s="84"/>
    </row>
    <row r="179" spans="1:33" ht="42" customHeight="1" x14ac:dyDescent="0.25">
      <c r="A179" s="84"/>
      <c r="B179" s="84"/>
      <c r="C179" s="84"/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73"/>
      <c r="W179" s="3" t="str">
        <f>IFERROR(VLOOKUP($V179,'Agrupamiento Activos'!$A$3:$S$50,2,0),"")</f>
        <v/>
      </c>
      <c r="X179" s="3" t="str">
        <f>IFERROR(VLOOKUP($V179,'Agrupamiento Activos'!$A$4:$S$50,9,0),"")</f>
        <v/>
      </c>
      <c r="Y179" s="3" t="str">
        <f>IFERROR(VLOOKUP($V179,'Agrupamiento Activos'!$A$4:$S$50,16,0),"")</f>
        <v/>
      </c>
      <c r="Z179" s="3" t="str">
        <f>IFERROR(VLOOKUP($V179,'Agrupamiento Activos'!$A$4:$S$50,19,0),"")</f>
        <v/>
      </c>
      <c r="AA179" s="84"/>
      <c r="AB179" s="84"/>
      <c r="AC179" s="84"/>
      <c r="AD179" s="84"/>
      <c r="AE179" s="84"/>
      <c r="AF179" s="84"/>
      <c r="AG179" s="84"/>
    </row>
    <row r="180" spans="1:33" ht="42" customHeight="1" x14ac:dyDescent="0.25">
      <c r="A180" s="84"/>
      <c r="B180" s="84"/>
      <c r="C180" s="84"/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73"/>
      <c r="W180" s="3" t="str">
        <f>IFERROR(VLOOKUP($V180,'Agrupamiento Activos'!$A$3:$S$50,2,0),"")</f>
        <v/>
      </c>
      <c r="X180" s="3" t="str">
        <f>IFERROR(VLOOKUP($V180,'Agrupamiento Activos'!$A$4:$S$50,9,0),"")</f>
        <v/>
      </c>
      <c r="Y180" s="3" t="str">
        <f>IFERROR(VLOOKUP($V180,'Agrupamiento Activos'!$A$4:$S$50,16,0),"")</f>
        <v/>
      </c>
      <c r="Z180" s="3" t="str">
        <f>IFERROR(VLOOKUP($V180,'Agrupamiento Activos'!$A$4:$S$50,19,0),"")</f>
        <v/>
      </c>
      <c r="AA180" s="84"/>
      <c r="AB180" s="84"/>
      <c r="AC180" s="84"/>
      <c r="AD180" s="84"/>
      <c r="AE180" s="84"/>
      <c r="AF180" s="84"/>
      <c r="AG180" s="84"/>
    </row>
    <row r="181" spans="1:33" ht="42" customHeight="1" x14ac:dyDescent="0.25">
      <c r="A181" s="84"/>
      <c r="B181" s="84"/>
      <c r="C181" s="84"/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73"/>
      <c r="W181" s="3" t="str">
        <f>IFERROR(VLOOKUP($V181,'Agrupamiento Activos'!$A$3:$S$50,2,0),"")</f>
        <v/>
      </c>
      <c r="X181" s="3" t="str">
        <f>IFERROR(VLOOKUP($V181,'Agrupamiento Activos'!$A$4:$S$50,9,0),"")</f>
        <v/>
      </c>
      <c r="Y181" s="3" t="str">
        <f>IFERROR(VLOOKUP($V181,'Agrupamiento Activos'!$A$4:$S$50,16,0),"")</f>
        <v/>
      </c>
      <c r="Z181" s="3" t="str">
        <f>IFERROR(VLOOKUP($V181,'Agrupamiento Activos'!$A$4:$S$50,19,0),"")</f>
        <v/>
      </c>
      <c r="AA181" s="84"/>
      <c r="AB181" s="84"/>
      <c r="AC181" s="84"/>
      <c r="AD181" s="84"/>
      <c r="AE181" s="84"/>
      <c r="AF181" s="84"/>
      <c r="AG181" s="84"/>
    </row>
    <row r="182" spans="1:33" ht="42" customHeight="1" x14ac:dyDescent="0.25">
      <c r="A182" s="84"/>
      <c r="B182" s="84"/>
      <c r="C182" s="84"/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73"/>
      <c r="W182" s="3" t="str">
        <f>IFERROR(VLOOKUP($V182,'Agrupamiento Activos'!$A$3:$S$50,2,0),"")</f>
        <v/>
      </c>
      <c r="X182" s="3" t="str">
        <f>IFERROR(VLOOKUP($V182,'Agrupamiento Activos'!$A$4:$S$50,9,0),"")</f>
        <v/>
      </c>
      <c r="Y182" s="3" t="str">
        <f>IFERROR(VLOOKUP($V182,'Agrupamiento Activos'!$A$4:$S$50,16,0),"")</f>
        <v/>
      </c>
      <c r="Z182" s="3" t="str">
        <f>IFERROR(VLOOKUP($V182,'Agrupamiento Activos'!$A$4:$S$50,19,0),"")</f>
        <v/>
      </c>
      <c r="AA182" s="84"/>
      <c r="AB182" s="84"/>
      <c r="AC182" s="84"/>
      <c r="AD182" s="84"/>
      <c r="AE182" s="84"/>
      <c r="AF182" s="84"/>
      <c r="AG182" s="84"/>
    </row>
    <row r="183" spans="1:33" ht="42" customHeight="1" x14ac:dyDescent="0.25">
      <c r="A183" s="84"/>
      <c r="B183" s="84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73"/>
      <c r="W183" s="3" t="str">
        <f>IFERROR(VLOOKUP($V183,'Agrupamiento Activos'!$A$3:$S$50,2,0),"")</f>
        <v/>
      </c>
      <c r="X183" s="3" t="str">
        <f>IFERROR(VLOOKUP($V183,'Agrupamiento Activos'!$A$4:$S$50,9,0),"")</f>
        <v/>
      </c>
      <c r="Y183" s="3" t="str">
        <f>IFERROR(VLOOKUP($V183,'Agrupamiento Activos'!$A$4:$S$50,16,0),"")</f>
        <v/>
      </c>
      <c r="Z183" s="3" t="str">
        <f>IFERROR(VLOOKUP($V183,'Agrupamiento Activos'!$A$4:$S$50,19,0),"")</f>
        <v/>
      </c>
      <c r="AA183" s="84"/>
      <c r="AB183" s="84"/>
      <c r="AC183" s="84"/>
      <c r="AD183" s="84"/>
      <c r="AE183" s="84"/>
      <c r="AF183" s="84"/>
      <c r="AG183" s="84"/>
    </row>
    <row r="184" spans="1:33" ht="42" customHeight="1" x14ac:dyDescent="0.25">
      <c r="A184" s="84"/>
      <c r="B184" s="84"/>
      <c r="C184" s="84"/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73"/>
      <c r="W184" s="3" t="str">
        <f>IFERROR(VLOOKUP($V184,'Agrupamiento Activos'!$A$3:$S$50,2,0),"")</f>
        <v/>
      </c>
      <c r="X184" s="3" t="str">
        <f>IFERROR(VLOOKUP($V184,'Agrupamiento Activos'!$A$4:$S$50,9,0),"")</f>
        <v/>
      </c>
      <c r="Y184" s="3" t="str">
        <f>IFERROR(VLOOKUP($V184,'Agrupamiento Activos'!$A$4:$S$50,16,0),"")</f>
        <v/>
      </c>
      <c r="Z184" s="3" t="str">
        <f>IFERROR(VLOOKUP($V184,'Agrupamiento Activos'!$A$4:$S$50,19,0),"")</f>
        <v/>
      </c>
      <c r="AA184" s="84"/>
      <c r="AB184" s="84"/>
      <c r="AC184" s="84"/>
      <c r="AD184" s="84"/>
      <c r="AE184" s="84"/>
      <c r="AF184" s="84"/>
      <c r="AG184" s="84"/>
    </row>
    <row r="185" spans="1:33" ht="42" customHeight="1" x14ac:dyDescent="0.25">
      <c r="A185" s="84"/>
      <c r="B185" s="84"/>
      <c r="C185" s="84"/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73"/>
      <c r="W185" s="3" t="str">
        <f>IFERROR(VLOOKUP($V185,'Agrupamiento Activos'!$A$3:$S$50,2,0),"")</f>
        <v/>
      </c>
      <c r="X185" s="3" t="str">
        <f>IFERROR(VLOOKUP($V185,'Agrupamiento Activos'!$A$4:$S$50,9,0),"")</f>
        <v/>
      </c>
      <c r="Y185" s="3" t="str">
        <f>IFERROR(VLOOKUP($V185,'Agrupamiento Activos'!$A$4:$S$50,16,0),"")</f>
        <v/>
      </c>
      <c r="Z185" s="3" t="str">
        <f>IFERROR(VLOOKUP($V185,'Agrupamiento Activos'!$A$4:$S$50,19,0),"")</f>
        <v/>
      </c>
      <c r="AA185" s="84"/>
      <c r="AB185" s="84"/>
      <c r="AC185" s="84"/>
      <c r="AD185" s="84"/>
      <c r="AE185" s="84"/>
      <c r="AF185" s="84"/>
      <c r="AG185" s="84"/>
    </row>
    <row r="186" spans="1:33" ht="42" customHeight="1" x14ac:dyDescent="0.25">
      <c r="A186" s="84"/>
      <c r="B186" s="84"/>
      <c r="C186" s="84"/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73"/>
      <c r="W186" s="3" t="str">
        <f>IFERROR(VLOOKUP($V186,'Agrupamiento Activos'!$A$3:$S$50,2,0),"")</f>
        <v/>
      </c>
      <c r="X186" s="3" t="str">
        <f>IFERROR(VLOOKUP($V186,'Agrupamiento Activos'!$A$4:$S$50,9,0),"")</f>
        <v/>
      </c>
      <c r="Y186" s="3" t="str">
        <f>IFERROR(VLOOKUP($V186,'Agrupamiento Activos'!$A$4:$S$50,16,0),"")</f>
        <v/>
      </c>
      <c r="Z186" s="3" t="str">
        <f>IFERROR(VLOOKUP($V186,'Agrupamiento Activos'!$A$4:$S$50,19,0),"")</f>
        <v/>
      </c>
      <c r="AA186" s="84"/>
      <c r="AB186" s="84"/>
      <c r="AC186" s="84"/>
      <c r="AD186" s="84"/>
      <c r="AE186" s="84"/>
      <c r="AF186" s="84"/>
      <c r="AG186" s="84"/>
    </row>
    <row r="187" spans="1:33" ht="42" customHeight="1" x14ac:dyDescent="0.25">
      <c r="A187" s="84"/>
      <c r="B187" s="84"/>
      <c r="C187" s="84"/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73"/>
      <c r="W187" s="3" t="str">
        <f>IFERROR(VLOOKUP($V187,'Agrupamiento Activos'!$A$3:$S$50,2,0),"")</f>
        <v/>
      </c>
      <c r="X187" s="3" t="str">
        <f>IFERROR(VLOOKUP($V187,'Agrupamiento Activos'!$A$4:$S$50,9,0),"")</f>
        <v/>
      </c>
      <c r="Y187" s="3" t="str">
        <f>IFERROR(VLOOKUP($V187,'Agrupamiento Activos'!$A$4:$S$50,16,0),"")</f>
        <v/>
      </c>
      <c r="Z187" s="3" t="str">
        <f>IFERROR(VLOOKUP($V187,'Agrupamiento Activos'!$A$4:$S$50,19,0),"")</f>
        <v/>
      </c>
      <c r="AA187" s="84"/>
      <c r="AB187" s="84"/>
      <c r="AC187" s="84"/>
      <c r="AD187" s="84"/>
      <c r="AE187" s="84"/>
      <c r="AF187" s="84"/>
      <c r="AG187" s="84"/>
    </row>
    <row r="188" spans="1:33" ht="42" customHeight="1" x14ac:dyDescent="0.25">
      <c r="A188" s="84"/>
      <c r="B188" s="84"/>
      <c r="C188" s="84"/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73"/>
      <c r="W188" s="3" t="str">
        <f>IFERROR(VLOOKUP($V188,'Agrupamiento Activos'!$A$3:$S$50,2,0),"")</f>
        <v/>
      </c>
      <c r="X188" s="3" t="str">
        <f>IFERROR(VLOOKUP($V188,'Agrupamiento Activos'!$A$4:$S$50,9,0),"")</f>
        <v/>
      </c>
      <c r="Y188" s="3" t="str">
        <f>IFERROR(VLOOKUP($V188,'Agrupamiento Activos'!$A$4:$S$50,16,0),"")</f>
        <v/>
      </c>
      <c r="Z188" s="3" t="str">
        <f>IFERROR(VLOOKUP($V188,'Agrupamiento Activos'!$A$4:$S$50,19,0),"")</f>
        <v/>
      </c>
      <c r="AA188" s="84"/>
      <c r="AB188" s="84"/>
      <c r="AC188" s="84"/>
      <c r="AD188" s="84"/>
      <c r="AE188" s="84"/>
      <c r="AF188" s="84"/>
      <c r="AG188" s="84"/>
    </row>
    <row r="189" spans="1:33" ht="42" customHeight="1" x14ac:dyDescent="0.25">
      <c r="A189" s="84"/>
      <c r="B189" s="84"/>
      <c r="C189" s="84"/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73"/>
      <c r="W189" s="3" t="str">
        <f>IFERROR(VLOOKUP($V189,'Agrupamiento Activos'!$A$3:$S$50,2,0),"")</f>
        <v/>
      </c>
      <c r="X189" s="3" t="str">
        <f>IFERROR(VLOOKUP($V189,'Agrupamiento Activos'!$A$4:$S$50,9,0),"")</f>
        <v/>
      </c>
      <c r="Y189" s="3" t="str">
        <f>IFERROR(VLOOKUP($V189,'Agrupamiento Activos'!$A$4:$S$50,16,0),"")</f>
        <v/>
      </c>
      <c r="Z189" s="3" t="str">
        <f>IFERROR(VLOOKUP($V189,'Agrupamiento Activos'!$A$4:$S$50,19,0),"")</f>
        <v/>
      </c>
      <c r="AA189" s="84"/>
      <c r="AB189" s="84"/>
      <c r="AC189" s="84"/>
      <c r="AD189" s="84"/>
      <c r="AE189" s="84"/>
      <c r="AF189" s="84"/>
      <c r="AG189" s="84"/>
    </row>
    <row r="190" spans="1:33" ht="42" customHeight="1" x14ac:dyDescent="0.25">
      <c r="A190" s="84"/>
      <c r="B190" s="84"/>
      <c r="C190" s="84"/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73"/>
      <c r="W190" s="3" t="str">
        <f>IFERROR(VLOOKUP($V190,'Agrupamiento Activos'!$A$3:$S$50,2,0),"")</f>
        <v/>
      </c>
      <c r="X190" s="3" t="str">
        <f>IFERROR(VLOOKUP($V190,'Agrupamiento Activos'!$A$4:$S$50,9,0),"")</f>
        <v/>
      </c>
      <c r="Y190" s="3" t="str">
        <f>IFERROR(VLOOKUP($V190,'Agrupamiento Activos'!$A$4:$S$50,16,0),"")</f>
        <v/>
      </c>
      <c r="Z190" s="3" t="str">
        <f>IFERROR(VLOOKUP($V190,'Agrupamiento Activos'!$A$4:$S$50,19,0),"")</f>
        <v/>
      </c>
      <c r="AA190" s="84"/>
      <c r="AB190" s="84"/>
      <c r="AC190" s="84"/>
      <c r="AD190" s="84"/>
      <c r="AE190" s="84"/>
      <c r="AF190" s="84"/>
      <c r="AG190" s="84"/>
    </row>
    <row r="191" spans="1:33" ht="42" customHeight="1" x14ac:dyDescent="0.25">
      <c r="A191" s="84"/>
      <c r="B191" s="84"/>
      <c r="C191" s="84"/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73"/>
      <c r="W191" s="3" t="str">
        <f>IFERROR(VLOOKUP($V191,'Agrupamiento Activos'!$A$3:$S$50,2,0),"")</f>
        <v/>
      </c>
      <c r="X191" s="3" t="str">
        <f>IFERROR(VLOOKUP($V191,'Agrupamiento Activos'!$A$4:$S$50,9,0),"")</f>
        <v/>
      </c>
      <c r="Y191" s="3" t="str">
        <f>IFERROR(VLOOKUP($V191,'Agrupamiento Activos'!$A$4:$S$50,16,0),"")</f>
        <v/>
      </c>
      <c r="Z191" s="3" t="str">
        <f>IFERROR(VLOOKUP($V191,'Agrupamiento Activos'!$A$4:$S$50,19,0),"")</f>
        <v/>
      </c>
      <c r="AA191" s="84"/>
      <c r="AB191" s="84"/>
      <c r="AC191" s="84"/>
      <c r="AD191" s="84"/>
      <c r="AE191" s="84"/>
      <c r="AF191" s="84"/>
      <c r="AG191" s="84"/>
    </row>
    <row r="192" spans="1:33" ht="42" customHeight="1" x14ac:dyDescent="0.25">
      <c r="A192" s="84"/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73"/>
      <c r="W192" s="3" t="str">
        <f>IFERROR(VLOOKUP($V192,'Agrupamiento Activos'!$A$3:$S$50,2,0),"")</f>
        <v/>
      </c>
      <c r="X192" s="3" t="str">
        <f>IFERROR(VLOOKUP($V192,'Agrupamiento Activos'!$A$4:$S$50,9,0),"")</f>
        <v/>
      </c>
      <c r="Y192" s="3" t="str">
        <f>IFERROR(VLOOKUP($V192,'Agrupamiento Activos'!$A$4:$S$50,16,0),"")</f>
        <v/>
      </c>
      <c r="Z192" s="3" t="str">
        <f>IFERROR(VLOOKUP($V192,'Agrupamiento Activos'!$A$4:$S$50,19,0),"")</f>
        <v/>
      </c>
      <c r="AA192" s="84"/>
      <c r="AB192" s="84"/>
      <c r="AC192" s="84"/>
      <c r="AD192" s="84"/>
      <c r="AE192" s="84"/>
      <c r="AF192" s="84"/>
      <c r="AG192" s="84"/>
    </row>
    <row r="193" spans="1:33" ht="42" customHeight="1" x14ac:dyDescent="0.25">
      <c r="A193" s="84"/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73"/>
      <c r="W193" s="3" t="str">
        <f>IFERROR(VLOOKUP($V193,'Agrupamiento Activos'!$A$3:$S$50,2,0),"")</f>
        <v/>
      </c>
      <c r="X193" s="3" t="str">
        <f>IFERROR(VLOOKUP($V193,'Agrupamiento Activos'!$A$4:$S$50,9,0),"")</f>
        <v/>
      </c>
      <c r="Y193" s="3" t="str">
        <f>IFERROR(VLOOKUP($V193,'Agrupamiento Activos'!$A$4:$S$50,16,0),"")</f>
        <v/>
      </c>
      <c r="Z193" s="3" t="str">
        <f>IFERROR(VLOOKUP($V193,'Agrupamiento Activos'!$A$4:$S$50,19,0),"")</f>
        <v/>
      </c>
      <c r="AA193" s="84"/>
      <c r="AB193" s="84"/>
      <c r="AC193" s="84"/>
      <c r="AD193" s="84"/>
      <c r="AE193" s="84"/>
      <c r="AF193" s="84"/>
      <c r="AG193" s="84"/>
    </row>
    <row r="194" spans="1:33" ht="42" customHeight="1" x14ac:dyDescent="0.25">
      <c r="A194" s="84"/>
      <c r="B194" s="84"/>
      <c r="C194" s="84"/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73"/>
      <c r="W194" s="3" t="str">
        <f>IFERROR(VLOOKUP($V194,'Agrupamiento Activos'!$A$3:$S$50,2,0),"")</f>
        <v/>
      </c>
      <c r="X194" s="3" t="str">
        <f>IFERROR(VLOOKUP($V194,'Agrupamiento Activos'!$A$4:$S$50,9,0),"")</f>
        <v/>
      </c>
      <c r="Y194" s="3" t="str">
        <f>IFERROR(VLOOKUP($V194,'Agrupamiento Activos'!$A$4:$S$50,16,0),"")</f>
        <v/>
      </c>
      <c r="Z194" s="3" t="str">
        <f>IFERROR(VLOOKUP($V194,'Agrupamiento Activos'!$A$4:$S$50,19,0),"")</f>
        <v/>
      </c>
      <c r="AA194" s="84"/>
      <c r="AB194" s="84"/>
      <c r="AC194" s="84"/>
      <c r="AD194" s="84"/>
      <c r="AE194" s="84"/>
      <c r="AF194" s="84"/>
      <c r="AG194" s="84"/>
    </row>
    <row r="195" spans="1:33" ht="42" customHeight="1" x14ac:dyDescent="0.25">
      <c r="A195" s="84"/>
      <c r="B195" s="84"/>
      <c r="C195" s="84"/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73"/>
      <c r="W195" s="3" t="str">
        <f>IFERROR(VLOOKUP($V195,'Agrupamiento Activos'!$A$3:$S$50,2,0),"")</f>
        <v/>
      </c>
      <c r="X195" s="3" t="str">
        <f>IFERROR(VLOOKUP($V195,'Agrupamiento Activos'!$A$4:$S$50,9,0),"")</f>
        <v/>
      </c>
      <c r="Y195" s="3" t="str">
        <f>IFERROR(VLOOKUP($V195,'Agrupamiento Activos'!$A$4:$S$50,16,0),"")</f>
        <v/>
      </c>
      <c r="Z195" s="3" t="str">
        <f>IFERROR(VLOOKUP($V195,'Agrupamiento Activos'!$A$4:$S$50,19,0),"")</f>
        <v/>
      </c>
      <c r="AA195" s="84"/>
      <c r="AB195" s="84"/>
      <c r="AC195" s="84"/>
      <c r="AD195" s="84"/>
      <c r="AE195" s="84"/>
      <c r="AF195" s="84"/>
      <c r="AG195" s="84"/>
    </row>
    <row r="196" spans="1:33" ht="42" customHeight="1" x14ac:dyDescent="0.25">
      <c r="A196" s="84"/>
      <c r="B196" s="84"/>
      <c r="C196" s="84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73"/>
      <c r="W196" s="3" t="str">
        <f>IFERROR(VLOOKUP($V196,'Agrupamiento Activos'!$A$3:$S$50,2,0),"")</f>
        <v/>
      </c>
      <c r="X196" s="3" t="str">
        <f>IFERROR(VLOOKUP($V196,'Agrupamiento Activos'!$A$4:$S$50,9,0),"")</f>
        <v/>
      </c>
      <c r="Y196" s="3" t="str">
        <f>IFERROR(VLOOKUP($V196,'Agrupamiento Activos'!$A$4:$S$50,16,0),"")</f>
        <v/>
      </c>
      <c r="Z196" s="3" t="str">
        <f>IFERROR(VLOOKUP($V196,'Agrupamiento Activos'!$A$4:$S$50,19,0),"")</f>
        <v/>
      </c>
      <c r="AA196" s="84"/>
      <c r="AB196" s="84"/>
      <c r="AC196" s="84"/>
      <c r="AD196" s="84"/>
      <c r="AE196" s="84"/>
      <c r="AF196" s="84"/>
      <c r="AG196" s="84"/>
    </row>
    <row r="197" spans="1:33" ht="42" customHeight="1" x14ac:dyDescent="0.25">
      <c r="A197" s="84"/>
      <c r="B197" s="84"/>
      <c r="C197" s="84"/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73"/>
      <c r="W197" s="3" t="str">
        <f>IFERROR(VLOOKUP($V197,'Agrupamiento Activos'!$A$3:$S$50,2,0),"")</f>
        <v/>
      </c>
      <c r="X197" s="3" t="str">
        <f>IFERROR(VLOOKUP($V197,'Agrupamiento Activos'!$A$4:$S$50,9,0),"")</f>
        <v/>
      </c>
      <c r="Y197" s="3" t="str">
        <f>IFERROR(VLOOKUP($V197,'Agrupamiento Activos'!$A$4:$S$50,16,0),"")</f>
        <v/>
      </c>
      <c r="Z197" s="3" t="str">
        <f>IFERROR(VLOOKUP($V197,'Agrupamiento Activos'!$A$4:$S$50,19,0),"")</f>
        <v/>
      </c>
      <c r="AA197" s="84"/>
      <c r="AB197" s="84"/>
      <c r="AC197" s="84"/>
      <c r="AD197" s="84"/>
      <c r="AE197" s="84"/>
      <c r="AF197" s="84"/>
      <c r="AG197" s="84"/>
    </row>
    <row r="198" spans="1:33" ht="42" customHeight="1" x14ac:dyDescent="0.25">
      <c r="A198" s="84"/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73"/>
      <c r="W198" s="3" t="str">
        <f>IFERROR(VLOOKUP($V198,'Agrupamiento Activos'!$A$3:$S$50,2,0),"")</f>
        <v/>
      </c>
      <c r="X198" s="3" t="str">
        <f>IFERROR(VLOOKUP($V198,'Agrupamiento Activos'!$A$4:$S$50,9,0),"")</f>
        <v/>
      </c>
      <c r="Y198" s="3" t="str">
        <f>IFERROR(VLOOKUP($V198,'Agrupamiento Activos'!$A$4:$S$50,16,0),"")</f>
        <v/>
      </c>
      <c r="Z198" s="3" t="str">
        <f>IFERROR(VLOOKUP($V198,'Agrupamiento Activos'!$A$4:$S$50,19,0),"")</f>
        <v/>
      </c>
      <c r="AA198" s="84"/>
      <c r="AB198" s="84"/>
      <c r="AC198" s="84"/>
      <c r="AD198" s="84"/>
      <c r="AE198" s="84"/>
      <c r="AF198" s="84"/>
      <c r="AG198" s="84"/>
    </row>
    <row r="199" spans="1:33" ht="42" customHeight="1" x14ac:dyDescent="0.25">
      <c r="A199" s="84"/>
      <c r="B199" s="84"/>
      <c r="C199" s="84"/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73"/>
      <c r="W199" s="3" t="str">
        <f>IFERROR(VLOOKUP($V199,'Agrupamiento Activos'!$A$3:$S$50,2,0),"")</f>
        <v/>
      </c>
      <c r="X199" s="3" t="str">
        <f>IFERROR(VLOOKUP($V199,'Agrupamiento Activos'!$A$4:$S$50,9,0),"")</f>
        <v/>
      </c>
      <c r="Y199" s="3" t="str">
        <f>IFERROR(VLOOKUP($V199,'Agrupamiento Activos'!$A$4:$S$50,16,0),"")</f>
        <v/>
      </c>
      <c r="Z199" s="3" t="str">
        <f>IFERROR(VLOOKUP($V199,'Agrupamiento Activos'!$A$4:$S$50,19,0),"")</f>
        <v/>
      </c>
      <c r="AA199" s="84"/>
      <c r="AB199" s="84"/>
      <c r="AC199" s="84"/>
      <c r="AD199" s="84"/>
      <c r="AE199" s="84"/>
      <c r="AF199" s="84"/>
      <c r="AG199" s="84"/>
    </row>
    <row r="200" spans="1:33" ht="42" customHeight="1" x14ac:dyDescent="0.25">
      <c r="A200" s="84"/>
      <c r="B200" s="84"/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73"/>
      <c r="W200" s="3" t="str">
        <f>IFERROR(VLOOKUP($V200,'Agrupamiento Activos'!$A$3:$S$50,2,0),"")</f>
        <v/>
      </c>
      <c r="X200" s="3" t="str">
        <f>IFERROR(VLOOKUP($V200,'Agrupamiento Activos'!$A$4:$S$50,9,0),"")</f>
        <v/>
      </c>
      <c r="Y200" s="3" t="str">
        <f>IFERROR(VLOOKUP($V200,'Agrupamiento Activos'!$A$4:$S$50,16,0),"")</f>
        <v/>
      </c>
      <c r="Z200" s="3" t="str">
        <f>IFERROR(VLOOKUP($V200,'Agrupamiento Activos'!$A$4:$S$50,19,0),"")</f>
        <v/>
      </c>
      <c r="AA200" s="84"/>
      <c r="AB200" s="84"/>
      <c r="AC200" s="84"/>
      <c r="AD200" s="84"/>
      <c r="AE200" s="84"/>
      <c r="AF200" s="84"/>
      <c r="AG200" s="84"/>
    </row>
  </sheetData>
  <sheetProtection password="AA9E" sheet="1" objects="1" scenarios="1" formatCells="0" formatColumns="0" formatRows="0" insertColumns="0" insertRows="0" deleteRows="0" selectLockedCells="1" sort="0" autoFilter="0" pivotTables="0"/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57">
    <mergeCell ref="B1:AG4"/>
    <mergeCell ref="E22:E23"/>
    <mergeCell ref="F22:F23"/>
    <mergeCell ref="G22:G23"/>
    <mergeCell ref="A16:R16"/>
    <mergeCell ref="A13:R13"/>
    <mergeCell ref="A14:R14"/>
    <mergeCell ref="A9:E9"/>
    <mergeCell ref="A1:A4"/>
    <mergeCell ref="F10:R10"/>
    <mergeCell ref="A12:R12"/>
    <mergeCell ref="O22:O23"/>
    <mergeCell ref="P22:P23"/>
    <mergeCell ref="A20:U20"/>
    <mergeCell ref="A21:A23"/>
    <mergeCell ref="B21:B23"/>
    <mergeCell ref="K22:K23"/>
    <mergeCell ref="A10:E10"/>
    <mergeCell ref="A7:E7"/>
    <mergeCell ref="A8:E8"/>
    <mergeCell ref="F7:R7"/>
    <mergeCell ref="F8:R8"/>
    <mergeCell ref="F9:R9"/>
    <mergeCell ref="L21:M21"/>
    <mergeCell ref="N21:P21"/>
    <mergeCell ref="AH24:AK24"/>
    <mergeCell ref="AH20:AK23"/>
    <mergeCell ref="Q22:Q23"/>
    <mergeCell ref="S22:S23"/>
    <mergeCell ref="T22:T23"/>
    <mergeCell ref="U22:U23"/>
    <mergeCell ref="AA21:AA23"/>
    <mergeCell ref="AB21:AB23"/>
    <mergeCell ref="AC21:AC23"/>
    <mergeCell ref="R22:R23"/>
    <mergeCell ref="Q21:U21"/>
    <mergeCell ref="AE21:AE23"/>
    <mergeCell ref="AD21:AD23"/>
    <mergeCell ref="AF21:AF23"/>
    <mergeCell ref="AA20:AF20"/>
    <mergeCell ref="AG20:AG23"/>
    <mergeCell ref="V20:Z20"/>
    <mergeCell ref="C21:C23"/>
    <mergeCell ref="L22:L23"/>
    <mergeCell ref="M22:M23"/>
    <mergeCell ref="D22:D23"/>
    <mergeCell ref="H22:H23"/>
    <mergeCell ref="I22:I23"/>
    <mergeCell ref="J22:J23"/>
    <mergeCell ref="D21:F21"/>
    <mergeCell ref="G21:K21"/>
    <mergeCell ref="Z21:Z23"/>
    <mergeCell ref="Y21:Y23"/>
    <mergeCell ref="X21:X23"/>
    <mergeCell ref="W21:W23"/>
    <mergeCell ref="V21:V23"/>
    <mergeCell ref="N22:N23"/>
  </mergeCells>
  <conditionalFormatting sqref="W24">
    <cfRule type="containsText" dxfId="104" priority="28" operator="containsText" text="Pública Clasificada">
      <formula>NOT(ISERROR(SEARCH("Pública Clasificada",W24)))</formula>
    </cfRule>
    <cfRule type="containsText" dxfId="103" priority="29" operator="containsText" text="Pública Reservada">
      <formula>NOT(ISERROR(SEARCH("Pública Reservada",W24)))</formula>
    </cfRule>
    <cfRule type="containsText" dxfId="102" priority="30" operator="containsText" text="Pública">
      <formula>NOT(ISERROR(SEARCH("Pública",W24)))</formula>
    </cfRule>
  </conditionalFormatting>
  <conditionalFormatting sqref="X24:Z24">
    <cfRule type="containsText" dxfId="101" priority="25" operator="containsText" text="Medio">
      <formula>NOT(ISERROR(SEARCH("Medio",X24)))</formula>
    </cfRule>
    <cfRule type="containsText" dxfId="100" priority="26" operator="containsText" text="Alto">
      <formula>NOT(ISERROR(SEARCH("Alto",X24)))</formula>
    </cfRule>
    <cfRule type="containsText" dxfId="99" priority="27" operator="containsText" text="Bajo">
      <formula>NOT(ISERROR(SEARCH("Bajo",X24)))</formula>
    </cfRule>
  </conditionalFormatting>
  <conditionalFormatting sqref="W25:W200">
    <cfRule type="containsText" dxfId="98" priority="4" operator="containsText" text="Pública Clasificada">
      <formula>NOT(ISERROR(SEARCH("Pública Clasificada",W25)))</formula>
    </cfRule>
    <cfRule type="containsText" dxfId="97" priority="5" operator="containsText" text="Pública Reservada">
      <formula>NOT(ISERROR(SEARCH("Pública Reservada",W25)))</formula>
    </cfRule>
    <cfRule type="containsText" dxfId="96" priority="6" operator="containsText" text="Pública">
      <formula>NOT(ISERROR(SEARCH("Pública",W25)))</formula>
    </cfRule>
  </conditionalFormatting>
  <conditionalFormatting sqref="X25:Z200">
    <cfRule type="containsText" dxfId="95" priority="1" operator="containsText" text="Medio">
      <formula>NOT(ISERROR(SEARCH("Medio",X25)))</formula>
    </cfRule>
    <cfRule type="containsText" dxfId="94" priority="2" operator="containsText" text="Alto">
      <formula>NOT(ISERROR(SEARCH("Alto",X25)))</formula>
    </cfRule>
    <cfRule type="containsText" dxfId="93" priority="3" operator="containsText" text="Bajo">
      <formula>NOT(ISERROR(SEARCH("Bajo",X25)))</formula>
    </cfRule>
  </conditionalFormatting>
  <dataValidations count="6">
    <dataValidation type="list" allowBlank="1" showInputMessage="1" showErrorMessage="1" sqref="AG33:AG35 AG24:AG30 AG37:AG44 AG46 AG48:AG53 AG59:AG65 AG67:AG68 AG71:AG74 AG76:AG78 AG80:AG82 AG84:AG91 AG93:AG99">
      <formula1>"SI,NO"</formula1>
    </dataValidation>
    <dataValidation type="list" allowBlank="1" showInputMessage="1" showErrorMessage="1" sqref="F24:F90 F93:F97">
      <formula1>"Español, Inglés, Frances, Portugues, Aleman, Italiano, chino, Ruso"</formula1>
    </dataValidation>
    <dataValidation type="list" allowBlank="1" showInputMessage="1" showErrorMessage="1" sqref="G99:I99 L99:M99 G24:I90 L24:M90 G93:I97 L93:M97">
      <formula1>"X"</formula1>
    </dataValidation>
    <dataValidation type="list" allowBlank="1" showInputMessage="1" showErrorMessage="1" sqref="R99 R90:R91 R24:R88 R93:R97">
      <formula1>"Disponible, Publicada, Disponible y Publicada"</formula1>
    </dataValidation>
    <dataValidation type="list" allowBlank="1" showInputMessage="1" showErrorMessage="1" sqref="U99 U90:U91 U93:U97 U24:U88">
      <formula1>$A$95:$T$95</formula1>
    </dataValidation>
    <dataValidation allowBlank="1" showInputMessage="1" showErrorMessage="1" errorTitle="Marque o ELija X" error="Elija de la lista o Digite únicamente X" sqref="W24:Z200"/>
  </dataValidations>
  <pageMargins left="0.70866141732283472" right="0.70866141732283472" top="0.74803149606299213" bottom="0.74803149606299213" header="0.31496062992125984" footer="0.31496062992125984"/>
  <pageSetup scale="19" fitToHeight="0" orientation="landscape" r:id="rId2"/>
  <headerFooter>
    <oddFooter>&amp;C&amp;G</oddFooter>
  </headerFooter>
  <rowBreaks count="1" manualBreakCount="1">
    <brk id="97" max="16383" man="1"/>
  </rowBreaks>
  <drawing r:id="rId3"/>
  <legacyDrawing r:id="rId4"/>
  <legacyDrawingHF r:id="rId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Hoja1!$A$1:$A$15</xm:f>
          </x14:formula1>
          <xm:sqref>F7:R7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Activos'!$A$4:$A$50</xm:f>
          </x14:formula1>
          <xm:sqref>V24:V35 V37:V55 V58:V91 V93:V200</xm:sqref>
        </x14:dataValidation>
        <x14:dataValidation type="list" allowBlank="1" showInputMessage="1" showErrorMessage="1">
          <x14:formula1>
            <xm:f>'Agrupamiento Activos'!$A$4:$A$25</xm:f>
          </x14:formula1>
          <xm:sqref>V24:V35 V36 V37:V55 V57 V56 V58:V91 V93:V200 V92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27" sqref="A27"/>
    </sheetView>
  </sheetViews>
  <sheetFormatPr baseColWidth="10" defaultRowHeight="15" x14ac:dyDescent="0.2"/>
  <cols>
    <col min="1" max="1" width="39.28515625" style="1" bestFit="1" customWidth="1"/>
  </cols>
  <sheetData>
    <row r="1" spans="1:1" ht="12.75" x14ac:dyDescent="0.2">
      <c r="A1" t="s">
        <v>217</v>
      </c>
    </row>
    <row r="2" spans="1:1" ht="12.75" x14ac:dyDescent="0.2">
      <c r="A2" t="s">
        <v>218</v>
      </c>
    </row>
    <row r="3" spans="1:1" ht="12.75" x14ac:dyDescent="0.2">
      <c r="A3" t="s">
        <v>219</v>
      </c>
    </row>
    <row r="4" spans="1:1" ht="12.75" x14ac:dyDescent="0.2">
      <c r="A4" t="s">
        <v>220</v>
      </c>
    </row>
    <row r="5" spans="1:1" ht="12.75" x14ac:dyDescent="0.2">
      <c r="A5" t="s">
        <v>221</v>
      </c>
    </row>
    <row r="6" spans="1:1" ht="12.75" x14ac:dyDescent="0.2">
      <c r="A6" t="s">
        <v>222</v>
      </c>
    </row>
    <row r="7" spans="1:1" ht="12.75" x14ac:dyDescent="0.2">
      <c r="A7" s="2" t="s">
        <v>223</v>
      </c>
    </row>
    <row r="8" spans="1:1" ht="12.75" x14ac:dyDescent="0.2">
      <c r="A8" t="s">
        <v>224</v>
      </c>
    </row>
    <row r="9" spans="1:1" ht="12.75" x14ac:dyDescent="0.2">
      <c r="A9" t="s">
        <v>225</v>
      </c>
    </row>
    <row r="10" spans="1:1" ht="12.75" x14ac:dyDescent="0.2">
      <c r="A10" t="s">
        <v>226</v>
      </c>
    </row>
    <row r="11" spans="1:1" ht="12.75" x14ac:dyDescent="0.2">
      <c r="A11" t="s">
        <v>227</v>
      </c>
    </row>
    <row r="12" spans="1:1" ht="12.75" x14ac:dyDescent="0.2">
      <c r="A12" t="s">
        <v>228</v>
      </c>
    </row>
    <row r="13" spans="1:1" ht="12.75" x14ac:dyDescent="0.2">
      <c r="A13" t="s">
        <v>229</v>
      </c>
    </row>
    <row r="14" spans="1:1" ht="12.75" x14ac:dyDescent="0.2">
      <c r="A14" t="s">
        <v>230</v>
      </c>
    </row>
    <row r="15" spans="1:1" ht="12.75" x14ac:dyDescent="0.2">
      <c r="A15" t="s">
        <v>231</v>
      </c>
    </row>
    <row r="16" spans="1:1" ht="12.75" x14ac:dyDescent="0.2">
      <c r="A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27"/>
  <sheetViews>
    <sheetView zoomScale="173" zoomScaleNormal="110" workbookViewId="0">
      <selection sqref="A1:XFD1048576"/>
    </sheetView>
  </sheetViews>
  <sheetFormatPr baseColWidth="10" defaultColWidth="10.85546875" defaultRowHeight="12.75" x14ac:dyDescent="0.2"/>
  <cols>
    <col min="1" max="1" width="68.140625" style="93" customWidth="1"/>
    <col min="2" max="2" width="15.140625" style="93" bestFit="1" customWidth="1"/>
    <col min="3" max="3" width="2.140625" style="93" hidden="1" customWidth="1"/>
    <col min="4" max="4" width="7" style="93" bestFit="1" customWidth="1"/>
    <col min="5" max="5" width="10.140625" style="93" bestFit="1" customWidth="1"/>
    <col min="6" max="6" width="5.42578125" style="93" bestFit="1" customWidth="1"/>
    <col min="7" max="7" width="9.140625" style="93" bestFit="1" customWidth="1"/>
    <col min="8" max="8" width="8.7109375" style="93" hidden="1" customWidth="1"/>
    <col min="9" max="9" width="9.140625" style="93" customWidth="1"/>
    <col min="10" max="10" width="2.140625" style="93" hidden="1" customWidth="1"/>
    <col min="11" max="11" width="9.42578125" style="93" bestFit="1" customWidth="1"/>
    <col min="12" max="12" width="10.140625" style="93" bestFit="1" customWidth="1"/>
    <col min="13" max="13" width="5.42578125" style="93" bestFit="1" customWidth="1"/>
    <col min="14" max="14" width="9.140625" style="93" bestFit="1" customWidth="1"/>
    <col min="15" max="15" width="8.7109375" style="93" hidden="1" customWidth="1"/>
    <col min="16" max="16" width="11.85546875" style="93" bestFit="1" customWidth="1"/>
    <col min="17" max="17" width="2.140625" style="93" hidden="1" customWidth="1"/>
    <col min="18" max="18" width="11.28515625" style="93" hidden="1" customWidth="1"/>
    <col min="19" max="19" width="10.85546875" style="93" customWidth="1"/>
    <col min="20" max="16384" width="10.85546875" style="93"/>
  </cols>
  <sheetData>
    <row r="2" spans="1:19" ht="12.95" customHeight="1" x14ac:dyDescent="0.2">
      <c r="A2" s="85" t="s">
        <v>64</v>
      </c>
      <c r="B2" s="85" t="s">
        <v>58</v>
      </c>
      <c r="C2" s="86"/>
      <c r="D2" s="87" t="s">
        <v>59</v>
      </c>
      <c r="E2" s="88"/>
      <c r="F2" s="88"/>
      <c r="G2" s="88"/>
      <c r="H2" s="88"/>
      <c r="I2" s="89"/>
      <c r="J2" s="86"/>
      <c r="K2" s="90" t="s">
        <v>60</v>
      </c>
      <c r="L2" s="90"/>
      <c r="M2" s="90"/>
      <c r="N2" s="90"/>
      <c r="O2" s="90"/>
      <c r="P2" s="90"/>
      <c r="Q2" s="86"/>
      <c r="R2" s="91"/>
      <c r="S2" s="92" t="s">
        <v>69</v>
      </c>
    </row>
    <row r="3" spans="1:19" s="98" customFormat="1" ht="38.25" x14ac:dyDescent="0.2">
      <c r="A3" s="94"/>
      <c r="B3" s="94"/>
      <c r="C3" s="95"/>
      <c r="D3" s="96" t="s">
        <v>65</v>
      </c>
      <c r="E3" s="96" t="s">
        <v>66</v>
      </c>
      <c r="F3" s="96" t="s">
        <v>67</v>
      </c>
      <c r="G3" s="96" t="s">
        <v>68</v>
      </c>
      <c r="H3" s="96" t="s">
        <v>70</v>
      </c>
      <c r="I3" s="96" t="s">
        <v>72</v>
      </c>
      <c r="J3" s="95"/>
      <c r="K3" s="96" t="s">
        <v>65</v>
      </c>
      <c r="L3" s="96" t="s">
        <v>66</v>
      </c>
      <c r="M3" s="96" t="s">
        <v>67</v>
      </c>
      <c r="N3" s="96" t="s">
        <v>68</v>
      </c>
      <c r="O3" s="96" t="s">
        <v>70</v>
      </c>
      <c r="P3" s="96" t="s">
        <v>73</v>
      </c>
      <c r="Q3" s="95"/>
      <c r="R3" s="96"/>
      <c r="S3" s="97"/>
    </row>
    <row r="4" spans="1:19" x14ac:dyDescent="0.2">
      <c r="A4" s="99" t="s">
        <v>80</v>
      </c>
      <c r="B4" s="3" t="s">
        <v>74</v>
      </c>
      <c r="C4" s="3">
        <f>IF(B4="Pública",1,IF(B4="Pública Clasificada",2,IF(B4="Pública Reservada",3,"")))</f>
        <v>1</v>
      </c>
      <c r="D4" s="100">
        <v>4</v>
      </c>
      <c r="E4" s="3">
        <v>4</v>
      </c>
      <c r="F4" s="3">
        <v>4</v>
      </c>
      <c r="G4" s="3">
        <v>3</v>
      </c>
      <c r="H4" s="3">
        <f t="shared" ref="H4:H17" si="0">IF(D4="","",IF(E4="","",IF(F4="","",IF(G4="","",ROUND(D4*0.35+E4*0.45+F4*0.15+G4*0.05,0)))))</f>
        <v>4</v>
      </c>
      <c r="I4" s="3" t="str">
        <f t="shared" ref="I4:I17" si="1">IF(H4=5,"Alto",IF(H4=4,"Alto",IF(H4=3,"Medio",IF(H4=2,"Medio",IF(H4=1,"Bajo","")))))</f>
        <v>Alto</v>
      </c>
      <c r="J4" s="3">
        <f t="shared" ref="J4:J17" si="2">IF(I4="Bajo",1,IF(I4="Medio",2,IF(I4="Alto",3,"")))</f>
        <v>3</v>
      </c>
      <c r="K4" s="100">
        <v>4</v>
      </c>
      <c r="L4" s="3">
        <v>4</v>
      </c>
      <c r="M4" s="3">
        <v>4</v>
      </c>
      <c r="N4" s="3">
        <v>3</v>
      </c>
      <c r="O4" s="3">
        <f t="shared" ref="O4:O17" si="3">IF(K4="","",IF(L4="","",IF(M4="","",IF(N4="","",ROUND(K4*0.35+L4*0.45+M4*0.15+N4*0.05,0)))))</f>
        <v>4</v>
      </c>
      <c r="P4" s="3" t="str">
        <f t="shared" ref="P4:P17" si="4">IF(O4=5,"Alto",IF(O4=4,"Alto",IF(O4=3,"Medio",IF(O4=2,"Medio",IF(O4=1,"Bajo","")))))</f>
        <v>Alto</v>
      </c>
      <c r="Q4" s="3">
        <f t="shared" ref="Q4:Q17" si="5">IF(P4="Bajo",1,IF(P4="Medio",2,IF(P4="Alto",3,"")))</f>
        <v>3</v>
      </c>
      <c r="R4" s="3">
        <f t="shared" ref="R4:R17" si="6">IFERROR(ROUND(AVERAGE(Q4,J4,C4),0),0)</f>
        <v>2</v>
      </c>
      <c r="S4" s="3" t="str">
        <f t="shared" ref="S4:S17" si="7">IF(R4=3,"Alto",IF(R4=2,"Medio",IF(R4=1,"Bajo","")))</f>
        <v>Medio</v>
      </c>
    </row>
    <row r="5" spans="1:19" x14ac:dyDescent="0.2">
      <c r="A5" s="99" t="s">
        <v>81</v>
      </c>
      <c r="B5" s="3" t="s">
        <v>74</v>
      </c>
      <c r="C5" s="3">
        <f t="shared" ref="C5:C25" si="8">IF(B5="Pública",1,IF(B5="Pública Clasificada",2,IF(B5="Pública Reservada",3,"")))</f>
        <v>1</v>
      </c>
      <c r="D5" s="100">
        <v>2</v>
      </c>
      <c r="E5" s="3">
        <v>2</v>
      </c>
      <c r="F5" s="3">
        <v>2</v>
      </c>
      <c r="G5" s="3">
        <v>2</v>
      </c>
      <c r="H5" s="3">
        <f t="shared" si="0"/>
        <v>2</v>
      </c>
      <c r="I5" s="3" t="str">
        <f t="shared" si="1"/>
        <v>Medio</v>
      </c>
      <c r="J5" s="3">
        <f t="shared" si="2"/>
        <v>2</v>
      </c>
      <c r="K5" s="100">
        <v>2</v>
      </c>
      <c r="L5" s="3">
        <v>2</v>
      </c>
      <c r="M5" s="3">
        <v>2</v>
      </c>
      <c r="N5" s="3">
        <v>2</v>
      </c>
      <c r="O5" s="3">
        <f t="shared" si="3"/>
        <v>2</v>
      </c>
      <c r="P5" s="3" t="str">
        <f t="shared" si="4"/>
        <v>Medio</v>
      </c>
      <c r="Q5" s="3">
        <f t="shared" si="5"/>
        <v>2</v>
      </c>
      <c r="R5" s="3">
        <f t="shared" si="6"/>
        <v>2</v>
      </c>
      <c r="S5" s="3" t="str">
        <f t="shared" si="7"/>
        <v>Medio</v>
      </c>
    </row>
    <row r="6" spans="1:19" x14ac:dyDescent="0.2">
      <c r="A6" s="99" t="s">
        <v>79</v>
      </c>
      <c r="B6" s="3" t="s">
        <v>74</v>
      </c>
      <c r="C6" s="3">
        <f t="shared" si="8"/>
        <v>1</v>
      </c>
      <c r="D6" s="100">
        <v>2</v>
      </c>
      <c r="E6" s="3">
        <v>2</v>
      </c>
      <c r="F6" s="3">
        <v>2</v>
      </c>
      <c r="G6" s="3">
        <v>2</v>
      </c>
      <c r="H6" s="3">
        <f t="shared" si="0"/>
        <v>2</v>
      </c>
      <c r="I6" s="3" t="str">
        <f t="shared" si="1"/>
        <v>Medio</v>
      </c>
      <c r="J6" s="3">
        <f t="shared" si="2"/>
        <v>2</v>
      </c>
      <c r="K6" s="100">
        <v>2</v>
      </c>
      <c r="L6" s="3">
        <v>2</v>
      </c>
      <c r="M6" s="3">
        <v>2</v>
      </c>
      <c r="N6" s="3">
        <v>2</v>
      </c>
      <c r="O6" s="3">
        <f t="shared" si="3"/>
        <v>2</v>
      </c>
      <c r="P6" s="3" t="str">
        <f t="shared" si="4"/>
        <v>Medio</v>
      </c>
      <c r="Q6" s="3">
        <f t="shared" si="5"/>
        <v>2</v>
      </c>
      <c r="R6" s="3">
        <f t="shared" si="6"/>
        <v>2</v>
      </c>
      <c r="S6" s="3" t="str">
        <f t="shared" si="7"/>
        <v>Medio</v>
      </c>
    </row>
    <row r="7" spans="1:19" x14ac:dyDescent="0.2">
      <c r="A7" s="99" t="s">
        <v>82</v>
      </c>
      <c r="B7" s="3" t="s">
        <v>74</v>
      </c>
      <c r="C7" s="99"/>
      <c r="D7" s="100">
        <v>1</v>
      </c>
      <c r="E7" s="3">
        <v>1</v>
      </c>
      <c r="F7" s="3">
        <v>1</v>
      </c>
      <c r="G7" s="3">
        <v>1</v>
      </c>
      <c r="H7" s="3">
        <f t="shared" si="0"/>
        <v>1</v>
      </c>
      <c r="I7" s="3" t="str">
        <f t="shared" si="1"/>
        <v>Bajo</v>
      </c>
      <c r="J7" s="3">
        <f t="shared" si="2"/>
        <v>1</v>
      </c>
      <c r="K7" s="100">
        <v>1</v>
      </c>
      <c r="L7" s="3">
        <v>1</v>
      </c>
      <c r="M7" s="3">
        <v>1</v>
      </c>
      <c r="N7" s="3">
        <v>1</v>
      </c>
      <c r="O7" s="3">
        <f t="shared" si="3"/>
        <v>1</v>
      </c>
      <c r="P7" s="3" t="str">
        <f t="shared" si="4"/>
        <v>Bajo</v>
      </c>
      <c r="Q7" s="3">
        <f t="shared" si="5"/>
        <v>1</v>
      </c>
      <c r="R7" s="3">
        <f t="shared" si="6"/>
        <v>1</v>
      </c>
      <c r="S7" s="3" t="str">
        <f t="shared" si="7"/>
        <v>Bajo</v>
      </c>
    </row>
    <row r="8" spans="1:19" x14ac:dyDescent="0.2">
      <c r="A8" s="99" t="s">
        <v>83</v>
      </c>
      <c r="B8" s="3" t="s">
        <v>74</v>
      </c>
      <c r="C8" s="3">
        <f>IF(B8="Pública",1,IF(B8="Pública Clasificada",2,IF(B8="Pública Reservada",3,"")))</f>
        <v>1</v>
      </c>
      <c r="D8" s="100">
        <v>4</v>
      </c>
      <c r="E8" s="3">
        <v>3</v>
      </c>
      <c r="F8" s="3">
        <v>3</v>
      </c>
      <c r="G8" s="3">
        <v>1</v>
      </c>
      <c r="H8" s="3">
        <f t="shared" si="0"/>
        <v>3</v>
      </c>
      <c r="I8" s="3" t="str">
        <f t="shared" si="1"/>
        <v>Medio</v>
      </c>
      <c r="J8" s="3">
        <f t="shared" si="2"/>
        <v>2</v>
      </c>
      <c r="K8" s="100">
        <v>2</v>
      </c>
      <c r="L8" s="3">
        <v>3</v>
      </c>
      <c r="M8" s="3">
        <v>3</v>
      </c>
      <c r="N8" s="3">
        <v>1</v>
      </c>
      <c r="O8" s="3">
        <f t="shared" si="3"/>
        <v>3</v>
      </c>
      <c r="P8" s="3" t="str">
        <f t="shared" si="4"/>
        <v>Medio</v>
      </c>
      <c r="Q8" s="3">
        <f t="shared" si="5"/>
        <v>2</v>
      </c>
      <c r="R8" s="3">
        <f t="shared" si="6"/>
        <v>2</v>
      </c>
      <c r="S8" s="3" t="str">
        <f t="shared" si="7"/>
        <v>Medio</v>
      </c>
    </row>
    <row r="9" spans="1:19" x14ac:dyDescent="0.2">
      <c r="A9" s="99" t="s">
        <v>84</v>
      </c>
      <c r="B9" s="3" t="s">
        <v>71</v>
      </c>
      <c r="C9" s="3">
        <f t="shared" si="8"/>
        <v>2</v>
      </c>
      <c r="D9" s="100">
        <v>5</v>
      </c>
      <c r="E9" s="3">
        <v>5</v>
      </c>
      <c r="F9" s="3">
        <v>5</v>
      </c>
      <c r="G9" s="3">
        <v>5</v>
      </c>
      <c r="H9" s="3">
        <f t="shared" si="0"/>
        <v>5</v>
      </c>
      <c r="I9" s="3" t="str">
        <f t="shared" si="1"/>
        <v>Alto</v>
      </c>
      <c r="J9" s="3">
        <f t="shared" si="2"/>
        <v>3</v>
      </c>
      <c r="K9" s="100">
        <v>5</v>
      </c>
      <c r="L9" s="3">
        <v>5</v>
      </c>
      <c r="M9" s="3">
        <v>5</v>
      </c>
      <c r="N9" s="3">
        <v>5</v>
      </c>
      <c r="O9" s="3">
        <f t="shared" si="3"/>
        <v>5</v>
      </c>
      <c r="P9" s="3" t="str">
        <f t="shared" si="4"/>
        <v>Alto</v>
      </c>
      <c r="Q9" s="3">
        <f t="shared" si="5"/>
        <v>3</v>
      </c>
      <c r="R9" s="3">
        <f t="shared" si="6"/>
        <v>3</v>
      </c>
      <c r="S9" s="3" t="str">
        <f t="shared" si="7"/>
        <v>Alto</v>
      </c>
    </row>
    <row r="10" spans="1:19" x14ac:dyDescent="0.2">
      <c r="A10" s="99" t="s">
        <v>85</v>
      </c>
      <c r="B10" s="3" t="s">
        <v>74</v>
      </c>
      <c r="C10" s="3">
        <f t="shared" si="8"/>
        <v>1</v>
      </c>
      <c r="D10" s="100">
        <v>2</v>
      </c>
      <c r="E10" s="3">
        <v>1</v>
      </c>
      <c r="F10" s="3">
        <v>1</v>
      </c>
      <c r="G10" s="3">
        <v>1</v>
      </c>
      <c r="H10" s="3">
        <f t="shared" si="0"/>
        <v>1</v>
      </c>
      <c r="I10" s="3" t="str">
        <f t="shared" si="1"/>
        <v>Bajo</v>
      </c>
      <c r="J10" s="3">
        <f t="shared" si="2"/>
        <v>1</v>
      </c>
      <c r="K10" s="100">
        <v>2</v>
      </c>
      <c r="L10" s="3">
        <v>2</v>
      </c>
      <c r="M10" s="3">
        <v>1</v>
      </c>
      <c r="N10" s="3">
        <v>1</v>
      </c>
      <c r="O10" s="3">
        <f t="shared" si="3"/>
        <v>2</v>
      </c>
      <c r="P10" s="3" t="str">
        <f t="shared" si="4"/>
        <v>Medio</v>
      </c>
      <c r="Q10" s="3">
        <f t="shared" si="5"/>
        <v>2</v>
      </c>
      <c r="R10" s="3">
        <f t="shared" si="6"/>
        <v>1</v>
      </c>
      <c r="S10" s="3" t="str">
        <f t="shared" si="7"/>
        <v>Bajo</v>
      </c>
    </row>
    <row r="11" spans="1:19" x14ac:dyDescent="0.2">
      <c r="A11" s="99" t="s">
        <v>78</v>
      </c>
      <c r="B11" s="3" t="s">
        <v>74</v>
      </c>
      <c r="C11" s="3">
        <f t="shared" si="8"/>
        <v>1</v>
      </c>
      <c r="D11" s="100">
        <v>2</v>
      </c>
      <c r="E11" s="3">
        <v>1</v>
      </c>
      <c r="F11" s="3">
        <v>1</v>
      </c>
      <c r="G11" s="3">
        <v>1</v>
      </c>
      <c r="H11" s="3">
        <f t="shared" si="0"/>
        <v>1</v>
      </c>
      <c r="I11" s="3" t="str">
        <f t="shared" si="1"/>
        <v>Bajo</v>
      </c>
      <c r="J11" s="3">
        <f t="shared" si="2"/>
        <v>1</v>
      </c>
      <c r="K11" s="100">
        <v>2</v>
      </c>
      <c r="L11" s="3">
        <v>2</v>
      </c>
      <c r="M11" s="3">
        <v>1</v>
      </c>
      <c r="N11" s="3">
        <v>1</v>
      </c>
      <c r="O11" s="3">
        <f t="shared" si="3"/>
        <v>2</v>
      </c>
      <c r="P11" s="3" t="str">
        <f t="shared" si="4"/>
        <v>Medio</v>
      </c>
      <c r="Q11" s="3">
        <f t="shared" si="5"/>
        <v>2</v>
      </c>
      <c r="R11" s="3">
        <f t="shared" si="6"/>
        <v>1</v>
      </c>
      <c r="S11" s="3" t="str">
        <f t="shared" si="7"/>
        <v>Bajo</v>
      </c>
    </row>
    <row r="12" spans="1:19" x14ac:dyDescent="0.2">
      <c r="A12" s="99" t="s">
        <v>76</v>
      </c>
      <c r="B12" s="3" t="s">
        <v>74</v>
      </c>
      <c r="C12" s="3">
        <f t="shared" si="8"/>
        <v>1</v>
      </c>
      <c r="D12" s="100">
        <v>4</v>
      </c>
      <c r="E12" s="3">
        <v>2</v>
      </c>
      <c r="F12" s="3">
        <v>3</v>
      </c>
      <c r="G12" s="3">
        <v>1</v>
      </c>
      <c r="H12" s="3">
        <f t="shared" si="0"/>
        <v>3</v>
      </c>
      <c r="I12" s="3" t="str">
        <f t="shared" si="1"/>
        <v>Medio</v>
      </c>
      <c r="J12" s="3">
        <f t="shared" si="2"/>
        <v>2</v>
      </c>
      <c r="K12" s="100">
        <v>2</v>
      </c>
      <c r="L12" s="3">
        <v>2</v>
      </c>
      <c r="M12" s="3">
        <v>1</v>
      </c>
      <c r="N12" s="3">
        <v>1</v>
      </c>
      <c r="O12" s="3">
        <f t="shared" si="3"/>
        <v>2</v>
      </c>
      <c r="P12" s="3" t="str">
        <f t="shared" si="4"/>
        <v>Medio</v>
      </c>
      <c r="Q12" s="3">
        <f t="shared" si="5"/>
        <v>2</v>
      </c>
      <c r="R12" s="3">
        <f t="shared" si="6"/>
        <v>2</v>
      </c>
      <c r="S12" s="3" t="str">
        <f t="shared" si="7"/>
        <v>Medio</v>
      </c>
    </row>
    <row r="13" spans="1:19" x14ac:dyDescent="0.2">
      <c r="A13" s="99" t="s">
        <v>86</v>
      </c>
      <c r="B13" s="3" t="s">
        <v>74</v>
      </c>
      <c r="C13" s="3">
        <f t="shared" si="8"/>
        <v>1</v>
      </c>
      <c r="D13" s="100">
        <v>4</v>
      </c>
      <c r="E13" s="3">
        <v>2</v>
      </c>
      <c r="F13" s="3">
        <v>3</v>
      </c>
      <c r="G13" s="3">
        <v>1</v>
      </c>
      <c r="H13" s="3">
        <f t="shared" si="0"/>
        <v>3</v>
      </c>
      <c r="I13" s="3" t="str">
        <f t="shared" si="1"/>
        <v>Medio</v>
      </c>
      <c r="J13" s="3">
        <f t="shared" si="2"/>
        <v>2</v>
      </c>
      <c r="K13" s="100">
        <v>2</v>
      </c>
      <c r="L13" s="3">
        <v>2</v>
      </c>
      <c r="M13" s="3">
        <v>1</v>
      </c>
      <c r="N13" s="3">
        <v>1</v>
      </c>
      <c r="O13" s="3">
        <f t="shared" si="3"/>
        <v>2</v>
      </c>
      <c r="P13" s="3" t="str">
        <f t="shared" si="4"/>
        <v>Medio</v>
      </c>
      <c r="Q13" s="3">
        <f t="shared" si="5"/>
        <v>2</v>
      </c>
      <c r="R13" s="3">
        <f t="shared" si="6"/>
        <v>2</v>
      </c>
      <c r="S13" s="3" t="str">
        <f t="shared" si="7"/>
        <v>Medio</v>
      </c>
    </row>
    <row r="14" spans="1:19" x14ac:dyDescent="0.2">
      <c r="A14" s="99" t="s">
        <v>87</v>
      </c>
      <c r="B14" s="3" t="s">
        <v>71</v>
      </c>
      <c r="C14" s="3">
        <f t="shared" si="8"/>
        <v>2</v>
      </c>
      <c r="D14" s="100">
        <v>5</v>
      </c>
      <c r="E14" s="3">
        <v>5</v>
      </c>
      <c r="F14" s="3">
        <v>5</v>
      </c>
      <c r="G14" s="3">
        <v>5</v>
      </c>
      <c r="H14" s="3">
        <f t="shared" si="0"/>
        <v>5</v>
      </c>
      <c r="I14" s="3" t="str">
        <f t="shared" si="1"/>
        <v>Alto</v>
      </c>
      <c r="J14" s="3">
        <f t="shared" si="2"/>
        <v>3</v>
      </c>
      <c r="K14" s="100">
        <v>5</v>
      </c>
      <c r="L14" s="3">
        <v>5</v>
      </c>
      <c r="M14" s="3">
        <v>5</v>
      </c>
      <c r="N14" s="3">
        <v>5</v>
      </c>
      <c r="O14" s="3">
        <f t="shared" si="3"/>
        <v>5</v>
      </c>
      <c r="P14" s="3" t="str">
        <f t="shared" si="4"/>
        <v>Alto</v>
      </c>
      <c r="Q14" s="3">
        <f t="shared" si="5"/>
        <v>3</v>
      </c>
      <c r="R14" s="3">
        <f t="shared" si="6"/>
        <v>3</v>
      </c>
      <c r="S14" s="3" t="str">
        <f t="shared" si="7"/>
        <v>Alto</v>
      </c>
    </row>
    <row r="15" spans="1:19" x14ac:dyDescent="0.2">
      <c r="A15" s="99" t="s">
        <v>88</v>
      </c>
      <c r="B15" s="3" t="s">
        <v>74</v>
      </c>
      <c r="C15" s="3">
        <f t="shared" si="8"/>
        <v>1</v>
      </c>
      <c r="D15" s="100">
        <v>1</v>
      </c>
      <c r="E15" s="3">
        <v>1</v>
      </c>
      <c r="F15" s="3">
        <v>1</v>
      </c>
      <c r="G15" s="3">
        <v>1</v>
      </c>
      <c r="H15" s="3">
        <f t="shared" si="0"/>
        <v>1</v>
      </c>
      <c r="I15" s="3" t="str">
        <f t="shared" si="1"/>
        <v>Bajo</v>
      </c>
      <c r="J15" s="3">
        <f t="shared" si="2"/>
        <v>1</v>
      </c>
      <c r="K15" s="100">
        <v>1</v>
      </c>
      <c r="L15" s="3">
        <v>1</v>
      </c>
      <c r="M15" s="3">
        <v>1</v>
      </c>
      <c r="N15" s="3">
        <v>1</v>
      </c>
      <c r="O15" s="3">
        <f t="shared" si="3"/>
        <v>1</v>
      </c>
      <c r="P15" s="3" t="str">
        <f t="shared" si="4"/>
        <v>Bajo</v>
      </c>
      <c r="Q15" s="3">
        <f t="shared" si="5"/>
        <v>1</v>
      </c>
      <c r="R15" s="3">
        <f t="shared" si="6"/>
        <v>1</v>
      </c>
      <c r="S15" s="3" t="str">
        <f t="shared" si="7"/>
        <v>Bajo</v>
      </c>
    </row>
    <row r="16" spans="1:19" x14ac:dyDescent="0.2">
      <c r="A16" s="99" t="s">
        <v>89</v>
      </c>
      <c r="B16" s="3" t="s">
        <v>74</v>
      </c>
      <c r="C16" s="3">
        <f t="shared" si="8"/>
        <v>1</v>
      </c>
      <c r="D16" s="100">
        <v>2</v>
      </c>
      <c r="E16" s="3">
        <v>2</v>
      </c>
      <c r="F16" s="3">
        <v>2</v>
      </c>
      <c r="G16" s="3">
        <v>1</v>
      </c>
      <c r="H16" s="3">
        <f t="shared" si="0"/>
        <v>2</v>
      </c>
      <c r="I16" s="3" t="str">
        <f t="shared" si="1"/>
        <v>Medio</v>
      </c>
      <c r="J16" s="3">
        <f t="shared" si="2"/>
        <v>2</v>
      </c>
      <c r="K16" s="100">
        <v>2</v>
      </c>
      <c r="L16" s="3">
        <v>2</v>
      </c>
      <c r="M16" s="3">
        <v>2</v>
      </c>
      <c r="N16" s="3">
        <v>1</v>
      </c>
      <c r="O16" s="3">
        <f t="shared" si="3"/>
        <v>2</v>
      </c>
      <c r="P16" s="3" t="str">
        <f t="shared" si="4"/>
        <v>Medio</v>
      </c>
      <c r="Q16" s="3">
        <f t="shared" si="5"/>
        <v>2</v>
      </c>
      <c r="R16" s="3">
        <f t="shared" si="6"/>
        <v>2</v>
      </c>
      <c r="S16" s="3" t="str">
        <f t="shared" si="7"/>
        <v>Medio</v>
      </c>
    </row>
    <row r="17" spans="1:19" x14ac:dyDescent="0.2">
      <c r="A17" s="99" t="s">
        <v>90</v>
      </c>
      <c r="B17" s="3" t="s">
        <v>71</v>
      </c>
      <c r="C17" s="3">
        <f t="shared" si="8"/>
        <v>2</v>
      </c>
      <c r="D17" s="100">
        <v>5</v>
      </c>
      <c r="E17" s="3">
        <v>5</v>
      </c>
      <c r="F17" s="3">
        <v>5</v>
      </c>
      <c r="G17" s="3">
        <v>5</v>
      </c>
      <c r="H17" s="3">
        <f t="shared" si="0"/>
        <v>5</v>
      </c>
      <c r="I17" s="3" t="str">
        <f t="shared" si="1"/>
        <v>Alto</v>
      </c>
      <c r="J17" s="3">
        <f t="shared" si="2"/>
        <v>3</v>
      </c>
      <c r="K17" s="100">
        <v>5</v>
      </c>
      <c r="L17" s="3">
        <v>5</v>
      </c>
      <c r="M17" s="3">
        <v>5</v>
      </c>
      <c r="N17" s="3">
        <v>5</v>
      </c>
      <c r="O17" s="3">
        <f t="shared" si="3"/>
        <v>5</v>
      </c>
      <c r="P17" s="3" t="str">
        <f t="shared" si="4"/>
        <v>Alto</v>
      </c>
      <c r="Q17" s="3">
        <f t="shared" si="5"/>
        <v>3</v>
      </c>
      <c r="R17" s="3">
        <f t="shared" si="6"/>
        <v>3</v>
      </c>
      <c r="S17" s="3" t="str">
        <f t="shared" si="7"/>
        <v>Alto</v>
      </c>
    </row>
    <row r="18" spans="1:19" x14ac:dyDescent="0.2">
      <c r="A18" s="3" t="s">
        <v>77</v>
      </c>
      <c r="B18" s="3" t="s">
        <v>74</v>
      </c>
      <c r="C18" s="3">
        <f t="shared" si="8"/>
        <v>1</v>
      </c>
      <c r="D18" s="100">
        <v>4</v>
      </c>
      <c r="E18" s="3">
        <v>2</v>
      </c>
      <c r="F18" s="3">
        <v>3</v>
      </c>
      <c r="G18" s="3">
        <v>2</v>
      </c>
      <c r="H18" s="3">
        <f>IF(D18="","",IF(E18="","",IF(F18="","",IF(G18="","",ROUND(D18*0.35+E18*0.45+F18*0.15+G18*0.05,0)))))</f>
        <v>3</v>
      </c>
      <c r="I18" s="3" t="str">
        <f>IF(H18=5,"Alto",IF(H18=4,"Alto",IF(H18=3,"Medio",IF(H18=2,"Medio",IF(H18=1,"Bajo","")))))</f>
        <v>Medio</v>
      </c>
      <c r="J18" s="3">
        <f>IF(I18="Bajo",1,IF(I18="Medio",2,IF(I18="Alto",3,"")))</f>
        <v>2</v>
      </c>
      <c r="K18" s="100">
        <v>2</v>
      </c>
      <c r="L18" s="3">
        <v>2</v>
      </c>
      <c r="M18" s="3">
        <v>2</v>
      </c>
      <c r="N18" s="3">
        <v>2</v>
      </c>
      <c r="O18" s="3">
        <f>IF(K18="","",IF(L18="","",IF(M18="","",IF(N18="","",ROUND(K18*0.35+L18*0.45+M18*0.15+N18*0.05,0)))))</f>
        <v>2</v>
      </c>
      <c r="P18" s="3" t="str">
        <f>IF(O18=5,"Alto",IF(O18=4,"Alto",IF(O18=3,"Medio",IF(O18=2,"Medio",IF(O18=1,"Bajo","")))))</f>
        <v>Medio</v>
      </c>
      <c r="Q18" s="3">
        <f>IF(P18="Bajo",1,IF(P18="Medio",2,IF(P18="Alto",3,"")))</f>
        <v>2</v>
      </c>
      <c r="R18" s="3">
        <f>IFERROR(ROUND(AVERAGE(Q18,J18,C18),0),0)</f>
        <v>2</v>
      </c>
      <c r="S18" s="3" t="str">
        <f>IF(R18=3,"Alto",IF(R18=2,"Medio",IF(R18=1,"Bajo","")))</f>
        <v>Medio</v>
      </c>
    </row>
    <row r="19" spans="1:19" x14ac:dyDescent="0.2">
      <c r="A19" s="3" t="s">
        <v>91</v>
      </c>
      <c r="B19" s="3" t="s">
        <v>74</v>
      </c>
      <c r="C19" s="3">
        <f t="shared" si="8"/>
        <v>1</v>
      </c>
      <c r="D19" s="100">
        <v>1</v>
      </c>
      <c r="E19" s="3">
        <v>2</v>
      </c>
      <c r="F19" s="3">
        <v>1</v>
      </c>
      <c r="G19" s="3">
        <v>1</v>
      </c>
      <c r="H19" s="3">
        <f t="shared" ref="H19:H25" si="9">IF(D19="","",IF(E19="","",IF(F19="","",IF(G19="","",ROUND(D19*0.35+E19*0.45+F19*0.15+G19*0.05,0)))))</f>
        <v>1</v>
      </c>
      <c r="I19" s="3" t="str">
        <f t="shared" ref="I19:I25" si="10">IF(H19=5,"Alto",IF(H19=4,"Alto",IF(H19=3,"Medio",IF(H19=2,"Medio",IF(H19=1,"Bajo","")))))</f>
        <v>Bajo</v>
      </c>
      <c r="J19" s="3">
        <f t="shared" ref="J19:J25" si="11">IF(I19="Bajo",1,IF(I19="Medio",2,IF(I19="Alto",3,"")))</f>
        <v>1</v>
      </c>
      <c r="K19" s="100">
        <v>1</v>
      </c>
      <c r="L19" s="3">
        <v>2</v>
      </c>
      <c r="M19" s="3">
        <v>1</v>
      </c>
      <c r="N19" s="3">
        <v>1</v>
      </c>
      <c r="O19" s="3">
        <f t="shared" ref="O19:O25" si="12">IF(K19="","",IF(L19="","",IF(M19="","",IF(N19="","",ROUND(K19*0.35+L19*0.45+M19*0.15+N19*0.05,0)))))</f>
        <v>1</v>
      </c>
      <c r="P19" s="3" t="str">
        <f t="shared" ref="P19:P25" si="13">IF(O19=5,"Alto",IF(O19=4,"Alto",IF(O19=3,"Medio",IF(O19=2,"Medio",IF(O19=1,"Bajo","")))))</f>
        <v>Bajo</v>
      </c>
      <c r="Q19" s="3">
        <f t="shared" ref="Q19:Q25" si="14">IF(P19="Bajo",1,IF(P19="Medio",2,IF(P19="Alto",3,"")))</f>
        <v>1</v>
      </c>
      <c r="R19" s="3">
        <f t="shared" ref="R19:R25" si="15">IFERROR(ROUND(AVERAGE(Q19,J19,C19),0),0)</f>
        <v>1</v>
      </c>
      <c r="S19" s="3" t="str">
        <f t="shared" ref="S19:S25" si="16">IF(R19=3,"Alto",IF(R19=2,"Medio",IF(R19=1,"Bajo","")))</f>
        <v>Bajo</v>
      </c>
    </row>
    <row r="20" spans="1:19" x14ac:dyDescent="0.2">
      <c r="A20" s="3" t="s">
        <v>92</v>
      </c>
      <c r="B20" s="3" t="s">
        <v>74</v>
      </c>
      <c r="C20" s="3">
        <f t="shared" si="8"/>
        <v>1</v>
      </c>
      <c r="D20" s="100">
        <v>1</v>
      </c>
      <c r="E20" s="3">
        <v>2</v>
      </c>
      <c r="F20" s="3">
        <v>3</v>
      </c>
      <c r="G20" s="3">
        <v>1</v>
      </c>
      <c r="H20" s="3">
        <f t="shared" si="9"/>
        <v>2</v>
      </c>
      <c r="I20" s="3" t="str">
        <f t="shared" si="10"/>
        <v>Medio</v>
      </c>
      <c r="J20" s="3">
        <f t="shared" si="11"/>
        <v>2</v>
      </c>
      <c r="K20" s="100">
        <v>1</v>
      </c>
      <c r="L20" s="3">
        <v>2</v>
      </c>
      <c r="M20" s="3">
        <v>3</v>
      </c>
      <c r="N20" s="3">
        <v>1</v>
      </c>
      <c r="O20" s="3">
        <f t="shared" si="12"/>
        <v>2</v>
      </c>
      <c r="P20" s="3" t="str">
        <f t="shared" si="13"/>
        <v>Medio</v>
      </c>
      <c r="Q20" s="3">
        <f t="shared" si="14"/>
        <v>2</v>
      </c>
      <c r="R20" s="3">
        <f t="shared" si="15"/>
        <v>2</v>
      </c>
      <c r="S20" s="3" t="str">
        <f t="shared" si="16"/>
        <v>Medio</v>
      </c>
    </row>
    <row r="21" spans="1:19" x14ac:dyDescent="0.2">
      <c r="A21" s="99" t="s">
        <v>93</v>
      </c>
      <c r="B21" s="3" t="s">
        <v>74</v>
      </c>
      <c r="C21" s="3">
        <f t="shared" si="8"/>
        <v>1</v>
      </c>
      <c r="D21" s="100">
        <v>1</v>
      </c>
      <c r="E21" s="3">
        <v>2</v>
      </c>
      <c r="F21" s="3">
        <v>1</v>
      </c>
      <c r="G21" s="3">
        <v>1</v>
      </c>
      <c r="H21" s="3">
        <f t="shared" si="9"/>
        <v>1</v>
      </c>
      <c r="I21" s="3" t="str">
        <f t="shared" si="10"/>
        <v>Bajo</v>
      </c>
      <c r="J21" s="3">
        <f t="shared" si="11"/>
        <v>1</v>
      </c>
      <c r="K21" s="100">
        <v>1</v>
      </c>
      <c r="L21" s="3">
        <v>2</v>
      </c>
      <c r="M21" s="3">
        <v>1</v>
      </c>
      <c r="N21" s="3">
        <v>1</v>
      </c>
      <c r="O21" s="3">
        <f t="shared" si="12"/>
        <v>1</v>
      </c>
      <c r="P21" s="3" t="str">
        <f t="shared" si="13"/>
        <v>Bajo</v>
      </c>
      <c r="Q21" s="3">
        <f t="shared" si="14"/>
        <v>1</v>
      </c>
      <c r="R21" s="3">
        <f t="shared" si="15"/>
        <v>1</v>
      </c>
      <c r="S21" s="3" t="str">
        <f t="shared" si="16"/>
        <v>Bajo</v>
      </c>
    </row>
    <row r="22" spans="1:19" x14ac:dyDescent="0.2">
      <c r="A22" s="99" t="s">
        <v>94</v>
      </c>
      <c r="B22" s="3" t="s">
        <v>74</v>
      </c>
      <c r="C22" s="3">
        <f t="shared" si="8"/>
        <v>1</v>
      </c>
      <c r="D22" s="100">
        <v>4</v>
      </c>
      <c r="E22" s="3">
        <v>2</v>
      </c>
      <c r="F22" s="3">
        <v>3</v>
      </c>
      <c r="G22" s="3">
        <v>1</v>
      </c>
      <c r="H22" s="3">
        <f t="shared" si="9"/>
        <v>3</v>
      </c>
      <c r="I22" s="3" t="str">
        <f t="shared" si="10"/>
        <v>Medio</v>
      </c>
      <c r="J22" s="3">
        <f t="shared" si="11"/>
        <v>2</v>
      </c>
      <c r="K22" s="100">
        <v>2</v>
      </c>
      <c r="L22" s="3">
        <v>2</v>
      </c>
      <c r="M22" s="3">
        <v>1</v>
      </c>
      <c r="N22" s="3">
        <v>1</v>
      </c>
      <c r="O22" s="3">
        <f t="shared" si="12"/>
        <v>2</v>
      </c>
      <c r="P22" s="3" t="str">
        <f t="shared" si="13"/>
        <v>Medio</v>
      </c>
      <c r="Q22" s="3">
        <f t="shared" si="14"/>
        <v>2</v>
      </c>
      <c r="R22" s="3">
        <f t="shared" si="15"/>
        <v>2</v>
      </c>
      <c r="S22" s="3" t="str">
        <f t="shared" si="16"/>
        <v>Medio</v>
      </c>
    </row>
    <row r="23" spans="1:19" x14ac:dyDescent="0.2">
      <c r="A23" s="99" t="s">
        <v>95</v>
      </c>
      <c r="B23" s="3" t="s">
        <v>74</v>
      </c>
      <c r="C23" s="3">
        <f t="shared" si="8"/>
        <v>1</v>
      </c>
      <c r="D23" s="100">
        <v>4</v>
      </c>
      <c r="E23" s="3">
        <v>2</v>
      </c>
      <c r="F23" s="3">
        <v>3</v>
      </c>
      <c r="G23" s="3">
        <v>1</v>
      </c>
      <c r="H23" s="3">
        <f t="shared" si="9"/>
        <v>3</v>
      </c>
      <c r="I23" s="3" t="str">
        <f t="shared" si="10"/>
        <v>Medio</v>
      </c>
      <c r="J23" s="3">
        <f t="shared" si="11"/>
        <v>2</v>
      </c>
      <c r="K23" s="100">
        <v>2</v>
      </c>
      <c r="L23" s="3">
        <v>2</v>
      </c>
      <c r="M23" s="3">
        <v>1</v>
      </c>
      <c r="N23" s="3">
        <v>1</v>
      </c>
      <c r="O23" s="3">
        <f t="shared" si="12"/>
        <v>2</v>
      </c>
      <c r="P23" s="3" t="str">
        <f t="shared" si="13"/>
        <v>Medio</v>
      </c>
      <c r="Q23" s="3">
        <f t="shared" si="14"/>
        <v>2</v>
      </c>
      <c r="R23" s="3">
        <f t="shared" si="15"/>
        <v>2</v>
      </c>
      <c r="S23" s="3" t="str">
        <f t="shared" si="16"/>
        <v>Medio</v>
      </c>
    </row>
    <row r="24" spans="1:19" x14ac:dyDescent="0.2">
      <c r="A24" s="99" t="s">
        <v>96</v>
      </c>
      <c r="B24" s="3" t="s">
        <v>74</v>
      </c>
      <c r="C24" s="3">
        <f t="shared" si="8"/>
        <v>1</v>
      </c>
      <c r="D24" s="100">
        <v>2</v>
      </c>
      <c r="E24" s="3">
        <v>4</v>
      </c>
      <c r="F24" s="3">
        <v>2</v>
      </c>
      <c r="G24" s="3">
        <v>2</v>
      </c>
      <c r="H24" s="3">
        <f>IF(D24="","",IF(E24="","",IF(F24="","",IF(G24="","",ROUND(D24*0.35+E24*0.45+F24*0.15+G24*0.05,0)))))</f>
        <v>3</v>
      </c>
      <c r="I24" s="3" t="str">
        <f>IF(H24=5,"Alto",IF(H24=4,"Alto",IF(H24=3,"Medio",IF(H24=2,"Medio",IF(H24=1,"Bajo","")))))</f>
        <v>Medio</v>
      </c>
      <c r="J24" s="3">
        <f>IF(I24="Bajo",1,IF(I24="Medio",2,IF(I24="Alto",3,"")))</f>
        <v>2</v>
      </c>
      <c r="K24" s="100">
        <v>2</v>
      </c>
      <c r="L24" s="3">
        <v>4</v>
      </c>
      <c r="M24" s="3">
        <v>2</v>
      </c>
      <c r="N24" s="3">
        <v>2</v>
      </c>
      <c r="O24" s="3">
        <f>IF(K24="","",IF(L24="","",IF(M24="","",IF(N24="","",ROUND(K24*0.35+L24*0.45+M24*0.15+N24*0.05,0)))))</f>
        <v>3</v>
      </c>
      <c r="P24" s="3" t="str">
        <f>IF(O24=5,"Alto",IF(O24=4,"Alto",IF(O24=3,"Medio",IF(O24=2,"Medio",IF(O24=1,"Bajo","")))))</f>
        <v>Medio</v>
      </c>
      <c r="Q24" s="3">
        <f>IF(P24="Bajo",1,IF(P24="Medio",2,IF(P24="Alto",3,"")))</f>
        <v>2</v>
      </c>
      <c r="R24" s="3">
        <f>IFERROR(ROUND(AVERAGE(Q24,J24,C24),0),0)</f>
        <v>2</v>
      </c>
      <c r="S24" s="3" t="str">
        <f>IF(R24=3,"Alto",IF(R24=2,"Medio",IF(R24=1,"Bajo","")))</f>
        <v>Medio</v>
      </c>
    </row>
    <row r="25" spans="1:19" x14ac:dyDescent="0.2">
      <c r="A25" s="99" t="s">
        <v>97</v>
      </c>
      <c r="B25" s="3" t="s">
        <v>74</v>
      </c>
      <c r="C25" s="3">
        <f t="shared" si="8"/>
        <v>1</v>
      </c>
      <c r="D25" s="100">
        <v>1</v>
      </c>
      <c r="E25" s="3">
        <v>1</v>
      </c>
      <c r="F25" s="3">
        <v>1</v>
      </c>
      <c r="G25" s="3">
        <v>1</v>
      </c>
      <c r="H25" s="3">
        <f t="shared" si="9"/>
        <v>1</v>
      </c>
      <c r="I25" s="3" t="str">
        <f t="shared" si="10"/>
        <v>Bajo</v>
      </c>
      <c r="J25" s="3">
        <f t="shared" si="11"/>
        <v>1</v>
      </c>
      <c r="K25" s="100">
        <v>1</v>
      </c>
      <c r="L25" s="3">
        <v>1</v>
      </c>
      <c r="M25" s="3">
        <v>1</v>
      </c>
      <c r="N25" s="3">
        <v>1</v>
      </c>
      <c r="O25" s="3">
        <f t="shared" si="12"/>
        <v>1</v>
      </c>
      <c r="P25" s="3" t="str">
        <f t="shared" si="13"/>
        <v>Bajo</v>
      </c>
      <c r="Q25" s="3">
        <f t="shared" si="14"/>
        <v>1</v>
      </c>
      <c r="R25" s="3">
        <f t="shared" si="15"/>
        <v>1</v>
      </c>
      <c r="S25" s="3" t="str">
        <f t="shared" si="16"/>
        <v>Bajo</v>
      </c>
    </row>
    <row r="27" spans="1:19" x14ac:dyDescent="0.2">
      <c r="A27" s="101"/>
    </row>
  </sheetData>
  <sheetProtection password="AA9E" sheet="1" objects="1" scenarios="1" formatCells="0" formatColumns="0" formatRows="0" insertRows="0" deleteRows="0" selectLockedCells="1" sort="0" autoFilter="0" pivotTables="0"/>
  <mergeCells count="5">
    <mergeCell ref="S2:S3"/>
    <mergeCell ref="A2:A3"/>
    <mergeCell ref="D2:I2"/>
    <mergeCell ref="K2:P2"/>
    <mergeCell ref="B2:B3"/>
  </mergeCells>
  <conditionalFormatting sqref="B8:B12 B22">
    <cfRule type="containsText" dxfId="92" priority="22" operator="containsText" text="Pública Clasificada">
      <formula>NOT(ISERROR(SEARCH("Pública Clasificada",B8)))</formula>
    </cfRule>
    <cfRule type="containsText" dxfId="91" priority="23" operator="containsText" text="Pública Reservada">
      <formula>NOT(ISERROR(SEARCH("Pública Reservada",B8)))</formula>
    </cfRule>
    <cfRule type="containsText" dxfId="90" priority="24" operator="containsText" text="Pública">
      <formula>NOT(ISERROR(SEARCH("Pública",B8)))</formula>
    </cfRule>
  </conditionalFormatting>
  <conditionalFormatting sqref="P14:P16 S14:S16">
    <cfRule type="containsText" dxfId="89" priority="16" operator="containsText" text="Medio">
      <formula>NOT(ISERROR(SEARCH("Medio",P14)))</formula>
    </cfRule>
    <cfRule type="containsText" dxfId="88" priority="17" operator="containsText" text="Alto">
      <formula>NOT(ISERROR(SEARCH("Alto",P14)))</formula>
    </cfRule>
    <cfRule type="containsText" dxfId="87" priority="18" operator="containsText" text="Bajo">
      <formula>NOT(ISERROR(SEARCH("Bajo",P14)))</formula>
    </cfRule>
  </conditionalFormatting>
  <conditionalFormatting sqref="B4:B6">
    <cfRule type="containsText" dxfId="86" priority="97" operator="containsText" text="Pública Clasificada">
      <formula>NOT(ISERROR(SEARCH("Pública Clasificada",B4)))</formula>
    </cfRule>
    <cfRule type="containsText" dxfId="85" priority="98" operator="containsText" text="Pública Reservada">
      <formula>NOT(ISERROR(SEARCH("Pública Reservada",B4)))</formula>
    </cfRule>
    <cfRule type="containsText" dxfId="84" priority="99" operator="containsText" text="Pública">
      <formula>NOT(ISERROR(SEARCH("Pública",B4)))</formula>
    </cfRule>
  </conditionalFormatting>
  <conditionalFormatting sqref="S8:S12 P8:P12 I8:I12">
    <cfRule type="containsText" dxfId="83" priority="94" operator="containsText" text="Medio">
      <formula>NOT(ISERROR(SEARCH("Medio",I8)))</formula>
    </cfRule>
    <cfRule type="containsText" dxfId="82" priority="95" operator="containsText" text="Alto">
      <formula>NOT(ISERROR(SEARCH("Alto",I8)))</formula>
    </cfRule>
    <cfRule type="containsText" dxfId="81" priority="96" operator="containsText" text="Bajo">
      <formula>NOT(ISERROR(SEARCH("Bajo",I8)))</formula>
    </cfRule>
  </conditionalFormatting>
  <conditionalFormatting sqref="I4 P4 S4">
    <cfRule type="containsText" dxfId="80" priority="91" operator="containsText" text="Medio">
      <formula>NOT(ISERROR(SEARCH("Medio",I4)))</formula>
    </cfRule>
    <cfRule type="containsText" dxfId="79" priority="92" operator="containsText" text="Alto">
      <formula>NOT(ISERROR(SEARCH("Alto",I4)))</formula>
    </cfRule>
    <cfRule type="containsText" dxfId="78" priority="93" operator="containsText" text="Bajo">
      <formula>NOT(ISERROR(SEARCH("Bajo",I4)))</formula>
    </cfRule>
  </conditionalFormatting>
  <conditionalFormatting sqref="I5 P5 S5">
    <cfRule type="containsText" dxfId="77" priority="88" operator="containsText" text="Medio">
      <formula>NOT(ISERROR(SEARCH("Medio",I5)))</formula>
    </cfRule>
    <cfRule type="containsText" dxfId="76" priority="89" operator="containsText" text="Alto">
      <formula>NOT(ISERROR(SEARCH("Alto",I5)))</formula>
    </cfRule>
    <cfRule type="containsText" dxfId="75" priority="90" operator="containsText" text="Bajo">
      <formula>NOT(ISERROR(SEARCH("Bajo",I5)))</formula>
    </cfRule>
  </conditionalFormatting>
  <conditionalFormatting sqref="I6 P6 S6">
    <cfRule type="containsText" dxfId="74" priority="85" operator="containsText" text="Medio">
      <formula>NOT(ISERROR(SEARCH("Medio",I6)))</formula>
    </cfRule>
    <cfRule type="containsText" dxfId="73" priority="86" operator="containsText" text="Alto">
      <formula>NOT(ISERROR(SEARCH("Alto",I6)))</formula>
    </cfRule>
    <cfRule type="containsText" dxfId="72" priority="87" operator="containsText" text="Bajo">
      <formula>NOT(ISERROR(SEARCH("Bajo",I6)))</formula>
    </cfRule>
  </conditionalFormatting>
  <conditionalFormatting sqref="I7 P7 S7">
    <cfRule type="containsText" dxfId="71" priority="82" operator="containsText" text="Medio">
      <formula>NOT(ISERROR(SEARCH("Medio",I7)))</formula>
    </cfRule>
    <cfRule type="containsText" dxfId="70" priority="83" operator="containsText" text="Alto">
      <formula>NOT(ISERROR(SEARCH("Alto",I7)))</formula>
    </cfRule>
    <cfRule type="containsText" dxfId="69" priority="84" operator="containsText" text="Bajo">
      <formula>NOT(ISERROR(SEARCH("Bajo",I7)))</formula>
    </cfRule>
  </conditionalFormatting>
  <conditionalFormatting sqref="B7">
    <cfRule type="containsText" dxfId="68" priority="76" operator="containsText" text="Pública Clasificada">
      <formula>NOT(ISERROR(SEARCH("Pública Clasificada",B7)))</formula>
    </cfRule>
    <cfRule type="containsText" dxfId="67" priority="77" operator="containsText" text="Pública Reservada">
      <formula>NOT(ISERROR(SEARCH("Pública Reservada",B7)))</formula>
    </cfRule>
    <cfRule type="containsText" dxfId="66" priority="78" operator="containsText" text="Pública">
      <formula>NOT(ISERROR(SEARCH("Pública",B7)))</formula>
    </cfRule>
  </conditionalFormatting>
  <conditionalFormatting sqref="B13">
    <cfRule type="containsText" dxfId="65" priority="73" operator="containsText" text="Pública Clasificada">
      <formula>NOT(ISERROR(SEARCH("Pública Clasificada",B13)))</formula>
    </cfRule>
    <cfRule type="containsText" dxfId="64" priority="74" operator="containsText" text="Pública Reservada">
      <formula>NOT(ISERROR(SEARCH("Pública Reservada",B13)))</formula>
    </cfRule>
    <cfRule type="containsText" dxfId="63" priority="75" operator="containsText" text="Pública">
      <formula>NOT(ISERROR(SEARCH("Pública",B13)))</formula>
    </cfRule>
  </conditionalFormatting>
  <conditionalFormatting sqref="S13 P13 I13">
    <cfRule type="containsText" dxfId="62" priority="70" operator="containsText" text="Medio">
      <formula>NOT(ISERROR(SEARCH("Medio",I13)))</formula>
    </cfRule>
    <cfRule type="containsText" dxfId="61" priority="71" operator="containsText" text="Alto">
      <formula>NOT(ISERROR(SEARCH("Alto",I13)))</formula>
    </cfRule>
    <cfRule type="containsText" dxfId="60" priority="72" operator="containsText" text="Bajo">
      <formula>NOT(ISERROR(SEARCH("Bajo",I13)))</formula>
    </cfRule>
  </conditionalFormatting>
  <conditionalFormatting sqref="B14">
    <cfRule type="containsText" dxfId="59" priority="67" operator="containsText" text="Pública Clasificada">
      <formula>NOT(ISERROR(SEARCH("Pública Clasificada",B14)))</formula>
    </cfRule>
    <cfRule type="containsText" dxfId="58" priority="68" operator="containsText" text="Pública Reservada">
      <formula>NOT(ISERROR(SEARCH("Pública Reservada",B14)))</formula>
    </cfRule>
    <cfRule type="containsText" dxfId="57" priority="69" operator="containsText" text="Pública">
      <formula>NOT(ISERROR(SEARCH("Pública",B14)))</formula>
    </cfRule>
  </conditionalFormatting>
  <conditionalFormatting sqref="I14">
    <cfRule type="containsText" dxfId="56" priority="64" operator="containsText" text="Medio">
      <formula>NOT(ISERROR(SEARCH("Medio",I14)))</formula>
    </cfRule>
    <cfRule type="containsText" dxfId="55" priority="65" operator="containsText" text="Alto">
      <formula>NOT(ISERROR(SEARCH("Alto",I14)))</formula>
    </cfRule>
    <cfRule type="containsText" dxfId="54" priority="66" operator="containsText" text="Bajo">
      <formula>NOT(ISERROR(SEARCH("Bajo",I14)))</formula>
    </cfRule>
  </conditionalFormatting>
  <conditionalFormatting sqref="B15">
    <cfRule type="containsText" dxfId="53" priority="61" operator="containsText" text="Pública Clasificada">
      <formula>NOT(ISERROR(SEARCH("Pública Clasificada",B15)))</formula>
    </cfRule>
    <cfRule type="containsText" dxfId="52" priority="62" operator="containsText" text="Pública Reservada">
      <formula>NOT(ISERROR(SEARCH("Pública Reservada",B15)))</formula>
    </cfRule>
    <cfRule type="containsText" dxfId="51" priority="63" operator="containsText" text="Pública">
      <formula>NOT(ISERROR(SEARCH("Pública",B15)))</formula>
    </cfRule>
  </conditionalFormatting>
  <conditionalFormatting sqref="I15">
    <cfRule type="containsText" dxfId="50" priority="58" operator="containsText" text="Medio">
      <formula>NOT(ISERROR(SEARCH("Medio",I15)))</formula>
    </cfRule>
    <cfRule type="containsText" dxfId="49" priority="59" operator="containsText" text="Alto">
      <formula>NOT(ISERROR(SEARCH("Alto",I15)))</formula>
    </cfRule>
    <cfRule type="containsText" dxfId="48" priority="60" operator="containsText" text="Bajo">
      <formula>NOT(ISERROR(SEARCH("Bajo",I15)))</formula>
    </cfRule>
  </conditionalFormatting>
  <conditionalFormatting sqref="B16">
    <cfRule type="containsText" dxfId="47" priority="55" operator="containsText" text="Pública Clasificada">
      <formula>NOT(ISERROR(SEARCH("Pública Clasificada",B16)))</formula>
    </cfRule>
    <cfRule type="containsText" dxfId="46" priority="56" operator="containsText" text="Pública Reservada">
      <formula>NOT(ISERROR(SEARCH("Pública Reservada",B16)))</formula>
    </cfRule>
    <cfRule type="containsText" dxfId="45" priority="57" operator="containsText" text="Pública">
      <formula>NOT(ISERROR(SEARCH("Pública",B16)))</formula>
    </cfRule>
  </conditionalFormatting>
  <conditionalFormatting sqref="I16">
    <cfRule type="containsText" dxfId="44" priority="52" operator="containsText" text="Medio">
      <formula>NOT(ISERROR(SEARCH("Medio",I16)))</formula>
    </cfRule>
    <cfRule type="containsText" dxfId="43" priority="53" operator="containsText" text="Alto">
      <formula>NOT(ISERROR(SEARCH("Alto",I16)))</formula>
    </cfRule>
    <cfRule type="containsText" dxfId="42" priority="54" operator="containsText" text="Bajo">
      <formula>NOT(ISERROR(SEARCH("Bajo",I16)))</formula>
    </cfRule>
  </conditionalFormatting>
  <conditionalFormatting sqref="B19:B20 B25">
    <cfRule type="containsText" dxfId="41" priority="34" operator="containsText" text="Pública Clasificada">
      <formula>NOT(ISERROR(SEARCH("Pública Clasificada",B19)))</formula>
    </cfRule>
    <cfRule type="containsText" dxfId="40" priority="35" operator="containsText" text="Pública Reservada">
      <formula>NOT(ISERROR(SEARCH("Pública Reservada",B19)))</formula>
    </cfRule>
    <cfRule type="containsText" dxfId="39" priority="36" operator="containsText" text="Pública">
      <formula>NOT(ISERROR(SEARCH("Pública",B19)))</formula>
    </cfRule>
  </conditionalFormatting>
  <conditionalFormatting sqref="I19:I20 P19:P20 S19:S20 S25 P25 I25">
    <cfRule type="containsText" dxfId="38" priority="31" operator="containsText" text="Medio">
      <formula>NOT(ISERROR(SEARCH("Medio",I19)))</formula>
    </cfRule>
    <cfRule type="containsText" dxfId="37" priority="32" operator="containsText" text="Alto">
      <formula>NOT(ISERROR(SEARCH("Alto",I19)))</formula>
    </cfRule>
    <cfRule type="containsText" dxfId="36" priority="33" operator="containsText" text="Bajo">
      <formula>NOT(ISERROR(SEARCH("Bajo",I19)))</formula>
    </cfRule>
  </conditionalFormatting>
  <conditionalFormatting sqref="B21">
    <cfRule type="containsText" dxfId="35" priority="28" operator="containsText" text="Pública Clasificada">
      <formula>NOT(ISERROR(SEARCH("Pública Clasificada",B21)))</formula>
    </cfRule>
    <cfRule type="containsText" dxfId="34" priority="29" operator="containsText" text="Pública Reservada">
      <formula>NOT(ISERROR(SEARCH("Pública Reservada",B21)))</formula>
    </cfRule>
    <cfRule type="containsText" dxfId="33" priority="30" operator="containsText" text="Pública">
      <formula>NOT(ISERROR(SEARCH("Pública",B21)))</formula>
    </cfRule>
  </conditionalFormatting>
  <conditionalFormatting sqref="I21 P21 S21">
    <cfRule type="containsText" dxfId="32" priority="25" operator="containsText" text="Medio">
      <formula>NOT(ISERROR(SEARCH("Medio",I21)))</formula>
    </cfRule>
    <cfRule type="containsText" dxfId="31" priority="26" operator="containsText" text="Alto">
      <formula>NOT(ISERROR(SEARCH("Alto",I21)))</formula>
    </cfRule>
    <cfRule type="containsText" dxfId="30" priority="27" operator="containsText" text="Bajo">
      <formula>NOT(ISERROR(SEARCH("Bajo",I21)))</formula>
    </cfRule>
  </conditionalFormatting>
  <conditionalFormatting sqref="S22 P22 I22">
    <cfRule type="containsText" dxfId="29" priority="19" operator="containsText" text="Medio">
      <formula>NOT(ISERROR(SEARCH("Medio",I22)))</formula>
    </cfRule>
    <cfRule type="containsText" dxfId="28" priority="20" operator="containsText" text="Alto">
      <formula>NOT(ISERROR(SEARCH("Alto",I22)))</formula>
    </cfRule>
    <cfRule type="containsText" dxfId="27" priority="21" operator="containsText" text="Bajo">
      <formula>NOT(ISERROR(SEARCH("Bajo",I22)))</formula>
    </cfRule>
  </conditionalFormatting>
  <conditionalFormatting sqref="P17 S17">
    <cfRule type="containsText" dxfId="26" priority="49" operator="containsText" text="Medio">
      <formula>NOT(ISERROR(SEARCH("Medio",P17)))</formula>
    </cfRule>
    <cfRule type="containsText" dxfId="25" priority="50" operator="containsText" text="Alto">
      <formula>NOT(ISERROR(SEARCH("Alto",P17)))</formula>
    </cfRule>
    <cfRule type="containsText" dxfId="24" priority="51" operator="containsText" text="Bajo">
      <formula>NOT(ISERROR(SEARCH("Bajo",P17)))</formula>
    </cfRule>
  </conditionalFormatting>
  <conditionalFormatting sqref="B17">
    <cfRule type="containsText" dxfId="23" priority="46" operator="containsText" text="Pública Clasificada">
      <formula>NOT(ISERROR(SEARCH("Pública Clasificada",B17)))</formula>
    </cfRule>
    <cfRule type="containsText" dxfId="22" priority="47" operator="containsText" text="Pública Reservada">
      <formula>NOT(ISERROR(SEARCH("Pública Reservada",B17)))</formula>
    </cfRule>
    <cfRule type="containsText" dxfId="21" priority="48" operator="containsText" text="Pública">
      <formula>NOT(ISERROR(SEARCH("Pública",B17)))</formula>
    </cfRule>
  </conditionalFormatting>
  <conditionalFormatting sqref="I17">
    <cfRule type="containsText" dxfId="20" priority="43" operator="containsText" text="Medio">
      <formula>NOT(ISERROR(SEARCH("Medio",I17)))</formula>
    </cfRule>
    <cfRule type="containsText" dxfId="19" priority="44" operator="containsText" text="Alto">
      <formula>NOT(ISERROR(SEARCH("Alto",I17)))</formula>
    </cfRule>
    <cfRule type="containsText" dxfId="18" priority="45" operator="containsText" text="Bajo">
      <formula>NOT(ISERROR(SEARCH("Bajo",I17)))</formula>
    </cfRule>
  </conditionalFormatting>
  <conditionalFormatting sqref="B18">
    <cfRule type="containsText" dxfId="17" priority="40" operator="containsText" text="Pública Clasificada">
      <formula>NOT(ISERROR(SEARCH("Pública Clasificada",B18)))</formula>
    </cfRule>
    <cfRule type="containsText" dxfId="16" priority="41" operator="containsText" text="Pública Reservada">
      <formula>NOT(ISERROR(SEARCH("Pública Reservada",B18)))</formula>
    </cfRule>
    <cfRule type="containsText" dxfId="15" priority="42" operator="containsText" text="Pública">
      <formula>NOT(ISERROR(SEARCH("Pública",B18)))</formula>
    </cfRule>
  </conditionalFormatting>
  <conditionalFormatting sqref="I18 P18 S18">
    <cfRule type="containsText" dxfId="14" priority="37" operator="containsText" text="Medio">
      <formula>NOT(ISERROR(SEARCH("Medio",I18)))</formula>
    </cfRule>
    <cfRule type="containsText" dxfId="13" priority="38" operator="containsText" text="Alto">
      <formula>NOT(ISERROR(SEARCH("Alto",I18)))</formula>
    </cfRule>
    <cfRule type="containsText" dxfId="12" priority="39" operator="containsText" text="Bajo">
      <formula>NOT(ISERROR(SEARCH("Bajo",I18)))</formula>
    </cfRule>
  </conditionalFormatting>
  <conditionalFormatting sqref="B23">
    <cfRule type="containsText" dxfId="11" priority="100" operator="containsText" text="Pública Clasificada">
      <formula>NOT(ISERROR(SEARCH("Pública Clasificada",B23)))</formula>
    </cfRule>
    <cfRule type="containsText" dxfId="10" priority="100" operator="containsText" text="Pública Reservada">
      <formula>NOT(ISERROR(SEARCH("Pública Reservada",B23)))</formula>
    </cfRule>
    <cfRule type="containsText" dxfId="9" priority="100" operator="containsText" text="Pública">
      <formula>NOT(ISERROR(SEARCH("Pública",B23)))</formula>
    </cfRule>
  </conditionalFormatting>
  <conditionalFormatting sqref="S23 P23 I23">
    <cfRule type="containsText" dxfId="8" priority="13" operator="containsText" text="Medio">
      <formula>NOT(ISERROR(SEARCH("Medio",I23)))</formula>
    </cfRule>
    <cfRule type="containsText" dxfId="7" priority="14" operator="containsText" text="Alto">
      <formula>NOT(ISERROR(SEARCH("Alto",I23)))</formula>
    </cfRule>
    <cfRule type="containsText" dxfId="6" priority="15" operator="containsText" text="Bajo">
      <formula>NOT(ISERROR(SEARCH("Bajo",I23)))</formula>
    </cfRule>
  </conditionalFormatting>
  <conditionalFormatting sqref="B24">
    <cfRule type="containsText" dxfId="5" priority="10" operator="containsText" text="Pública Clasificada">
      <formula>NOT(ISERROR(SEARCH("Pública Clasificada",B24)))</formula>
    </cfRule>
    <cfRule type="containsText" dxfId="4" priority="11" operator="containsText" text="Pública Reservada">
      <formula>NOT(ISERROR(SEARCH("Pública Reservada",B24)))</formula>
    </cfRule>
    <cfRule type="containsText" dxfId="3" priority="12" operator="containsText" text="Pública">
      <formula>NOT(ISERROR(SEARCH("Pública",B24)))</formula>
    </cfRule>
  </conditionalFormatting>
  <conditionalFormatting sqref="I24 P24 S24">
    <cfRule type="containsText" dxfId="2" priority="7" operator="containsText" text="Medio">
      <formula>NOT(ISERROR(SEARCH("Medio",I24)))</formula>
    </cfRule>
    <cfRule type="containsText" dxfId="1" priority="8" operator="containsText" text="Alto">
      <formula>NOT(ISERROR(SEARCH("Alto",I24)))</formula>
    </cfRule>
    <cfRule type="containsText" dxfId="0" priority="9" operator="containsText" text="Bajo">
      <formula>NOT(ISERROR(SEARCH("Bajo",I24)))</formula>
    </cfRule>
  </conditionalFormatting>
  <dataValidations disablePrompts="1" count="2">
    <dataValidation type="list" allowBlank="1" showInputMessage="1" showErrorMessage="1" sqref="D4:G25 K4:N25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 de Activos</vt:lpstr>
      <vt:lpstr>Hoja1</vt:lpstr>
      <vt:lpstr>Agrupamiento Activos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2018-06-16T00:00:06Z</cp:lastPrinted>
  <dcterms:created xsi:type="dcterms:W3CDTF">2015-07-22T20:34:34Z</dcterms:created>
  <dcterms:modified xsi:type="dcterms:W3CDTF">2018-09-05T19:35:03Z</dcterms:modified>
</cp:coreProperties>
</file>