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18945" windowHeight="11310" tabRatio="403"/>
  </bookViews>
  <sheets>
    <sheet name="Inventario de Activos" sheetId="1" r:id="rId1"/>
    <sheet name="Hoja1" sheetId="3" state="hidden" r:id="rId2"/>
    <sheet name="Agrupamiento Activos" sheetId="2" r:id="rId3"/>
    <sheet name="Hoja2" sheetId="4" state="hidden" r:id="rId4"/>
  </sheets>
  <definedNames>
    <definedName name="_xlnm._FilterDatabase" localSheetId="0" hidden="1">'Inventario de Activos'!$W$21:$AF$123</definedName>
    <definedName name="Idioma">#REF!</definedName>
    <definedName name="Z_5A47BE45_6FF8_E742_A61A_489459C72465_.wvu.Cols" localSheetId="0" hidden="1">'Inventario de Activos'!$AH:$AK</definedName>
    <definedName name="Z_5A47BE45_6FF8_E742_A61A_489459C72465_.wvu.FilterData" localSheetId="0" hidden="1">'Inventario de Activos'!$A$7:$AK$24</definedName>
  </definedNames>
  <calcPr calcId="144525"/>
  <customWorkbookViews>
    <customWorkbookView name="Renan Quevedo Gomez - Vista personalizada" guid="{5A47BE45-6FF8-E742-A61A-489459C72465}" mergeInterval="0" personalView="1" windowWidth="1440" windowHeight="900" tabRatio="403" activeSheetId="1"/>
  </customWorkbookViews>
</workbook>
</file>

<file path=xl/calcChain.xml><?xml version="1.0" encoding="utf-8"?>
<calcChain xmlns="http://schemas.openxmlformats.org/spreadsheetml/2006/main">
  <c r="Y99" i="1" l="1"/>
  <c r="W99" i="1"/>
  <c r="O24" i="2"/>
  <c r="P24" i="2" s="1"/>
  <c r="Q24" i="2" s="1"/>
  <c r="H24" i="2"/>
  <c r="I24" i="2" s="1"/>
  <c r="J24" i="2" s="1"/>
  <c r="C24" i="2"/>
  <c r="X99" i="1" l="1"/>
  <c r="R24" i="2"/>
  <c r="S24" i="2" s="1"/>
  <c r="Z99" i="1" s="1"/>
  <c r="W63" i="1"/>
  <c r="W71" i="1"/>
  <c r="W78" i="1"/>
  <c r="W83" i="1"/>
  <c r="W84" i="1"/>
  <c r="W85" i="1"/>
  <c r="W86" i="1"/>
  <c r="W87" i="1"/>
  <c r="W62" i="1"/>
  <c r="W60" i="1"/>
  <c r="W59" i="1"/>
  <c r="W58" i="1"/>
  <c r="W57" i="1"/>
  <c r="W56" i="1"/>
  <c r="W55" i="1"/>
  <c r="W54" i="1"/>
  <c r="W53" i="1"/>
  <c r="W52" i="1"/>
  <c r="W51" i="1"/>
  <c r="W50" i="1"/>
  <c r="W49" i="1"/>
  <c r="W48" i="1"/>
  <c r="W47" i="1"/>
  <c r="W46" i="1"/>
  <c r="W45" i="1"/>
  <c r="W44" i="1"/>
  <c r="W43" i="1"/>
  <c r="W42" i="1"/>
  <c r="W41" i="1"/>
  <c r="W40" i="1"/>
  <c r="W39" i="1"/>
  <c r="W38" i="1"/>
  <c r="W37" i="1"/>
  <c r="W36" i="1"/>
  <c r="W35" i="1"/>
  <c r="W34" i="1"/>
  <c r="W33" i="1"/>
  <c r="W32" i="1"/>
  <c r="W31" i="1"/>
  <c r="W30" i="1"/>
  <c r="W29" i="1"/>
  <c r="W28" i="1"/>
  <c r="W27" i="1"/>
  <c r="W26" i="1"/>
  <c r="W25" i="1"/>
  <c r="W24" i="1"/>
  <c r="W123" i="1"/>
  <c r="W122" i="1"/>
  <c r="W121" i="1"/>
  <c r="W120" i="1"/>
  <c r="W119" i="1"/>
  <c r="W118" i="1"/>
  <c r="W117" i="1"/>
  <c r="W116" i="1"/>
  <c r="W115" i="1"/>
  <c r="W114" i="1"/>
  <c r="W113" i="1"/>
  <c r="W112" i="1"/>
  <c r="W111" i="1"/>
  <c r="W110" i="1"/>
  <c r="W109" i="1"/>
  <c r="W108" i="1"/>
  <c r="W107" i="1"/>
  <c r="W106" i="1"/>
  <c r="W105" i="1"/>
  <c r="W104" i="1"/>
  <c r="W103" i="1"/>
  <c r="W102" i="1"/>
  <c r="W101" i="1"/>
  <c r="W100" i="1"/>
  <c r="W98" i="1"/>
  <c r="W97" i="1"/>
  <c r="W96" i="1"/>
  <c r="W95" i="1"/>
  <c r="W94" i="1"/>
  <c r="W93" i="1"/>
  <c r="W92" i="1"/>
  <c r="W91" i="1"/>
  <c r="W90" i="1"/>
  <c r="W89" i="1"/>
  <c r="W88" i="1"/>
  <c r="W82" i="1"/>
  <c r="W81" i="1"/>
  <c r="W80" i="1"/>
  <c r="W79" i="1"/>
  <c r="W77" i="1"/>
  <c r="W76" i="1"/>
  <c r="W75" i="1"/>
  <c r="W74" i="1"/>
  <c r="W73" i="1"/>
  <c r="W72" i="1"/>
  <c r="W70" i="1"/>
  <c r="W69" i="1"/>
  <c r="W68" i="1"/>
  <c r="W67" i="1"/>
  <c r="W66" i="1"/>
  <c r="W65" i="1"/>
  <c r="W64" i="1"/>
  <c r="W61" i="1"/>
  <c r="O23" i="2" l="1"/>
  <c r="P23" i="2" s="1"/>
  <c r="H23" i="2"/>
  <c r="I23" i="2" s="1"/>
  <c r="C23" i="2"/>
  <c r="O22" i="2"/>
  <c r="P22" i="2" s="1"/>
  <c r="H22" i="2"/>
  <c r="I22" i="2" s="1"/>
  <c r="C22" i="2"/>
  <c r="O21" i="2"/>
  <c r="P21" i="2" s="1"/>
  <c r="H21" i="2"/>
  <c r="I21" i="2" s="1"/>
  <c r="C21" i="2"/>
  <c r="O20" i="2"/>
  <c r="P20" i="2" s="1"/>
  <c r="Q20" i="2" s="1"/>
  <c r="H20" i="2"/>
  <c r="I20" i="2" s="1"/>
  <c r="J20" i="2" s="1"/>
  <c r="C20" i="2"/>
  <c r="O19" i="2"/>
  <c r="P19" i="2" s="1"/>
  <c r="H19" i="2"/>
  <c r="I19" i="2" s="1"/>
  <c r="C19" i="2"/>
  <c r="Q22" i="2" l="1"/>
  <c r="Y58" i="1"/>
  <c r="J21" i="2"/>
  <c r="X72" i="1"/>
  <c r="X112" i="1"/>
  <c r="J19" i="2"/>
  <c r="X92" i="1"/>
  <c r="X82" i="1"/>
  <c r="X34" i="1"/>
  <c r="X91" i="1"/>
  <c r="X89" i="1"/>
  <c r="X47" i="1"/>
  <c r="X36" i="1"/>
  <c r="X88" i="1"/>
  <c r="X73" i="1"/>
  <c r="X41" i="1"/>
  <c r="X114" i="1"/>
  <c r="J22" i="2"/>
  <c r="X58" i="1"/>
  <c r="J23" i="2"/>
  <c r="X56" i="1"/>
  <c r="X54" i="1"/>
  <c r="Q21" i="2"/>
  <c r="Y72" i="1"/>
  <c r="Y112" i="1"/>
  <c r="Q19" i="2"/>
  <c r="Y91" i="1"/>
  <c r="Y89" i="1"/>
  <c r="Y47" i="1"/>
  <c r="Y36" i="1"/>
  <c r="Y34" i="1"/>
  <c r="Y88" i="1"/>
  <c r="Y73" i="1"/>
  <c r="Y41" i="1"/>
  <c r="Y114" i="1"/>
  <c r="Y92" i="1"/>
  <c r="Y82" i="1"/>
  <c r="Q23" i="2"/>
  <c r="Y56" i="1"/>
  <c r="Y54" i="1"/>
  <c r="R20" i="2"/>
  <c r="S20" i="2" s="1"/>
  <c r="R19" i="2"/>
  <c r="S19" i="2" s="1"/>
  <c r="R23" i="2"/>
  <c r="S23" i="2" s="1"/>
  <c r="R22" i="2"/>
  <c r="S22" i="2" s="1"/>
  <c r="Z58" i="1" s="1"/>
  <c r="R21" i="2"/>
  <c r="S21" i="2" s="1"/>
  <c r="Z112" i="1" l="1"/>
  <c r="Z72" i="1"/>
  <c r="Z56" i="1"/>
  <c r="Z54" i="1"/>
  <c r="Z92" i="1"/>
  <c r="Z88" i="1"/>
  <c r="Z91" i="1"/>
  <c r="Z47" i="1"/>
  <c r="Z73" i="1"/>
  <c r="Z82" i="1"/>
  <c r="Z89" i="1"/>
  <c r="Z36" i="1"/>
  <c r="Z34" i="1"/>
  <c r="Z114" i="1"/>
  <c r="Z41" i="1"/>
  <c r="C5" i="2"/>
  <c r="C6" i="2"/>
  <c r="C7" i="2"/>
  <c r="C8" i="2"/>
  <c r="C9" i="2"/>
  <c r="C10" i="2"/>
  <c r="C11" i="2"/>
  <c r="C12" i="2"/>
  <c r="C13" i="2"/>
  <c r="C14" i="2"/>
  <c r="C15" i="2"/>
  <c r="C16" i="2"/>
  <c r="C17" i="2"/>
  <c r="C18" i="2"/>
  <c r="C4" i="2"/>
  <c r="O5" i="2" l="1"/>
  <c r="P5" i="2" s="1"/>
  <c r="O6" i="2"/>
  <c r="P6" i="2" s="1"/>
  <c r="O7" i="2"/>
  <c r="O8" i="2"/>
  <c r="O9" i="2"/>
  <c r="P9" i="2" s="1"/>
  <c r="Q9" i="2" s="1"/>
  <c r="O10" i="2"/>
  <c r="O11" i="2"/>
  <c r="O12" i="2"/>
  <c r="O13" i="2"/>
  <c r="P13" i="2" s="1"/>
  <c r="O14" i="2"/>
  <c r="O15" i="2"/>
  <c r="O16" i="2"/>
  <c r="O17" i="2"/>
  <c r="P17" i="2" s="1"/>
  <c r="O18" i="2"/>
  <c r="H5" i="2"/>
  <c r="H6" i="2"/>
  <c r="H7" i="2"/>
  <c r="H8" i="2"/>
  <c r="H9" i="2"/>
  <c r="H10" i="2"/>
  <c r="H11" i="2"/>
  <c r="H12" i="2"/>
  <c r="I12" i="2" s="1"/>
  <c r="H13" i="2"/>
  <c r="H14" i="2"/>
  <c r="H15" i="2"/>
  <c r="H16" i="2"/>
  <c r="H17" i="2"/>
  <c r="H18" i="2"/>
  <c r="H4" i="2"/>
  <c r="I4" i="2" s="1"/>
  <c r="O4" i="2"/>
  <c r="P4" i="2" s="1"/>
  <c r="Q17" i="2" l="1"/>
  <c r="Y49" i="1"/>
  <c r="Y97" i="1"/>
  <c r="Y95" i="1"/>
  <c r="Y52" i="1"/>
  <c r="Y50" i="1"/>
  <c r="Y48" i="1"/>
  <c r="Y98" i="1"/>
  <c r="Y96" i="1"/>
  <c r="Y94" i="1"/>
  <c r="Y38" i="1"/>
  <c r="Y28" i="1"/>
  <c r="Y110" i="1"/>
  <c r="Y45" i="1"/>
  <c r="Y43" i="1"/>
  <c r="Y42" i="1"/>
  <c r="Y59" i="1"/>
  <c r="Y57" i="1"/>
  <c r="Y55" i="1"/>
  <c r="Y93" i="1"/>
  <c r="Y64" i="1"/>
  <c r="Y75" i="1"/>
  <c r="Y61" i="1"/>
  <c r="Y31" i="1"/>
  <c r="Y90" i="1"/>
  <c r="Y32" i="1"/>
  <c r="Y46" i="1"/>
  <c r="Y40" i="1"/>
  <c r="X46" i="1"/>
  <c r="X52" i="1"/>
  <c r="X50" i="1"/>
  <c r="X48" i="1"/>
  <c r="X98" i="1"/>
  <c r="X96" i="1"/>
  <c r="X94" i="1"/>
  <c r="X28" i="1"/>
  <c r="X40" i="1"/>
  <c r="X32" i="1"/>
  <c r="X45" i="1"/>
  <c r="X43" i="1"/>
  <c r="X42" i="1"/>
  <c r="X59" i="1"/>
  <c r="X57" i="1"/>
  <c r="X55" i="1"/>
  <c r="X93" i="1"/>
  <c r="X64" i="1"/>
  <c r="X38" i="1"/>
  <c r="X75" i="1"/>
  <c r="X110" i="1"/>
  <c r="X31" i="1"/>
  <c r="X90" i="1"/>
  <c r="X61" i="1"/>
  <c r="Q6" i="2"/>
  <c r="Y76" i="1"/>
  <c r="Y77" i="1"/>
  <c r="J12" i="2"/>
  <c r="X63" i="1"/>
  <c r="X78" i="1"/>
  <c r="X84" i="1"/>
  <c r="X86" i="1"/>
  <c r="X71" i="1"/>
  <c r="X83" i="1"/>
  <c r="X85" i="1"/>
  <c r="X87" i="1"/>
  <c r="X107" i="1"/>
  <c r="Q13" i="2"/>
  <c r="Y29" i="1"/>
  <c r="Q5" i="2"/>
  <c r="Y60" i="1"/>
  <c r="Y24" i="1"/>
  <c r="Y106" i="1"/>
  <c r="Y69" i="1"/>
  <c r="Y67" i="1"/>
  <c r="Y65" i="1"/>
  <c r="Y26" i="1"/>
  <c r="Y115" i="1"/>
  <c r="Y81" i="1"/>
  <c r="Y51" i="1"/>
  <c r="Y70" i="1"/>
  <c r="Y68" i="1"/>
  <c r="Y66" i="1"/>
  <c r="Y27" i="1"/>
  <c r="Y25" i="1"/>
  <c r="Y121" i="1"/>
  <c r="Q4" i="2"/>
  <c r="J4" i="2"/>
  <c r="R4" i="2" s="1"/>
  <c r="S4" i="2" s="1"/>
  <c r="I17" i="2"/>
  <c r="I13" i="2"/>
  <c r="I9" i="2"/>
  <c r="J9" i="2" s="1"/>
  <c r="R9" i="2" s="1"/>
  <c r="I5" i="2"/>
  <c r="P16" i="2"/>
  <c r="Q16" i="2" s="1"/>
  <c r="P12" i="2"/>
  <c r="P8" i="2"/>
  <c r="I16" i="2"/>
  <c r="J16" i="2" s="1"/>
  <c r="I8" i="2"/>
  <c r="P15" i="2"/>
  <c r="P11" i="2"/>
  <c r="Q11" i="2" s="1"/>
  <c r="P7" i="2"/>
  <c r="I15" i="2"/>
  <c r="I11" i="2"/>
  <c r="J11" i="2" s="1"/>
  <c r="I7" i="2"/>
  <c r="P18" i="2"/>
  <c r="P14" i="2"/>
  <c r="Q14" i="2" s="1"/>
  <c r="P10" i="2"/>
  <c r="I18" i="2"/>
  <c r="I14" i="2"/>
  <c r="J14" i="2" s="1"/>
  <c r="I10" i="2"/>
  <c r="I6" i="2"/>
  <c r="Z38" i="1" l="1"/>
  <c r="Z28" i="1"/>
  <c r="Z110" i="1"/>
  <c r="Z43" i="1"/>
  <c r="Z40" i="1"/>
  <c r="Z32" i="1"/>
  <c r="Z42" i="1"/>
  <c r="Z59" i="1"/>
  <c r="Z57" i="1"/>
  <c r="Z55" i="1"/>
  <c r="Z93" i="1"/>
  <c r="Z64" i="1"/>
  <c r="Z45" i="1"/>
  <c r="Z75" i="1"/>
  <c r="Z31" i="1"/>
  <c r="Z90" i="1"/>
  <c r="Z46" i="1"/>
  <c r="Z61" i="1"/>
  <c r="Z52" i="1"/>
  <c r="Z50" i="1"/>
  <c r="Z48" i="1"/>
  <c r="Z98" i="1"/>
  <c r="Z96" i="1"/>
  <c r="Z94" i="1"/>
  <c r="Q10" i="2"/>
  <c r="Q15" i="2"/>
  <c r="R15" i="2" s="1"/>
  <c r="Y118" i="1"/>
  <c r="Y120" i="1"/>
  <c r="Y123" i="1"/>
  <c r="J8" i="2"/>
  <c r="X30" i="1"/>
  <c r="Q18" i="2"/>
  <c r="Y122" i="1"/>
  <c r="Y53" i="1"/>
  <c r="Q12" i="2"/>
  <c r="R12" i="2" s="1"/>
  <c r="S12" i="2" s="1"/>
  <c r="Y63" i="1"/>
  <c r="Y78" i="1"/>
  <c r="Y84" i="1"/>
  <c r="Y86" i="1"/>
  <c r="Y107" i="1"/>
  <c r="Y71" i="1"/>
  <c r="Y83" i="1"/>
  <c r="Y85" i="1"/>
  <c r="Y87" i="1"/>
  <c r="J13" i="2"/>
  <c r="R13" i="2" s="1"/>
  <c r="X29" i="1"/>
  <c r="J17" i="2"/>
  <c r="R17" i="2" s="1"/>
  <c r="S17" i="2" s="1"/>
  <c r="X49" i="1"/>
  <c r="X97" i="1"/>
  <c r="X95" i="1"/>
  <c r="J7" i="2"/>
  <c r="X44" i="1"/>
  <c r="X35" i="1"/>
  <c r="X80" i="1"/>
  <c r="X62" i="1"/>
  <c r="X116" i="1"/>
  <c r="X104" i="1"/>
  <c r="X102" i="1"/>
  <c r="X100" i="1"/>
  <c r="X113" i="1"/>
  <c r="X79" i="1"/>
  <c r="X108" i="1"/>
  <c r="X37" i="1"/>
  <c r="X117" i="1"/>
  <c r="X105" i="1"/>
  <c r="X103" i="1"/>
  <c r="X101" i="1"/>
  <c r="X111" i="1"/>
  <c r="X39" i="1"/>
  <c r="X119" i="1"/>
  <c r="X109" i="1"/>
  <c r="X74" i="1"/>
  <c r="X33" i="1"/>
  <c r="J10" i="2"/>
  <c r="Q8" i="2"/>
  <c r="Y30" i="1"/>
  <c r="J6" i="2"/>
  <c r="R6" i="2" s="1"/>
  <c r="S6" i="2" s="1"/>
  <c r="X77" i="1"/>
  <c r="X76" i="1"/>
  <c r="J15" i="2"/>
  <c r="X123" i="1"/>
  <c r="X118" i="1"/>
  <c r="X120" i="1"/>
  <c r="Q7" i="2"/>
  <c r="Y62" i="1"/>
  <c r="Y116" i="1"/>
  <c r="Y104" i="1"/>
  <c r="Y102" i="1"/>
  <c r="Y100" i="1"/>
  <c r="Y113" i="1"/>
  <c r="Y111" i="1"/>
  <c r="Y108" i="1"/>
  <c r="Y74" i="1"/>
  <c r="Y79" i="1"/>
  <c r="Y37" i="1"/>
  <c r="Y117" i="1"/>
  <c r="Y105" i="1"/>
  <c r="Y103" i="1"/>
  <c r="Y101" i="1"/>
  <c r="Y39" i="1"/>
  <c r="Y119" i="1"/>
  <c r="Y109" i="1"/>
  <c r="Y33" i="1"/>
  <c r="Y44" i="1"/>
  <c r="Y35" i="1"/>
  <c r="Y80" i="1"/>
  <c r="J5" i="2"/>
  <c r="X60" i="1"/>
  <c r="X24" i="1"/>
  <c r="X106" i="1"/>
  <c r="X69" i="1"/>
  <c r="X67" i="1"/>
  <c r="X65" i="1"/>
  <c r="X115" i="1"/>
  <c r="X81" i="1"/>
  <c r="X66" i="1"/>
  <c r="X51" i="1"/>
  <c r="X70" i="1"/>
  <c r="X68" i="1"/>
  <c r="X27" i="1"/>
  <c r="X25" i="1"/>
  <c r="X121" i="1"/>
  <c r="X26" i="1"/>
  <c r="J18" i="2"/>
  <c r="R18" i="2" s="1"/>
  <c r="S18" i="2" s="1"/>
  <c r="X122" i="1"/>
  <c r="X53" i="1"/>
  <c r="R16" i="2"/>
  <c r="S16" i="2" s="1"/>
  <c r="R14" i="2"/>
  <c r="S14" i="2" s="1"/>
  <c r="R11" i="2"/>
  <c r="S11" i="2" s="1"/>
  <c r="R10" i="2"/>
  <c r="S10" i="2" s="1"/>
  <c r="R7" i="2"/>
  <c r="S7" i="2" s="1"/>
  <c r="R8" i="2"/>
  <c r="S8" i="2" s="1"/>
  <c r="Z30" i="1" s="1"/>
  <c r="S13" i="2"/>
  <c r="Z29" i="1" s="1"/>
  <c r="S15" i="2"/>
  <c r="S9" i="2"/>
  <c r="Z49" i="1" l="1"/>
  <c r="Z97" i="1"/>
  <c r="Z95" i="1"/>
  <c r="Z53" i="1"/>
  <c r="Z122" i="1"/>
  <c r="Z63" i="1"/>
  <c r="Z78" i="1"/>
  <c r="Z84" i="1"/>
  <c r="Z86" i="1"/>
  <c r="Z107" i="1"/>
  <c r="Z71" i="1"/>
  <c r="Z83" i="1"/>
  <c r="Z85" i="1"/>
  <c r="Z87" i="1"/>
  <c r="Z111" i="1"/>
  <c r="Z108" i="1"/>
  <c r="Z74" i="1"/>
  <c r="Z113" i="1"/>
  <c r="Z79" i="1"/>
  <c r="Z117" i="1"/>
  <c r="Z105" i="1"/>
  <c r="Z103" i="1"/>
  <c r="Z101" i="1"/>
  <c r="Z119" i="1"/>
  <c r="Z109" i="1"/>
  <c r="Z33" i="1"/>
  <c r="Z44" i="1"/>
  <c r="Z35" i="1"/>
  <c r="Z80" i="1"/>
  <c r="Z116" i="1"/>
  <c r="Z104" i="1"/>
  <c r="Z102" i="1"/>
  <c r="Z100" i="1"/>
  <c r="Z120" i="1"/>
  <c r="Z118" i="1"/>
  <c r="Z123" i="1"/>
  <c r="R5" i="2"/>
  <c r="S5" i="2" s="1"/>
  <c r="Z26" i="1" l="1"/>
  <c r="Z51" i="1"/>
  <c r="Z70" i="1"/>
  <c r="Z68" i="1"/>
  <c r="Z66" i="1"/>
  <c r="Z27" i="1"/>
  <c r="Z25" i="1"/>
  <c r="Z81" i="1"/>
  <c r="Z60" i="1"/>
  <c r="Z69" i="1"/>
  <c r="Z67" i="1"/>
  <c r="Z65" i="1"/>
  <c r="Z24" i="1"/>
  <c r="Z121" i="1"/>
  <c r="Z115" i="1"/>
  <c r="Z106" i="1"/>
  <c r="Z76" i="1"/>
  <c r="Z77" i="1"/>
  <c r="Z62" i="1"/>
  <c r="Z39" i="1"/>
  <c r="Z37" i="1"/>
</calcChain>
</file>

<file path=xl/comments1.xml><?xml version="1.0" encoding="utf-8"?>
<comments xmlns="http://schemas.openxmlformats.org/spreadsheetml/2006/main">
  <authors>
    <author>Gerencia de Tecnología</author>
    <author>Diana Lorena Toro Betancur</author>
    <author>jzarate</author>
    <author>Usuario de Microsoft Office</author>
    <author>Tania Barrera Rodriguez</author>
    <author/>
    <author>Ligia Elvira González Martínez</author>
  </authors>
  <commentList>
    <comment ref="AA20" authorId="0">
      <text>
        <r>
          <rPr>
            <b/>
            <sz val="9"/>
            <color rgb="FF000000"/>
            <rFont val="Tahoma"/>
            <family val="2"/>
          </rPr>
          <t>Índice de información clasificada y reservada:</t>
        </r>
        <r>
          <rPr>
            <sz val="9"/>
            <color rgb="FF000000"/>
            <rFont val="Tahoma"/>
            <family val="2"/>
          </rPr>
          <t xml:space="preserve">
</t>
        </r>
        <r>
          <rPr>
            <sz val="9"/>
            <color rgb="FF000000"/>
            <rFont val="Tahoma"/>
            <family val="2"/>
          </rPr>
          <t xml:space="preserve">Diligenciar esta sección para la información que previamente fue categorizada como "Clasificada  o Reservada, columnas  "R" y "S" respectivamente.
</t>
        </r>
        <r>
          <rPr>
            <sz val="9"/>
            <color rgb="FF000000"/>
            <rFont val="Tahoma"/>
            <family val="2"/>
          </rPr>
          <t xml:space="preserve">Para el diligenciamiento de esta información, podrá apoyarse en la Oficina Asesora Jurídica.
</t>
        </r>
        <r>
          <rPr>
            <sz val="9"/>
            <color rgb="FF000000"/>
            <rFont val="Tahoma"/>
            <family val="2"/>
          </rPr>
          <t xml:space="preserve">
</t>
        </r>
      </text>
    </comment>
    <comment ref="AG20" authorId="1">
      <text>
        <r>
          <rPr>
            <sz val="10"/>
            <color rgb="FF000000"/>
            <rFont val="Tahoma"/>
            <family val="2"/>
          </rPr>
          <t>Esta casilla permite determinar, si el activo de información identificado contiene datos personales. Ejemplo: Nombre, cédula, direcció, correo electrónico personal, datos biométricos, datos médicos, entre otros.</t>
        </r>
      </text>
    </comment>
    <comment ref="A21" authorId="2">
      <text>
        <r>
          <rPr>
            <b/>
            <sz val="9"/>
            <color rgb="FF000000"/>
            <rFont val="Tahoma"/>
            <family val="2"/>
          </rPr>
          <t>Nombre, función o proceso:</t>
        </r>
        <r>
          <rPr>
            <sz val="9"/>
            <color rgb="FF000000"/>
            <rFont val="Tahoma"/>
            <family val="2"/>
          </rPr>
          <t xml:space="preserve"> 
</t>
        </r>
        <r>
          <rPr>
            <sz val="9"/>
            <color rgb="FF000000"/>
            <rFont val="Tahoma"/>
            <family val="2"/>
          </rPr>
          <t xml:space="preserve">Registrar el nombre del proceso definido en el SGI al cual pertenece el documento
</t>
        </r>
        <r>
          <rPr>
            <sz val="9"/>
            <color rgb="FF000000"/>
            <rFont val="Tahoma"/>
            <family val="2"/>
          </rPr>
          <t>de archivo (registro); en caso de no existir un proceso definido, relacione la norma y el (los) artículo(s) o función que permite la producción del documento de archivo (registro).</t>
        </r>
      </text>
    </comment>
    <comment ref="B21" authorId="2">
      <text>
        <r>
          <rPr>
            <b/>
            <sz val="9"/>
            <color rgb="FF000000"/>
            <rFont val="Tahoma"/>
            <family val="2"/>
          </rPr>
          <t xml:space="preserve">Código del procedimiento: </t>
        </r>
        <r>
          <rPr>
            <sz val="9"/>
            <color rgb="FF000000"/>
            <rFont val="Tahoma"/>
            <family val="2"/>
          </rPr>
          <t xml:space="preserve">
</t>
        </r>
        <r>
          <rPr>
            <sz val="9"/>
            <color rgb="FF000000"/>
            <rFont val="Tahoma"/>
            <family val="2"/>
          </rPr>
          <t>Registrar el código del procedimiento en el que se encuentra referenciado el documento de archivo o registro y su versión. Si se identifica una norma o función, en este campo se incluye “No Aplica”.</t>
        </r>
      </text>
    </comment>
    <comment ref="C21" authorId="2">
      <text>
        <r>
          <rPr>
            <b/>
            <sz val="9"/>
            <color rgb="FF000000"/>
            <rFont val="Tahoma"/>
            <family val="2"/>
          </rPr>
          <t xml:space="preserve">Código del formato: </t>
        </r>
        <r>
          <rPr>
            <sz val="9"/>
            <color rgb="FF000000"/>
            <rFont val="Tahoma"/>
            <family val="2"/>
          </rPr>
          <t xml:space="preserve">
</t>
        </r>
        <r>
          <rPr>
            <sz val="9"/>
            <color rgb="FF000000"/>
            <rFont val="Tahoma"/>
            <family val="2"/>
          </rPr>
          <t xml:space="preserve">Registrar el código asignado al formato dentro del Sistema  de Gestión Integral, del cual se genera el documento de archivo o registro. En caso que el formato se encuentre en proceso de adopción o sea un documento externo, registre el nombre de éste. Sí no se cuenta con un formato preestablecido para la
</t>
        </r>
        <r>
          <rPr>
            <sz val="9"/>
            <color rgb="FF000000"/>
            <rFont val="Tahoma"/>
            <family val="2"/>
          </rPr>
          <t>generación del documento de archivo (registro), en este campo se diligencia “No Aplica ”.</t>
        </r>
      </text>
    </comment>
    <comment ref="V21" authorId="3">
      <text>
        <r>
          <rPr>
            <sz val="10"/>
            <color rgb="FF000000"/>
            <rFont val="Tahoma"/>
            <family val="34"/>
          </rPr>
          <t xml:space="preserve">Los valores de esta sección se obtienen de lo diligenciado en la pestaña "Agrupamiento de Activos".
</t>
        </r>
        <r>
          <rPr>
            <sz val="10"/>
            <color rgb="FF000000"/>
            <rFont val="Tahoma"/>
            <family val="34"/>
          </rPr>
          <t xml:space="preserve">En esta pestaña las casillas se encuentran bloqueadas.
</t>
        </r>
      </text>
    </comment>
    <comment ref="W21" authorId="3">
      <text>
        <r>
          <rPr>
            <sz val="10"/>
            <color rgb="FF000000"/>
            <rFont val="Tahoma"/>
            <family val="2"/>
          </rPr>
          <t xml:space="preserve">Los valores de esta sección se obtienen de lo diligenciado en la pestaña "Agrupamiento de Activos".
</t>
        </r>
        <r>
          <rPr>
            <sz val="10"/>
            <color rgb="FF000000"/>
            <rFont val="Tahoma"/>
            <family val="2"/>
          </rPr>
          <t xml:space="preserve">
</t>
        </r>
        <r>
          <rPr>
            <sz val="10"/>
            <color rgb="FF000000"/>
            <rFont val="Tahoma"/>
            <family val="2"/>
          </rPr>
          <t>En esta pestaña las casillas se encuentran bloqueadas.</t>
        </r>
      </text>
    </comment>
    <comment ref="X21" authorId="3">
      <text>
        <r>
          <rPr>
            <sz val="10"/>
            <color rgb="FF000000"/>
            <rFont val="Tahoma"/>
            <family val="34"/>
          </rPr>
          <t>Los valores de esta sección se obtienen de lo diligenciado en la pestaña "Agrupamiento de Activos".</t>
        </r>
        <r>
          <rPr>
            <sz val="10"/>
            <color rgb="FF000000"/>
            <rFont val="Tahoma"/>
            <family val="34"/>
          </rPr>
          <t xml:space="preserve">
</t>
        </r>
        <r>
          <rPr>
            <sz val="10"/>
            <color rgb="FF000000"/>
            <rFont val="Tahoma"/>
            <family val="34"/>
          </rPr>
          <t>En esta pestaña las casillas se encuentran bloqueadas.</t>
        </r>
        <r>
          <rPr>
            <sz val="10"/>
            <color rgb="FF000000"/>
            <rFont val="Tahoma"/>
            <family val="34"/>
          </rPr>
          <t xml:space="preserve">
</t>
        </r>
      </text>
    </comment>
    <comment ref="Y21" authorId="3">
      <text>
        <r>
          <rPr>
            <sz val="10"/>
            <color rgb="FF000000"/>
            <rFont val="Tahoma"/>
            <family val="34"/>
          </rPr>
          <t xml:space="preserve">Los valores de esta sección se obtienen de lo diligenciado en la pestaña "Agrupamiento de Activos".
</t>
        </r>
        <r>
          <rPr>
            <sz val="10"/>
            <color rgb="FF000000"/>
            <rFont val="Tahoma"/>
            <family val="34"/>
          </rPr>
          <t xml:space="preserve">En esta pestaña las casillas se encuentran bloqueadas.
</t>
        </r>
      </text>
    </comment>
    <comment ref="Z21" authorId="3">
      <text>
        <r>
          <rPr>
            <sz val="10"/>
            <color rgb="FF000000"/>
            <rFont val="Tahoma"/>
            <family val="34"/>
          </rPr>
          <t>Los valores de esta sección se obtienen de lo diligenciado en la pestaña "Agrupamiento de Activos".</t>
        </r>
        <r>
          <rPr>
            <sz val="10"/>
            <color rgb="FF000000"/>
            <rFont val="Tahoma"/>
            <family val="34"/>
          </rPr>
          <t xml:space="preserve">
</t>
        </r>
        <r>
          <rPr>
            <sz val="10"/>
            <color rgb="FF000000"/>
            <rFont val="Tahoma"/>
            <family val="34"/>
          </rPr>
          <t>En esta pestaña las casillas se encuentran bloqueadas.</t>
        </r>
        <r>
          <rPr>
            <sz val="10"/>
            <color rgb="FF000000"/>
            <rFont val="Tahoma"/>
            <family val="34"/>
          </rPr>
          <t xml:space="preserve">
</t>
        </r>
      </text>
    </comment>
    <comment ref="AA21" authorId="4">
      <text>
        <r>
          <rPr>
            <b/>
            <sz val="9"/>
            <color rgb="FF000000"/>
            <rFont val="Tahoma"/>
            <family val="2"/>
          </rPr>
          <t>Objeto legítimo de la excepción:</t>
        </r>
        <r>
          <rPr>
            <sz val="9"/>
            <color rgb="FF000000"/>
            <rFont val="Tahoma"/>
            <family val="2"/>
          </rPr>
          <t xml:space="preserve">
</t>
        </r>
        <r>
          <rPr>
            <sz val="9"/>
            <color rgb="FF000000"/>
            <rFont val="Tahoma"/>
            <family val="2"/>
          </rPr>
          <t xml:space="preserve">La identificación de la excepción que, dentro de las previstas en los artículos 18 y 19 de la Ley 1712 de 2014, cobija la calificación de información reservada o clasificada.
</t>
        </r>
      </text>
    </comment>
    <comment ref="AB21" authorId="4">
      <text>
        <r>
          <rPr>
            <b/>
            <sz val="9"/>
            <color rgb="FF000000"/>
            <rFont val="Tahoma"/>
            <family val="2"/>
          </rPr>
          <t>Fundamento constitucional o legal:</t>
        </r>
        <r>
          <rPr>
            <sz val="9"/>
            <color rgb="FF000000"/>
            <rFont val="Tahoma"/>
            <family val="2"/>
          </rPr>
          <t xml:space="preserve">
</t>
        </r>
        <r>
          <rPr>
            <sz val="9"/>
            <color rgb="FF000000"/>
            <rFont val="Tahoma"/>
            <family val="2"/>
          </rPr>
          <t>Indicar el fundamento constitucional o legal que justifican la clasificación o la reserva, señalando expresamente la norma, artículo, inciso o párrafo que la ampara.</t>
        </r>
      </text>
    </comment>
    <comment ref="AC21" authorId="4">
      <text>
        <r>
          <rPr>
            <b/>
            <sz val="9"/>
            <color rgb="FF000000"/>
            <rFont val="Tahoma"/>
            <family val="2"/>
          </rPr>
          <t>Fundamento jurídico de la excepción:</t>
        </r>
        <r>
          <rPr>
            <sz val="9"/>
            <color rgb="FF000000"/>
            <rFont val="Tahoma"/>
            <family val="2"/>
          </rPr>
          <t xml:space="preserve">
</t>
        </r>
        <r>
          <rPr>
            <sz val="9"/>
            <color rgb="FF000000"/>
            <rFont val="Tahoma"/>
            <family val="2"/>
          </rPr>
          <t xml:space="preserve">Mención de la norma jurídica que sirve como fundamento jurídico para la clasificación o reserva de la información.
</t>
        </r>
      </text>
    </comment>
    <comment ref="AD21" authorId="4">
      <text>
        <r>
          <rPr>
            <b/>
            <sz val="9"/>
            <color rgb="FF000000"/>
            <rFont val="Tahoma"/>
            <family val="2"/>
          </rPr>
          <t>Excepción total o parcial:</t>
        </r>
        <r>
          <rPr>
            <sz val="9"/>
            <color rgb="FF000000"/>
            <rFont val="Tahoma"/>
            <family val="2"/>
          </rPr>
          <t xml:space="preserve">
</t>
        </r>
        <r>
          <rPr>
            <sz val="9"/>
            <color rgb="FF000000"/>
            <rFont val="Tahoma"/>
            <family val="2"/>
          </rPr>
          <t xml:space="preserve">Según sea integral o parcial la calificación, las partes o secciones clasificadas o reservadas.
</t>
        </r>
      </text>
    </comment>
    <comment ref="AE21" authorId="4">
      <text>
        <r>
          <rPr>
            <b/>
            <sz val="9"/>
            <color rgb="FF000000"/>
            <rFont val="Tahoma"/>
            <family val="2"/>
          </rPr>
          <t>Fecha de la calificación:</t>
        </r>
        <r>
          <rPr>
            <sz val="9"/>
            <color rgb="FF000000"/>
            <rFont val="Tahoma"/>
            <family val="2"/>
          </rPr>
          <t xml:space="preserve">
</t>
        </r>
        <r>
          <rPr>
            <sz val="9"/>
            <color rgb="FF000000"/>
            <rFont val="Tahoma"/>
            <family val="2"/>
          </rPr>
          <t>Es la fecha de la calificación de la información como reservada o clasificada.</t>
        </r>
      </text>
    </comment>
    <comment ref="AF21" authorId="4">
      <text>
        <r>
          <rPr>
            <b/>
            <sz val="9"/>
            <color rgb="FF000000"/>
            <rFont val="Tahoma"/>
            <family val="2"/>
          </rPr>
          <t>Plazo de la clasificación o reserva.</t>
        </r>
        <r>
          <rPr>
            <sz val="9"/>
            <color rgb="FF000000"/>
            <rFont val="Tahoma"/>
            <family val="2"/>
          </rPr>
          <t xml:space="preserve">
</t>
        </r>
        <r>
          <rPr>
            <sz val="9"/>
            <color rgb="FF000000"/>
            <rFont val="Tahoma"/>
            <family val="2"/>
          </rPr>
          <t xml:space="preserve">El tiempo que cobija la clasificación o reserva.
</t>
        </r>
      </text>
    </comment>
    <comment ref="D22" authorId="5">
      <text>
        <r>
          <rPr>
            <b/>
            <sz val="9"/>
            <color rgb="FF000000"/>
            <rFont val="Tahoma"/>
            <family val="2"/>
          </rPr>
          <t>Nombre del registro o documento de archivo:</t>
        </r>
        <r>
          <rPr>
            <sz val="9"/>
            <color rgb="FF000000"/>
            <rFont val="Tahoma"/>
            <family val="2"/>
          </rPr>
          <t xml:space="preserve">
</t>
        </r>
        <r>
          <rPr>
            <sz val="9"/>
            <color rgb="FF000000"/>
            <rFont val="Tahoma"/>
            <family val="2"/>
          </rPr>
          <t xml:space="preserve">Registrar la denominación asignada al documento de archivo o registro. 
</t>
        </r>
        <r>
          <rPr>
            <sz val="9"/>
            <color rgb="FF000000"/>
            <rFont val="Tahoma"/>
            <family val="2"/>
          </rPr>
          <t xml:space="preserve">
</t>
        </r>
        <r>
          <rPr>
            <sz val="9"/>
            <color rgb="FF000000"/>
            <rFont val="Tahoma"/>
            <family val="2"/>
          </rPr>
          <t xml:space="preserve"> Es necesario resaltar que este nombre es diferente al nombre asignado al formato. 
</t>
        </r>
        <r>
          <rPr>
            <sz val="9"/>
            <color rgb="FF000000"/>
            <rFont val="Tahoma"/>
            <family val="2"/>
          </rPr>
          <t xml:space="preserve">
</t>
        </r>
      </text>
    </comment>
    <comment ref="E22" authorId="5">
      <text>
        <r>
          <rPr>
            <b/>
            <sz val="9"/>
            <color rgb="FF000000"/>
            <rFont val="Tahoma"/>
            <family val="2"/>
          </rPr>
          <t>Definición del registro o documento de archivo</t>
        </r>
        <r>
          <rPr>
            <sz val="9"/>
            <color rgb="FF000000"/>
            <rFont val="Tahoma"/>
            <family val="2"/>
          </rPr>
          <t xml:space="preserve">:
</t>
        </r>
        <r>
          <rPr>
            <sz val="9"/>
            <color rgb="FF000000"/>
            <rFont val="Tahoma"/>
            <family val="2"/>
          </rPr>
          <t>Realizar la descripción general del documento, especificando la información que contiene.</t>
        </r>
      </text>
    </comment>
    <comment ref="F22" authorId="5">
      <text>
        <r>
          <rPr>
            <b/>
            <sz val="9"/>
            <color rgb="FF000000"/>
            <rFont val="Tahoma"/>
            <family val="2"/>
          </rPr>
          <t>Idioma:</t>
        </r>
        <r>
          <rPr>
            <sz val="9"/>
            <color rgb="FF000000"/>
            <rFont val="Tahoma"/>
            <family val="2"/>
          </rPr>
          <t xml:space="preserve">
</t>
        </r>
        <r>
          <rPr>
            <sz val="9"/>
            <color rgb="FF000000"/>
            <rFont val="Tahoma"/>
            <family val="2"/>
          </rPr>
          <t>Establecer el idioma, lengua o dialecto en que se encuentra la información consignada en el documento de archivo (registro).</t>
        </r>
      </text>
    </comment>
    <comment ref="G22" authorId="5">
      <text>
        <r>
          <rPr>
            <b/>
            <sz val="9"/>
            <color rgb="FF000000"/>
            <rFont val="Tahoma"/>
            <family val="2"/>
          </rPr>
          <t>Análogo:</t>
        </r>
        <r>
          <rPr>
            <sz val="9"/>
            <color rgb="FF000000"/>
            <rFont val="Tahoma"/>
            <family val="2"/>
          </rPr>
          <t xml:space="preserve">
</t>
        </r>
        <r>
          <rPr>
            <sz val="9"/>
            <color rgb="FF000000"/>
            <rFont val="Tahoma"/>
            <family val="2"/>
          </rPr>
          <t>Marcar con una “X” si el documento se encuentra elaborado en soporte papel y cinta (video, casete, película, microfilm, entre otros).</t>
        </r>
      </text>
    </comment>
    <comment ref="H22" authorId="5">
      <text>
        <r>
          <rPr>
            <b/>
            <sz val="9"/>
            <color rgb="FF000000"/>
            <rFont val="Tahoma"/>
            <family val="2"/>
          </rPr>
          <t>Digital:</t>
        </r>
        <r>
          <rPr>
            <sz val="9"/>
            <color rgb="FF000000"/>
            <rFont val="Tahoma"/>
            <family val="2"/>
          </rPr>
          <t xml:space="preserve">
</t>
        </r>
        <r>
          <rPr>
            <sz val="9"/>
            <color rgb="FF000000"/>
            <rFont val="Tahoma"/>
            <family val="2"/>
          </rPr>
          <t xml:space="preserve">Marcar con una “X” en caso que el documento (registro) haya sido digitalizado  o haya sufrido un proceso de conversión de una señal o soporte analógico a una representación digital (Acuerdo 027 de 2006 de Archivo General de la Nación).
</t>
        </r>
        <r>
          <rPr>
            <sz val="9"/>
            <color rgb="FF000000"/>
            <rFont val="Tahoma"/>
            <family val="2"/>
          </rPr>
          <t xml:space="preserve">
</t>
        </r>
        <r>
          <rPr>
            <sz val="9"/>
            <color rgb="FF000000"/>
            <rFont val="Tahoma"/>
            <family val="2"/>
          </rPr>
          <t>Si el documento se digitaliza y el documento en papel se conserva, se deben marcar con X las dos opciones: Análogo y Digital.</t>
        </r>
      </text>
    </comment>
    <comment ref="I22" authorId="5">
      <text>
        <r>
          <rPr>
            <b/>
            <sz val="9"/>
            <color rgb="FF000000"/>
            <rFont val="Tahoma"/>
            <family val="2"/>
          </rPr>
          <t>Electrónico:</t>
        </r>
        <r>
          <rPr>
            <sz val="9"/>
            <color rgb="FF000000"/>
            <rFont val="Tahoma"/>
            <family val="2"/>
          </rPr>
          <t xml:space="preserve">
</t>
        </r>
        <r>
          <rPr>
            <sz val="9"/>
            <color rgb="FF000000"/>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text>
    </comment>
    <comment ref="J22" authorId="5">
      <text>
        <r>
          <rPr>
            <b/>
            <sz val="9"/>
            <color rgb="FF000000"/>
            <rFont val="Tahoma"/>
            <family val="2"/>
          </rPr>
          <t>Descripción del soporte:</t>
        </r>
        <r>
          <rPr>
            <sz val="9"/>
            <color rgb="FF000000"/>
            <rFont val="Tahoma"/>
            <family val="2"/>
          </rPr>
          <t xml:space="preserve">
</t>
        </r>
        <r>
          <rPr>
            <sz val="9"/>
            <color rgb="FF000000"/>
            <rFont val="Tahoma"/>
            <family val="2"/>
          </rPr>
          <t>En este se debe Indicar el soporte específico de la información: papel; cintas, películas y casetes (cine, video, audio, microfilm, etc.); discos duros; discos ópticos (CD, DVD, Blu Ray, etc.), entre otros.</t>
        </r>
      </text>
    </comment>
    <comment ref="K22" authorId="5">
      <text>
        <r>
          <rPr>
            <b/>
            <sz val="9"/>
            <color rgb="FF000000"/>
            <rFont val="Tahoma"/>
            <family val="2"/>
          </rPr>
          <t>Presentación de la información (formato):</t>
        </r>
        <r>
          <rPr>
            <sz val="9"/>
            <color rgb="FF000000"/>
            <rFont val="Tahoma"/>
            <family val="2"/>
          </rPr>
          <t xml:space="preserve">
</t>
        </r>
        <r>
          <rPr>
            <sz val="9"/>
            <color rgb="FF000000"/>
            <rFont val="Tahoma"/>
            <family val="2"/>
          </rPr>
          <t xml:space="preserve">Se debe identificar la forma, tamaño o modo en la que se presenta la información o se permite su visualización o consulta, tales como: hoja de cálculo, imagen, video, documento de texto, etc. Asimismo, si es necesario, especificar la extensión del archivo en el que se encuentra dicho documento, por ejemplo .jpg, .odt, .xls. 
</t>
        </r>
        <r>
          <rPr>
            <sz val="9"/>
            <color rgb="FF000000"/>
            <rFont val="Tahoma"/>
            <family val="2"/>
          </rPr>
          <t xml:space="preserve">Nota: Si el documento es análogo se debe diligenciar "No aplica"
</t>
        </r>
      </text>
    </comment>
    <comment ref="L22" authorId="5">
      <text>
        <r>
          <rPr>
            <b/>
            <sz val="9"/>
            <color rgb="FF000000"/>
            <rFont val="Tahoma"/>
            <family val="2"/>
          </rPr>
          <t>Interno:</t>
        </r>
        <r>
          <rPr>
            <sz val="9"/>
            <color rgb="FF000000"/>
            <rFont val="Tahoma"/>
            <family val="2"/>
          </rPr>
          <t xml:space="preserve">
</t>
        </r>
        <r>
          <rPr>
            <sz val="9"/>
            <color rgb="FF000000"/>
            <rFont val="Tahoma"/>
            <family val="2"/>
          </rPr>
          <t>Marcar con una “X” cuando la información es generada por la entidad u organismo distrital.</t>
        </r>
      </text>
    </comment>
    <comment ref="M22" authorId="5">
      <text>
        <r>
          <rPr>
            <b/>
            <sz val="9"/>
            <color rgb="FF000000"/>
            <rFont val="Tahoma"/>
            <family val="2"/>
          </rPr>
          <t>Externo:</t>
        </r>
        <r>
          <rPr>
            <sz val="9"/>
            <color rgb="FF000000"/>
            <rFont val="Tahoma"/>
            <family val="2"/>
          </rPr>
          <t xml:space="preserve">
</t>
        </r>
        <r>
          <rPr>
            <sz val="9"/>
            <color rgb="FF000000"/>
            <rFont val="Tahoma"/>
            <family val="2"/>
          </rPr>
          <t>Marcar con una “X” cuando la información es generada por una persona natural o jurídica diferente a la entidad u organismo distrital y hace parte de las actividades de ésta.</t>
        </r>
      </text>
    </comment>
    <comment ref="N22" authorId="5">
      <text>
        <r>
          <rPr>
            <b/>
            <sz val="9"/>
            <color rgb="FF000000"/>
            <rFont val="Tahoma"/>
            <family val="2"/>
          </rPr>
          <t>Serie:</t>
        </r>
        <r>
          <rPr>
            <sz val="9"/>
            <color rgb="FF000000"/>
            <rFont val="Tahoma"/>
            <family val="2"/>
          </rPr>
          <t xml:space="preserve">
</t>
        </r>
        <r>
          <rPr>
            <sz val="9"/>
            <color rgb="FF000000"/>
            <rFont val="Tahoma"/>
            <family val="2"/>
          </rPr>
          <t>Registrar el nombre asignado en la tabla de retención documental para la serie y subserie. En caso de no contar con una clasificación documental, en este campo se registra la expresión “sin establecer”.</t>
        </r>
      </text>
    </comment>
    <comment ref="O22" authorId="5">
      <text>
        <r>
          <rPr>
            <b/>
            <sz val="9"/>
            <color rgb="FF000000"/>
            <rFont val="Tahoma"/>
            <family val="2"/>
          </rPr>
          <t>Subserie:</t>
        </r>
        <r>
          <rPr>
            <sz val="9"/>
            <color rgb="FF000000"/>
            <rFont val="Tahoma"/>
            <family val="2"/>
          </rPr>
          <t xml:space="preserve">
</t>
        </r>
        <r>
          <rPr>
            <sz val="9"/>
            <color rgb="FF000000"/>
            <rFont val="Tahoma"/>
            <family val="2"/>
          </rPr>
          <t xml:space="preserve">Registrar el nombre asignado en la tabla de retención documental para la serie y subserie.
</t>
        </r>
      </text>
    </comment>
    <comment ref="P22" authorId="5">
      <text>
        <r>
          <rPr>
            <b/>
            <sz val="9"/>
            <color rgb="FF000000"/>
            <rFont val="Tahoma"/>
            <family val="2"/>
          </rPr>
          <t>Descripción de la categoría de información:</t>
        </r>
        <r>
          <rPr>
            <sz val="9"/>
            <color rgb="FF000000"/>
            <rFont val="Tahoma"/>
            <family val="2"/>
          </rPr>
          <t xml:space="preserve"> 
</t>
        </r>
        <r>
          <rPr>
            <sz val="9"/>
            <color rgb="FF000000"/>
            <rFont val="Tahoma"/>
            <family val="2"/>
          </rPr>
          <t xml:space="preserve">Categoría de información es toda información de contenido o estructura homogénea, sea física o electrónica, emanada de un mismo sujeto obligado como resultado del ejercicio de sus funciones y que pueda agruparse a partir de categorías, tipos o clases según sus características internas (contenido) o externas (formato o estructura).
</t>
        </r>
        <r>
          <rPr>
            <sz val="9"/>
            <color rgb="FF000000"/>
            <rFont val="Tahoma"/>
            <family val="2"/>
          </rPr>
          <t xml:space="preserve">Diligenciar este campo con una breve descripción del contenido de la serie y subserie documental, la cual puede ser tomada de las Fichas de Valoración Documental, si ya se encuentran elaboradas. 
</t>
        </r>
        <r>
          <rPr>
            <sz val="9"/>
            <color rgb="FF000000"/>
            <rFont val="Tahoma"/>
            <family val="2"/>
          </rPr>
          <t>En caso de no contar con una clasificación documental, en este campo se registra la expresión “sin establecer”.</t>
        </r>
      </text>
    </comment>
    <comment ref="Q22" authorId="2">
      <text>
        <r>
          <rPr>
            <b/>
            <sz val="9"/>
            <color rgb="FF000000"/>
            <rFont val="Tahoma"/>
            <family val="2"/>
          </rPr>
          <t>Custodio de la información:</t>
        </r>
        <r>
          <rPr>
            <sz val="9"/>
            <color rgb="FF000000"/>
            <rFont val="Tahoma"/>
            <family val="2"/>
          </rPr>
          <t xml:space="preserve">
</t>
        </r>
        <r>
          <rPr>
            <sz val="9"/>
            <color rgb="FF000000"/>
            <rFont val="Tahoma"/>
            <family val="2"/>
          </rPr>
          <t xml:space="preserve">Indicar la dependencia y el cargo del custodio de la información. En caso de que el custodio sea un tercero, indicar la empresa y cargo del mismo. La  responsabilidad del custodio es
</t>
        </r>
        <r>
          <rPr>
            <sz val="9"/>
            <color rgb="FF000000"/>
            <rFont val="Tahoma"/>
            <family val="2"/>
          </rPr>
          <t>aplicar las políticas, procedimientos y protocolos asociados al acceso a la información que se establezcan por parte de la entidad y del propietario de la información (propietario de los activos), así como los relacionados con su trámite y conservación. Para definir esta persona es necesario tener en cuenta la localización del documento de archivo (registro).</t>
        </r>
      </text>
    </comment>
    <comment ref="R22" authorId="2">
      <text>
        <r>
          <rPr>
            <b/>
            <sz val="9"/>
            <color rgb="FF000000"/>
            <rFont val="Tahoma"/>
            <family val="2"/>
          </rPr>
          <t>Estado de la información:</t>
        </r>
        <r>
          <rPr>
            <sz val="9"/>
            <color rgb="FF000000"/>
            <rFont val="Tahoma"/>
            <family val="2"/>
          </rPr>
          <t xml:space="preserve">
</t>
        </r>
        <r>
          <rPr>
            <sz val="9"/>
            <color rgb="FF000000"/>
            <rFont val="Tahoma"/>
            <family val="2"/>
          </rPr>
          <t xml:space="preserve">Indicar si el documento de archivo (registro) se encuentra disponible (los usuarios pueden acceder
</t>
        </r>
        <r>
          <rPr>
            <sz val="9"/>
            <color rgb="FF000000"/>
            <rFont val="Tahoma"/>
            <family val="2"/>
          </rPr>
          <t>a él en el lugar donde se ubica el documento original), publicado (los usuarios pueden acceder en línea al documento, es decir, a través de la página web u otro medio habilitado para tal fin), o disponible y publicado (puede presentarse que el original del documento de archivo (registro) se encuentre disponible, pero que exista publicada una copia del mismo).</t>
        </r>
      </text>
    </comment>
    <comment ref="S22" authorId="2">
      <text>
        <r>
          <rPr>
            <b/>
            <sz val="9"/>
            <color rgb="FF000000"/>
            <rFont val="Tahoma"/>
            <family val="2"/>
          </rPr>
          <t>Localización del documento/activo de información o lugar de consulta:</t>
        </r>
        <r>
          <rPr>
            <sz val="9"/>
            <color rgb="FF000000"/>
            <rFont val="Tahoma"/>
            <family val="2"/>
          </rPr>
          <t xml:space="preserve">
</t>
        </r>
        <r>
          <rPr>
            <sz val="9"/>
            <color rgb="FF000000"/>
            <rFont val="Tahoma"/>
            <family val="2"/>
          </rPr>
          <t xml:space="preserve">indicar el archivo de gestión o el lugar donde reposa el original
</t>
        </r>
        <r>
          <rPr>
            <sz val="9"/>
            <color rgb="FF000000"/>
            <rFont val="Tahoma"/>
            <family val="2"/>
          </rPr>
          <t>del documento.</t>
        </r>
      </text>
    </comment>
    <comment ref="T22" authorId="2">
      <text>
        <r>
          <rPr>
            <b/>
            <sz val="9"/>
            <color rgb="FF000000"/>
            <rFont val="Tahoma"/>
            <family val="2"/>
          </rPr>
          <t>Publicada en (link página web):</t>
        </r>
        <r>
          <rPr>
            <sz val="9"/>
            <color rgb="FF000000"/>
            <rFont val="Tahoma"/>
            <family val="2"/>
          </rPr>
          <t xml:space="preserve">
</t>
        </r>
        <r>
          <rPr>
            <sz val="9"/>
            <color rgb="FF000000"/>
            <rFont val="Tahoma"/>
            <family val="2"/>
          </rPr>
          <t>Incluir el link de consulta del documento de archivo (registro) en el caso en que se encuentre en línea, es decir, a través de la página web u otro medio habilitado para tal fin. De lo contrario escriba “No aplica”.</t>
        </r>
      </text>
    </comment>
    <comment ref="U22" authorId="2">
      <text>
        <r>
          <rPr>
            <b/>
            <sz val="9"/>
            <color rgb="FF000000"/>
            <rFont val="Tahoma"/>
            <family val="2"/>
          </rPr>
          <t>Área/dependencia:</t>
        </r>
        <r>
          <rPr>
            <sz val="9"/>
            <color rgb="FF000000"/>
            <rFont val="Tahoma"/>
            <family val="2"/>
          </rPr>
          <t xml:space="preserve">
</t>
        </r>
        <r>
          <rPr>
            <sz val="9"/>
            <color rgb="FF000000"/>
            <rFont val="Tahoma"/>
            <family val="2"/>
          </rPr>
          <t xml:space="preserve">Es el nombre de la dependencia responsable de
</t>
        </r>
        <r>
          <rPr>
            <sz val="9"/>
            <color rgb="FF000000"/>
            <rFont val="Tahoma"/>
            <family val="2"/>
          </rPr>
          <t>la producción del documento de archivo (registro) en virtud al cumplimiento de sus funciones, procesos y procedimientos.</t>
        </r>
      </text>
    </comment>
    <comment ref="E39" authorId="6">
      <text>
        <r>
          <rPr>
            <b/>
            <sz val="9"/>
            <color rgb="FF000000"/>
            <rFont val="Tahoma"/>
            <family val="2"/>
          </rPr>
          <t>Ligia Elvira González Martínez:</t>
        </r>
        <r>
          <rPr>
            <sz val="9"/>
            <color rgb="FF000000"/>
            <rFont val="Tahoma"/>
            <family val="2"/>
          </rPr>
          <t xml:space="preserve">
</t>
        </r>
        <r>
          <rPr>
            <sz val="9"/>
            <color rgb="FF000000"/>
            <rFont val="Tahoma"/>
            <family val="2"/>
          </rPr>
          <t>No va para los auxiliares?</t>
        </r>
      </text>
    </comment>
  </commentList>
</comments>
</file>

<file path=xl/comments2.xml><?xml version="1.0" encoding="utf-8"?>
<comments xmlns="http://schemas.openxmlformats.org/spreadsheetml/2006/main">
  <authors>
    <author>Usuario de Microsoft Office</author>
  </authors>
  <commentList>
    <comment ref="A2" authorId="0">
      <text>
        <r>
          <rPr>
            <sz val="10"/>
            <color rgb="FF000000"/>
            <rFont val="Tahoma"/>
            <family val="2"/>
          </rPr>
          <t>Escriba el nombre del activo de información a analizar.</t>
        </r>
      </text>
    </comment>
    <comment ref="B2" authorId="0">
      <text>
        <r>
          <rPr>
            <sz val="10"/>
            <color rgb="FF000000"/>
            <rFont val="Tahoma"/>
            <family val="2"/>
          </rPr>
          <t xml:space="preserve">En esta Casilla se debe escoger el nivel de clasificación de la información de acuerdo a los siguientes niveles:
</t>
        </r>
        <r>
          <rPr>
            <sz val="10"/>
            <color rgb="FF000000"/>
            <rFont val="Tahoma"/>
            <family val="2"/>
          </rPr>
          <t xml:space="preserve">
</t>
        </r>
        <r>
          <rPr>
            <b/>
            <sz val="10"/>
            <color rgb="FF000000"/>
            <rFont val="Tahoma"/>
            <family val="2"/>
          </rPr>
          <t>Información Pública Reservada:</t>
        </r>
        <r>
          <rPr>
            <sz val="10"/>
            <color rgb="FF000000"/>
            <rFont val="Tahoma"/>
            <family val="2"/>
          </rPr>
          <t xml:space="preserve"> 
</t>
        </r>
        <r>
          <rPr>
            <sz val="10"/>
            <color rgb="FF000000"/>
            <rFont val="Tahoma"/>
            <family val="2"/>
          </rPr>
          <t xml:space="preserve">
</t>
        </r>
        <r>
          <rPr>
            <sz val="10"/>
            <color rgb="FF000000"/>
            <rFont val="Tahoma"/>
            <family val="34"/>
          </rPr>
          <t xml:space="preserve">En esta categoría se encuentra aquella información que esté en poder o custodia de la Unidad y a la cual deba restringirse su acceso por parte de la ciudadanía para evitar daños a intereses públicos por tener el potencial de afectar lo siguiente:
</t>
        </r>
        <r>
          <rPr>
            <i/>
            <sz val="10"/>
            <color rgb="FF000000"/>
            <rFont val="Tahoma"/>
            <family val="34"/>
          </rPr>
          <t>“La defensa y seguridad nacional;</t>
        </r>
        <r>
          <rPr>
            <sz val="10"/>
            <color rgb="FF000000"/>
            <rFont val="Tahoma"/>
            <family val="34"/>
          </rPr>
          <t xml:space="preserve">
</t>
        </r>
        <r>
          <rPr>
            <i/>
            <sz val="10"/>
            <color rgb="FF000000"/>
            <rFont val="Tahoma"/>
            <family val="34"/>
          </rPr>
          <t>La seguridad pública;</t>
        </r>
        <r>
          <rPr>
            <sz val="10"/>
            <color rgb="FF000000"/>
            <rFont val="Tahoma"/>
            <family val="34"/>
          </rPr>
          <t xml:space="preserve">
</t>
        </r>
        <r>
          <rPr>
            <i/>
            <sz val="10"/>
            <color rgb="FF000000"/>
            <rFont val="Tahoma"/>
            <family val="34"/>
          </rPr>
          <t>Las relaciones internacionales;</t>
        </r>
        <r>
          <rPr>
            <sz val="10"/>
            <color rgb="FF000000"/>
            <rFont val="Tahoma"/>
            <family val="34"/>
          </rPr>
          <t xml:space="preserve">
</t>
        </r>
        <r>
          <rPr>
            <i/>
            <sz val="10"/>
            <color rgb="FF000000"/>
            <rFont val="Tahoma"/>
            <family val="34"/>
          </rPr>
          <t>La prevención, investigación y persecución de los delitos y las faltas disciplinarias, mientras que no se haga efectiva la medida de aseguramiento o se formule pliego de cargos, según el caso;</t>
        </r>
        <r>
          <rPr>
            <sz val="10"/>
            <color rgb="FF000000"/>
            <rFont val="Tahoma"/>
            <family val="34"/>
          </rPr>
          <t xml:space="preserve">
</t>
        </r>
        <r>
          <rPr>
            <i/>
            <sz val="10"/>
            <color rgb="FF000000"/>
            <rFont val="Tahoma"/>
            <family val="34"/>
          </rPr>
          <t>El debido proceso y la igualdad de las partes en los procesos judiciales;</t>
        </r>
        <r>
          <rPr>
            <sz val="10"/>
            <color rgb="FF000000"/>
            <rFont val="Tahoma"/>
            <family val="34"/>
          </rPr>
          <t xml:space="preserve">
</t>
        </r>
        <r>
          <rPr>
            <i/>
            <sz val="10"/>
            <color rgb="FF000000"/>
            <rFont val="Tahoma"/>
            <family val="34"/>
          </rPr>
          <t>La administración efectiva de la justicia;</t>
        </r>
        <r>
          <rPr>
            <sz val="10"/>
            <color rgb="FF000000"/>
            <rFont val="Tahoma"/>
            <family val="34"/>
          </rPr>
          <t xml:space="preserve">
</t>
        </r>
        <r>
          <rPr>
            <i/>
            <sz val="10"/>
            <color rgb="FF000000"/>
            <rFont val="Tahoma"/>
            <family val="34"/>
          </rPr>
          <t>Los derechos de la infancia y la adolescencia;</t>
        </r>
        <r>
          <rPr>
            <sz val="10"/>
            <color rgb="FF000000"/>
            <rFont val="Tahoma"/>
            <family val="34"/>
          </rPr>
          <t xml:space="preserve">
</t>
        </r>
        <r>
          <rPr>
            <i/>
            <sz val="10"/>
            <color rgb="FF000000"/>
            <rFont val="Tahoma"/>
            <family val="34"/>
          </rPr>
          <t>La estabilidad macroeconómica y financiera del país;</t>
        </r>
        <r>
          <rPr>
            <sz val="10"/>
            <color rgb="FF000000"/>
            <rFont val="Tahoma"/>
            <family val="34"/>
          </rPr>
          <t xml:space="preserve">
</t>
        </r>
        <r>
          <rPr>
            <i/>
            <sz val="10"/>
            <color rgb="FF000000"/>
            <rFont val="Tahoma"/>
            <family val="34"/>
          </rPr>
          <t>La salud pública.”</t>
        </r>
        <r>
          <rPr>
            <sz val="10"/>
            <color rgb="FF000000"/>
            <rFont val="Tahoma"/>
            <family val="34"/>
          </rPr>
          <t xml:space="preserve"> 
</t>
        </r>
        <r>
          <rPr>
            <sz val="10"/>
            <color rgb="FF000000"/>
            <rFont val="Tahoma"/>
            <family val="34"/>
          </rPr>
          <t xml:space="preserve">
</t>
        </r>
        <r>
          <rPr>
            <b/>
            <sz val="10"/>
            <color rgb="FF000000"/>
            <rFont val="Tahoma"/>
            <family val="34"/>
          </rPr>
          <t xml:space="preserve">Información Pública Clasificada:
</t>
        </r>
        <r>
          <rPr>
            <sz val="10"/>
            <color rgb="FF000000"/>
            <rFont val="Tahoma"/>
            <family val="34"/>
          </rPr>
          <t xml:space="preserve">
</t>
        </r>
        <r>
          <rPr>
            <i/>
            <sz val="10"/>
            <color rgb="FF000000"/>
            <rFont val="Arial"/>
            <family val="2"/>
          </rPr>
          <t>“Esta información es propia de la entidad o de terceros y puede ser utilizada por todos los funcionarios de la entidad para realizar labores propias de los procesos, pero no puede ser conocida por terceros sin autorización del propietario.”</t>
        </r>
        <r>
          <rPr>
            <sz val="10"/>
            <color rgb="FF000000"/>
            <rFont val="Arial"/>
            <family val="2"/>
          </rPr>
          <t xml:space="preserve">
</t>
        </r>
        <r>
          <rPr>
            <sz val="10"/>
            <color rgb="FF000000"/>
            <rFont val="Arial"/>
            <family val="2"/>
          </rPr>
          <t xml:space="preserve"> 
</t>
        </r>
        <r>
          <rPr>
            <sz val="10"/>
            <color rgb="FF000000"/>
            <rFont val="Arial"/>
            <family val="2"/>
          </rPr>
          <t xml:space="preserve">En esta categoría se encuentra:
</t>
        </r>
        <r>
          <rPr>
            <sz val="10"/>
            <color rgb="FF000000"/>
            <rFont val="Arial"/>
            <family val="2"/>
          </rPr>
          <t xml:space="preserve"> 
</t>
        </r>
        <r>
          <rPr>
            <sz val="10"/>
            <color rgb="FF000000"/>
            <rFont val="Arial"/>
            <family val="2"/>
          </rPr>
          <t xml:space="preserve">Aquella información a la cual debe restringirse su acceso por parte de la ciudadanía para evitar que se vulneren los siguientes derechos:
</t>
        </r>
        <r>
          <rPr>
            <sz val="10"/>
            <color rgb="FF000000"/>
            <rFont val="Arial"/>
            <family val="2"/>
          </rPr>
          <t xml:space="preserve"> 
</t>
        </r>
        <r>
          <rPr>
            <sz val="10"/>
            <color rgb="FF000000"/>
            <rFont val="Arial"/>
            <family val="2"/>
          </rPr>
          <t>“</t>
        </r>
        <r>
          <rPr>
            <i/>
            <sz val="10"/>
            <color rgb="FF000000"/>
            <rFont val="Arial"/>
            <family val="2"/>
          </rPr>
          <t>El derecho de toda persona a la intimidad, bajo las limitaciones propias que impone la condición de servidor público, en concordancia con lo estipulado;</t>
        </r>
        <r>
          <rPr>
            <sz val="10"/>
            <color rgb="FF000000"/>
            <rFont val="Arial"/>
            <family val="2"/>
          </rPr>
          <t xml:space="preserve">
</t>
        </r>
        <r>
          <rPr>
            <i/>
            <sz val="10"/>
            <color rgb="FF000000"/>
            <rFont val="Arial"/>
            <family val="2"/>
          </rPr>
          <t>El derecho de toda persona a la vida, la salud o la seguridad;</t>
        </r>
        <r>
          <rPr>
            <sz val="10"/>
            <color rgb="FF000000"/>
            <rFont val="Arial"/>
            <family val="2"/>
          </rPr>
          <t xml:space="preserve">
</t>
        </r>
        <r>
          <rPr>
            <i/>
            <sz val="10"/>
            <color rgb="FF000000"/>
            <rFont val="Arial"/>
            <family val="2"/>
          </rPr>
          <t>Los secretos comerciales, industriales y profesionales</t>
        </r>
        <r>
          <rPr>
            <sz val="10"/>
            <color rgb="FF000000"/>
            <rFont val="Arial"/>
            <family val="2"/>
          </rPr>
          <t xml:space="preserve">”.
</t>
        </r>
        <r>
          <rPr>
            <sz val="10"/>
            <color rgb="FF000000"/>
            <rFont val="Arial"/>
            <family val="2"/>
          </rPr>
          <t>Datos Personales Sensibles de acuerdo a lo establecido en la ley 1581 de 2012 definidos como “</t>
        </r>
        <r>
          <rPr>
            <i/>
            <sz val="10"/>
            <color rgb="FF000000"/>
            <rFont val="Arial"/>
            <family val="2"/>
          </rPr>
          <t>aquellos que afectan la intimidad del Titular o cuyo uso indebido puede generar su discriminación, tales como aquellos que revelen el origen racial o étnico, la orientación política, las convicciones religiosas o filosóficas, la pertenencia a sindicatos, organizaciones sociales, de derechos humanos o que promueva intereses de cualquier partido político o que garanticen los derechos y garantías de partidos políticos de oposición así como los datos relativos a la salud, a la vida sexual y los datos biométricos</t>
        </r>
        <r>
          <rPr>
            <sz val="10"/>
            <color rgb="FF000000"/>
            <rFont val="Arial"/>
            <family val="2"/>
          </rPr>
          <t xml:space="preserve">”.
</t>
        </r>
        <r>
          <rPr>
            <sz val="10"/>
            <color rgb="FF000000"/>
            <rFont val="Arial"/>
            <family val="2"/>
          </rPr>
          <t>Dato privado. “</t>
        </r>
        <r>
          <rPr>
            <i/>
            <sz val="10"/>
            <color rgb="FF000000"/>
            <rFont val="Arial"/>
            <family val="2"/>
          </rPr>
          <t>Es el dato que por su naturaleza íntima o reservada sólo es relevante para el titular</t>
        </r>
        <r>
          <rPr>
            <sz val="10"/>
            <color rgb="FF000000"/>
            <rFont val="Arial"/>
            <family val="2"/>
          </rPr>
          <t xml:space="preserve">”.
</t>
        </r>
        <r>
          <rPr>
            <sz val="10"/>
            <color rgb="FF000000"/>
            <rFont val="Arial"/>
            <family val="2"/>
          </rPr>
          <t>Datos Personales Semiprivado de acuerdo a lo establecido en la ley 1581 de 2012 (Referenciada en el numeral anterior) definidos como aquellos datos que no tienen naturaleza íntima, reservada, ni pública y cuyo conocimiento o divulgación puede interesar no sólo a su titular, si no a cierto sector o grupo de personas o a la sociedad en general. Su tratamiento no se encuentra prohibido, pero sí requiere de autorización previa y expresa del titular del dato.</t>
        </r>
        <r>
          <rPr>
            <sz val="10"/>
            <color rgb="FF000000"/>
            <rFont val="Tahoma"/>
            <family val="34"/>
          </rPr>
          <t xml:space="preserve">
</t>
        </r>
        <r>
          <rPr>
            <sz val="10"/>
            <color rgb="FF000000"/>
            <rFont val="Tahoma"/>
            <family val="34"/>
          </rPr>
          <t xml:space="preserve">
</t>
        </r>
        <r>
          <rPr>
            <b/>
            <sz val="10"/>
            <color rgb="FF000000"/>
            <rFont val="Tahoma"/>
            <family val="34"/>
          </rPr>
          <t xml:space="preserve">Información Pública:
</t>
        </r>
        <r>
          <rPr>
            <b/>
            <sz val="10"/>
            <color rgb="FF000000"/>
            <rFont val="Tahoma"/>
            <family val="34"/>
          </rPr>
          <t xml:space="preserve">
</t>
        </r>
        <r>
          <rPr>
            <i/>
            <sz val="10"/>
            <color rgb="FF000000"/>
            <rFont val="Tahoma"/>
            <family val="34"/>
          </rPr>
          <t xml:space="preserve">“Información que puede ser entregada o publicada sin restricciones a cualquier persona dentro y fuera de la entidad, sin que esto implique daños a terceros ni a las actividades y procesos de la entidad.” </t>
        </r>
        <r>
          <rPr>
            <sz val="10"/>
            <color rgb="FF000000"/>
            <rFont val="Tahoma"/>
            <family val="34"/>
          </rPr>
          <t xml:space="preserve">
</t>
        </r>
        <r>
          <rPr>
            <i/>
            <sz val="10"/>
            <color rgb="FF000000"/>
            <rFont val="Tahoma"/>
            <family val="34"/>
          </rPr>
          <t> </t>
        </r>
        <r>
          <rPr>
            <sz val="10"/>
            <color rgb="FF000000"/>
            <rFont val="Tahoma"/>
            <family val="34"/>
          </rPr>
          <t xml:space="preserve">
</t>
        </r>
        <r>
          <rPr>
            <sz val="10"/>
            <color rgb="FF000000"/>
            <rFont val="Tahoma"/>
            <family val="34"/>
          </rPr>
          <t xml:space="preserve">Por la naturaleza de la Unidad, acá se encuentra toda la información que esta posea o custodie y no cumpla con alguna de las características mencionadas en la definición de los niveles “Pública Clasificada” o “Pública Reservada” de esta misma tabla. </t>
        </r>
      </text>
    </comment>
    <comment ref="D2" authorId="0">
      <text>
        <r>
          <rPr>
            <sz val="10"/>
            <color rgb="FF000000"/>
            <rFont val="Tahoma"/>
            <family val="2"/>
          </rPr>
          <t xml:space="preserve">La integridad se evalúa de acuerdo al impacto que puede tener para la organización la modificación no autorizada del activo de información, teniendo en cuenta los siguientes tipos de impacto:
</t>
        </r>
        <r>
          <rPr>
            <sz val="10"/>
            <color rgb="FF000000"/>
            <rFont val="Tahoma"/>
            <family val="2"/>
          </rPr>
          <t xml:space="preserve">Impacto a la imágen.
</t>
        </r>
        <r>
          <rPr>
            <sz val="10"/>
            <color rgb="FF000000"/>
            <rFont val="Tahoma"/>
            <family val="2"/>
          </rPr>
          <t xml:space="preserve">Impacto a la información.
</t>
        </r>
        <r>
          <rPr>
            <sz val="10"/>
            <color rgb="FF000000"/>
            <rFont val="Tahoma"/>
            <family val="2"/>
          </rPr>
          <t xml:space="preserve">Impacto Legal.
</t>
        </r>
        <r>
          <rPr>
            <sz val="10"/>
            <color rgb="FF000000"/>
            <rFont val="Tahoma"/>
            <family val="2"/>
          </rPr>
          <t>Impacto Financiero.</t>
        </r>
      </text>
    </comment>
    <comment ref="K2" authorId="0">
      <text>
        <r>
          <rPr>
            <sz val="10"/>
            <color rgb="FF000000"/>
            <rFont val="Times New Roman"/>
            <family val="18"/>
          </rPr>
          <t>La integridad se evalúa de acuerdo al impacto que puede tener para la organización la modificación no autorizada del activo de información, teniendo en cuenta los siguientes tipos de impacto:</t>
        </r>
        <r>
          <rPr>
            <sz val="10"/>
            <color rgb="FF000000"/>
            <rFont val="Times New Roman"/>
            <family val="18"/>
          </rPr>
          <t xml:space="preserve">
</t>
        </r>
        <r>
          <rPr>
            <sz val="10"/>
            <color rgb="FF000000"/>
            <rFont val="Times New Roman"/>
            <family val="18"/>
          </rPr>
          <t>Impacto a la imágen.</t>
        </r>
        <r>
          <rPr>
            <sz val="10"/>
            <color rgb="FF000000"/>
            <rFont val="Times New Roman"/>
            <family val="18"/>
          </rPr>
          <t xml:space="preserve">
</t>
        </r>
        <r>
          <rPr>
            <sz val="10"/>
            <color rgb="FF000000"/>
            <rFont val="Times New Roman"/>
            <family val="18"/>
          </rPr>
          <t>Impacto a la información.</t>
        </r>
        <r>
          <rPr>
            <sz val="10"/>
            <color rgb="FF000000"/>
            <rFont val="Times New Roman"/>
            <family val="18"/>
          </rPr>
          <t xml:space="preserve">
</t>
        </r>
        <r>
          <rPr>
            <sz val="10"/>
            <color rgb="FF000000"/>
            <rFont val="Times New Roman"/>
            <family val="18"/>
          </rPr>
          <t>Impacto Legal.</t>
        </r>
        <r>
          <rPr>
            <sz val="10"/>
            <color rgb="FF000000"/>
            <rFont val="Times New Roman"/>
            <family val="18"/>
          </rPr>
          <t xml:space="preserve">
</t>
        </r>
        <r>
          <rPr>
            <sz val="10"/>
            <color rgb="FF000000"/>
            <rFont val="Times New Roman"/>
            <family val="18"/>
          </rPr>
          <t>Impacto Financiero.</t>
        </r>
        <r>
          <rPr>
            <sz val="10"/>
            <color rgb="FF000000"/>
            <rFont val="Times New Roman"/>
            <family val="18"/>
          </rPr>
          <t xml:space="preserve">
</t>
        </r>
      </text>
    </comment>
    <comment ref="S2" authorId="0">
      <text>
        <r>
          <rPr>
            <sz val="10"/>
            <color rgb="FF000000"/>
            <rFont val="Tahoma"/>
            <family val="2"/>
          </rPr>
          <t xml:space="preserve">La criticidad del activo quedará evaluada de acuerdo al promedio entre los tres valores de Confidencialidad, Integridad y Disponibilidad.
</t>
        </r>
        <r>
          <rPr>
            <sz val="10"/>
            <color rgb="FF000000"/>
            <rFont val="Tahoma"/>
            <family val="2"/>
          </rPr>
          <t xml:space="preserve">
</t>
        </r>
        <r>
          <rPr>
            <sz val="10"/>
            <color rgb="FF000000"/>
            <rFont val="Tahoma"/>
            <family val="2"/>
          </rPr>
          <t xml:space="preserve">Este promedio se calcula asignando un valor numérico a cada nivel así:
</t>
        </r>
        <r>
          <rPr>
            <sz val="10"/>
            <color rgb="FF000000"/>
            <rFont val="Tahoma"/>
            <family val="2"/>
          </rPr>
          <t xml:space="preserve">
</t>
        </r>
        <r>
          <rPr>
            <b/>
            <sz val="10"/>
            <color rgb="FF000000"/>
            <rFont val="Tahoma"/>
            <family val="2"/>
          </rPr>
          <t xml:space="preserve">Confidencialidad:
</t>
        </r>
        <r>
          <rPr>
            <sz val="10"/>
            <color rgb="FF000000"/>
            <rFont val="Tahoma"/>
            <family val="2"/>
          </rPr>
          <t xml:space="preserve">1 -- Pública
</t>
        </r>
        <r>
          <rPr>
            <sz val="10"/>
            <color rgb="FF000000"/>
            <rFont val="Tahoma"/>
            <family val="2"/>
          </rPr>
          <t xml:space="preserve">2 -- Pública Clasificada
</t>
        </r>
        <r>
          <rPr>
            <sz val="10"/>
            <color rgb="FF000000"/>
            <rFont val="Tahoma"/>
            <family val="2"/>
          </rPr>
          <t xml:space="preserve">3 -- Pública Reservada
</t>
        </r>
        <r>
          <rPr>
            <sz val="10"/>
            <color rgb="FF000000"/>
            <rFont val="Tahoma"/>
            <family val="2"/>
          </rPr>
          <t xml:space="preserve">
</t>
        </r>
        <r>
          <rPr>
            <b/>
            <sz val="10"/>
            <color rgb="FF000000"/>
            <rFont val="Tahoma"/>
            <family val="2"/>
          </rPr>
          <t xml:space="preserve">Integridad y Disponibilidad:
</t>
        </r>
        <r>
          <rPr>
            <sz val="10"/>
            <color rgb="FF000000"/>
            <rFont val="Tahoma"/>
            <family val="2"/>
          </rPr>
          <t xml:space="preserve">1 -- Bajo
</t>
        </r>
        <r>
          <rPr>
            <sz val="10"/>
            <color rgb="FF000000"/>
            <rFont val="Tahoma"/>
            <family val="2"/>
          </rPr>
          <t xml:space="preserve">2 -- Medio
</t>
        </r>
        <r>
          <rPr>
            <sz val="10"/>
            <color rgb="FF000000"/>
            <rFont val="Tahoma"/>
            <family val="2"/>
          </rPr>
          <t xml:space="preserve">3 -- ALto
</t>
        </r>
      </text>
    </comment>
    <comment ref="D3" authorId="0">
      <text>
        <r>
          <rPr>
            <sz val="10"/>
            <color rgb="FF000000"/>
            <rFont val="Tahoma"/>
            <family val="2"/>
          </rPr>
          <t xml:space="preserve">El impacto a la imágen se evalua de acuerdo a 5 posibles niveles:
</t>
        </r>
        <r>
          <rPr>
            <sz val="10"/>
            <color rgb="FF000000"/>
            <rFont val="Tahoma"/>
            <family val="2"/>
          </rPr>
          <t xml:space="preserve">
</t>
        </r>
        <r>
          <rPr>
            <b/>
            <sz val="10"/>
            <color rgb="FF000000"/>
            <rFont val="Tahoma"/>
            <family val="34"/>
          </rPr>
          <t xml:space="preserve">5 Catastrófico
</t>
        </r>
        <r>
          <rPr>
            <sz val="10"/>
            <color rgb="FF000000"/>
            <rFont val="Tahoma"/>
            <family val="34"/>
          </rPr>
          <t xml:space="preserve">Se afecta la imagen ante toda la ciudadanía distrital y nacional.
</t>
        </r>
        <r>
          <rPr>
            <b/>
            <sz val="10"/>
            <color rgb="FF000000"/>
            <rFont val="Tahoma"/>
            <family val="34"/>
          </rPr>
          <t xml:space="preserve">4 Mayor
</t>
        </r>
        <r>
          <rPr>
            <sz val="10"/>
            <color rgb="FF000000"/>
            <rFont val="Tahoma"/>
            <family val="34"/>
          </rPr>
          <t xml:space="preserve">Se afecta la imagen ante uno o varios grupos de interés, instituciones públicas, privadas, de control, medios de comunicación y organizaciones internacionales.
</t>
        </r>
        <r>
          <rPr>
            <b/>
            <sz val="10"/>
            <color rgb="FF000000"/>
            <rFont val="Tahoma"/>
            <family val="34"/>
          </rPr>
          <t xml:space="preserve">3 Moderado
</t>
        </r>
        <r>
          <rPr>
            <sz val="10"/>
            <color rgb="FF000000"/>
            <rFont val="Tahoma"/>
            <family val="34"/>
          </rPr>
          <t xml:space="preserve">Se afecta la imagen a nivel de sector Hacienda
</t>
        </r>
        <r>
          <rPr>
            <b/>
            <sz val="10"/>
            <color rgb="FF000000"/>
            <rFont val="Tahoma"/>
            <family val="34"/>
          </rPr>
          <t xml:space="preserve">2 Menor
</t>
        </r>
        <r>
          <rPr>
            <sz val="10"/>
            <color rgb="FF000000"/>
            <rFont val="Tahoma"/>
            <family val="34"/>
          </rPr>
          <t xml:space="preserve">Se afecta la imagen a más de una área de la entidad
</t>
        </r>
        <r>
          <rPr>
            <b/>
            <sz val="10"/>
            <color rgb="FF000000"/>
            <rFont val="Tahoma"/>
            <family val="34"/>
          </rPr>
          <t xml:space="preserve">1 Insignificante
</t>
        </r>
        <r>
          <rPr>
            <sz val="10"/>
            <color rgb="FF000000"/>
            <rFont val="Tahoma"/>
            <family val="34"/>
          </rPr>
          <t xml:space="preserve">Se afecta la imagen a nivel de un área de la entidad 
</t>
        </r>
      </text>
    </comment>
    <comment ref="E3" authorId="0">
      <text>
        <r>
          <rPr>
            <sz val="10"/>
            <color rgb="FF000000"/>
            <rFont val="Tahoma"/>
            <family val="2"/>
          </rPr>
          <t xml:space="preserve">El impacto a la información se evalúa de acuerdo a los siguientes niveles:
</t>
        </r>
        <r>
          <rPr>
            <sz val="10"/>
            <color rgb="FF000000"/>
            <rFont val="Tahoma"/>
            <family val="34"/>
          </rPr>
          <t xml:space="preserve">
</t>
        </r>
        <r>
          <rPr>
            <b/>
            <sz val="10"/>
            <color rgb="FF000000"/>
            <rFont val="Tahoma"/>
            <family val="34"/>
          </rPr>
          <t xml:space="preserve">5 Catastrófico
</t>
        </r>
        <r>
          <rPr>
            <sz val="10"/>
            <color rgb="FF000000"/>
            <rFont val="Tahoma"/>
            <family val="34"/>
          </rPr>
          <t xml:space="preserve">Personal interno o externo no autorizado tenga acceso a información altamente restringida o la información y su calidad no se puede recuperar o ser reconstruida. 
</t>
        </r>
        <r>
          <rPr>
            <b/>
            <sz val="10"/>
            <color rgb="FF000000"/>
            <rFont val="Tahoma"/>
            <family val="34"/>
          </rPr>
          <t xml:space="preserve">4 Mayor
</t>
        </r>
        <r>
          <rPr>
            <sz val="10"/>
            <color rgb="FF000000"/>
            <rFont val="Tahoma"/>
            <family val="34"/>
          </rPr>
          <t xml:space="preserve">Personal externo no autorizado tenga acceso a información restringida o la información y su calidad no puede ser recuperada y reconstruida totalmente en forma oportuna.
</t>
        </r>
        <r>
          <rPr>
            <b/>
            <sz val="10"/>
            <color rgb="FF000000"/>
            <rFont val="Tahoma"/>
            <family val="34"/>
          </rPr>
          <t xml:space="preserve">3 Moderado
</t>
        </r>
        <r>
          <rPr>
            <sz val="10"/>
            <color rgb="FF000000"/>
            <rFont val="Tahoma"/>
            <family val="34"/>
          </rPr>
          <t xml:space="preserve">Personal interno no autorizado tenga acceso a información restringida o la información y su calidad no puede ser recuperada y reconstruida en forma oportuna
</t>
        </r>
        <r>
          <rPr>
            <b/>
            <sz val="10"/>
            <color rgb="FF000000"/>
            <rFont val="Tahoma"/>
            <family val="34"/>
          </rPr>
          <t xml:space="preserve">2 Menor
</t>
        </r>
        <r>
          <rPr>
            <sz val="10"/>
            <color rgb="FF000000"/>
            <rFont val="Tahoma"/>
            <family val="34"/>
          </rPr>
          <t xml:space="preserve">Personal externo no autorizado tenga acceso a información de uso interno generalizado o la información se puede recuperar y reconstruir en su totalidad  y con calidad oportunamente
</t>
        </r>
        <r>
          <rPr>
            <b/>
            <sz val="10"/>
            <color rgb="FF000000"/>
            <rFont val="Tahoma"/>
            <family val="34"/>
          </rPr>
          <t xml:space="preserve">1 Insignificante
</t>
        </r>
        <r>
          <rPr>
            <sz val="10"/>
            <color rgb="FF000000"/>
            <rFont val="Tahoma"/>
            <family val="34"/>
          </rPr>
          <t xml:space="preserve">No se afecta la confidencialidad, disponibilidad e integridad de la información 
</t>
        </r>
      </text>
    </comment>
    <comment ref="F3" authorId="0">
      <text>
        <r>
          <rPr>
            <b/>
            <sz val="10"/>
            <color rgb="FF000000"/>
            <rFont val="Tahoma"/>
            <family val="34"/>
          </rPr>
          <t xml:space="preserve">5 Catastrófico
</t>
        </r>
        <r>
          <rPr>
            <sz val="10"/>
            <color rgb="FF000000"/>
            <rFont val="Tahoma"/>
            <family val="34"/>
          </rPr>
          <t xml:space="preserve">Posibilidad supresión o fusión de la Entidad por decisión de la Administración Distrital 
</t>
        </r>
        <r>
          <rPr>
            <b/>
            <sz val="10"/>
            <color rgb="FF000000"/>
            <rFont val="Tahoma"/>
            <family val="34"/>
          </rPr>
          <t xml:space="preserve">4 Mayor
</t>
        </r>
        <r>
          <rPr>
            <sz val="10"/>
            <color rgb="FF000000"/>
            <rFont val="Tahoma"/>
            <family val="34"/>
          </rPr>
          <t xml:space="preserve">Fallos judiciales en contra de la Entidad 
</t>
        </r>
        <r>
          <rPr>
            <b/>
            <sz val="10"/>
            <color rgb="FF000000"/>
            <rFont val="Tahoma"/>
            <family val="34"/>
          </rPr>
          <t xml:space="preserve">3 Moderado
</t>
        </r>
        <r>
          <rPr>
            <sz val="10"/>
            <color rgb="FF000000"/>
            <rFont val="Tahoma"/>
            <family val="34"/>
          </rPr>
          <t xml:space="preserve">Acciones legales o investigaciones interpuestas en contra de la Entidad 
</t>
        </r>
        <r>
          <rPr>
            <b/>
            <sz val="10"/>
            <color rgb="FF000000"/>
            <rFont val="Tahoma"/>
            <family val="34"/>
          </rPr>
          <t xml:space="preserve">2 Menor
</t>
        </r>
        <r>
          <rPr>
            <sz val="10"/>
            <color rgb="FF000000"/>
            <rFont val="Tahoma"/>
            <family val="34"/>
          </rPr>
          <t xml:space="preserve">Reclamaciones por parte de usuarios
</t>
        </r>
        <r>
          <rPr>
            <b/>
            <sz val="10"/>
            <color rgb="FF000000"/>
            <rFont val="Tahoma"/>
            <family val="34"/>
          </rPr>
          <t xml:space="preserve">1 Insignificante
</t>
        </r>
        <r>
          <rPr>
            <sz val="10"/>
            <color rgb="FF000000"/>
            <rFont val="Tahoma"/>
            <family val="34"/>
          </rPr>
          <t xml:space="preserve">Observaciones administrativas
</t>
        </r>
      </text>
    </comment>
    <comment ref="G3" authorId="0">
      <text>
        <r>
          <rPr>
            <b/>
            <sz val="10"/>
            <color rgb="FF000000"/>
            <rFont val="Tahoma"/>
            <family val="34"/>
          </rPr>
          <t xml:space="preserve">5 Catastrófico
</t>
        </r>
        <r>
          <rPr>
            <sz val="10"/>
            <color rgb="FF000000"/>
            <rFont val="Tahoma"/>
            <family val="34"/>
          </rPr>
          <t xml:space="preserve">Afectación presupuestal igual o superior al 12%
</t>
        </r>
        <r>
          <rPr>
            <b/>
            <sz val="10"/>
            <color rgb="FF000000"/>
            <rFont val="Tahoma"/>
            <family val="34"/>
          </rPr>
          <t xml:space="preserve">4 Mayor
</t>
        </r>
        <r>
          <rPr>
            <sz val="10"/>
            <color rgb="FF000000"/>
            <rFont val="Tahoma"/>
            <family val="34"/>
          </rPr>
          <t xml:space="preserve">Afectación presupuestal entre el 6% y el 11%
</t>
        </r>
        <r>
          <rPr>
            <b/>
            <sz val="10"/>
            <color rgb="FF000000"/>
            <rFont val="Tahoma"/>
            <family val="34"/>
          </rPr>
          <t xml:space="preserve">3 Moderado
</t>
        </r>
        <r>
          <rPr>
            <sz val="10"/>
            <color rgb="FF000000"/>
            <rFont val="Tahoma"/>
            <family val="34"/>
          </rPr>
          <t xml:space="preserve">Afectación presupuestal entre el 3% y el 5%
</t>
        </r>
        <r>
          <rPr>
            <b/>
            <sz val="10"/>
            <color rgb="FF000000"/>
            <rFont val="Tahoma"/>
            <family val="34"/>
          </rPr>
          <t xml:space="preserve">2 Menor
</t>
        </r>
        <r>
          <rPr>
            <sz val="10"/>
            <color rgb="FF000000"/>
            <rFont val="Tahoma"/>
            <family val="34"/>
          </rPr>
          <t xml:space="preserve">Afectación presupuestal entre el 1% y el 2%
</t>
        </r>
        <r>
          <rPr>
            <b/>
            <sz val="10"/>
            <color rgb="FF000000"/>
            <rFont val="Tahoma"/>
            <family val="34"/>
          </rPr>
          <t xml:space="preserve">1 Insignificante
</t>
        </r>
        <r>
          <rPr>
            <sz val="10"/>
            <color rgb="FF000000"/>
            <rFont val="Tahoma"/>
            <family val="34"/>
          </rPr>
          <t xml:space="preserve">Afectación presupuestal entre el 0.1% y el 0.9%
</t>
        </r>
      </text>
    </comment>
    <comment ref="I3" authorId="0">
      <text>
        <r>
          <rPr>
            <sz val="10"/>
            <color rgb="FF000000"/>
            <rFont val="Arial"/>
            <family val="2"/>
          </rPr>
          <t>El</t>
        </r>
        <r>
          <rPr>
            <sz val="10"/>
            <color rgb="FF000000"/>
            <rFont val="Arial"/>
            <family val="2"/>
          </rPr>
          <t xml:space="preserve"> valor final es calculado automáticamente de acuerdo a la siguiente fórmula</t>
        </r>
        <r>
          <rPr>
            <b/>
            <sz val="10"/>
            <color rgb="FF000000"/>
            <rFont val="Arial"/>
            <family val="2"/>
          </rPr>
          <t xml:space="preserve">: 
</t>
        </r>
        <r>
          <rPr>
            <b/>
            <sz val="10"/>
            <color rgb="FF000000"/>
            <rFont val="Arial"/>
            <family val="2"/>
          </rPr>
          <t xml:space="preserve">
</t>
        </r>
        <r>
          <rPr>
            <b/>
            <sz val="10"/>
            <color rgb="FF000000"/>
            <rFont val="Arial"/>
            <family val="2"/>
          </rPr>
          <t>Nivel de Criticidad</t>
        </r>
        <r>
          <rPr>
            <b/>
            <sz val="10"/>
            <color rgb="FF000000"/>
            <rFont val="Arial"/>
            <family val="2"/>
          </rPr>
          <t xml:space="preserve"> en cuanto a la Integridad:=</t>
        </r>
        <r>
          <rPr>
            <sz val="10"/>
            <color rgb="FF000000"/>
            <rFont val="Arial"/>
            <family val="2"/>
          </rPr>
          <t xml:space="preserve">(Nivel de Impacto Credibilidad e Imagen * % Peso) + (Nivel de Impacto de Información* % Peso) + (Nivel de Impacto Legal * % Peso)+ (Nivel de Impacto Financiero * % Peso).
</t>
        </r>
        <r>
          <rPr>
            <sz val="10"/>
            <color rgb="FF000000"/>
            <rFont val="Arial"/>
            <family val="2"/>
          </rPr>
          <t xml:space="preserve">
</t>
        </r>
        <r>
          <rPr>
            <sz val="10"/>
            <color rgb="FF000000"/>
            <rFont val="Arial"/>
            <family val="2"/>
          </rPr>
          <t xml:space="preserve">En donde el porcentaje de peso estará dado por los siguiente valores:
</t>
        </r>
        <r>
          <rPr>
            <sz val="10"/>
            <color rgb="FF000000"/>
            <rFont val="Arial"/>
            <family val="2"/>
          </rPr>
          <t xml:space="preserve">
</t>
        </r>
        <r>
          <rPr>
            <sz val="10"/>
            <color rgb="FF000000"/>
            <rFont val="Tahoma"/>
            <family val="34"/>
          </rPr>
          <t xml:space="preserve">Credibilidad e Imagen:35%
</t>
        </r>
        <r>
          <rPr>
            <sz val="10"/>
            <color rgb="FF000000"/>
            <rFont val="Tahoma"/>
            <family val="34"/>
          </rPr>
          <t xml:space="preserve">Información:45%
</t>
        </r>
        <r>
          <rPr>
            <sz val="10"/>
            <color rgb="FF000000"/>
            <rFont val="Tahoma"/>
            <family val="34"/>
          </rPr>
          <t xml:space="preserve">Legal:15%
</t>
        </r>
        <r>
          <rPr>
            <sz val="10"/>
            <color rgb="FF000000"/>
            <rFont val="Tahoma"/>
            <family val="34"/>
          </rPr>
          <t xml:space="preserve">Financiero:5%
</t>
        </r>
        <r>
          <rPr>
            <sz val="10"/>
            <color rgb="FF000000"/>
            <rFont val="Arial"/>
            <family val="2"/>
          </rPr>
          <t xml:space="preserve">
</t>
        </r>
        <r>
          <rPr>
            <sz val="10"/>
            <color rgb="FF000000"/>
            <rFont val="Arial"/>
            <family val="2"/>
          </rPr>
          <t>Este resultado arroja</t>
        </r>
        <r>
          <rPr>
            <sz val="10"/>
            <color rgb="FF000000"/>
            <rFont val="Arial"/>
            <family val="2"/>
          </rPr>
          <t xml:space="preserve"> una calificación numérica en números entreros entre 1 y 5 y se asigna un valor a los siguientes niveles:
</t>
        </r>
        <r>
          <rPr>
            <sz val="10"/>
            <color rgb="FF000000"/>
            <rFont val="Arial"/>
            <family val="2"/>
          </rPr>
          <t xml:space="preserve">
</t>
        </r>
        <r>
          <rPr>
            <sz val="10"/>
            <color rgb="FF000000"/>
            <rFont val="Arial"/>
            <family val="2"/>
          </rPr>
          <t xml:space="preserve">Bajo =  1
</t>
        </r>
        <r>
          <rPr>
            <sz val="10"/>
            <color rgb="FF000000"/>
            <rFont val="Arial"/>
            <family val="2"/>
          </rPr>
          <t xml:space="preserve">Medio = 2 y 3
</t>
        </r>
        <r>
          <rPr>
            <sz val="10"/>
            <color rgb="FF000000"/>
            <rFont val="Arial"/>
            <family val="2"/>
          </rPr>
          <t>Alto = 4 y 5</t>
        </r>
        <r>
          <rPr>
            <sz val="10"/>
            <color rgb="FF000000"/>
            <rFont val="Arial"/>
            <family val="2"/>
          </rPr>
          <t xml:space="preserve">
</t>
        </r>
      </text>
    </comment>
    <comment ref="K3" authorId="0">
      <text>
        <r>
          <rPr>
            <sz val="10"/>
            <color rgb="FF000000"/>
            <rFont val="Tahoma"/>
            <family val="34"/>
          </rPr>
          <t xml:space="preserve">El impacto a la imágen se evalua de acuerdo a 5 posibles niveles:
</t>
        </r>
        <r>
          <rPr>
            <b/>
            <sz val="10"/>
            <color rgb="FF000000"/>
            <rFont val="Tahoma"/>
            <family val="34"/>
          </rPr>
          <t>5 Catastrófico</t>
        </r>
        <r>
          <rPr>
            <sz val="10"/>
            <color rgb="FF000000"/>
            <rFont val="Tahoma"/>
            <family val="34"/>
          </rPr>
          <t xml:space="preserve">
</t>
        </r>
        <r>
          <rPr>
            <sz val="10"/>
            <color rgb="FF000000"/>
            <rFont val="Tahoma"/>
            <family val="34"/>
          </rPr>
          <t xml:space="preserve">Se afecta la imagen ante toda la ciudadanía distrital y nacional.
</t>
        </r>
        <r>
          <rPr>
            <b/>
            <sz val="10"/>
            <color rgb="FF000000"/>
            <rFont val="Tahoma"/>
            <family val="34"/>
          </rPr>
          <t>4 Mayor</t>
        </r>
        <r>
          <rPr>
            <sz val="10"/>
            <color rgb="FF000000"/>
            <rFont val="Tahoma"/>
            <family val="34"/>
          </rPr>
          <t xml:space="preserve">
</t>
        </r>
        <r>
          <rPr>
            <sz val="10"/>
            <color rgb="FF000000"/>
            <rFont val="Tahoma"/>
            <family val="34"/>
          </rPr>
          <t xml:space="preserve">Se afecta la imagen ante uno o varios grupos de interés, instituciones públicas, privadas, de control, medios de comunicación y organizaciones internacionales.
</t>
        </r>
        <r>
          <rPr>
            <b/>
            <sz val="10"/>
            <color rgb="FF000000"/>
            <rFont val="Tahoma"/>
            <family val="34"/>
          </rPr>
          <t>3 Moderado</t>
        </r>
        <r>
          <rPr>
            <sz val="10"/>
            <color rgb="FF000000"/>
            <rFont val="Tahoma"/>
            <family val="34"/>
          </rPr>
          <t xml:space="preserve">
</t>
        </r>
        <r>
          <rPr>
            <sz val="10"/>
            <color rgb="FF000000"/>
            <rFont val="Tahoma"/>
            <family val="34"/>
          </rPr>
          <t xml:space="preserve">Se afecta la imagen a nivel de sector Hacienda
</t>
        </r>
        <r>
          <rPr>
            <b/>
            <sz val="10"/>
            <color rgb="FF000000"/>
            <rFont val="Tahoma"/>
            <family val="34"/>
          </rPr>
          <t>2 Menor</t>
        </r>
        <r>
          <rPr>
            <sz val="10"/>
            <color rgb="FF000000"/>
            <rFont val="Tahoma"/>
            <family val="34"/>
          </rPr>
          <t xml:space="preserve">
</t>
        </r>
        <r>
          <rPr>
            <sz val="10"/>
            <color rgb="FF000000"/>
            <rFont val="Tahoma"/>
            <family val="34"/>
          </rPr>
          <t xml:space="preserve">Se afecta la imagen a más de una área de la entidad
</t>
        </r>
        <r>
          <rPr>
            <b/>
            <sz val="10"/>
            <color rgb="FF000000"/>
            <rFont val="Tahoma"/>
            <family val="34"/>
          </rPr>
          <t>1 Insignificante</t>
        </r>
        <r>
          <rPr>
            <sz val="10"/>
            <color rgb="FF000000"/>
            <rFont val="Tahoma"/>
            <family val="34"/>
          </rPr>
          <t xml:space="preserve">
</t>
        </r>
        <r>
          <rPr>
            <sz val="10"/>
            <color rgb="FF000000"/>
            <rFont val="Tahoma"/>
            <family val="34"/>
          </rPr>
          <t xml:space="preserve">Se afecta la imagen a nivel de un área de la entidad 
</t>
        </r>
      </text>
    </comment>
    <comment ref="L3" authorId="0">
      <text>
        <r>
          <rPr>
            <sz val="10"/>
            <color rgb="FF000000"/>
            <rFont val="Tahoma"/>
            <family val="34"/>
          </rPr>
          <t>El impacto a la información se evalúa de acuerdo a los siguientes niveles:</t>
        </r>
        <r>
          <rPr>
            <sz val="10"/>
            <color rgb="FF000000"/>
            <rFont val="Tahoma"/>
            <family val="34"/>
          </rPr>
          <t xml:space="preserve">
</t>
        </r>
        <r>
          <rPr>
            <b/>
            <sz val="10"/>
            <color rgb="FF000000"/>
            <rFont val="Tahoma"/>
            <family val="34"/>
          </rPr>
          <t>5</t>
        </r>
        <r>
          <rPr>
            <b/>
            <sz val="10"/>
            <color rgb="FF000000"/>
            <rFont val="Tahoma"/>
            <family val="34"/>
          </rPr>
          <t xml:space="preserve"> </t>
        </r>
        <r>
          <rPr>
            <b/>
            <sz val="10"/>
            <color rgb="FF000000"/>
            <rFont val="Tahoma"/>
            <family val="34"/>
          </rPr>
          <t>Catastrófico</t>
        </r>
        <r>
          <rPr>
            <sz val="10"/>
            <color rgb="FF000000"/>
            <rFont val="Tahoma"/>
            <family val="34"/>
          </rPr>
          <t xml:space="preserve">
</t>
        </r>
        <r>
          <rPr>
            <sz val="10"/>
            <color rgb="FF000000"/>
            <rFont val="Tahoma"/>
            <family val="34"/>
          </rPr>
          <t xml:space="preserve">Personal interno o externo no autorizado tenga acceso a información altamente restringida o la información y su calidad no se puede recuperar o ser reconstruida. 
</t>
        </r>
        <r>
          <rPr>
            <b/>
            <sz val="10"/>
            <color rgb="FF000000"/>
            <rFont val="Tahoma"/>
            <family val="34"/>
          </rPr>
          <t>4</t>
        </r>
        <r>
          <rPr>
            <b/>
            <sz val="10"/>
            <color rgb="FF000000"/>
            <rFont val="Tahoma"/>
            <family val="34"/>
          </rPr>
          <t xml:space="preserve"> </t>
        </r>
        <r>
          <rPr>
            <b/>
            <sz val="10"/>
            <color rgb="FF000000"/>
            <rFont val="Tahoma"/>
            <family val="34"/>
          </rPr>
          <t>Mayor</t>
        </r>
        <r>
          <rPr>
            <sz val="10"/>
            <color rgb="FF000000"/>
            <rFont val="Tahoma"/>
            <family val="34"/>
          </rPr>
          <t xml:space="preserve">
</t>
        </r>
        <r>
          <rPr>
            <sz val="10"/>
            <color rgb="FF000000"/>
            <rFont val="Tahoma"/>
            <family val="34"/>
          </rPr>
          <t xml:space="preserve">Personal externo no autorizado tenga acceso a información restringida o la información y su calidad no puede ser recuperada y reconstruida totalmente en forma oportuna.
</t>
        </r>
        <r>
          <rPr>
            <b/>
            <sz val="10"/>
            <color rgb="FF000000"/>
            <rFont val="Tahoma"/>
            <family val="34"/>
          </rPr>
          <t>3</t>
        </r>
        <r>
          <rPr>
            <b/>
            <sz val="10"/>
            <color rgb="FF000000"/>
            <rFont val="Tahoma"/>
            <family val="34"/>
          </rPr>
          <t xml:space="preserve"> </t>
        </r>
        <r>
          <rPr>
            <b/>
            <sz val="10"/>
            <color rgb="FF000000"/>
            <rFont val="Tahoma"/>
            <family val="34"/>
          </rPr>
          <t>Moderado</t>
        </r>
        <r>
          <rPr>
            <sz val="10"/>
            <color rgb="FF000000"/>
            <rFont val="Tahoma"/>
            <family val="34"/>
          </rPr>
          <t xml:space="preserve">
</t>
        </r>
        <r>
          <rPr>
            <sz val="10"/>
            <color rgb="FF000000"/>
            <rFont val="Tahoma"/>
            <family val="34"/>
          </rPr>
          <t xml:space="preserve">Personal interno no autorizado tenga acceso a información restringida o la información y su calidad no puede ser recuperada y reconstruida en forma oportuna
</t>
        </r>
        <r>
          <rPr>
            <b/>
            <sz val="10"/>
            <color rgb="FF000000"/>
            <rFont val="Tahoma"/>
            <family val="34"/>
          </rPr>
          <t>2</t>
        </r>
        <r>
          <rPr>
            <b/>
            <sz val="10"/>
            <color rgb="FF000000"/>
            <rFont val="Tahoma"/>
            <family val="34"/>
          </rPr>
          <t xml:space="preserve"> </t>
        </r>
        <r>
          <rPr>
            <b/>
            <sz val="10"/>
            <color rgb="FF000000"/>
            <rFont val="Tahoma"/>
            <family val="34"/>
          </rPr>
          <t>Menor</t>
        </r>
        <r>
          <rPr>
            <sz val="10"/>
            <color rgb="FF000000"/>
            <rFont val="Tahoma"/>
            <family val="34"/>
          </rPr>
          <t xml:space="preserve">
</t>
        </r>
        <r>
          <rPr>
            <sz val="10"/>
            <color rgb="FF000000"/>
            <rFont val="Tahoma"/>
            <family val="34"/>
          </rPr>
          <t xml:space="preserve">Personal externo no autorizado tenga acceso a información de uso interno generalizado o la información se puede recuperar y reconstruir en su totalidad  y con calidad oportunamente
</t>
        </r>
        <r>
          <rPr>
            <b/>
            <sz val="10"/>
            <color rgb="FF000000"/>
            <rFont val="Tahoma"/>
            <family val="34"/>
          </rPr>
          <t>1</t>
        </r>
        <r>
          <rPr>
            <b/>
            <sz val="10"/>
            <color rgb="FF000000"/>
            <rFont val="Tahoma"/>
            <family val="34"/>
          </rPr>
          <t xml:space="preserve"> </t>
        </r>
        <r>
          <rPr>
            <b/>
            <sz val="10"/>
            <color rgb="FF000000"/>
            <rFont val="Tahoma"/>
            <family val="34"/>
          </rPr>
          <t>Insignificante</t>
        </r>
        <r>
          <rPr>
            <sz val="10"/>
            <color rgb="FF000000"/>
            <rFont val="Tahoma"/>
            <family val="34"/>
          </rPr>
          <t xml:space="preserve">
</t>
        </r>
        <r>
          <rPr>
            <sz val="10"/>
            <color rgb="FF000000"/>
            <rFont val="Tahoma"/>
            <family val="34"/>
          </rPr>
          <t xml:space="preserve">No se afecta la confidencialidad, disponibilidad e integridad de la información 
</t>
        </r>
      </text>
    </comment>
    <comment ref="M3" authorId="0">
      <text>
        <r>
          <rPr>
            <b/>
            <sz val="10"/>
            <color rgb="FF000000"/>
            <rFont val="Tahoma"/>
            <family val="34"/>
          </rPr>
          <t>5</t>
        </r>
        <r>
          <rPr>
            <b/>
            <sz val="10"/>
            <color rgb="FF000000"/>
            <rFont val="Tahoma"/>
            <family val="34"/>
          </rPr>
          <t xml:space="preserve"> </t>
        </r>
        <r>
          <rPr>
            <b/>
            <sz val="10"/>
            <color rgb="FF000000"/>
            <rFont val="Tahoma"/>
            <family val="34"/>
          </rPr>
          <t>Catastrófico</t>
        </r>
        <r>
          <rPr>
            <sz val="10"/>
            <color rgb="FF000000"/>
            <rFont val="Tahoma"/>
            <family val="34"/>
          </rPr>
          <t xml:space="preserve">
</t>
        </r>
        <r>
          <rPr>
            <sz val="10"/>
            <color rgb="FF000000"/>
            <rFont val="Tahoma"/>
            <family val="34"/>
          </rPr>
          <t xml:space="preserve">Posibilidad supresión o fusión de la Entidad por decisión de la Administración Distrital 
</t>
        </r>
        <r>
          <rPr>
            <b/>
            <sz val="10"/>
            <color rgb="FF000000"/>
            <rFont val="Tahoma"/>
            <family val="34"/>
          </rPr>
          <t>4</t>
        </r>
        <r>
          <rPr>
            <b/>
            <sz val="10"/>
            <color rgb="FF000000"/>
            <rFont val="Tahoma"/>
            <family val="34"/>
          </rPr>
          <t xml:space="preserve"> </t>
        </r>
        <r>
          <rPr>
            <b/>
            <sz val="10"/>
            <color rgb="FF000000"/>
            <rFont val="Tahoma"/>
            <family val="34"/>
          </rPr>
          <t>Mayor</t>
        </r>
        <r>
          <rPr>
            <sz val="10"/>
            <color rgb="FF000000"/>
            <rFont val="Tahoma"/>
            <family val="34"/>
          </rPr>
          <t xml:space="preserve">
</t>
        </r>
        <r>
          <rPr>
            <sz val="10"/>
            <color rgb="FF000000"/>
            <rFont val="Tahoma"/>
            <family val="34"/>
          </rPr>
          <t xml:space="preserve">Fallos judiciales en contra de la Entidad 
</t>
        </r>
        <r>
          <rPr>
            <b/>
            <sz val="10"/>
            <color rgb="FF000000"/>
            <rFont val="Tahoma"/>
            <family val="34"/>
          </rPr>
          <t>3</t>
        </r>
        <r>
          <rPr>
            <b/>
            <sz val="10"/>
            <color rgb="FF000000"/>
            <rFont val="Tahoma"/>
            <family val="34"/>
          </rPr>
          <t xml:space="preserve"> </t>
        </r>
        <r>
          <rPr>
            <b/>
            <sz val="10"/>
            <color rgb="FF000000"/>
            <rFont val="Tahoma"/>
            <family val="34"/>
          </rPr>
          <t>Moderado</t>
        </r>
        <r>
          <rPr>
            <sz val="10"/>
            <color rgb="FF000000"/>
            <rFont val="Tahoma"/>
            <family val="34"/>
          </rPr>
          <t xml:space="preserve">
</t>
        </r>
        <r>
          <rPr>
            <sz val="10"/>
            <color rgb="FF000000"/>
            <rFont val="Tahoma"/>
            <family val="34"/>
          </rPr>
          <t xml:space="preserve">Acciones legales o investigaciones interpuestas en contra de la Entidad 
</t>
        </r>
        <r>
          <rPr>
            <b/>
            <sz val="10"/>
            <color rgb="FF000000"/>
            <rFont val="Tahoma"/>
            <family val="34"/>
          </rPr>
          <t>2</t>
        </r>
        <r>
          <rPr>
            <b/>
            <sz val="10"/>
            <color rgb="FF000000"/>
            <rFont val="Tahoma"/>
            <family val="34"/>
          </rPr>
          <t xml:space="preserve"> </t>
        </r>
        <r>
          <rPr>
            <b/>
            <sz val="10"/>
            <color rgb="FF000000"/>
            <rFont val="Tahoma"/>
            <family val="34"/>
          </rPr>
          <t>Menor</t>
        </r>
        <r>
          <rPr>
            <sz val="10"/>
            <color rgb="FF000000"/>
            <rFont val="Tahoma"/>
            <family val="34"/>
          </rPr>
          <t xml:space="preserve">
</t>
        </r>
        <r>
          <rPr>
            <sz val="10"/>
            <color rgb="FF000000"/>
            <rFont val="Tahoma"/>
            <family val="34"/>
          </rPr>
          <t xml:space="preserve">Reclamaciones por parte de usuarios
</t>
        </r>
        <r>
          <rPr>
            <b/>
            <sz val="10"/>
            <color rgb="FF000000"/>
            <rFont val="Tahoma"/>
            <family val="34"/>
          </rPr>
          <t>1</t>
        </r>
        <r>
          <rPr>
            <b/>
            <sz val="10"/>
            <color rgb="FF000000"/>
            <rFont val="Tahoma"/>
            <family val="34"/>
          </rPr>
          <t xml:space="preserve"> </t>
        </r>
        <r>
          <rPr>
            <b/>
            <sz val="10"/>
            <color rgb="FF000000"/>
            <rFont val="Tahoma"/>
            <family val="34"/>
          </rPr>
          <t>Insignificante</t>
        </r>
        <r>
          <rPr>
            <sz val="10"/>
            <color rgb="FF000000"/>
            <rFont val="Tahoma"/>
            <family val="34"/>
          </rPr>
          <t xml:space="preserve">
</t>
        </r>
        <r>
          <rPr>
            <sz val="10"/>
            <color rgb="FF000000"/>
            <rFont val="Tahoma"/>
            <family val="34"/>
          </rPr>
          <t xml:space="preserve">Observaciones administrativas
</t>
        </r>
      </text>
    </comment>
    <comment ref="N3" authorId="0">
      <text>
        <r>
          <rPr>
            <b/>
            <sz val="10"/>
            <color rgb="FF000000"/>
            <rFont val="Tahoma"/>
            <family val="34"/>
          </rPr>
          <t>5</t>
        </r>
        <r>
          <rPr>
            <b/>
            <sz val="10"/>
            <color rgb="FF000000"/>
            <rFont val="Tahoma"/>
            <family val="34"/>
          </rPr>
          <t xml:space="preserve"> </t>
        </r>
        <r>
          <rPr>
            <b/>
            <sz val="10"/>
            <color rgb="FF000000"/>
            <rFont val="Tahoma"/>
            <family val="34"/>
          </rPr>
          <t>Catastrófico</t>
        </r>
        <r>
          <rPr>
            <sz val="10"/>
            <color rgb="FF000000"/>
            <rFont val="Tahoma"/>
            <family val="34"/>
          </rPr>
          <t xml:space="preserve">
</t>
        </r>
        <r>
          <rPr>
            <sz val="10"/>
            <color rgb="FF000000"/>
            <rFont val="Tahoma"/>
            <family val="34"/>
          </rPr>
          <t xml:space="preserve">Afectación presupuestal igual o superior al 12%
</t>
        </r>
        <r>
          <rPr>
            <b/>
            <sz val="10"/>
            <color rgb="FF000000"/>
            <rFont val="Tahoma"/>
            <family val="34"/>
          </rPr>
          <t>4</t>
        </r>
        <r>
          <rPr>
            <b/>
            <sz val="10"/>
            <color rgb="FF000000"/>
            <rFont val="Tahoma"/>
            <family val="34"/>
          </rPr>
          <t xml:space="preserve"> </t>
        </r>
        <r>
          <rPr>
            <b/>
            <sz val="10"/>
            <color rgb="FF000000"/>
            <rFont val="Tahoma"/>
            <family val="34"/>
          </rPr>
          <t>Mayor</t>
        </r>
        <r>
          <rPr>
            <sz val="10"/>
            <color rgb="FF000000"/>
            <rFont val="Tahoma"/>
            <family val="34"/>
          </rPr>
          <t xml:space="preserve">
</t>
        </r>
        <r>
          <rPr>
            <sz val="10"/>
            <color rgb="FF000000"/>
            <rFont val="Tahoma"/>
            <family val="34"/>
          </rPr>
          <t xml:space="preserve">Afectación presupuestal entre el 6% y el 11%
</t>
        </r>
        <r>
          <rPr>
            <b/>
            <sz val="10"/>
            <color rgb="FF000000"/>
            <rFont val="Tahoma"/>
            <family val="34"/>
          </rPr>
          <t>3</t>
        </r>
        <r>
          <rPr>
            <b/>
            <sz val="10"/>
            <color rgb="FF000000"/>
            <rFont val="Tahoma"/>
            <family val="34"/>
          </rPr>
          <t xml:space="preserve"> </t>
        </r>
        <r>
          <rPr>
            <b/>
            <sz val="10"/>
            <color rgb="FF000000"/>
            <rFont val="Tahoma"/>
            <family val="34"/>
          </rPr>
          <t>Moderado</t>
        </r>
        <r>
          <rPr>
            <sz val="10"/>
            <color rgb="FF000000"/>
            <rFont val="Tahoma"/>
            <family val="34"/>
          </rPr>
          <t xml:space="preserve">
</t>
        </r>
        <r>
          <rPr>
            <sz val="10"/>
            <color rgb="FF000000"/>
            <rFont val="Tahoma"/>
            <family val="34"/>
          </rPr>
          <t xml:space="preserve">Afectación presupuestal entre el 3% y el 5%
</t>
        </r>
        <r>
          <rPr>
            <b/>
            <sz val="10"/>
            <color rgb="FF000000"/>
            <rFont val="Tahoma"/>
            <family val="34"/>
          </rPr>
          <t>2</t>
        </r>
        <r>
          <rPr>
            <b/>
            <sz val="10"/>
            <color rgb="FF000000"/>
            <rFont val="Tahoma"/>
            <family val="34"/>
          </rPr>
          <t xml:space="preserve"> </t>
        </r>
        <r>
          <rPr>
            <b/>
            <sz val="10"/>
            <color rgb="FF000000"/>
            <rFont val="Tahoma"/>
            <family val="34"/>
          </rPr>
          <t>Menor</t>
        </r>
        <r>
          <rPr>
            <sz val="10"/>
            <color rgb="FF000000"/>
            <rFont val="Tahoma"/>
            <family val="34"/>
          </rPr>
          <t xml:space="preserve">
</t>
        </r>
        <r>
          <rPr>
            <sz val="10"/>
            <color rgb="FF000000"/>
            <rFont val="Tahoma"/>
            <family val="34"/>
          </rPr>
          <t xml:space="preserve">Afectación presupuestal entre el 1% y el 2%
</t>
        </r>
        <r>
          <rPr>
            <b/>
            <sz val="10"/>
            <color rgb="FF000000"/>
            <rFont val="Tahoma"/>
            <family val="34"/>
          </rPr>
          <t>1</t>
        </r>
        <r>
          <rPr>
            <b/>
            <sz val="10"/>
            <color rgb="FF000000"/>
            <rFont val="Tahoma"/>
            <family val="34"/>
          </rPr>
          <t xml:space="preserve"> </t>
        </r>
        <r>
          <rPr>
            <b/>
            <sz val="10"/>
            <color rgb="FF000000"/>
            <rFont val="Tahoma"/>
            <family val="34"/>
          </rPr>
          <t>Insignificante</t>
        </r>
        <r>
          <rPr>
            <sz val="10"/>
            <color rgb="FF000000"/>
            <rFont val="Tahoma"/>
            <family val="34"/>
          </rPr>
          <t xml:space="preserve">
</t>
        </r>
        <r>
          <rPr>
            <sz val="10"/>
            <color rgb="FF000000"/>
            <rFont val="Tahoma"/>
            <family val="34"/>
          </rPr>
          <t xml:space="preserve">Afectación presupuestal entre el 0.1% y el 0.9%
</t>
        </r>
      </text>
    </comment>
    <comment ref="P3" authorId="0">
      <text>
        <r>
          <rPr>
            <sz val="10"/>
            <color rgb="FF000000"/>
            <rFont val="Tahoma"/>
            <family val="34"/>
          </rPr>
          <t>El valor final es calculado automáticamente de acuerdo a la siguiente fórmula</t>
        </r>
        <r>
          <rPr>
            <b/>
            <sz val="10"/>
            <color rgb="FF000000"/>
            <rFont val="Tahoma"/>
            <family val="34"/>
          </rPr>
          <t xml:space="preserve">: </t>
        </r>
        <r>
          <rPr>
            <sz val="10"/>
            <color rgb="FF000000"/>
            <rFont val="Tahoma"/>
            <family val="34"/>
          </rPr>
          <t xml:space="preserve">
</t>
        </r>
        <r>
          <rPr>
            <b/>
            <sz val="10"/>
            <color rgb="FF000000"/>
            <rFont val="Tahoma"/>
            <family val="34"/>
          </rPr>
          <t>Nivel de Criticidad en cuanto a la Disponibilidad:=</t>
        </r>
        <r>
          <rPr>
            <sz val="10"/>
            <color rgb="FF000000"/>
            <rFont val="Tahoma"/>
            <family val="34"/>
          </rPr>
          <t xml:space="preserve">(Nivel de Impacto Credibilidad e Imagen * % Peso) + (Nivel de Impacto de Información* % Peso) + (Nivel de Impacto Legal * % Peso)+ (Nivel de Impacto Financiero * % Peso).
</t>
        </r>
        <r>
          <rPr>
            <sz val="10"/>
            <color rgb="FF000000"/>
            <rFont val="Tahoma"/>
            <family val="34"/>
          </rPr>
          <t xml:space="preserve">
</t>
        </r>
        <r>
          <rPr>
            <sz val="10"/>
            <color rgb="FF000000"/>
            <rFont val="Tahoma"/>
            <family val="34"/>
          </rPr>
          <t xml:space="preserve">Donde el porcentaje de peso se calcula de acuerdo a los siguiente niveles:
</t>
        </r>
        <r>
          <rPr>
            <sz val="10"/>
            <color rgb="FF000000"/>
            <rFont val="Tahoma"/>
            <family val="34"/>
          </rPr>
          <t xml:space="preserve">
</t>
        </r>
        <r>
          <rPr>
            <sz val="10"/>
            <color rgb="FF000000"/>
            <rFont val="Tahoma"/>
            <family val="34"/>
          </rPr>
          <t xml:space="preserve">Credibilidad e Imagen:35%
</t>
        </r>
        <r>
          <rPr>
            <sz val="10"/>
            <color rgb="FF000000"/>
            <rFont val="Tahoma"/>
            <family val="34"/>
          </rPr>
          <t xml:space="preserve">Información:45%
</t>
        </r>
        <r>
          <rPr>
            <sz val="10"/>
            <color rgb="FF000000"/>
            <rFont val="Tahoma"/>
            <family val="34"/>
          </rPr>
          <t xml:space="preserve">Legal:15%
</t>
        </r>
        <r>
          <rPr>
            <sz val="10"/>
            <color rgb="FF000000"/>
            <rFont val="Tahoma"/>
            <family val="34"/>
          </rPr>
          <t xml:space="preserve">Financiero:5%
</t>
        </r>
        <r>
          <rPr>
            <sz val="10"/>
            <color rgb="FF000000"/>
            <rFont val="Tahoma"/>
            <family val="34"/>
          </rPr>
          <t xml:space="preserve">
</t>
        </r>
        <r>
          <rPr>
            <sz val="10"/>
            <color rgb="FF000000"/>
            <rFont val="Tahoma"/>
            <family val="34"/>
          </rPr>
          <t xml:space="preserve">Este resultado arroja una calificación numérica en números entreros entre 1 y 5 y se asigna un valor a los siguientes niveles:
</t>
        </r>
        <r>
          <rPr>
            <sz val="10"/>
            <color rgb="FF000000"/>
            <rFont val="Tahoma"/>
            <family val="34"/>
          </rPr>
          <t xml:space="preserve">Bajo =  1
</t>
        </r>
        <r>
          <rPr>
            <sz val="10"/>
            <color rgb="FF000000"/>
            <rFont val="Tahoma"/>
            <family val="34"/>
          </rPr>
          <t xml:space="preserve">Medio = 2 y 3
</t>
        </r>
        <r>
          <rPr>
            <sz val="10"/>
            <color rgb="FF000000"/>
            <rFont val="Tahoma"/>
            <family val="34"/>
          </rPr>
          <t xml:space="preserve">Alto = 4 y 5
</t>
        </r>
      </text>
    </comment>
  </commentList>
</comments>
</file>

<file path=xl/sharedStrings.xml><?xml version="1.0" encoding="utf-8"?>
<sst xmlns="http://schemas.openxmlformats.org/spreadsheetml/2006/main" count="2732" uniqueCount="386">
  <si>
    <t>Norma, función o proceso</t>
  </si>
  <si>
    <t xml:space="preserve"> Código del Procedimiento</t>
  </si>
  <si>
    <t xml:space="preserve"> Código del formato</t>
  </si>
  <si>
    <t>Tipo documental</t>
  </si>
  <si>
    <t>Tipo de Origen</t>
  </si>
  <si>
    <t>Nombre del registro o documento de archivo</t>
  </si>
  <si>
    <t>Definición</t>
  </si>
  <si>
    <t>Idioma</t>
  </si>
  <si>
    <t>Digital</t>
  </si>
  <si>
    <t>Electrónico</t>
  </si>
  <si>
    <t>Descripción del Soporte</t>
  </si>
  <si>
    <t>Presentación de la información (formato)</t>
  </si>
  <si>
    <t>Interno</t>
  </si>
  <si>
    <t>Externo</t>
  </si>
  <si>
    <t>Serie</t>
  </si>
  <si>
    <t xml:space="preserve"> Subserie</t>
  </si>
  <si>
    <t>Observaciones</t>
  </si>
  <si>
    <t xml:space="preserve">PROCESO (Código y nombre del proceso): </t>
  </si>
  <si>
    <t>DEPENDENCIA RESPONSABLE:</t>
  </si>
  <si>
    <t>FECHA DE ELABORACIÓN/VALIDACIÓN:</t>
  </si>
  <si>
    <t>PROPIETARIO DE LOS ACTIVOS  (Nombre y cargo del responsable del proceso):</t>
  </si>
  <si>
    <t>Custodio de la información</t>
  </si>
  <si>
    <t>Objeto legítimo de la excepción</t>
  </si>
  <si>
    <t>Fundamento constitucional o legal</t>
  </si>
  <si>
    <t>Fundamento jurídico de la excepción</t>
  </si>
  <si>
    <t>Excepción total o parcial</t>
  </si>
  <si>
    <t>Fecha de la calificación</t>
  </si>
  <si>
    <t>Plazo de la clasificación o reserva</t>
  </si>
  <si>
    <t>CUADRO DE CARACTERÍZACIÓN DOCUMENTAL</t>
  </si>
  <si>
    <t>Descripción de la categoría de información</t>
  </si>
  <si>
    <t xml:space="preserve">Análogo </t>
  </si>
  <si>
    <t xml:space="preserve">Estado de la información </t>
  </si>
  <si>
    <t>Área / Dependencia</t>
  </si>
  <si>
    <t>Localización del documento/activo de información o Lugar de consulta</t>
  </si>
  <si>
    <t>INSTRUMENTO DE GESTIÓN DE LA INFORMACIÓN PÚBLICA - UNIDAD ADMINISTRATIVA ESPECIAL DE CATASTRO DISTRITAL</t>
  </si>
  <si>
    <t>Lista de valores</t>
  </si>
  <si>
    <t>X</t>
  </si>
  <si>
    <t>Publicada en (link página web)</t>
  </si>
  <si>
    <t>Tipo de Soporte 
(medio de conservación y/o soporte)</t>
  </si>
  <si>
    <t>ÍNDICE DE INFORMACIÓN CLASIFICADA Y RESERVADA</t>
  </si>
  <si>
    <t>Estado de la información</t>
  </si>
  <si>
    <t>Disponible</t>
  </si>
  <si>
    <t>Publicado</t>
  </si>
  <si>
    <t>Disponible y publicado</t>
  </si>
  <si>
    <t>Frecuencia</t>
  </si>
  <si>
    <t>demanda</t>
  </si>
  <si>
    <t>anual</t>
  </si>
  <si>
    <t>semestral</t>
  </si>
  <si>
    <t>trimestral</t>
  </si>
  <si>
    <t>otro</t>
  </si>
  <si>
    <t>bimestral</t>
  </si>
  <si>
    <t>mensual</t>
  </si>
  <si>
    <t>semanal</t>
  </si>
  <si>
    <r>
      <t>&lt;En este instrumento se deben registrar todas las categorías de información</t>
    </r>
    <r>
      <rPr>
        <vertAlign val="superscript"/>
        <sz val="11"/>
        <rFont val="Calibri"/>
        <family val="2"/>
      </rPr>
      <t>1</t>
    </r>
    <r>
      <rPr>
        <sz val="11"/>
        <rFont val="Calibri"/>
        <family val="2"/>
      </rPr>
      <t>, todo registro publicado en el sitio Web de la Unidad, todo registro disponible para ser solicitado por el público de la UAECD y debe ser diligenciado de acuerdo con los procedimientos y lineamientos definidos en su Programa de Gestión Documental</t>
    </r>
    <r>
      <rPr>
        <vertAlign val="superscript"/>
        <sz val="11"/>
        <rFont val="Calibri"/>
        <family val="2"/>
      </rPr>
      <t>2</t>
    </r>
    <r>
      <rPr>
        <sz val="11"/>
        <rFont val="Calibri"/>
        <family val="2"/>
      </rPr>
      <t>.</t>
    </r>
  </si>
  <si>
    <r>
      <rPr>
        <vertAlign val="superscript"/>
        <sz val="11"/>
        <rFont val="Calibri"/>
        <family val="2"/>
      </rPr>
      <t>2</t>
    </r>
    <r>
      <rPr>
        <sz val="11"/>
        <rFont val="Calibri"/>
        <family val="2"/>
      </rPr>
      <t xml:space="preserve"> Programa de Gestión Documental: programa en el cual se establecen los procedimientos y lineamientos necesarios para la producción, distribución, organización, consulta y conservación de los documentos públicos. Este Programa debe integrarse con las funciones administrativas de la Unidad. Deben observarse los lineamientos y recomendaciones que el Archivo General de la Nación y demás entidades competentes expidan en la materia.</t>
    </r>
  </si>
  <si>
    <t>diaria</t>
  </si>
  <si>
    <r>
      <rPr>
        <vertAlign val="superscript"/>
        <sz val="11"/>
        <rFont val="Calibri"/>
        <family val="2"/>
      </rPr>
      <t>1</t>
    </r>
    <r>
      <rPr>
        <sz val="11"/>
        <rFont val="Calibri"/>
        <family val="2"/>
      </rPr>
      <t xml:space="preserve"> A nivel archivístico distrital, dicha categoría se reconoce como serie y subserie documental.</t>
    </r>
  </si>
  <si>
    <t>Este instrumento es generado para dar cumplimiento a la Ley de Transparencia 1712 de 2014 y al décimo primer lineamiento "Inventario de Activos de información" de la Alcaldía Mayor de Bogotá, de mayo de 2015.</t>
  </si>
  <si>
    <t>Confidencialidad</t>
  </si>
  <si>
    <t>Integridad</t>
  </si>
  <si>
    <t>Disponibilidad</t>
  </si>
  <si>
    <t>Contiene Datos Personales?</t>
  </si>
  <si>
    <t>Clasificación del Activo</t>
  </si>
  <si>
    <t>Activo de Informacion</t>
  </si>
  <si>
    <t>Imagen</t>
  </si>
  <si>
    <t>Informacion</t>
  </si>
  <si>
    <t>Legal</t>
  </si>
  <si>
    <t>Financiero</t>
  </si>
  <si>
    <t>Criticidad 
Activo</t>
  </si>
  <si>
    <t>Sub-Total</t>
  </si>
  <si>
    <t>Pública Clasificada</t>
  </si>
  <si>
    <t>Total Integridad</t>
  </si>
  <si>
    <t>Total Disponibilidad</t>
  </si>
  <si>
    <t>Pública</t>
  </si>
  <si>
    <t>CLASIFICACIÓN DEL ACTIVO EN EL MARCO DE LA SEGURIDAD DE LA INFORMACIÓN</t>
  </si>
  <si>
    <t>08-01-FR-01</t>
  </si>
  <si>
    <t>Español</t>
  </si>
  <si>
    <t>08-01-FR-02</t>
  </si>
  <si>
    <t>08-01-FR-05</t>
  </si>
  <si>
    <t>.MBOX</t>
  </si>
  <si>
    <t xml:space="preserve">Captura de Información </t>
  </si>
  <si>
    <t>03-01-PR-01</t>
  </si>
  <si>
    <t>03-02-FR-80</t>
  </si>
  <si>
    <t>Relación de solicitudes de trámites sin sistemas de información</t>
  </si>
  <si>
    <t>Listado de usuarios que fueron atendidos cuando no hay sistemas y no se puede radicar de manera presencial.</t>
  </si>
  <si>
    <t xml:space="preserve">Papel </t>
  </si>
  <si>
    <t>No aplica</t>
  </si>
  <si>
    <t>Sin establecer</t>
  </si>
  <si>
    <t>Gerencia Comercial y de Atención al Usuario -Gerente Comercial y de Atención al Usuario</t>
  </si>
  <si>
    <t>Archivo de gestión de la GCAU</t>
  </si>
  <si>
    <t>Gerencia Comercial y Atención al Usuario</t>
  </si>
  <si>
    <t>Disco duro</t>
  </si>
  <si>
    <t>03-02-FR-75</t>
  </si>
  <si>
    <t>Reporte diario de atención al usuarios que no generan radicación</t>
  </si>
  <si>
    <t>Listado de usuarios a quienes se les informó los requisitos de acuerdo a la normatividad vigente y no radicaron solicitud.</t>
  </si>
  <si>
    <t>Administración de Trámites Catastrales</t>
  </si>
  <si>
    <t>Trámites No Inmediatos</t>
  </si>
  <si>
    <t xml:space="preserve">Esta serie contiene documentos de solicitudes que se radican de trámites no inmediatos, </t>
  </si>
  <si>
    <t>Reporte diario de atención a usuarios que no generan radicación</t>
  </si>
  <si>
    <t>Listado de los usuarios a quienes se les proporcionó información de la UAECD,  pero no radicaron solicitudes.</t>
  </si>
  <si>
    <t>Listado de usuarios que solicitaron orientación en la utilización del SDQS y no radicaron solicitud</t>
  </si>
  <si>
    <t>Correo electrónico</t>
  </si>
  <si>
    <t>Medio de comunicación interno anexando el reporte diario de atención a usuarios que no generan radicación</t>
  </si>
  <si>
    <t>Correo Institucional</t>
  </si>
  <si>
    <t>Trámites no inmediatos</t>
  </si>
  <si>
    <t>Esta serie contiene documentos relacionada con la radicación de trámites no inmediatos</t>
  </si>
  <si>
    <t>Gerencia de Tecnología - Gerente de Tecnología</t>
  </si>
  <si>
    <t>Buzón de correo - cuenta usuario</t>
  </si>
  <si>
    <t>03-02-FR-84</t>
  </si>
  <si>
    <t>Buzones de sugerencia diligenciados</t>
  </si>
  <si>
    <t>Formato a través del cual el usuario puede presentar una petición, queja, reclamo, sugerencia.</t>
  </si>
  <si>
    <t>Peticiones, quejas, reclamos y soluciones (PQRS)</t>
  </si>
  <si>
    <t>Esta serie contiene documentos relacionada con la solicitudes de PQRS</t>
  </si>
  <si>
    <t>03-02-FR-82</t>
  </si>
  <si>
    <t>Acta de apertura de buzones de sugerencias</t>
  </si>
  <si>
    <t>Registro del número total de solicitudes de PQRS depositados en los buzones de sugerencia.</t>
  </si>
  <si>
    <t>Medio de comunicación interna recordando a los funcionarios  la apertura de buzones.</t>
  </si>
  <si>
    <t>Plataforma corporativa</t>
  </si>
  <si>
    <t>Medio de comunicación interna anexando las actas escaneadas</t>
  </si>
  <si>
    <t>03-02-PR-02</t>
  </si>
  <si>
    <t>Planilla correspondencia externa recibida por entregar- (CERE)</t>
  </si>
  <si>
    <t>Listado de oficios que  los usuarios radican en la ventanilla de correspondencia y que por competencia son asignados a la GCAU</t>
  </si>
  <si>
    <t>Papel</t>
  </si>
  <si>
    <t>Oficios</t>
  </si>
  <si>
    <t>Solicitud escrita de los usuarios, relacionada con la misión de la Uaecd.</t>
  </si>
  <si>
    <t>Planilla correspondencia externa recibida por entregar CERE</t>
  </si>
  <si>
    <t>Listado de oficios que  los usuarios radican en la ventanilla de correspondencia y que por competencia son asignados a la GCAU, con firma de recibido</t>
  </si>
  <si>
    <t>Oficios de solicitudes</t>
  </si>
  <si>
    <t>Comunicación escrita a través de la cual, el usuario realiza una solicitud.</t>
  </si>
  <si>
    <t>Base de datos- Aplicativo CORDIS</t>
  </si>
  <si>
    <t>http://administrativa.catastrobogota.gov.co/reports/rwservlet/getjobid=568596?server=rep_vmproform01_forms</t>
  </si>
  <si>
    <t>Babero</t>
  </si>
  <si>
    <t>Relación de Trámites asignados</t>
  </si>
  <si>
    <t>Registro que genera el sistema de correspondencia con los datos de los oficio asignados a los auxiliares para trámite.</t>
  </si>
  <si>
    <t>Comunicación interna anexando la relación de trámites asignados a los auxiliares</t>
  </si>
  <si>
    <t>Registro que genera el Sistema de correspondencia con los datos de los oficios asignados a los técnicos y/o profesionales</t>
  </si>
  <si>
    <t>Comunicación interna anexando la relación de trámites asignados a los técnivos y/o profesionales</t>
  </si>
  <si>
    <t>Oficio de respuesta</t>
  </si>
  <si>
    <t xml:space="preserve">Comunicación al usuario dando respuesta a una solicitud </t>
  </si>
  <si>
    <t>Esta serie contiene información de solicitudes de trámites no inmediatos</t>
  </si>
  <si>
    <t>Comunicación interna anexando oficios de respuesta al funcionario encargado de verificación y control</t>
  </si>
  <si>
    <t>Comunicación interna indicando los ER recibidos que pasan para verificación y control</t>
  </si>
  <si>
    <t>03-02-FR-74</t>
  </si>
  <si>
    <t>Control y Verificación Diaria de radicaciones y externos recibidos</t>
  </si>
  <si>
    <t>Listado de  funcionario que proyectó  oficios de respuesta donde se registra la inconsistencia de fondo o de forma si es el caso.</t>
  </si>
  <si>
    <t xml:space="preserve">Disco duro </t>
  </si>
  <si>
    <t>.xlsx</t>
  </si>
  <si>
    <t>Instrumentos de Control</t>
  </si>
  <si>
    <t>Serie que contiene información de registros de control a las radicaciones y/u oficios</t>
  </si>
  <si>
    <t>\\Fileserver\gcau\Plan Operativo Anual GCAU - Funcionarios</t>
  </si>
  <si>
    <t xml:space="preserve">Comunicación interna informando al funcionario que debe realizar corrección al oficio </t>
  </si>
  <si>
    <t>Comunicación interna informando al funcionario que el oficio fue revisado y se puede imprimir para firmas.</t>
  </si>
  <si>
    <t xml:space="preserve">Comunicación escrita al usuario dando respuesta a una solicitud </t>
  </si>
  <si>
    <t>Comunicación interna informando los oficios que van para firma y luego para asignación de CORDIS.</t>
  </si>
  <si>
    <t>Listado “Selección de Documentos”,  del Sistema CORDIS</t>
  </si>
  <si>
    <t>Reporte generado por el sistema de correspondencia, en el que indica el número asignado EE a cada oficio de respuesta.</t>
  </si>
  <si>
    <t>Comunicación interna anexando el listado “Selección de Documentos”,  del Sistema CORDIS</t>
  </si>
  <si>
    <t xml:space="preserve">Comunicaciones Oficiales Externas Enviadas </t>
  </si>
  <si>
    <t>Listado de oficios de respuesta para ser entregados a los destinatarios</t>
  </si>
  <si>
    <t>Subgerencia Administrativa y Financiera - Subgerente Administrativo y Financiero</t>
  </si>
  <si>
    <t>Archivo Central- Centro Documentación</t>
  </si>
  <si>
    <t>Comunicación interna recibiendo base de datos con información de oficios de respuesta  devueltos por correspondencia</t>
  </si>
  <si>
    <t>Memorando</t>
  </si>
  <si>
    <t>Comunicación intena relacionando información de los Oficios de respuesta devueltos.</t>
  </si>
  <si>
    <t>Gerente Comercial y de Atención al Usuario</t>
  </si>
  <si>
    <t>Tabla Excel oficios devueltos</t>
  </si>
  <si>
    <t>Registro de datos correspondientes a la identificación de los oficios devueltos, datos del  destinatarios, del funcionario que proyecto el oficio para gestionar su entrega.</t>
  </si>
  <si>
    <t>\\Fileserver\gcau\Atusuario</t>
  </si>
  <si>
    <t>Comunicación interna informando al funcionario los oficios proyectados que fueron devueltos por correspondencia</t>
  </si>
  <si>
    <t xml:space="preserve">Registro de datos correspondientes a la identificación de los oficios devueltos, datos del  destinatario, del funcionario que proyecto el oficio y el resultado de la gestión realizada </t>
  </si>
  <si>
    <t>03-02-PR-03</t>
  </si>
  <si>
    <t>Medio de comunicación utilizado por los usuarios a través del cual realizan: solicitudes de información de la Unidad o de otras entidades, solicitudes de trámites inmediatos y no inmediatos,  solicitud de cita para atención de trámityes de la VUC, o peticiones, quejas, reclamos o sugerencias.</t>
  </si>
  <si>
    <t>Tabla en Excel “Atención Virtual”</t>
  </si>
  <si>
    <t>Registro de las solicitudes de información de la Unidad o de otras entidades, solicitudes de trámites inmediatos y no inmediatos, agendamiento de cita para atención de trámites de la VUC, o peticiones, quejas, reclamos o sugerencias, a través del correo institucional contactenos.</t>
  </si>
  <si>
    <t>03-02-PR-04</t>
  </si>
  <si>
    <t>Medio de comunicación anexando el resporte de la mesa de servicio cuando no estan en funcionamiento los elementos para la recepción de llamadas</t>
  </si>
  <si>
    <t>03-02-FR-78</t>
  </si>
  <si>
    <t>Reporte diario  atención telefónica línea 7600 línea gratuita 018000910488</t>
  </si>
  <si>
    <t>Listado de llamadas atendidas con los datos del usuario, teléfono, tipo de solicitud, información de otra entidad, PQRS, derecho de Petición Verbal, agendamiento, estado del tramite, solicitud de un CORDIS, Información física y económica del predio, confirmación del funcionario del Censo Catastral, información de requisitos del trámites.</t>
  </si>
  <si>
    <t>Hoja de Cálculo</t>
  </si>
  <si>
    <t>Peticiones,quejas, Reclamos y Soluciones (PQRS)</t>
  </si>
  <si>
    <t>Esta serie contiene información de solicitudes, repuestas con la PQRS y reportes de llamadas</t>
  </si>
  <si>
    <t>\\Fileserver\gcau\Atusuario\Atencion Usuario</t>
  </si>
  <si>
    <t>Medio de comunicación en el que envía  el formato diligenciado:Reporte diario atención telefónica línea 7600 línea gratuita 018000910488</t>
  </si>
  <si>
    <t>03-02-PR-05</t>
  </si>
  <si>
    <t>Relación de trámites asignados</t>
  </si>
  <si>
    <t>Relación de oficios de los usuarios solicitando trámites no inmediatos</t>
  </si>
  <si>
    <t>Base de datos SIIC</t>
  </si>
  <si>
    <t>Aplicativo donde se radican solicitudes de trámites no inmediatos, inmediatos, se actualizan los datos jurídicos predios, si es del caso.</t>
  </si>
  <si>
    <t>fileserver  SIIC</t>
  </si>
  <si>
    <t>Correo electrónico institucional</t>
  </si>
  <si>
    <t>Medio de comunicación donde se recibe  solicitududes de trámites no inmediatos</t>
  </si>
  <si>
    <t xml:space="preserve">Reporte diario de atención a usuarios que no genera radicación  </t>
  </si>
  <si>
    <t>Listado de usuarios que se atienden para consultas, información de requisitos de los trámites en el canal presencial y no radican trámites</t>
  </si>
  <si>
    <t>Trámites no Inmediatos</t>
  </si>
  <si>
    <t>Esta serie contiene documentos relacionados con la radicación de trámites no inmediatos</t>
  </si>
  <si>
    <t>03-02-FR-85</t>
  </si>
  <si>
    <t>Formato - revisión de información, asignación provisional  de Nomenclatura</t>
  </si>
  <si>
    <t>Listado de verificación de requisitos para  el trámite asignación provisional  de Nomenclatura</t>
  </si>
  <si>
    <t>Archivo Central</t>
  </si>
  <si>
    <t>03-02-FR-86</t>
  </si>
  <si>
    <t>Revisión De Información Desenglobes Propiedad Horizontal</t>
  </si>
  <si>
    <t>Listado de verificación de requisitos para  el trámite Desenglobes Propiedad Horizontal</t>
  </si>
  <si>
    <t>03-02-FR-88</t>
  </si>
  <si>
    <t xml:space="preserve">Revisión de información englobes y desenglobes englobes y desenglobes no propiedad horizontal </t>
  </si>
  <si>
    <t>Listado de verificación de requisitos para  el trámite englobes y desenglobes no propiedad horizontal</t>
  </si>
  <si>
    <t>03-02-FR-89</t>
  </si>
  <si>
    <t>Revisión de información certificación cabida y linderos</t>
  </si>
  <si>
    <t>Listado de verificación de requisitos para  el trámite certificación cabida y linderos</t>
  </si>
  <si>
    <t>03-02-FR-91</t>
  </si>
  <si>
    <t>Revisión de información para: “Incorporación, actualización, modificación y corrección de topográficos</t>
  </si>
  <si>
    <t xml:space="preserve">Listado de verificación de requisitos para  el trámite Incorporación, actualización, modificación y corrección de topográficos  </t>
  </si>
  <si>
    <t>Aplicativo en el que realiza la radicación de trámites no inmediatos o solicitud de adición de documentos, genera el  comprobante de radicación y oficio informativo</t>
  </si>
  <si>
    <t>Preforma unificada de “Solicitud, Comprobante de Radicación y oficio informativo”.</t>
  </si>
  <si>
    <t xml:space="preserve">Información del solicitante del trámite, número de radicación, listado de documentos  y oficio informativo </t>
  </si>
  <si>
    <t>Oficio</t>
  </si>
  <si>
    <t>Comunicación escrita al usuario con información relacionada con la dependencia que atenderá el trámite.</t>
  </si>
  <si>
    <t>Relación de radicaciones diarias para verificación y control</t>
  </si>
  <si>
    <t>Listado de radicaciones recibidas diariamente en los puntos de atención y son enviadas por intermedio de la firma de recolección y transporte al punhto de verificación y control</t>
  </si>
  <si>
    <t xml:space="preserve">Correo electrónico </t>
  </si>
  <si>
    <t>Medio de comunicación donde anexa formato de relación de radicaciones diarias para Verificación y Control, se informa si se presentó inconsistencia en la relación de radicaciones y se socializan  los correctivos</t>
  </si>
  <si>
    <t xml:space="preserve">Control y verificación diaria de radicaciones y externos recibidos
</t>
  </si>
  <si>
    <t xml:space="preserve">Registro de revisión efectuada a las radicaciones y se reportan inconsistencias.
</t>
  </si>
  <si>
    <t xml:space="preserve">03-02-FR-87
</t>
  </si>
  <si>
    <t>Relación de asignación y/o transferencia de radicaciones</t>
  </si>
  <si>
    <t>Listado de radicaciones de trámite de Topográficos, Deesenglobes PH de más de 10 unidades</t>
  </si>
  <si>
    <t>Aplicativo donde se registra la transferencia de las radicaciones a las dependencias de estudio</t>
  </si>
  <si>
    <t>Relación de transferencia de radicaciones</t>
  </si>
  <si>
    <t>Listado de radicaciones de trámites no inmediatos a las dependencias de estudio, en constancia de la entrega se firma</t>
  </si>
  <si>
    <t>03-02-PR-06</t>
  </si>
  <si>
    <t>Relación de Trámites asignados (Canal Escrito)</t>
  </si>
  <si>
    <t>Registro que genera el sistema de correspondencia con los datos de los oficios solicitando trámites inmediatos asignados a los auxiliares para trámite.</t>
  </si>
  <si>
    <t>Comunicación escrita al usuario informando los requisitos para solicitar un trámite inmediato</t>
  </si>
  <si>
    <t>Registro SIIC</t>
  </si>
  <si>
    <t xml:space="preserve">Aplicativo donde se radican solicitudes de trámites inmediatos y  no inmediatos </t>
  </si>
  <si>
    <t>Aplicativo donde se rectifica los datos jurídicos del  predio, si es del caso.</t>
  </si>
  <si>
    <t>Aplicativo donde se realiza el cambio de nombre - Plan Registro (GCAU) previo a la radicación de una solicitud de trámites inmediatos</t>
  </si>
  <si>
    <t>Aplicativo donde se genera la Certificación Catastral o de Inscripción en el Censo Catastral.</t>
  </si>
  <si>
    <t>Comunicación escrita al usuario informando que posee o no  vivienda, según corresponda a su solicitud.</t>
  </si>
  <si>
    <t>Comunicación escrita al usuario informando los datos que muestra el SIIC.</t>
  </si>
  <si>
    <t>03-02-PR-09</t>
  </si>
  <si>
    <t>Medio de comunicación a través del cual se informa que no está en funcionamiento el aplicativo SDQS.</t>
  </si>
  <si>
    <t xml:space="preserve">Oficio </t>
  </si>
  <si>
    <t>Comunicación emitida al usuario, dando respuesta parcial o informando el tiempo de ampliación, exponiendo motivos y fecha de respuesta definitiva</t>
  </si>
  <si>
    <t>Comunicación emitida al usuario como respuesta a las PQRS</t>
  </si>
  <si>
    <t>Medio de comunicación a través del cual se envía a las dependencias las solicitudes que aún están en trámite y no se han cerrado.</t>
  </si>
  <si>
    <t>Medio de comunicación a través del cual se envía el listado de PQRS, indicando el estado de cada una de ellas.</t>
  </si>
  <si>
    <t>Informe PQRS</t>
  </si>
  <si>
    <t>Reporte del estado de las peticiones, quejas, reclamos y sugerencias, en un período determinado.</t>
  </si>
  <si>
    <t>Formato PDF</t>
  </si>
  <si>
    <t>Informes</t>
  </si>
  <si>
    <t>Informes Organismos de Control</t>
  </si>
  <si>
    <t>Esta serie contiene el consolidado mensual de PQRS de la UAECD</t>
  </si>
  <si>
    <t>Gerencia Comercial y de Atención al Usuario - Gerente Comercial y de Atención al Usuario</t>
  </si>
  <si>
    <t>Medio de comunicación a través del cual se envía el informe de PQRS para revisión y aprobación</t>
  </si>
  <si>
    <t>Reporte del estado de las peticiones, quejas, reclamos y sugerencias, en un período determinado revisado  por el responsable de la GCAU</t>
  </si>
  <si>
    <t xml:space="preserve">Medio de comunicación a través del cual se devuelve el informe de PQRS para ajustar y </t>
  </si>
  <si>
    <t>Acta de Comité Directivo</t>
  </si>
  <si>
    <t>Registro del desarrollo de la sesión del Comité Directivo donde se presenta el informe de PQRS y se toman decisiones</t>
  </si>
  <si>
    <t xml:space="preserve">Oficina Asesora de Planeación - Jefe Oficina Asesora de Planeación </t>
  </si>
  <si>
    <t>Archivo de gestión de la Oficina Asesora de Planeación</t>
  </si>
  <si>
    <t>Oficina Asesora de Planeación y Aseguramiento de Procesos</t>
  </si>
  <si>
    <t>03-02-PR-10</t>
  </si>
  <si>
    <t>03-02-FR-16</t>
  </si>
  <si>
    <t>Relación de Entrega y Transferencia de Solicitudes a Gestión Usuario</t>
  </si>
  <si>
    <t>Listado de radicaciones con respuesta para ser notificadas o comunicadas a los usuarios o radicaciones pendiente por documentos</t>
  </si>
  <si>
    <t xml:space="preserve">Listado de radicaciones con respuesta para ser notificadas o comunicadas a los usuarios, generado por el SIIC y con CORDIS </t>
  </si>
  <si>
    <t>Listado de radicaciones con respuesta que se devuelven por inconsistencia a las dependencias de estudio, generado por el SIIC con CORDIS,</t>
  </si>
  <si>
    <t xml:space="preserve">Relación de asignación  de radicaciones
</t>
  </si>
  <si>
    <t>Listado de radicaciones con respuesta asignadas a los funcionarios que realizan las actividades de descargar, pendiente por documentos, comunicar, notificar electrónicamente, notificación personal</t>
  </si>
  <si>
    <t>03-02-FR-79</t>
  </si>
  <si>
    <t>Relación de comprobantes de radicaciones entregadas</t>
  </si>
  <si>
    <t>Listado de radicaciones descargadas para entregar al funcionario encargado de la custodia de los archivos</t>
  </si>
  <si>
    <t>Listado  de radicaciones para elaborar Auto de Archivo.</t>
  </si>
  <si>
    <t>Comunicaciones oficiales externas enviadas</t>
  </si>
  <si>
    <t>Listado de oficios enviados al proceso Gestión documental</t>
  </si>
  <si>
    <t>SIIC</t>
  </si>
  <si>
    <t xml:space="preserve">Registro de la  actividad 25 "descargar radicación" , para llevar la trazabilidad de la radicación </t>
  </si>
  <si>
    <t>Relación de radicaciones descargadass</t>
  </si>
  <si>
    <t xml:space="preserve">
Relación de asignación  de radicaciones
</t>
  </si>
  <si>
    <t>Listado de radicaciones con respuesta para iniciar la notificación electrónica</t>
  </si>
  <si>
    <t>Medio de comunicación donde se envía la notificación electrónica de la radicación con respuesta</t>
  </si>
  <si>
    <t>Plataforma operador 472</t>
  </si>
  <si>
    <t>Correo electrónico certificado PDF</t>
  </si>
  <si>
    <t>Plataforma corporativa operador 472</t>
  </si>
  <si>
    <t xml:space="preserve">
Relación de asignación  de radicaciones 
</t>
  </si>
  <si>
    <t>Listado de radicaciones cuando la  notificación electrónica no fue exitosa y pasa a la actividad elaboración citación</t>
  </si>
  <si>
    <t>Comprobante de Notificación electrónica</t>
  </si>
  <si>
    <t>Comprobante que garantiza que la notificación electrónica fue exitosa</t>
  </si>
  <si>
    <t>Listado de radicaciones cuya respuesta fueron notificadas electrónicamente de manera exitosa</t>
  </si>
  <si>
    <t>Comunicación al usuario citación a notificación personal</t>
  </si>
  <si>
    <t>No aplica.</t>
  </si>
  <si>
    <t xml:space="preserve">Listado relacionando las citaciones a notificación personal </t>
  </si>
  <si>
    <t>Relación de asignación de radicaciones</t>
  </si>
  <si>
    <t>Listado  de radicaciones para ser notificadas personalmente</t>
  </si>
  <si>
    <t>Listado de radicaciones con respuesta para ser notificadas personalmente.</t>
  </si>
  <si>
    <t>03-02-FR-90</t>
  </si>
  <si>
    <t>Diligencia de Notificación Personal</t>
  </si>
  <si>
    <t>Registro del día, hora, en que el usuario recibe una decisión administrativa de manera presencial</t>
  </si>
  <si>
    <t>Relación de asignación  de radicaciones</t>
  </si>
  <si>
    <t>Listado de radicaciones que no fueron notificadas personalmente.</t>
  </si>
  <si>
    <t>Gerencia Comercial y de Atención al Usuario</t>
  </si>
  <si>
    <t>Archivo de Gestión GCAU</t>
  </si>
  <si>
    <t>03-02-FR-72</t>
  </si>
  <si>
    <t>Notificación por Aviso</t>
  </si>
  <si>
    <t>Comunicación al usuario enviando la decisión administrativa resultante de una solicitud</t>
  </si>
  <si>
    <t>Listado de las Notificaciones por Aviso para el proceso de envío a los usuarios.</t>
  </si>
  <si>
    <t>Comunicación anexando las Notificaciones por Aviso devueltas</t>
  </si>
  <si>
    <t>03-02-FR-83</t>
  </si>
  <si>
    <t>Publicación de la Notificación por Aviso</t>
  </si>
  <si>
    <t>Documento para revelar públicamente la decisión administrativa, resultante de una solicitud</t>
  </si>
  <si>
    <t>Reportes</t>
  </si>
  <si>
    <t>Relación Entrega, transferencia y radicación</t>
  </si>
  <si>
    <t>Acta de Apertura de Buzones de Sugerencias</t>
  </si>
  <si>
    <t>Agenda Topográficos</t>
  </si>
  <si>
    <t>BD SDQS</t>
  </si>
  <si>
    <t>BD SIIC</t>
  </si>
  <si>
    <t>Buzón De Sugerencias</t>
  </si>
  <si>
    <t>Correo Electrónico / Institucional</t>
  </si>
  <si>
    <t>Informes PQRS</t>
  </si>
  <si>
    <t>Petición</t>
  </si>
  <si>
    <t>Comprobante de Radicación</t>
  </si>
  <si>
    <t>Diligencia de Notificación Personal /Notificación por Aviso / Publicación Notificación por Aviso</t>
  </si>
  <si>
    <t xml:space="preserve">Tabla excel atención virtual </t>
  </si>
  <si>
    <t>Tabla excel correspondencia Devuelta</t>
  </si>
  <si>
    <t>No Aplica</t>
  </si>
  <si>
    <t>El derecho de toda persona a la intimidad</t>
  </si>
  <si>
    <t>Parcial</t>
  </si>
  <si>
    <t>Ilimitada</t>
  </si>
  <si>
    <t>Protección de los secretos comerciales, industriales y profesionales</t>
  </si>
  <si>
    <t>Ley 1712 de 2014</t>
  </si>
  <si>
    <t>Articulo 18</t>
  </si>
  <si>
    <t>Si</t>
  </si>
  <si>
    <t>NO</t>
  </si>
  <si>
    <t>Relación Atenciones de Trámites sin SI, comunicaciones externas y Reporte diario de atención a usuarios que no generan radicación</t>
  </si>
  <si>
    <t>cambio línea 56 a pública clasificada</t>
  </si>
  <si>
    <t>SI</t>
  </si>
  <si>
    <t>Ley 1712 de 2015</t>
  </si>
  <si>
    <t>cambio línea 65 a pública clasificada</t>
  </si>
  <si>
    <t>cambio línea 87 a pública clasificada</t>
  </si>
  <si>
    <t>cambio línea 71n a la 76  a pública clasificada</t>
  </si>
  <si>
    <t>se requiere agrupar en el tipo de activo de la línea 5 en agrupamiento de activos</t>
  </si>
  <si>
    <t>Articulo 19</t>
  </si>
  <si>
    <t>se requiere agrupar en el tipo de activo de la línea 5 en agrupamiento de activos la lista de chequeo trámites de la construcción línea 16</t>
  </si>
  <si>
    <t>Ley 1712 de 2016</t>
  </si>
  <si>
    <t>Ley 1712 de 2017</t>
  </si>
  <si>
    <t>Ley 1712 de 2018</t>
  </si>
  <si>
    <t>Ley 1712 de 2019</t>
  </si>
  <si>
    <t>Ley 1712 de 2020</t>
  </si>
  <si>
    <t>Contienen datos personales</t>
  </si>
  <si>
    <t>cambio línea 78 a pública clasificada</t>
  </si>
  <si>
    <t>Artículo 18</t>
  </si>
  <si>
    <t>cambio línea 117 a pública clasificada</t>
  </si>
  <si>
    <t xml:space="preserve">41 43 </t>
  </si>
  <si>
    <t>Correo la disponibilidad debe quedar en alto</t>
  </si>
  <si>
    <t>Justificación</t>
  </si>
  <si>
    <t>Agrupación activos</t>
  </si>
  <si>
    <t>Linea</t>
  </si>
  <si>
    <t xml:space="preserve">cambio línea 56 </t>
  </si>
  <si>
    <t>a pública clasificada</t>
  </si>
  <si>
    <t xml:space="preserve">cambio línea 65 </t>
  </si>
  <si>
    <t xml:space="preserve">cambio línea 71 a la 76  </t>
  </si>
  <si>
    <t xml:space="preserve">cambio línea 87 </t>
  </si>
  <si>
    <t xml:space="preserve">cambio línea 78 </t>
  </si>
  <si>
    <t>cambio línea 117</t>
  </si>
  <si>
    <t>No</t>
  </si>
  <si>
    <t xml:space="preserve">Formatos </t>
  </si>
  <si>
    <t>Relación Atenciones de Trámites sin SI, comunicaciones externas,  Reporte diario de atención a usuarios que no generan radicación, Listas de Chequeo Trámites Construcción</t>
  </si>
  <si>
    <t>01-GP-01- Direccionamiento Estratégico</t>
  </si>
  <si>
    <t>02-GP-01- Gestión Integral del Riesgo</t>
  </si>
  <si>
    <t>03-GP-01- Captura de Información</t>
  </si>
  <si>
    <t>04-GP-01- Integración de Información</t>
  </si>
  <si>
    <t>05-GP-01- Disposición de información</t>
  </si>
  <si>
    <t>06-GP-01- Gestión Talento Humano</t>
  </si>
  <si>
    <t xml:space="preserve">07-GP-01- Gestión Servicios Administrativos </t>
  </si>
  <si>
    <t>08-GP-01- Gestión Documental</t>
  </si>
  <si>
    <t>09-GP-01- Gestión Financiera</t>
  </si>
  <si>
    <t>10-GP-01- Gestión Juridica</t>
  </si>
  <si>
    <t>11-GP-01- Gestión Contractual</t>
  </si>
  <si>
    <t>12-GP-01- Gestión de Comunicaciones</t>
  </si>
  <si>
    <t>13-GP-01- Provisión y Soporte de Servicios TI</t>
  </si>
  <si>
    <t>14-GP-01- Medición, Análisis y Mejora</t>
  </si>
  <si>
    <t>15-GP-01- Control Disciplinario Interno</t>
  </si>
  <si>
    <t>LIGIA ELVIRA GONZÁLEZ - GERENTE COMERCIAL Y DE ATENCIÓN AL USUARIO</t>
  </si>
  <si>
    <t>GERENCIA COMERCIAL Y DE ATENCIÓN AL USUARIO</t>
  </si>
  <si>
    <t>Activo de
Información
Asociado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</si>
</sst>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dd&quot;, &quot;mmmm\ dd&quot;, &quot;yyyy"/>
    <numFmt numFmtId="165" formatCode="yyyy\-mm\-dd;@"/>
  </numFmts>
  <fonts count="32" x14ac:knownFonts="1">
    <font>
      <sz val="10"/>
      <name val="Arial"/>
      <family val="2"/>
    </font>
    <font>
      <sz val="11"/>
      <color indexed="8"/>
      <name val="Calibri"/>
      <family val="2"/>
    </font>
    <font>
      <sz val="10"/>
      <name val="Arial"/>
      <family val="2"/>
    </font>
    <font>
      <sz val="11"/>
      <name val="Calibri"/>
      <family val="2"/>
    </font>
    <font>
      <vertAlign val="superscript"/>
      <sz val="11"/>
      <name val="Calibri"/>
      <family val="2"/>
    </font>
    <font>
      <sz val="11"/>
      <color theme="1"/>
      <name val="Calibri"/>
      <family val="2"/>
      <scheme val="minor"/>
    </font>
    <font>
      <sz val="11"/>
      <color theme="0"/>
      <name val="Calibri"/>
      <family val="2"/>
      <scheme val="minor"/>
    </font>
    <font>
      <b/>
      <sz val="11"/>
      <color theme="0"/>
      <name val="Calibri"/>
      <family val="2"/>
      <scheme val="minor"/>
    </font>
    <font>
      <b/>
      <sz val="11"/>
      <color theme="1"/>
      <name val="Calibri"/>
      <family val="2"/>
      <scheme val="minor"/>
    </font>
    <font>
      <sz val="11"/>
      <color rgb="FF000000"/>
      <name val="Calibri"/>
      <family val="2"/>
      <scheme val="minor"/>
    </font>
    <font>
      <b/>
      <sz val="11"/>
      <color rgb="FF000000"/>
      <name val="Calibri"/>
      <family val="2"/>
      <scheme val="minor"/>
    </font>
    <font>
      <b/>
      <sz val="11"/>
      <name val="Calibri"/>
      <family val="2"/>
      <scheme val="minor"/>
    </font>
    <font>
      <sz val="11"/>
      <name val="Calibri"/>
      <family val="2"/>
      <scheme val="minor"/>
    </font>
    <font>
      <sz val="8"/>
      <color theme="0"/>
      <name val="Calibri"/>
      <family val="2"/>
      <scheme val="minor"/>
    </font>
    <font>
      <sz val="10"/>
      <color theme="0"/>
      <name val="Tahoma"/>
      <family val="2"/>
    </font>
    <font>
      <b/>
      <sz val="9"/>
      <color rgb="FF000000"/>
      <name val="Tahoma"/>
      <family val="2"/>
    </font>
    <font>
      <sz val="9"/>
      <color rgb="FF000000"/>
      <name val="Tahoma"/>
      <family val="2"/>
    </font>
    <font>
      <sz val="10"/>
      <color rgb="FF000000"/>
      <name val="Tahoma"/>
      <family val="2"/>
    </font>
    <font>
      <b/>
      <sz val="48"/>
      <color rgb="FF000000"/>
      <name val="Calibri"/>
      <family val="2"/>
      <scheme val="minor"/>
    </font>
    <font>
      <b/>
      <sz val="10"/>
      <color rgb="FF000000"/>
      <name val="Tahoma"/>
      <family val="2"/>
    </font>
    <font>
      <sz val="10"/>
      <color rgb="FF000000"/>
      <name val="Arial"/>
      <family val="2"/>
    </font>
    <font>
      <sz val="10"/>
      <color rgb="FF000000"/>
      <name val="Tahoma"/>
      <family val="34"/>
    </font>
    <font>
      <i/>
      <sz val="10"/>
      <color rgb="FF000000"/>
      <name val="Tahoma"/>
      <family val="34"/>
    </font>
    <font>
      <b/>
      <sz val="10"/>
      <color rgb="FF000000"/>
      <name val="Tahoma"/>
      <family val="34"/>
    </font>
    <font>
      <i/>
      <sz val="10"/>
      <color rgb="FF000000"/>
      <name val="Arial"/>
      <family val="2"/>
    </font>
    <font>
      <sz val="10"/>
      <color rgb="FF000000"/>
      <name val="Times New Roman"/>
      <family val="18"/>
    </font>
    <font>
      <b/>
      <sz val="10"/>
      <color rgb="FF000000"/>
      <name val="Arial"/>
      <family val="2"/>
    </font>
    <font>
      <sz val="10"/>
      <name val="Calibri"/>
      <family val="2"/>
      <scheme val="minor"/>
    </font>
    <font>
      <u/>
      <sz val="10"/>
      <color theme="10"/>
      <name val="Arial"/>
      <family val="2"/>
    </font>
    <font>
      <sz val="10"/>
      <name val="Tahoma"/>
      <family val="2"/>
    </font>
    <font>
      <sz val="10"/>
      <color theme="1"/>
      <name val="Tahoma"/>
      <family val="2"/>
    </font>
    <font>
      <u/>
      <sz val="10"/>
      <color theme="10"/>
      <name val="Tahoma"/>
      <family val="2"/>
    </font>
  </fonts>
  <fills count="19">
    <fill>
      <patternFill patternType="none"/>
    </fill>
    <fill>
      <patternFill patternType="gray125"/>
    </fill>
    <fill>
      <patternFill patternType="solid">
        <fgColor indexed="9"/>
        <bgColor indexed="26"/>
      </patternFill>
    </fill>
    <fill>
      <patternFill patternType="solid">
        <fgColor theme="0"/>
        <bgColor indexed="64"/>
      </patternFill>
    </fill>
    <fill>
      <patternFill patternType="solid">
        <fgColor theme="0" tint="-0.249977111117893"/>
        <bgColor indexed="23"/>
      </patternFill>
    </fill>
    <fill>
      <patternFill patternType="solid">
        <fgColor theme="0"/>
        <bgColor indexed="23"/>
      </patternFill>
    </fill>
    <fill>
      <patternFill patternType="solid">
        <fgColor theme="0" tint="-0.249977111117893"/>
        <bgColor indexed="31"/>
      </patternFill>
    </fill>
    <fill>
      <patternFill patternType="solid">
        <fgColor theme="4" tint="0.59999389629810485"/>
        <bgColor indexed="64"/>
      </patternFill>
    </fill>
    <fill>
      <patternFill patternType="solid">
        <fgColor theme="4" tint="0.59999389629810485"/>
        <bgColor indexed="23"/>
      </patternFill>
    </fill>
    <fill>
      <patternFill patternType="solid">
        <fgColor theme="0" tint="-0.249977111117893"/>
        <bgColor indexed="64"/>
      </patternFill>
    </fill>
    <fill>
      <patternFill patternType="solid">
        <fgColor theme="7" tint="0.39997558519241921"/>
        <bgColor indexed="23"/>
      </patternFill>
    </fill>
    <fill>
      <patternFill patternType="solid">
        <fgColor theme="2" tint="-9.9978637043366805E-2"/>
        <bgColor indexed="64"/>
      </patternFill>
    </fill>
    <fill>
      <patternFill patternType="solid">
        <fgColor theme="8" tint="0.39997558519241921"/>
        <bgColor indexed="64"/>
      </patternFill>
    </fill>
    <fill>
      <patternFill patternType="solid">
        <fgColor theme="8" tint="0.39997558519241921"/>
        <bgColor indexed="23"/>
      </patternFill>
    </fill>
    <fill>
      <patternFill patternType="solid">
        <fgColor theme="8" tint="0.39997558519241921"/>
        <bgColor indexed="31"/>
      </patternFill>
    </fill>
    <fill>
      <patternFill patternType="solid">
        <fgColor rgb="FFFFFFFF"/>
        <bgColor rgb="FFFFFFCC"/>
      </patternFill>
    </fill>
    <fill>
      <patternFill patternType="solid">
        <fgColor theme="0"/>
        <bgColor rgb="FFFFFFCC"/>
      </patternFill>
    </fill>
    <fill>
      <patternFill patternType="solid">
        <fgColor theme="0" tint="-4.9989318521683403E-2"/>
        <bgColor rgb="FFFFFFCC"/>
      </patternFill>
    </fill>
    <fill>
      <patternFill patternType="solid">
        <fgColor theme="0" tint="-0.14999847407452621"/>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right style="thin">
        <color indexed="8"/>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medium">
        <color indexed="64"/>
      </left>
      <right/>
      <top/>
      <bottom/>
      <diagonal/>
    </border>
  </borders>
  <cellStyleXfs count="6">
    <xf numFmtId="0" fontId="0" fillId="0" borderId="0"/>
    <xf numFmtId="0" fontId="1" fillId="0" borderId="0"/>
    <xf numFmtId="164" fontId="2" fillId="0" borderId="0"/>
    <xf numFmtId="0" fontId="5" fillId="0" borderId="0"/>
    <xf numFmtId="0" fontId="2" fillId="0" borderId="0"/>
    <xf numFmtId="0" fontId="28" fillId="0" borderId="0" applyNumberFormat="0" applyFill="0" applyBorder="0" applyAlignment="0" applyProtection="0"/>
  </cellStyleXfs>
  <cellXfs count="119">
    <xf numFmtId="0" fontId="0" fillId="0" borderId="0" xfId="0"/>
    <xf numFmtId="0" fontId="0" fillId="0" borderId="1" xfId="0" applyBorder="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0" fillId="11" borderId="6" xfId="0" applyFill="1" applyBorder="1" applyAlignment="1">
      <alignment horizontal="center" vertical="center"/>
    </xf>
    <xf numFmtId="0" fontId="0" fillId="11" borderId="20" xfId="0" applyFill="1" applyBorder="1" applyAlignment="1">
      <alignment horizontal="center" vertical="center" wrapText="1"/>
    </xf>
    <xf numFmtId="0" fontId="0" fillId="11" borderId="1" xfId="0" applyFill="1" applyBorder="1" applyAlignment="1">
      <alignment horizontal="center" vertical="center" wrapText="1"/>
    </xf>
    <xf numFmtId="0" fontId="0" fillId="0" borderId="1" xfId="0" applyFill="1" applyBorder="1" applyAlignment="1">
      <alignment horizontal="center" vertical="center"/>
    </xf>
    <xf numFmtId="1" fontId="0" fillId="0" borderId="1" xfId="0" applyNumberFormat="1" applyFill="1" applyBorder="1" applyAlignment="1">
      <alignment horizontal="center" vertical="center"/>
    </xf>
    <xf numFmtId="0" fontId="1" fillId="0" borderId="0" xfId="1" applyAlignment="1">
      <alignment vertical="center"/>
    </xf>
    <xf numFmtId="0" fontId="0" fillId="0" borderId="0" xfId="0" applyAlignment="1">
      <alignment horizontal="left"/>
    </xf>
    <xf numFmtId="0" fontId="0" fillId="0" borderId="1" xfId="0" applyBorder="1"/>
    <xf numFmtId="0" fontId="0" fillId="0" borderId="1" xfId="0" applyBorder="1" applyAlignment="1">
      <alignment wrapText="1"/>
    </xf>
    <xf numFmtId="0" fontId="0" fillId="18" borderId="1" xfId="0" applyFill="1" applyBorder="1" applyAlignment="1">
      <alignment horizontal="center"/>
    </xf>
    <xf numFmtId="0" fontId="0" fillId="0" borderId="1" xfId="0" applyBorder="1" applyAlignment="1">
      <alignment horizontal="center" vertical="center" wrapText="1"/>
    </xf>
    <xf numFmtId="0" fontId="0" fillId="11" borderId="1" xfId="0" applyFill="1" applyBorder="1" applyAlignment="1">
      <alignment horizontal="center" vertical="center"/>
    </xf>
    <xf numFmtId="0" fontId="0" fillId="11" borderId="22" xfId="0" applyFill="1" applyBorder="1" applyAlignment="1">
      <alignment horizontal="center" vertical="center" wrapText="1"/>
    </xf>
    <xf numFmtId="0" fontId="0" fillId="11" borderId="23" xfId="0" applyFill="1" applyBorder="1" applyAlignment="1">
      <alignment horizontal="center" vertical="center" wrapText="1"/>
    </xf>
    <xf numFmtId="0" fontId="0" fillId="11" borderId="19" xfId="0" applyFill="1" applyBorder="1" applyAlignment="1">
      <alignment horizontal="center" vertical="center"/>
    </xf>
    <xf numFmtId="0" fontId="0" fillId="11" borderId="20" xfId="0" applyFill="1" applyBorder="1" applyAlignment="1">
      <alignment horizontal="center" vertical="center"/>
    </xf>
    <xf numFmtId="0" fontId="0" fillId="11" borderId="5" xfId="0" applyFill="1" applyBorder="1" applyAlignment="1">
      <alignment horizontal="center" vertical="center"/>
    </xf>
    <xf numFmtId="0" fontId="0" fillId="11" borderId="21" xfId="0" applyFill="1" applyBorder="1" applyAlignment="1">
      <alignment horizontal="center" vertical="center"/>
    </xf>
    <xf numFmtId="0" fontId="0" fillId="11" borderId="9" xfId="0" applyFill="1" applyBorder="1" applyAlignment="1">
      <alignment horizontal="center" vertical="center"/>
    </xf>
    <xf numFmtId="0" fontId="0" fillId="11" borderId="1" xfId="0" applyFill="1" applyBorder="1" applyAlignment="1">
      <alignment horizontal="center" vertical="center"/>
    </xf>
    <xf numFmtId="0" fontId="9" fillId="0" borderId="10" xfId="0" applyFont="1" applyBorder="1" applyAlignment="1" applyProtection="1">
      <alignment horizontal="center"/>
    </xf>
    <xf numFmtId="0" fontId="18" fillId="0" borderId="13" xfId="0" applyFont="1" applyBorder="1" applyAlignment="1" applyProtection="1">
      <alignment horizontal="center" vertical="center"/>
    </xf>
    <xf numFmtId="0" fontId="18" fillId="0" borderId="14" xfId="0" applyFont="1" applyBorder="1" applyAlignment="1" applyProtection="1">
      <alignment horizontal="center" vertical="center"/>
    </xf>
    <xf numFmtId="0" fontId="18" fillId="0" borderId="15" xfId="0" applyFont="1" applyBorder="1" applyAlignment="1" applyProtection="1">
      <alignment horizontal="center" vertical="center"/>
    </xf>
    <xf numFmtId="0" fontId="9" fillId="3" borderId="0" xfId="0" applyFont="1" applyFill="1" applyBorder="1" applyAlignment="1" applyProtection="1"/>
    <xf numFmtId="0" fontId="10" fillId="3" borderId="0" xfId="0" applyFont="1" applyFill="1" applyBorder="1" applyAlignment="1" applyProtection="1"/>
    <xf numFmtId="0" fontId="9" fillId="3" borderId="0" xfId="0" applyFont="1" applyFill="1" applyAlignment="1" applyProtection="1"/>
    <xf numFmtId="0" fontId="12" fillId="0" borderId="11" xfId="0" applyFont="1" applyBorder="1" applyProtection="1"/>
    <xf numFmtId="0" fontId="18" fillId="0" borderId="25" xfId="0" applyFont="1" applyBorder="1" applyAlignment="1" applyProtection="1">
      <alignment horizontal="center" vertical="center"/>
    </xf>
    <xf numFmtId="0" fontId="18" fillId="0" borderId="0" xfId="0" applyFont="1" applyBorder="1" applyAlignment="1" applyProtection="1">
      <alignment horizontal="center" vertical="center"/>
    </xf>
    <xf numFmtId="0" fontId="18" fillId="0" borderId="18" xfId="0" applyFont="1" applyBorder="1" applyAlignment="1" applyProtection="1">
      <alignment horizontal="center" vertical="center"/>
    </xf>
    <xf numFmtId="0" fontId="12" fillId="0" borderId="12" xfId="0" applyFont="1" applyBorder="1" applyProtection="1"/>
    <xf numFmtId="0" fontId="18" fillId="0" borderId="16" xfId="0" applyFont="1" applyBorder="1" applyAlignment="1" applyProtection="1">
      <alignment horizontal="center" vertical="center"/>
    </xf>
    <xf numFmtId="0" fontId="18" fillId="0" borderId="3" xfId="0" applyFont="1" applyBorder="1" applyAlignment="1" applyProtection="1">
      <alignment horizontal="center" vertical="center"/>
    </xf>
    <xf numFmtId="0" fontId="18" fillId="0" borderId="17" xfId="0" applyFont="1" applyBorder="1" applyAlignment="1" applyProtection="1">
      <alignment horizontal="center" vertical="center"/>
    </xf>
    <xf numFmtId="164" fontId="11" fillId="0" borderId="1" xfId="2" applyFont="1" applyFill="1" applyBorder="1" applyAlignment="1" applyProtection="1">
      <alignment horizontal="left" vertical="center" wrapText="1"/>
    </xf>
    <xf numFmtId="164" fontId="12" fillId="0" borderId="1" xfId="2" applyFont="1" applyFill="1" applyBorder="1" applyAlignment="1" applyProtection="1">
      <alignment horizontal="center" vertical="center" wrapText="1"/>
    </xf>
    <xf numFmtId="164" fontId="11" fillId="0" borderId="0" xfId="2" applyFont="1" applyFill="1" applyBorder="1" applyAlignment="1" applyProtection="1">
      <alignment vertical="center" wrapText="1"/>
    </xf>
    <xf numFmtId="0" fontId="12" fillId="0" borderId="0" xfId="0" applyFont="1" applyProtection="1"/>
    <xf numFmtId="164" fontId="13" fillId="0" borderId="0" xfId="2" applyFont="1" applyFill="1" applyBorder="1" applyAlignment="1" applyProtection="1">
      <alignment vertical="top" wrapText="1"/>
    </xf>
    <xf numFmtId="164" fontId="13" fillId="0" borderId="0" xfId="2" applyFont="1" applyFill="1" applyBorder="1" applyAlignment="1" applyProtection="1">
      <alignment horizontal="left" vertical="top" wrapText="1"/>
    </xf>
    <xf numFmtId="165" fontId="12" fillId="0" borderId="1" xfId="2" applyNumberFormat="1" applyFont="1" applyFill="1" applyBorder="1" applyAlignment="1" applyProtection="1">
      <alignment horizontal="center" vertical="center" wrapText="1"/>
    </xf>
    <xf numFmtId="164" fontId="8" fillId="0" borderId="0" xfId="2" applyFont="1" applyFill="1" applyBorder="1" applyAlignment="1" applyProtection="1">
      <alignment vertical="center" wrapText="1"/>
    </xf>
    <xf numFmtId="164" fontId="7" fillId="0" borderId="0" xfId="2" applyFont="1" applyFill="1" applyBorder="1" applyAlignment="1" applyProtection="1">
      <alignment vertical="center" wrapText="1"/>
    </xf>
    <xf numFmtId="164" fontId="11" fillId="0" borderId="0" xfId="2" applyFont="1" applyFill="1" applyBorder="1" applyAlignment="1" applyProtection="1">
      <alignment horizontal="left" vertical="center" wrapText="1"/>
    </xf>
    <xf numFmtId="14" fontId="11" fillId="0" borderId="0" xfId="2" applyNumberFormat="1" applyFont="1" applyFill="1" applyBorder="1" applyAlignment="1" applyProtection="1">
      <alignment horizontal="left" vertical="center" wrapText="1"/>
    </xf>
    <xf numFmtId="0" fontId="11" fillId="0" borderId="0" xfId="2" applyNumberFormat="1" applyFont="1" applyFill="1" applyBorder="1" applyAlignment="1" applyProtection="1">
      <alignment horizontal="left" vertical="center" wrapText="1"/>
    </xf>
    <xf numFmtId="164" fontId="11" fillId="0" borderId="0" xfId="2" applyFont="1" applyFill="1" applyBorder="1" applyAlignment="1" applyProtection="1">
      <alignment horizontal="center" vertical="center" wrapText="1"/>
    </xf>
    <xf numFmtId="164" fontId="8" fillId="0" borderId="0" xfId="2" applyFont="1" applyFill="1" applyBorder="1" applyAlignment="1" applyProtection="1">
      <alignment horizontal="center" vertical="center" wrapText="1"/>
    </xf>
    <xf numFmtId="164" fontId="13" fillId="0" borderId="0" xfId="2" applyFont="1" applyFill="1" applyBorder="1" applyAlignment="1" applyProtection="1">
      <alignment horizontal="center" vertical="top" wrapText="1"/>
    </xf>
    <xf numFmtId="0" fontId="14" fillId="0" borderId="0" xfId="0" applyFont="1" applyProtection="1"/>
    <xf numFmtId="164" fontId="12" fillId="0" borderId="0" xfId="2" applyFont="1" applyFill="1" applyBorder="1" applyAlignment="1" applyProtection="1">
      <alignment horizontal="left" vertical="center" wrapText="1"/>
    </xf>
    <xf numFmtId="164" fontId="12" fillId="0" borderId="0" xfId="2" applyFont="1" applyFill="1" applyBorder="1" applyAlignment="1" applyProtection="1">
      <alignment vertical="center" wrapText="1"/>
    </xf>
    <xf numFmtId="164" fontId="5" fillId="0" borderId="0" xfId="2" applyFont="1" applyFill="1" applyBorder="1" applyAlignment="1" applyProtection="1">
      <alignment vertical="center" wrapText="1"/>
    </xf>
    <xf numFmtId="164" fontId="6" fillId="0" borderId="0" xfId="2" applyFont="1" applyFill="1" applyBorder="1" applyAlignment="1" applyProtection="1">
      <alignment vertical="center" wrapText="1"/>
    </xf>
    <xf numFmtId="164" fontId="12" fillId="0" borderId="2" xfId="2" applyFont="1" applyFill="1" applyBorder="1" applyAlignment="1" applyProtection="1">
      <alignment vertical="center" wrapText="1"/>
    </xf>
    <xf numFmtId="164" fontId="3" fillId="0" borderId="0" xfId="2" applyFont="1" applyFill="1" applyBorder="1" applyAlignment="1" applyProtection="1">
      <alignment horizontal="left" vertical="center" wrapText="1"/>
    </xf>
    <xf numFmtId="164" fontId="12" fillId="0" borderId="0" xfId="2" applyFont="1" applyFill="1" applyBorder="1" applyAlignment="1" applyProtection="1">
      <alignment horizontal="left" vertical="center" wrapText="1"/>
    </xf>
    <xf numFmtId="164" fontId="12" fillId="0" borderId="2" xfId="2" applyFont="1" applyFill="1" applyBorder="1" applyAlignment="1" applyProtection="1">
      <alignment horizontal="left" vertical="center" wrapText="1"/>
    </xf>
    <xf numFmtId="164" fontId="5" fillId="0" borderId="2" xfId="2" applyFont="1" applyFill="1" applyBorder="1" applyAlignment="1" applyProtection="1">
      <alignment vertical="center" wrapText="1"/>
    </xf>
    <xf numFmtId="164" fontId="11" fillId="9" borderId="1" xfId="2" applyFont="1" applyFill="1" applyBorder="1" applyAlignment="1" applyProtection="1">
      <alignment horizontal="center" vertical="center" wrapText="1"/>
    </xf>
    <xf numFmtId="164" fontId="11" fillId="12" borderId="5" xfId="2" applyFont="1" applyFill="1" applyBorder="1" applyAlignment="1" applyProtection="1">
      <alignment horizontal="center" vertical="center" wrapText="1"/>
    </xf>
    <xf numFmtId="164" fontId="11" fillId="12" borderId="21" xfId="2" applyFont="1" applyFill="1" applyBorder="1" applyAlignment="1" applyProtection="1">
      <alignment horizontal="center" vertical="center" wrapText="1"/>
    </xf>
    <xf numFmtId="164" fontId="11" fillId="12" borderId="9" xfId="2" applyFont="1" applyFill="1" applyBorder="1" applyAlignment="1" applyProtection="1">
      <alignment horizontal="center" vertical="center" wrapText="1"/>
    </xf>
    <xf numFmtId="164" fontId="11" fillId="7" borderId="5" xfId="2" applyFont="1" applyFill="1" applyBorder="1" applyAlignment="1" applyProtection="1">
      <alignment horizontal="center" vertical="center" wrapText="1"/>
    </xf>
    <xf numFmtId="164" fontId="11" fillId="7" borderId="21" xfId="2" applyFont="1" applyFill="1" applyBorder="1" applyAlignment="1" applyProtection="1">
      <alignment horizontal="center" vertical="center" wrapText="1"/>
    </xf>
    <xf numFmtId="0" fontId="8" fillId="10" borderId="1" xfId="0" applyFont="1" applyFill="1" applyBorder="1" applyAlignment="1" applyProtection="1">
      <alignment horizontal="center" vertical="center" wrapText="1"/>
    </xf>
    <xf numFmtId="0" fontId="11" fillId="8" borderId="1" xfId="0" applyFont="1" applyFill="1" applyBorder="1" applyAlignment="1" applyProtection="1">
      <alignment horizontal="center" vertical="center" wrapText="1"/>
    </xf>
    <xf numFmtId="0" fontId="11" fillId="6" borderId="1" xfId="0" applyFont="1" applyFill="1" applyBorder="1" applyAlignment="1" applyProtection="1">
      <alignment horizontal="center" vertical="center" wrapText="1"/>
    </xf>
    <xf numFmtId="0" fontId="11" fillId="6" borderId="6" xfId="0" applyFont="1" applyFill="1" applyBorder="1" applyAlignment="1" applyProtection="1">
      <alignment horizontal="center" vertical="center" wrapText="1"/>
    </xf>
    <xf numFmtId="0" fontId="11" fillId="6" borderId="7" xfId="0" applyFont="1" applyFill="1" applyBorder="1" applyAlignment="1" applyProtection="1">
      <alignment horizontal="center" vertical="center" wrapText="1"/>
    </xf>
    <xf numFmtId="0" fontId="11" fillId="6" borderId="8" xfId="0" applyFont="1" applyFill="1" applyBorder="1" applyAlignment="1" applyProtection="1">
      <alignment horizontal="center" vertical="center" wrapText="1"/>
    </xf>
    <xf numFmtId="0" fontId="11" fillId="4" borderId="21" xfId="0" applyFont="1" applyFill="1" applyBorder="1" applyAlignment="1" applyProtection="1">
      <alignment horizontal="center" vertical="center" wrapText="1"/>
    </xf>
    <xf numFmtId="0" fontId="11" fillId="4" borderId="9" xfId="0" applyFont="1" applyFill="1" applyBorder="1" applyAlignment="1" applyProtection="1">
      <alignment horizontal="center" vertical="center" wrapText="1"/>
    </xf>
    <xf numFmtId="0" fontId="11" fillId="14" borderId="19" xfId="0" applyFont="1" applyFill="1" applyBorder="1" applyAlignment="1" applyProtection="1">
      <alignment horizontal="center" vertical="center" wrapText="1"/>
    </xf>
    <xf numFmtId="0" fontId="11" fillId="13" borderId="19" xfId="0" applyFont="1" applyFill="1" applyBorder="1" applyAlignment="1" applyProtection="1">
      <alignment horizontal="center" vertical="center" wrapText="1"/>
    </xf>
    <xf numFmtId="0" fontId="11" fillId="8" borderId="5" xfId="0" applyFont="1" applyFill="1" applyBorder="1" applyAlignment="1" applyProtection="1">
      <alignment horizontal="center" vertical="center" wrapText="1"/>
    </xf>
    <xf numFmtId="0" fontId="11" fillId="8" borderId="9" xfId="0" applyFont="1" applyFill="1" applyBorder="1" applyAlignment="1" applyProtection="1">
      <alignment horizontal="center" vertical="center" wrapText="1"/>
    </xf>
    <xf numFmtId="0" fontId="11" fillId="6" borderId="19" xfId="0" applyFont="1" applyFill="1" applyBorder="1" applyAlignment="1" applyProtection="1">
      <alignment horizontal="center" vertical="center" wrapText="1"/>
    </xf>
    <xf numFmtId="0" fontId="11" fillId="6" borderId="1" xfId="0" applyFont="1" applyFill="1" applyBorder="1" applyAlignment="1" applyProtection="1">
      <alignment horizontal="center" vertical="center" textRotation="90" wrapText="1"/>
    </xf>
    <xf numFmtId="0" fontId="11" fillId="4" borderId="1" xfId="0" applyFont="1" applyFill="1" applyBorder="1" applyAlignment="1" applyProtection="1">
      <alignment horizontal="center" vertical="center" wrapText="1"/>
    </xf>
    <xf numFmtId="0" fontId="11" fillId="14" borderId="24" xfId="0" applyFont="1" applyFill="1" applyBorder="1" applyAlignment="1" applyProtection="1">
      <alignment horizontal="center" vertical="center" wrapText="1"/>
    </xf>
    <xf numFmtId="0" fontId="11" fillId="13" borderId="24" xfId="0" applyFont="1" applyFill="1" applyBorder="1" applyAlignment="1" applyProtection="1">
      <alignment horizontal="center" vertical="center" wrapText="1"/>
    </xf>
    <xf numFmtId="0" fontId="11" fillId="6" borderId="20" xfId="0" applyFont="1" applyFill="1" applyBorder="1" applyAlignment="1" applyProtection="1">
      <alignment horizontal="center" vertical="center" wrapText="1"/>
    </xf>
    <xf numFmtId="0" fontId="11" fillId="14" borderId="20" xfId="0" applyFont="1" applyFill="1" applyBorder="1" applyAlignment="1" applyProtection="1">
      <alignment horizontal="center" vertical="center" wrapText="1"/>
    </xf>
    <xf numFmtId="0" fontId="11" fillId="13" borderId="20" xfId="0" applyFont="1" applyFill="1" applyBorder="1" applyAlignment="1" applyProtection="1">
      <alignment horizontal="center" vertical="center" wrapText="1"/>
    </xf>
    <xf numFmtId="0" fontId="17" fillId="15" borderId="1" xfId="0" applyFont="1" applyFill="1" applyBorder="1" applyAlignment="1" applyProtection="1">
      <alignment horizontal="left" vertical="center" wrapText="1"/>
    </xf>
    <xf numFmtId="0" fontId="17" fillId="0" borderId="1" xfId="0" applyFont="1" applyFill="1" applyBorder="1" applyAlignment="1" applyProtection="1">
      <alignment horizontal="left" vertical="center" wrapText="1"/>
    </xf>
    <xf numFmtId="0" fontId="17" fillId="0" borderId="1" xfId="0" applyFont="1" applyFill="1" applyBorder="1" applyAlignment="1" applyProtection="1">
      <alignment horizontal="center" vertical="center" wrapText="1"/>
    </xf>
    <xf numFmtId="0" fontId="17" fillId="15" borderId="1" xfId="0" applyFont="1" applyFill="1" applyBorder="1" applyAlignment="1" applyProtection="1">
      <alignment horizontal="center" vertical="center" wrapText="1"/>
    </xf>
    <xf numFmtId="0" fontId="30" fillId="2" borderId="1" xfId="0" applyFont="1" applyFill="1" applyBorder="1" applyAlignment="1" applyProtection="1">
      <alignment horizontal="center" wrapText="1"/>
    </xf>
    <xf numFmtId="0" fontId="17" fillId="15" borderId="1" xfId="0" applyFont="1" applyFill="1" applyBorder="1" applyAlignment="1" applyProtection="1">
      <alignment vertical="center" wrapText="1"/>
    </xf>
    <xf numFmtId="0" fontId="27" fillId="2" borderId="1" xfId="0" applyFont="1" applyFill="1" applyBorder="1" applyAlignment="1" applyProtection="1">
      <alignment horizontal="center" vertical="center" wrapText="1"/>
    </xf>
    <xf numFmtId="0" fontId="0" fillId="0" borderId="1" xfId="0" applyFill="1" applyBorder="1" applyAlignment="1" applyProtection="1">
      <alignment horizontal="center" vertical="center"/>
    </xf>
    <xf numFmtId="0" fontId="12" fillId="0" borderId="1" xfId="0" applyFont="1" applyBorder="1" applyAlignment="1" applyProtection="1">
      <alignment horizontal="center" vertical="center" wrapText="1"/>
    </xf>
    <xf numFmtId="0" fontId="12" fillId="0" borderId="1" xfId="0" applyFont="1" applyBorder="1" applyAlignment="1" applyProtection="1">
      <alignment horizontal="center" vertical="center"/>
    </xf>
    <xf numFmtId="14" fontId="12" fillId="0" borderId="1" xfId="0" applyNumberFormat="1" applyFont="1" applyBorder="1" applyAlignment="1" applyProtection="1">
      <alignment horizontal="center" vertical="center" wrapText="1"/>
    </xf>
    <xf numFmtId="0" fontId="11" fillId="5" borderId="3" xfId="0" applyFont="1" applyFill="1" applyBorder="1" applyAlignment="1" applyProtection="1">
      <alignment horizontal="center" vertical="center" wrapText="1"/>
    </xf>
    <xf numFmtId="0" fontId="11" fillId="5" borderId="4" xfId="0" applyFont="1" applyFill="1" applyBorder="1" applyAlignment="1" applyProtection="1">
      <alignment horizontal="center" vertical="center" wrapText="1"/>
    </xf>
    <xf numFmtId="0" fontId="17" fillId="15" borderId="1" xfId="0" applyFont="1" applyFill="1" applyBorder="1" applyAlignment="1" applyProtection="1">
      <alignment horizontal="center" wrapText="1"/>
    </xf>
    <xf numFmtId="0" fontId="12" fillId="0" borderId="1" xfId="0" applyFont="1" applyBorder="1" applyProtection="1"/>
    <xf numFmtId="0" fontId="17" fillId="0" borderId="1" xfId="0" applyFont="1" applyFill="1" applyBorder="1" applyAlignment="1" applyProtection="1">
      <alignment vertical="center" wrapText="1"/>
    </xf>
    <xf numFmtId="0" fontId="31" fillId="0" borderId="1" xfId="5" applyFont="1" applyFill="1" applyBorder="1" applyAlignment="1" applyProtection="1">
      <alignment horizontal="left" vertical="center" wrapText="1"/>
    </xf>
    <xf numFmtId="0" fontId="17" fillId="16" borderId="1" xfId="0" applyFont="1" applyFill="1" applyBorder="1" applyAlignment="1" applyProtection="1">
      <alignment horizontal="left" vertical="center" wrapText="1"/>
    </xf>
    <xf numFmtId="0" fontId="31" fillId="15" borderId="1" xfId="5" applyFont="1" applyFill="1" applyBorder="1" applyAlignment="1" applyProtection="1">
      <alignment horizontal="left" vertical="center" wrapText="1"/>
    </xf>
    <xf numFmtId="0" fontId="17" fillId="0" borderId="1" xfId="0" applyFont="1" applyFill="1" applyBorder="1" applyAlignment="1" applyProtection="1">
      <alignment horizontal="center" wrapText="1"/>
    </xf>
    <xf numFmtId="0" fontId="17" fillId="17" borderId="1" xfId="0" applyFont="1" applyFill="1" applyBorder="1" applyAlignment="1" applyProtection="1">
      <alignment horizontal="left" vertical="center" wrapText="1"/>
    </xf>
    <xf numFmtId="0" fontId="29" fillId="0" borderId="1" xfId="0" applyFont="1" applyFill="1" applyBorder="1" applyAlignment="1" applyProtection="1">
      <alignment horizontal="center" vertical="center" wrapText="1"/>
    </xf>
    <xf numFmtId="0" fontId="29" fillId="0" borderId="1" xfId="0" applyFont="1" applyFill="1" applyBorder="1" applyAlignment="1" applyProtection="1">
      <alignment horizontal="left" vertical="center" wrapText="1"/>
    </xf>
    <xf numFmtId="0" fontId="30" fillId="2" borderId="1" xfId="0" applyFont="1" applyFill="1" applyBorder="1" applyAlignment="1" applyProtection="1">
      <alignment horizontal="center" vertical="center" wrapText="1"/>
    </xf>
    <xf numFmtId="0" fontId="30" fillId="0" borderId="1" xfId="0" applyFont="1" applyBorder="1" applyAlignment="1" applyProtection="1">
      <alignment horizontal="center" vertical="center" wrapText="1"/>
    </xf>
    <xf numFmtId="0" fontId="17" fillId="15" borderId="1" xfId="0" applyFont="1" applyFill="1" applyBorder="1" applyAlignment="1" applyProtection="1">
      <alignment horizontal="left" vertical="top" wrapText="1"/>
    </xf>
    <xf numFmtId="0" fontId="29" fillId="15" borderId="1" xfId="0" applyFont="1" applyFill="1" applyBorder="1" applyAlignment="1" applyProtection="1">
      <alignment horizontal="left" vertical="center" wrapText="1"/>
    </xf>
    <xf numFmtId="0" fontId="29" fillId="0" borderId="1" xfId="0" applyFont="1" applyFill="1" applyBorder="1" applyAlignment="1" applyProtection="1">
      <alignment horizontal="left" wrapText="1"/>
    </xf>
    <xf numFmtId="0" fontId="30" fillId="0" borderId="1" xfId="0" applyFont="1" applyFill="1" applyBorder="1" applyAlignment="1" applyProtection="1">
      <alignment horizontal="left" vertical="top" wrapText="1"/>
    </xf>
  </cellXfs>
  <cellStyles count="6">
    <cellStyle name="Hipervínculo" xfId="5" builtinId="8"/>
    <cellStyle name="Normal" xfId="0" builtinId="0"/>
    <cellStyle name="Normal 2" xfId="1"/>
    <cellStyle name="Normal 3" xfId="2"/>
    <cellStyle name="Normal 4" xfId="3"/>
    <cellStyle name="Normal 4 2" xfId="4"/>
  </cellStyles>
  <dxfs count="174">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330200</xdr:colOff>
      <xdr:row>0</xdr:row>
      <xdr:rowOff>165100</xdr:rowOff>
    </xdr:from>
    <xdr:to>
      <xdr:col>0</xdr:col>
      <xdr:colOff>1638300</xdr:colOff>
      <xdr:row>3</xdr:row>
      <xdr:rowOff>0</xdr:rowOff>
    </xdr:to>
    <xdr:pic>
      <xdr:nvPicPr>
        <xdr:cNvPr id="8494" name="image00.png">
          <a:extLst>
            <a:ext uri="{FF2B5EF4-FFF2-40B4-BE49-F238E27FC236}">
              <a16:creationId xmlns:a16="http://schemas.microsoft.com/office/drawing/2014/main" xmlns="" id="{0B012A08-87A5-D443-912D-3B50717CF1E9}"/>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 y="165100"/>
          <a:ext cx="1308100" cy="1130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Fileserver\gcau\Plan%20Operativo%20Anual%20GCAU%20-%20Funcionarios" TargetMode="External"/><Relationship Id="rId13" Type="http://schemas.openxmlformats.org/officeDocument/2006/relationships/hyperlink" Target="http://administrativa.catastrobogota.gov.co/reports/rwservlet/getjobid=568596?server=rep_vmproform01_forms" TargetMode="External"/><Relationship Id="rId18" Type="http://schemas.openxmlformats.org/officeDocument/2006/relationships/vmlDrawing" Target="../drawings/vmlDrawing1.vml"/><Relationship Id="rId3" Type="http://schemas.openxmlformats.org/officeDocument/2006/relationships/hyperlink" Target="http://administrativa.catastrobogota.gov.co/reports/rwservlet/getjobid=568596?server=rep_vmproform01_forms" TargetMode="External"/><Relationship Id="rId7" Type="http://schemas.openxmlformats.org/officeDocument/2006/relationships/hyperlink" Target="http://administrativa.catastrobogota.gov.co/reports/rwservlet/getjobid=568596?server=rep_vmproform01_forms" TargetMode="External"/><Relationship Id="rId12" Type="http://schemas.openxmlformats.org/officeDocument/2006/relationships/hyperlink" Target="\Fileserver\gcau\Atusuario" TargetMode="External"/><Relationship Id="rId17" Type="http://schemas.openxmlformats.org/officeDocument/2006/relationships/drawing" Target="../drawings/drawing1.xml"/><Relationship Id="rId2" Type="http://schemas.openxmlformats.org/officeDocument/2006/relationships/hyperlink" Target="http://administrativa.catastrobogota.gov.co/reports/rwservlet/getjobid=568596?server=rep_vmproform01_forms" TargetMode="External"/><Relationship Id="rId16" Type="http://schemas.openxmlformats.org/officeDocument/2006/relationships/printerSettings" Target="../printerSettings/printerSettings2.bin"/><Relationship Id="rId20" Type="http://schemas.openxmlformats.org/officeDocument/2006/relationships/comments" Target="../comments1.xml"/><Relationship Id="rId1" Type="http://schemas.openxmlformats.org/officeDocument/2006/relationships/printerSettings" Target="../printerSettings/printerSettings1.bin"/><Relationship Id="rId6" Type="http://schemas.openxmlformats.org/officeDocument/2006/relationships/hyperlink" Target="\Fileserver\gcau\Atusuario" TargetMode="External"/><Relationship Id="rId11" Type="http://schemas.openxmlformats.org/officeDocument/2006/relationships/hyperlink" Target="\Fileserver\gcau\Atusuario\Atencion%20Usuario" TargetMode="External"/><Relationship Id="rId5" Type="http://schemas.openxmlformats.org/officeDocument/2006/relationships/hyperlink" Target="http://administrativa.catastrobogota.gov.co/reports/rwservlet/getjobid=568596?server=rep_vmproform01_forms" TargetMode="External"/><Relationship Id="rId15" Type="http://schemas.openxmlformats.org/officeDocument/2006/relationships/hyperlink" Target="\Fileserver\gcau\Atusuario\Atencion%20Usuario" TargetMode="External"/><Relationship Id="rId10" Type="http://schemas.openxmlformats.org/officeDocument/2006/relationships/hyperlink" Target="\Fileserver\gcau\Atusuario\Atencion%20Usuario" TargetMode="External"/><Relationship Id="rId19" Type="http://schemas.openxmlformats.org/officeDocument/2006/relationships/vmlDrawing" Target="../drawings/vmlDrawing2.vml"/><Relationship Id="rId4" Type="http://schemas.openxmlformats.org/officeDocument/2006/relationships/hyperlink" Target="\Fileserver\gcau\Atusuario" TargetMode="External"/><Relationship Id="rId9" Type="http://schemas.openxmlformats.org/officeDocument/2006/relationships/hyperlink" Target="\Fileserver\gcau\Atusuario\Atencion%20Usuario" TargetMode="External"/><Relationship Id="rId14" Type="http://schemas.openxmlformats.org/officeDocument/2006/relationships/hyperlink" Target="\Fileserver\gcau\Atusuario\Atencion%20Usuario"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A1:AK123"/>
  <sheetViews>
    <sheetView showGridLines="0" tabSelected="1" zoomScale="85" zoomScaleNormal="85" zoomScaleSheetLayoutView="70" zoomScalePageLayoutView="80" workbookViewId="0">
      <selection activeCell="J22" sqref="J22:J23"/>
    </sheetView>
  </sheetViews>
  <sheetFormatPr baseColWidth="10" defaultColWidth="11.42578125" defaultRowHeight="41.1" customHeight="1" x14ac:dyDescent="0.25"/>
  <cols>
    <col min="1" max="1" width="27.42578125" style="42" bestFit="1" customWidth="1"/>
    <col min="2" max="2" width="14.28515625" style="42" customWidth="1"/>
    <col min="3" max="3" width="13.42578125" style="42" customWidth="1"/>
    <col min="4" max="4" width="32.28515625" style="42" bestFit="1" customWidth="1"/>
    <col min="5" max="5" width="19.28515625" style="42" customWidth="1"/>
    <col min="6" max="6" width="9.140625" style="42" customWidth="1"/>
    <col min="7" max="7" width="3.7109375" style="42" customWidth="1"/>
    <col min="8" max="8" width="6" style="42" customWidth="1"/>
    <col min="9" max="9" width="10.28515625" style="42" customWidth="1"/>
    <col min="10" max="10" width="13.140625" style="42" customWidth="1"/>
    <col min="11" max="11" width="14.42578125" style="42" customWidth="1"/>
    <col min="12" max="13" width="6.7109375" style="42" customWidth="1"/>
    <col min="14" max="14" width="17.42578125" style="42" customWidth="1"/>
    <col min="15" max="15" width="20.28515625" style="42" customWidth="1"/>
    <col min="16" max="16" width="19.7109375" style="42" customWidth="1"/>
    <col min="17" max="17" width="26.42578125" style="42" customWidth="1"/>
    <col min="18" max="18" width="26.28515625" style="42" customWidth="1"/>
    <col min="19" max="19" width="28.140625" style="42" customWidth="1"/>
    <col min="20" max="20" width="25.7109375" style="42" customWidth="1"/>
    <col min="21" max="26" width="26.42578125" style="42" customWidth="1"/>
    <col min="27" max="33" width="19.7109375" style="42" customWidth="1"/>
    <col min="34" max="37" width="0" style="42" hidden="1" customWidth="1"/>
    <col min="38" max="16384" width="11.42578125" style="42"/>
  </cols>
  <sheetData>
    <row r="1" spans="1:37" s="30" customFormat="1" ht="41.1" customHeight="1" x14ac:dyDescent="0.25">
      <c r="A1" s="24"/>
      <c r="B1" s="25" t="s">
        <v>34</v>
      </c>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7"/>
      <c r="AH1" s="28"/>
      <c r="AI1" s="29"/>
      <c r="AJ1" s="28"/>
      <c r="AK1" s="28"/>
    </row>
    <row r="2" spans="1:37" s="30" customFormat="1" ht="41.1" customHeight="1" x14ac:dyDescent="0.25">
      <c r="A2" s="31"/>
      <c r="B2" s="32"/>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4"/>
      <c r="AH2" s="28"/>
      <c r="AI2" s="28"/>
      <c r="AJ2" s="28"/>
      <c r="AK2" s="28"/>
    </row>
    <row r="3" spans="1:37" s="30" customFormat="1" ht="41.1" customHeight="1" x14ac:dyDescent="0.25">
      <c r="A3" s="31"/>
      <c r="B3" s="32"/>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4"/>
      <c r="AH3" s="28"/>
      <c r="AI3" s="28"/>
      <c r="AJ3" s="28"/>
      <c r="AK3" s="28"/>
    </row>
    <row r="4" spans="1:37" s="30" customFormat="1" ht="41.1" customHeight="1" thickBot="1" x14ac:dyDescent="0.3">
      <c r="A4" s="35"/>
      <c r="B4" s="36"/>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8"/>
      <c r="AH4" s="28"/>
      <c r="AI4" s="28"/>
      <c r="AJ4" s="28"/>
      <c r="AK4" s="28"/>
    </row>
    <row r="7" spans="1:37" ht="41.1" customHeight="1" x14ac:dyDescent="0.25">
      <c r="A7" s="39" t="s">
        <v>17</v>
      </c>
      <c r="B7" s="39"/>
      <c r="C7" s="39"/>
      <c r="D7" s="39"/>
      <c r="E7" s="39"/>
      <c r="F7" s="40" t="s">
        <v>370</v>
      </c>
      <c r="G7" s="40"/>
      <c r="H7" s="40"/>
      <c r="I7" s="40"/>
      <c r="J7" s="40"/>
      <c r="K7" s="40"/>
      <c r="L7" s="40"/>
      <c r="M7" s="40"/>
      <c r="N7" s="40"/>
      <c r="O7" s="40"/>
      <c r="P7" s="40"/>
      <c r="Q7" s="40"/>
      <c r="R7" s="40"/>
      <c r="S7" s="41"/>
      <c r="T7" s="41"/>
      <c r="U7" s="41"/>
      <c r="V7" s="41"/>
      <c r="W7" s="41"/>
      <c r="X7" s="41"/>
      <c r="Y7" s="41"/>
      <c r="Z7" s="41"/>
      <c r="AA7" s="41"/>
      <c r="AB7" s="41"/>
      <c r="AC7" s="41"/>
      <c r="AD7" s="41"/>
      <c r="AE7" s="41"/>
      <c r="AF7" s="41"/>
      <c r="AG7" s="41"/>
      <c r="AH7" s="41"/>
      <c r="AI7" s="41"/>
      <c r="AJ7" s="41"/>
      <c r="AK7" s="41"/>
    </row>
    <row r="8" spans="1:37" ht="41.1" customHeight="1" x14ac:dyDescent="0.25">
      <c r="A8" s="39" t="s">
        <v>20</v>
      </c>
      <c r="B8" s="39"/>
      <c r="C8" s="39"/>
      <c r="D8" s="39"/>
      <c r="E8" s="39"/>
      <c r="F8" s="40" t="s">
        <v>383</v>
      </c>
      <c r="G8" s="40"/>
      <c r="H8" s="40"/>
      <c r="I8" s="40"/>
      <c r="J8" s="40"/>
      <c r="K8" s="40"/>
      <c r="L8" s="40"/>
      <c r="M8" s="40"/>
      <c r="N8" s="40"/>
      <c r="O8" s="40"/>
      <c r="P8" s="40"/>
      <c r="Q8" s="40"/>
      <c r="R8" s="40"/>
      <c r="S8" s="41"/>
      <c r="T8" s="41"/>
      <c r="U8" s="41"/>
      <c r="V8" s="41"/>
      <c r="W8" s="41"/>
      <c r="X8" s="41"/>
      <c r="Y8" s="41"/>
      <c r="Z8" s="41"/>
      <c r="AA8" s="41"/>
      <c r="AB8" s="41"/>
      <c r="AC8" s="41"/>
      <c r="AD8" s="41"/>
      <c r="AE8" s="41"/>
      <c r="AF8" s="41"/>
      <c r="AG8" s="41"/>
      <c r="AH8" s="41"/>
      <c r="AI8" s="41"/>
      <c r="AJ8" s="41"/>
      <c r="AK8" s="41"/>
    </row>
    <row r="9" spans="1:37" ht="41.1" customHeight="1" x14ac:dyDescent="0.25">
      <c r="A9" s="39" t="s">
        <v>18</v>
      </c>
      <c r="B9" s="39"/>
      <c r="C9" s="39"/>
      <c r="D9" s="39"/>
      <c r="E9" s="39"/>
      <c r="F9" s="40" t="s">
        <v>384</v>
      </c>
      <c r="G9" s="40"/>
      <c r="H9" s="40"/>
      <c r="I9" s="40"/>
      <c r="J9" s="40"/>
      <c r="K9" s="40"/>
      <c r="L9" s="40"/>
      <c r="M9" s="40"/>
      <c r="N9" s="40"/>
      <c r="O9" s="40"/>
      <c r="P9" s="40"/>
      <c r="Q9" s="40"/>
      <c r="R9" s="40"/>
      <c r="S9" s="41"/>
      <c r="T9" s="41"/>
      <c r="U9" s="41"/>
      <c r="V9" s="41"/>
      <c r="W9" s="41"/>
      <c r="X9" s="41"/>
      <c r="Y9" s="41"/>
      <c r="Z9" s="41"/>
      <c r="AA9" s="41"/>
      <c r="AB9" s="41"/>
      <c r="AC9" s="43" t="s">
        <v>35</v>
      </c>
      <c r="AD9" s="44" t="s">
        <v>40</v>
      </c>
      <c r="AE9" s="41"/>
      <c r="AF9" s="41"/>
      <c r="AG9" s="41"/>
      <c r="AH9" s="41"/>
      <c r="AI9" s="41"/>
      <c r="AJ9" s="41"/>
      <c r="AK9" s="41"/>
    </row>
    <row r="10" spans="1:37" ht="41.1" customHeight="1" x14ac:dyDescent="0.25">
      <c r="A10" s="39" t="s">
        <v>19</v>
      </c>
      <c r="B10" s="39"/>
      <c r="C10" s="39"/>
      <c r="D10" s="39"/>
      <c r="E10" s="39"/>
      <c r="F10" s="45">
        <v>43257</v>
      </c>
      <c r="G10" s="45"/>
      <c r="H10" s="45"/>
      <c r="I10" s="45"/>
      <c r="J10" s="45"/>
      <c r="K10" s="45"/>
      <c r="L10" s="45"/>
      <c r="M10" s="45"/>
      <c r="N10" s="45"/>
      <c r="O10" s="45"/>
      <c r="P10" s="45"/>
      <c r="Q10" s="45"/>
      <c r="R10" s="45"/>
      <c r="S10" s="41"/>
      <c r="T10" s="41"/>
      <c r="U10" s="46"/>
      <c r="V10" s="46"/>
      <c r="W10" s="46"/>
      <c r="X10" s="46"/>
      <c r="Y10" s="46"/>
      <c r="Z10" s="46"/>
      <c r="AA10" s="46"/>
      <c r="AB10" s="46"/>
      <c r="AC10" s="43" t="s">
        <v>36</v>
      </c>
      <c r="AD10" s="44" t="s">
        <v>41</v>
      </c>
      <c r="AE10" s="47" t="s">
        <v>44</v>
      </c>
      <c r="AF10" s="47"/>
      <c r="AG10" s="46"/>
      <c r="AH10" s="41"/>
      <c r="AI10" s="41"/>
      <c r="AJ10" s="41"/>
      <c r="AK10" s="41"/>
    </row>
    <row r="11" spans="1:37" ht="41.1" customHeight="1" x14ac:dyDescent="0.25">
      <c r="A11" s="48"/>
      <c r="B11" s="48"/>
      <c r="C11" s="48"/>
      <c r="D11" s="48"/>
      <c r="E11" s="48"/>
      <c r="F11" s="49"/>
      <c r="G11" s="50"/>
      <c r="H11" s="50"/>
      <c r="I11" s="50"/>
      <c r="J11" s="51"/>
      <c r="K11" s="51"/>
      <c r="L11" s="51"/>
      <c r="M11" s="51"/>
      <c r="N11" s="51"/>
      <c r="O11" s="51"/>
      <c r="P11" s="51"/>
      <c r="Q11" s="51"/>
      <c r="R11" s="51"/>
      <c r="S11" s="51"/>
      <c r="T11" s="51"/>
      <c r="U11" s="52"/>
      <c r="V11" s="52"/>
      <c r="W11" s="52"/>
      <c r="X11" s="52"/>
      <c r="Y11" s="52"/>
      <c r="Z11" s="52"/>
      <c r="AA11" s="52"/>
      <c r="AB11" s="52"/>
      <c r="AC11" s="53"/>
      <c r="AD11" s="44" t="s">
        <v>42</v>
      </c>
      <c r="AE11" s="54" t="s">
        <v>45</v>
      </c>
      <c r="AF11" s="54"/>
      <c r="AG11" s="52"/>
      <c r="AH11" s="51"/>
      <c r="AI11" s="51"/>
      <c r="AJ11" s="51"/>
      <c r="AK11" s="51"/>
    </row>
    <row r="12" spans="1:37" ht="41.1" customHeight="1" x14ac:dyDescent="0.25">
      <c r="A12" s="55" t="s">
        <v>53</v>
      </c>
      <c r="B12" s="55"/>
      <c r="C12" s="55"/>
      <c r="D12" s="55"/>
      <c r="E12" s="55"/>
      <c r="F12" s="55"/>
      <c r="G12" s="55"/>
      <c r="H12" s="55"/>
      <c r="I12" s="55"/>
      <c r="J12" s="55"/>
      <c r="K12" s="55"/>
      <c r="L12" s="55"/>
      <c r="M12" s="55"/>
      <c r="N12" s="55"/>
      <c r="O12" s="55"/>
      <c r="P12" s="55"/>
      <c r="Q12" s="55"/>
      <c r="R12" s="55"/>
      <c r="S12" s="56"/>
      <c r="T12" s="56"/>
      <c r="U12" s="57"/>
      <c r="V12" s="57"/>
      <c r="W12" s="57"/>
      <c r="X12" s="57"/>
      <c r="Y12" s="57"/>
      <c r="Z12" s="57"/>
      <c r="AA12" s="57"/>
      <c r="AB12" s="57"/>
      <c r="AC12" s="43"/>
      <c r="AD12" s="44" t="s">
        <v>43</v>
      </c>
      <c r="AE12" s="58" t="s">
        <v>55</v>
      </c>
      <c r="AF12" s="58"/>
      <c r="AG12" s="57"/>
      <c r="AH12" s="59"/>
      <c r="AI12" s="59"/>
      <c r="AJ12" s="59"/>
      <c r="AK12" s="59"/>
    </row>
    <row r="13" spans="1:37" ht="41.1" customHeight="1" x14ac:dyDescent="0.25">
      <c r="A13" s="55" t="s">
        <v>56</v>
      </c>
      <c r="B13" s="55"/>
      <c r="C13" s="55"/>
      <c r="D13" s="55"/>
      <c r="E13" s="55"/>
      <c r="F13" s="55"/>
      <c r="G13" s="55"/>
      <c r="H13" s="55"/>
      <c r="I13" s="55"/>
      <c r="J13" s="55"/>
      <c r="K13" s="55"/>
      <c r="L13" s="55"/>
      <c r="M13" s="55"/>
      <c r="N13" s="55"/>
      <c r="O13" s="55"/>
      <c r="P13" s="55"/>
      <c r="Q13" s="55"/>
      <c r="R13" s="55"/>
      <c r="S13" s="56"/>
      <c r="T13" s="56"/>
      <c r="U13" s="57"/>
      <c r="V13" s="57"/>
      <c r="W13" s="57"/>
      <c r="X13" s="57"/>
      <c r="Y13" s="57"/>
      <c r="Z13" s="57"/>
      <c r="AA13" s="57"/>
      <c r="AB13" s="57"/>
      <c r="AC13" s="43"/>
      <c r="AD13" s="44"/>
      <c r="AE13" s="58" t="s">
        <v>52</v>
      </c>
      <c r="AF13" s="58"/>
      <c r="AG13" s="57"/>
      <c r="AH13" s="59"/>
      <c r="AI13" s="59"/>
      <c r="AJ13" s="59"/>
      <c r="AK13" s="59"/>
    </row>
    <row r="14" spans="1:37" ht="41.1" customHeight="1" x14ac:dyDescent="0.25">
      <c r="A14" s="60" t="s">
        <v>54</v>
      </c>
      <c r="B14" s="55"/>
      <c r="C14" s="55"/>
      <c r="D14" s="55"/>
      <c r="E14" s="55"/>
      <c r="F14" s="55"/>
      <c r="G14" s="55"/>
      <c r="H14" s="55"/>
      <c r="I14" s="55"/>
      <c r="J14" s="55"/>
      <c r="K14" s="55"/>
      <c r="L14" s="55"/>
      <c r="M14" s="55"/>
      <c r="N14" s="55"/>
      <c r="O14" s="55"/>
      <c r="P14" s="55"/>
      <c r="Q14" s="55"/>
      <c r="R14" s="55"/>
      <c r="S14" s="56"/>
      <c r="T14" s="56"/>
      <c r="U14" s="57"/>
      <c r="V14" s="57"/>
      <c r="W14" s="57"/>
      <c r="X14" s="57"/>
      <c r="Y14" s="57"/>
      <c r="Z14" s="57"/>
      <c r="AA14" s="57"/>
      <c r="AB14" s="57"/>
      <c r="AC14" s="43"/>
      <c r="AD14" s="44"/>
      <c r="AE14" s="58" t="s">
        <v>51</v>
      </c>
      <c r="AF14" s="58"/>
      <c r="AG14" s="57"/>
      <c r="AH14" s="59"/>
      <c r="AI14" s="59"/>
      <c r="AJ14" s="59"/>
      <c r="AK14" s="59"/>
    </row>
    <row r="15" spans="1:37" ht="41.1" customHeight="1" x14ac:dyDescent="0.25">
      <c r="A15" s="61"/>
      <c r="B15" s="61"/>
      <c r="C15" s="61"/>
      <c r="D15" s="61"/>
      <c r="E15" s="61"/>
      <c r="F15" s="61"/>
      <c r="G15" s="61"/>
      <c r="H15" s="61"/>
      <c r="I15" s="61"/>
      <c r="J15" s="61"/>
      <c r="K15" s="61"/>
      <c r="L15" s="61"/>
      <c r="M15" s="61"/>
      <c r="N15" s="61"/>
      <c r="O15" s="61"/>
      <c r="P15" s="61"/>
      <c r="Q15" s="61"/>
      <c r="R15" s="61"/>
      <c r="S15" s="56"/>
      <c r="T15" s="56"/>
      <c r="U15" s="57"/>
      <c r="V15" s="57"/>
      <c r="W15" s="57"/>
      <c r="X15" s="57"/>
      <c r="Y15" s="57"/>
      <c r="Z15" s="57"/>
      <c r="AA15" s="57"/>
      <c r="AB15" s="57"/>
      <c r="AC15" s="43"/>
      <c r="AD15" s="44"/>
      <c r="AE15" s="58" t="s">
        <v>50</v>
      </c>
      <c r="AF15" s="58"/>
      <c r="AG15" s="57"/>
      <c r="AH15" s="59"/>
      <c r="AI15" s="59"/>
      <c r="AJ15" s="59"/>
      <c r="AK15" s="59"/>
    </row>
    <row r="16" spans="1:37" ht="41.1" customHeight="1" x14ac:dyDescent="0.25">
      <c r="A16" s="55" t="s">
        <v>57</v>
      </c>
      <c r="B16" s="55"/>
      <c r="C16" s="55"/>
      <c r="D16" s="55"/>
      <c r="E16" s="55"/>
      <c r="F16" s="55"/>
      <c r="G16" s="55"/>
      <c r="H16" s="55"/>
      <c r="I16" s="55"/>
      <c r="J16" s="55"/>
      <c r="K16" s="55"/>
      <c r="L16" s="55"/>
      <c r="M16" s="55"/>
      <c r="N16" s="55"/>
      <c r="O16" s="55"/>
      <c r="P16" s="55"/>
      <c r="Q16" s="55"/>
      <c r="R16" s="55"/>
      <c r="S16" s="56"/>
      <c r="T16" s="56"/>
      <c r="U16" s="57"/>
      <c r="V16" s="57"/>
      <c r="W16" s="57"/>
      <c r="X16" s="57"/>
      <c r="Y16" s="57"/>
      <c r="Z16" s="57"/>
      <c r="AA16" s="57"/>
      <c r="AB16" s="57"/>
      <c r="AC16" s="43"/>
      <c r="AD16" s="44"/>
      <c r="AE16" s="58" t="s">
        <v>48</v>
      </c>
      <c r="AF16" s="58"/>
      <c r="AG16" s="57"/>
      <c r="AH16" s="59"/>
      <c r="AI16" s="59"/>
      <c r="AJ16" s="59"/>
      <c r="AK16" s="59"/>
    </row>
    <row r="17" spans="1:37" ht="41.1" customHeight="1" x14ac:dyDescent="0.25">
      <c r="A17" s="61"/>
      <c r="B17" s="61"/>
      <c r="C17" s="61"/>
      <c r="D17" s="61"/>
      <c r="E17" s="61"/>
      <c r="F17" s="61"/>
      <c r="G17" s="61"/>
      <c r="H17" s="61"/>
      <c r="I17" s="61"/>
      <c r="J17" s="61"/>
      <c r="K17" s="61"/>
      <c r="L17" s="61"/>
      <c r="M17" s="61"/>
      <c r="N17" s="61"/>
      <c r="O17" s="61"/>
      <c r="P17" s="61"/>
      <c r="Q17" s="61"/>
      <c r="R17" s="61"/>
      <c r="S17" s="56"/>
      <c r="T17" s="56"/>
      <c r="U17" s="57"/>
      <c r="V17" s="57"/>
      <c r="W17" s="57"/>
      <c r="X17" s="57"/>
      <c r="Y17" s="57"/>
      <c r="Z17" s="57"/>
      <c r="AA17" s="57"/>
      <c r="AB17" s="57"/>
      <c r="AC17" s="43"/>
      <c r="AD17" s="44"/>
      <c r="AE17" s="58" t="s">
        <v>47</v>
      </c>
      <c r="AF17" s="58"/>
      <c r="AG17" s="57"/>
      <c r="AH17" s="59"/>
      <c r="AI17" s="59"/>
      <c r="AJ17" s="59"/>
      <c r="AK17" s="59"/>
    </row>
    <row r="18" spans="1:37" ht="41.1" customHeight="1" x14ac:dyDescent="0.25">
      <c r="S18" s="56"/>
      <c r="T18" s="56"/>
      <c r="U18" s="57"/>
      <c r="V18" s="57"/>
      <c r="W18" s="57"/>
      <c r="X18" s="57"/>
      <c r="Y18" s="57"/>
      <c r="Z18" s="57"/>
      <c r="AA18" s="57"/>
      <c r="AB18" s="57"/>
      <c r="AC18" s="43"/>
      <c r="AD18" s="44"/>
      <c r="AE18" s="58" t="s">
        <v>46</v>
      </c>
      <c r="AF18" s="58"/>
      <c r="AG18" s="57"/>
      <c r="AH18" s="59"/>
      <c r="AI18" s="59"/>
      <c r="AJ18" s="59"/>
      <c r="AK18" s="59"/>
    </row>
    <row r="19" spans="1:37" ht="41.1" customHeight="1" x14ac:dyDescent="0.25">
      <c r="A19" s="62"/>
      <c r="B19" s="62"/>
      <c r="C19" s="62"/>
      <c r="D19" s="62"/>
      <c r="E19" s="62"/>
      <c r="F19" s="62"/>
      <c r="G19" s="62"/>
      <c r="H19" s="62"/>
      <c r="I19" s="62"/>
      <c r="J19" s="62"/>
      <c r="K19" s="62"/>
      <c r="L19" s="62"/>
      <c r="M19" s="62"/>
      <c r="N19" s="62"/>
      <c r="O19" s="62"/>
      <c r="P19" s="62"/>
      <c r="Q19" s="62"/>
      <c r="R19" s="62"/>
      <c r="S19" s="59"/>
      <c r="T19" s="59"/>
      <c r="U19" s="63"/>
      <c r="V19" s="63"/>
      <c r="W19" s="63"/>
      <c r="X19" s="63"/>
      <c r="Y19" s="63"/>
      <c r="Z19" s="63"/>
      <c r="AA19" s="57"/>
      <c r="AB19" s="57"/>
      <c r="AC19" s="43"/>
      <c r="AD19" s="44"/>
      <c r="AE19" s="58" t="s">
        <v>49</v>
      </c>
      <c r="AF19" s="58"/>
      <c r="AG19" s="57"/>
      <c r="AH19" s="59"/>
      <c r="AI19" s="59"/>
      <c r="AJ19" s="59"/>
      <c r="AK19" s="59"/>
    </row>
    <row r="20" spans="1:37" ht="41.1" customHeight="1" x14ac:dyDescent="0.25">
      <c r="A20" s="64" t="s">
        <v>28</v>
      </c>
      <c r="B20" s="64"/>
      <c r="C20" s="64"/>
      <c r="D20" s="64"/>
      <c r="E20" s="64"/>
      <c r="F20" s="64"/>
      <c r="G20" s="64"/>
      <c r="H20" s="64"/>
      <c r="I20" s="64"/>
      <c r="J20" s="64"/>
      <c r="K20" s="64"/>
      <c r="L20" s="64"/>
      <c r="M20" s="64"/>
      <c r="N20" s="64"/>
      <c r="O20" s="64"/>
      <c r="P20" s="64"/>
      <c r="Q20" s="64"/>
      <c r="R20" s="64"/>
      <c r="S20" s="64"/>
      <c r="T20" s="64"/>
      <c r="U20" s="64"/>
      <c r="V20" s="65" t="s">
        <v>74</v>
      </c>
      <c r="W20" s="66"/>
      <c r="X20" s="66"/>
      <c r="Y20" s="66"/>
      <c r="Z20" s="67"/>
      <c r="AA20" s="68" t="s">
        <v>39</v>
      </c>
      <c r="AB20" s="69"/>
      <c r="AC20" s="69"/>
      <c r="AD20" s="69"/>
      <c r="AE20" s="69"/>
      <c r="AF20" s="69"/>
      <c r="AG20" s="70" t="s">
        <v>61</v>
      </c>
      <c r="AH20" s="71" t="s">
        <v>16</v>
      </c>
      <c r="AI20" s="71"/>
      <c r="AJ20" s="71"/>
      <c r="AK20" s="71"/>
    </row>
    <row r="21" spans="1:37" ht="41.1" customHeight="1" x14ac:dyDescent="0.25">
      <c r="A21" s="72" t="s">
        <v>0</v>
      </c>
      <c r="B21" s="72" t="s">
        <v>1</v>
      </c>
      <c r="C21" s="72" t="s">
        <v>2</v>
      </c>
      <c r="D21" s="73" t="s">
        <v>3</v>
      </c>
      <c r="E21" s="74"/>
      <c r="F21" s="75"/>
      <c r="G21" s="73" t="s">
        <v>38</v>
      </c>
      <c r="H21" s="74"/>
      <c r="I21" s="74"/>
      <c r="J21" s="74"/>
      <c r="K21" s="75"/>
      <c r="L21" s="73" t="s">
        <v>4</v>
      </c>
      <c r="M21" s="75"/>
      <c r="N21" s="76"/>
      <c r="O21" s="76"/>
      <c r="P21" s="77"/>
      <c r="Q21" s="64"/>
      <c r="R21" s="64"/>
      <c r="S21" s="64"/>
      <c r="T21" s="64"/>
      <c r="U21" s="64"/>
      <c r="V21" s="78" t="s">
        <v>385</v>
      </c>
      <c r="W21" s="79" t="s">
        <v>58</v>
      </c>
      <c r="X21" s="79" t="s">
        <v>59</v>
      </c>
      <c r="Y21" s="79" t="s">
        <v>60</v>
      </c>
      <c r="Z21" s="79" t="s">
        <v>62</v>
      </c>
      <c r="AA21" s="71" t="s">
        <v>22</v>
      </c>
      <c r="AB21" s="71" t="s">
        <v>23</v>
      </c>
      <c r="AC21" s="71" t="s">
        <v>24</v>
      </c>
      <c r="AD21" s="71" t="s">
        <v>25</v>
      </c>
      <c r="AE21" s="80" t="s">
        <v>26</v>
      </c>
      <c r="AF21" s="80" t="s">
        <v>27</v>
      </c>
      <c r="AG21" s="70"/>
      <c r="AH21" s="81"/>
      <c r="AI21" s="71"/>
      <c r="AJ21" s="71"/>
      <c r="AK21" s="71"/>
    </row>
    <row r="22" spans="1:37" ht="41.1" customHeight="1" x14ac:dyDescent="0.25">
      <c r="A22" s="72"/>
      <c r="B22" s="72"/>
      <c r="C22" s="72"/>
      <c r="D22" s="82" t="s">
        <v>5</v>
      </c>
      <c r="E22" s="72" t="s">
        <v>6</v>
      </c>
      <c r="F22" s="72" t="s">
        <v>7</v>
      </c>
      <c r="G22" s="83" t="s">
        <v>30</v>
      </c>
      <c r="H22" s="83" t="s">
        <v>8</v>
      </c>
      <c r="I22" s="83" t="s">
        <v>9</v>
      </c>
      <c r="J22" s="72" t="s">
        <v>10</v>
      </c>
      <c r="K22" s="72" t="s">
        <v>11</v>
      </c>
      <c r="L22" s="83" t="s">
        <v>12</v>
      </c>
      <c r="M22" s="83" t="s">
        <v>13</v>
      </c>
      <c r="N22" s="84" t="s">
        <v>14</v>
      </c>
      <c r="O22" s="84" t="s">
        <v>15</v>
      </c>
      <c r="P22" s="84" t="s">
        <v>29</v>
      </c>
      <c r="Q22" s="84" t="s">
        <v>21</v>
      </c>
      <c r="R22" s="84" t="s">
        <v>31</v>
      </c>
      <c r="S22" s="84" t="s">
        <v>33</v>
      </c>
      <c r="T22" s="84" t="s">
        <v>37</v>
      </c>
      <c r="U22" s="84" t="s">
        <v>32</v>
      </c>
      <c r="V22" s="85"/>
      <c r="W22" s="86"/>
      <c r="X22" s="86"/>
      <c r="Y22" s="86"/>
      <c r="Z22" s="86"/>
      <c r="AA22" s="71"/>
      <c r="AB22" s="71"/>
      <c r="AC22" s="71"/>
      <c r="AD22" s="71"/>
      <c r="AE22" s="80"/>
      <c r="AF22" s="80"/>
      <c r="AG22" s="70"/>
      <c r="AH22" s="81"/>
      <c r="AI22" s="71"/>
      <c r="AJ22" s="71"/>
      <c r="AK22" s="71"/>
    </row>
    <row r="23" spans="1:37" ht="41.1" customHeight="1" x14ac:dyDescent="0.25">
      <c r="A23" s="72"/>
      <c r="B23" s="72"/>
      <c r="C23" s="72"/>
      <c r="D23" s="87"/>
      <c r="E23" s="72"/>
      <c r="F23" s="72"/>
      <c r="G23" s="83"/>
      <c r="H23" s="83"/>
      <c r="I23" s="83"/>
      <c r="J23" s="72"/>
      <c r="K23" s="72"/>
      <c r="L23" s="83"/>
      <c r="M23" s="83"/>
      <c r="N23" s="84"/>
      <c r="O23" s="84"/>
      <c r="P23" s="84"/>
      <c r="Q23" s="84"/>
      <c r="R23" s="84"/>
      <c r="S23" s="84"/>
      <c r="T23" s="84"/>
      <c r="U23" s="84"/>
      <c r="V23" s="88"/>
      <c r="W23" s="89"/>
      <c r="X23" s="89"/>
      <c r="Y23" s="89"/>
      <c r="Z23" s="89"/>
      <c r="AA23" s="71"/>
      <c r="AB23" s="71"/>
      <c r="AC23" s="71"/>
      <c r="AD23" s="71"/>
      <c r="AE23" s="80"/>
      <c r="AF23" s="80"/>
      <c r="AG23" s="70"/>
      <c r="AH23" s="81"/>
      <c r="AI23" s="71"/>
      <c r="AJ23" s="71"/>
      <c r="AK23" s="71"/>
    </row>
    <row r="24" spans="1:37" ht="41.1" customHeight="1" thickBot="1" x14ac:dyDescent="0.3">
      <c r="A24" s="90" t="s">
        <v>80</v>
      </c>
      <c r="B24" s="91" t="s">
        <v>81</v>
      </c>
      <c r="C24" s="90" t="s">
        <v>82</v>
      </c>
      <c r="D24" s="90" t="s">
        <v>83</v>
      </c>
      <c r="E24" s="90" t="s">
        <v>84</v>
      </c>
      <c r="F24" s="92" t="s">
        <v>76</v>
      </c>
      <c r="G24" s="93" t="s">
        <v>36</v>
      </c>
      <c r="H24" s="93"/>
      <c r="I24" s="92"/>
      <c r="J24" s="90" t="s">
        <v>85</v>
      </c>
      <c r="K24" s="90" t="s">
        <v>86</v>
      </c>
      <c r="L24" s="94" t="s">
        <v>36</v>
      </c>
      <c r="M24" s="93"/>
      <c r="N24" s="90" t="s">
        <v>87</v>
      </c>
      <c r="O24" s="90" t="s">
        <v>87</v>
      </c>
      <c r="P24" s="90" t="s">
        <v>87</v>
      </c>
      <c r="Q24" s="90" t="s">
        <v>88</v>
      </c>
      <c r="R24" s="90" t="s">
        <v>41</v>
      </c>
      <c r="S24" s="90" t="s">
        <v>89</v>
      </c>
      <c r="T24" s="90" t="s">
        <v>86</v>
      </c>
      <c r="U24" s="95" t="s">
        <v>90</v>
      </c>
      <c r="V24" s="96" t="s">
        <v>367</v>
      </c>
      <c r="W24" s="97" t="str">
        <f>IFERROR(VLOOKUP($V24,'Agrupamiento Activos'!$A$3:$S$23,2,0),"")</f>
        <v>Pública Clasificada</v>
      </c>
      <c r="X24" s="97" t="str">
        <f>IFERROR(VLOOKUP($V24,'Agrupamiento Activos'!$A$4:$S$23,9,0),"")</f>
        <v>Medio</v>
      </c>
      <c r="Y24" s="97" t="str">
        <f>IFERROR(VLOOKUP($V24,'Agrupamiento Activos'!$A$4:$S$23,16,0),"")</f>
        <v>Alto</v>
      </c>
      <c r="Z24" s="97" t="str">
        <f>IFERROR(VLOOKUP($V24,'Agrupamiento Activos'!$A$4:$S$23,19,0),"")</f>
        <v>Medio</v>
      </c>
      <c r="AA24" s="98" t="s">
        <v>326</v>
      </c>
      <c r="AB24" s="98" t="s">
        <v>330</v>
      </c>
      <c r="AC24" s="99" t="s">
        <v>331</v>
      </c>
      <c r="AD24" s="98" t="s">
        <v>327</v>
      </c>
      <c r="AE24" s="100">
        <v>43237</v>
      </c>
      <c r="AF24" s="99" t="s">
        <v>328</v>
      </c>
      <c r="AG24" s="99" t="s">
        <v>332</v>
      </c>
      <c r="AH24" s="101"/>
      <c r="AI24" s="101"/>
      <c r="AJ24" s="101"/>
      <c r="AK24" s="102"/>
    </row>
    <row r="25" spans="1:37" ht="41.1" customHeight="1" x14ac:dyDescent="0.25">
      <c r="A25" s="90" t="s">
        <v>80</v>
      </c>
      <c r="B25" s="91" t="s">
        <v>81</v>
      </c>
      <c r="C25" s="90" t="s">
        <v>92</v>
      </c>
      <c r="D25" s="90" t="s">
        <v>93</v>
      </c>
      <c r="E25" s="90" t="s">
        <v>94</v>
      </c>
      <c r="F25" s="92" t="s">
        <v>76</v>
      </c>
      <c r="G25" s="93" t="s">
        <v>36</v>
      </c>
      <c r="H25" s="93"/>
      <c r="I25" s="92"/>
      <c r="J25" s="90" t="s">
        <v>85</v>
      </c>
      <c r="K25" s="90" t="s">
        <v>86</v>
      </c>
      <c r="L25" s="94" t="s">
        <v>36</v>
      </c>
      <c r="M25" s="103"/>
      <c r="N25" s="90" t="s">
        <v>95</v>
      </c>
      <c r="O25" s="90" t="s">
        <v>96</v>
      </c>
      <c r="P25" s="90" t="s">
        <v>97</v>
      </c>
      <c r="Q25" s="90" t="s">
        <v>88</v>
      </c>
      <c r="R25" s="90" t="s">
        <v>41</v>
      </c>
      <c r="S25" s="90" t="s">
        <v>89</v>
      </c>
      <c r="T25" s="90" t="s">
        <v>86</v>
      </c>
      <c r="U25" s="95" t="s">
        <v>90</v>
      </c>
      <c r="V25" s="96" t="s">
        <v>367</v>
      </c>
      <c r="W25" s="97" t="str">
        <f>IFERROR(VLOOKUP($V25,'Agrupamiento Activos'!$A$3:$S$23,2,0),"")</f>
        <v>Pública Clasificada</v>
      </c>
      <c r="X25" s="97" t="str">
        <f>IFERROR(VLOOKUP($V25,'Agrupamiento Activos'!$A$4:$S$23,9,0),"")</f>
        <v>Medio</v>
      </c>
      <c r="Y25" s="97" t="str">
        <f>IFERROR(VLOOKUP($V25,'Agrupamiento Activos'!$A$4:$S$23,16,0),"")</f>
        <v>Alto</v>
      </c>
      <c r="Z25" s="97" t="str">
        <f>IFERROR(VLOOKUP($V25,'Agrupamiento Activos'!$A$4:$S$23,19,0),"")</f>
        <v>Medio</v>
      </c>
      <c r="AA25" s="98" t="s">
        <v>326</v>
      </c>
      <c r="AB25" s="98" t="s">
        <v>330</v>
      </c>
      <c r="AC25" s="99" t="s">
        <v>331</v>
      </c>
      <c r="AD25" s="98" t="s">
        <v>327</v>
      </c>
      <c r="AE25" s="100">
        <v>43237</v>
      </c>
      <c r="AF25" s="99" t="s">
        <v>328</v>
      </c>
      <c r="AG25" s="99" t="s">
        <v>332</v>
      </c>
    </row>
    <row r="26" spans="1:37" ht="41.1" customHeight="1" x14ac:dyDescent="0.25">
      <c r="A26" s="90" t="s">
        <v>80</v>
      </c>
      <c r="B26" s="91" t="s">
        <v>81</v>
      </c>
      <c r="C26" s="90" t="s">
        <v>92</v>
      </c>
      <c r="D26" s="90" t="s">
        <v>98</v>
      </c>
      <c r="E26" s="90" t="s">
        <v>99</v>
      </c>
      <c r="F26" s="92" t="s">
        <v>76</v>
      </c>
      <c r="G26" s="93" t="s">
        <v>36</v>
      </c>
      <c r="H26" s="93"/>
      <c r="I26" s="92"/>
      <c r="J26" s="90" t="s">
        <v>85</v>
      </c>
      <c r="K26" s="90" t="s">
        <v>86</v>
      </c>
      <c r="L26" s="94" t="s">
        <v>36</v>
      </c>
      <c r="M26" s="103"/>
      <c r="N26" s="90" t="s">
        <v>95</v>
      </c>
      <c r="O26" s="90" t="s">
        <v>96</v>
      </c>
      <c r="P26" s="90" t="s">
        <v>97</v>
      </c>
      <c r="Q26" s="90" t="s">
        <v>88</v>
      </c>
      <c r="R26" s="90" t="s">
        <v>41</v>
      </c>
      <c r="S26" s="90" t="s">
        <v>89</v>
      </c>
      <c r="T26" s="90" t="s">
        <v>86</v>
      </c>
      <c r="U26" s="95" t="s">
        <v>90</v>
      </c>
      <c r="V26" s="96" t="s">
        <v>367</v>
      </c>
      <c r="W26" s="97" t="str">
        <f>IFERROR(VLOOKUP($V26,'Agrupamiento Activos'!$A$3:$S$23,2,0),"")</f>
        <v>Pública Clasificada</v>
      </c>
      <c r="X26" s="97" t="str">
        <f>IFERROR(VLOOKUP($V26,'Agrupamiento Activos'!$A$4:$S$23,9,0),"")</f>
        <v>Medio</v>
      </c>
      <c r="Y26" s="97" t="str">
        <f>IFERROR(VLOOKUP($V26,'Agrupamiento Activos'!$A$4:$S$23,16,0),"")</f>
        <v>Alto</v>
      </c>
      <c r="Z26" s="97" t="str">
        <f>IFERROR(VLOOKUP($V26,'Agrupamiento Activos'!$A$4:$S$23,19,0),"")</f>
        <v>Medio</v>
      </c>
      <c r="AA26" s="98" t="s">
        <v>326</v>
      </c>
      <c r="AB26" s="98" t="s">
        <v>330</v>
      </c>
      <c r="AC26" s="99" t="s">
        <v>331</v>
      </c>
      <c r="AD26" s="98" t="s">
        <v>327</v>
      </c>
      <c r="AE26" s="100">
        <v>43237</v>
      </c>
      <c r="AF26" s="99" t="s">
        <v>328</v>
      </c>
      <c r="AG26" s="99" t="s">
        <v>332</v>
      </c>
    </row>
    <row r="27" spans="1:37" ht="41.1" customHeight="1" x14ac:dyDescent="0.25">
      <c r="A27" s="90" t="s">
        <v>80</v>
      </c>
      <c r="B27" s="91" t="s">
        <v>81</v>
      </c>
      <c r="C27" s="90" t="s">
        <v>92</v>
      </c>
      <c r="D27" s="90" t="s">
        <v>98</v>
      </c>
      <c r="E27" s="90" t="s">
        <v>100</v>
      </c>
      <c r="F27" s="92" t="s">
        <v>76</v>
      </c>
      <c r="G27" s="93" t="s">
        <v>36</v>
      </c>
      <c r="H27" s="93"/>
      <c r="I27" s="92"/>
      <c r="J27" s="90" t="s">
        <v>85</v>
      </c>
      <c r="K27" s="90" t="s">
        <v>86</v>
      </c>
      <c r="L27" s="94" t="s">
        <v>36</v>
      </c>
      <c r="M27" s="103"/>
      <c r="N27" s="90" t="s">
        <v>95</v>
      </c>
      <c r="O27" s="90" t="s">
        <v>96</v>
      </c>
      <c r="P27" s="90" t="s">
        <v>97</v>
      </c>
      <c r="Q27" s="90" t="s">
        <v>88</v>
      </c>
      <c r="R27" s="90" t="s">
        <v>41</v>
      </c>
      <c r="S27" s="90" t="s">
        <v>89</v>
      </c>
      <c r="T27" s="90" t="s">
        <v>86</v>
      </c>
      <c r="U27" s="95" t="s">
        <v>90</v>
      </c>
      <c r="V27" s="96" t="s">
        <v>367</v>
      </c>
      <c r="W27" s="97" t="str">
        <f>IFERROR(VLOOKUP($V27,'Agrupamiento Activos'!$A$3:$S$23,2,0),"")</f>
        <v>Pública Clasificada</v>
      </c>
      <c r="X27" s="97" t="str">
        <f>IFERROR(VLOOKUP($V27,'Agrupamiento Activos'!$A$4:$S$23,9,0),"")</f>
        <v>Medio</v>
      </c>
      <c r="Y27" s="97" t="str">
        <f>IFERROR(VLOOKUP($V27,'Agrupamiento Activos'!$A$4:$S$23,16,0),"")</f>
        <v>Alto</v>
      </c>
      <c r="Z27" s="97" t="str">
        <f>IFERROR(VLOOKUP($V27,'Agrupamiento Activos'!$A$4:$S$23,19,0),"")</f>
        <v>Medio</v>
      </c>
      <c r="AA27" s="98" t="s">
        <v>326</v>
      </c>
      <c r="AB27" s="98" t="s">
        <v>330</v>
      </c>
      <c r="AC27" s="99" t="s">
        <v>331</v>
      </c>
      <c r="AD27" s="98" t="s">
        <v>327</v>
      </c>
      <c r="AE27" s="100">
        <v>43237</v>
      </c>
      <c r="AF27" s="99" t="s">
        <v>328</v>
      </c>
      <c r="AG27" s="99" t="s">
        <v>332</v>
      </c>
    </row>
    <row r="28" spans="1:37" ht="76.5" x14ac:dyDescent="0.25">
      <c r="A28" s="90" t="s">
        <v>80</v>
      </c>
      <c r="B28" s="91" t="s">
        <v>81</v>
      </c>
      <c r="C28" s="90" t="s">
        <v>86</v>
      </c>
      <c r="D28" s="90" t="s">
        <v>101</v>
      </c>
      <c r="E28" s="90" t="s">
        <v>102</v>
      </c>
      <c r="F28" s="92" t="s">
        <v>76</v>
      </c>
      <c r="G28" s="93"/>
      <c r="H28" s="93"/>
      <c r="I28" s="92" t="s">
        <v>36</v>
      </c>
      <c r="J28" s="90" t="s">
        <v>103</v>
      </c>
      <c r="K28" s="90" t="s">
        <v>79</v>
      </c>
      <c r="L28" s="103" t="s">
        <v>36</v>
      </c>
      <c r="M28" s="103"/>
      <c r="N28" s="90" t="s">
        <v>95</v>
      </c>
      <c r="O28" s="90" t="s">
        <v>104</v>
      </c>
      <c r="P28" s="90" t="s">
        <v>105</v>
      </c>
      <c r="Q28" s="90" t="s">
        <v>106</v>
      </c>
      <c r="R28" s="90" t="s">
        <v>41</v>
      </c>
      <c r="S28" s="90" t="s">
        <v>107</v>
      </c>
      <c r="T28" s="90" t="s">
        <v>86</v>
      </c>
      <c r="U28" s="95" t="s">
        <v>90</v>
      </c>
      <c r="V28" s="96" t="s">
        <v>318</v>
      </c>
      <c r="W28" s="97" t="str">
        <f>IFERROR(VLOOKUP($V28,'Agrupamiento Activos'!$A$3:$S$23,2,0),"")</f>
        <v>Pública Clasificada</v>
      </c>
      <c r="X28" s="97" t="str">
        <f>IFERROR(VLOOKUP($V28,'Agrupamiento Activos'!$A$4:$S$23,9,0),"")</f>
        <v>Medio</v>
      </c>
      <c r="Y28" s="97" t="str">
        <f>IFERROR(VLOOKUP($V28,'Agrupamiento Activos'!$A$4:$S$23,16,0),"")</f>
        <v>Medio</v>
      </c>
      <c r="Z28" s="97" t="str">
        <f>IFERROR(VLOOKUP($V28,'Agrupamiento Activos'!$A$4:$S$23,19,0),"")</f>
        <v>Medio</v>
      </c>
      <c r="AA28" s="98" t="s">
        <v>326</v>
      </c>
      <c r="AB28" s="98" t="s">
        <v>330</v>
      </c>
      <c r="AC28" s="99" t="s">
        <v>331</v>
      </c>
      <c r="AD28" s="98" t="s">
        <v>327</v>
      </c>
      <c r="AE28" s="100">
        <v>43237</v>
      </c>
      <c r="AF28" s="99" t="s">
        <v>328</v>
      </c>
      <c r="AG28" s="99" t="s">
        <v>332</v>
      </c>
    </row>
    <row r="29" spans="1:37" ht="41.1" customHeight="1" x14ac:dyDescent="0.25">
      <c r="A29" s="90" t="s">
        <v>80</v>
      </c>
      <c r="B29" s="91" t="s">
        <v>81</v>
      </c>
      <c r="C29" s="90" t="s">
        <v>108</v>
      </c>
      <c r="D29" s="90" t="s">
        <v>109</v>
      </c>
      <c r="E29" s="90" t="s">
        <v>110</v>
      </c>
      <c r="F29" s="92" t="s">
        <v>76</v>
      </c>
      <c r="G29" s="93" t="s">
        <v>36</v>
      </c>
      <c r="H29" s="93"/>
      <c r="I29" s="92"/>
      <c r="J29" s="90" t="s">
        <v>85</v>
      </c>
      <c r="K29" s="90" t="s">
        <v>86</v>
      </c>
      <c r="L29" s="94" t="s">
        <v>36</v>
      </c>
      <c r="M29" s="103"/>
      <c r="N29" s="91" t="s">
        <v>111</v>
      </c>
      <c r="O29" s="91" t="s">
        <v>87</v>
      </c>
      <c r="P29" s="90" t="s">
        <v>112</v>
      </c>
      <c r="Q29" s="90" t="s">
        <v>88</v>
      </c>
      <c r="R29" s="90" t="s">
        <v>41</v>
      </c>
      <c r="S29" s="90" t="s">
        <v>89</v>
      </c>
      <c r="T29" s="90" t="s">
        <v>86</v>
      </c>
      <c r="U29" s="95" t="s">
        <v>90</v>
      </c>
      <c r="V29" s="96" t="s">
        <v>317</v>
      </c>
      <c r="W29" s="97" t="str">
        <f>IFERROR(VLOOKUP($V29,'Agrupamiento Activos'!$A$3:$S$23,2,0),"")</f>
        <v>Pública Clasificada</v>
      </c>
      <c r="X29" s="97" t="str">
        <f>IFERROR(VLOOKUP($V29,'Agrupamiento Activos'!$A$4:$S$23,9,0),"")</f>
        <v>Medio</v>
      </c>
      <c r="Y29" s="97" t="str">
        <f>IFERROR(VLOOKUP($V29,'Agrupamiento Activos'!$A$4:$S$23,16,0),"")</f>
        <v>Medio</v>
      </c>
      <c r="Z29" s="97" t="str">
        <f>IFERROR(VLOOKUP($V29,'Agrupamiento Activos'!$A$4:$S$23,19,0),"")</f>
        <v>Medio</v>
      </c>
      <c r="AA29" s="98" t="s">
        <v>326</v>
      </c>
      <c r="AB29" s="98" t="s">
        <v>330</v>
      </c>
      <c r="AC29" s="99" t="s">
        <v>331</v>
      </c>
      <c r="AD29" s="98" t="s">
        <v>327</v>
      </c>
      <c r="AE29" s="100">
        <v>43237</v>
      </c>
      <c r="AF29" s="99" t="s">
        <v>328</v>
      </c>
      <c r="AG29" s="99" t="s">
        <v>332</v>
      </c>
    </row>
    <row r="30" spans="1:37" ht="0.95" customHeight="1" x14ac:dyDescent="0.25">
      <c r="A30" s="90" t="s">
        <v>80</v>
      </c>
      <c r="B30" s="91" t="s">
        <v>81</v>
      </c>
      <c r="C30" s="90" t="s">
        <v>113</v>
      </c>
      <c r="D30" s="90" t="s">
        <v>114</v>
      </c>
      <c r="E30" s="90" t="s">
        <v>115</v>
      </c>
      <c r="F30" s="92" t="s">
        <v>76</v>
      </c>
      <c r="G30" s="93"/>
      <c r="H30" s="93"/>
      <c r="I30" s="92"/>
      <c r="J30" s="90" t="s">
        <v>85</v>
      </c>
      <c r="K30" s="90" t="s">
        <v>86</v>
      </c>
      <c r="L30" s="94"/>
      <c r="M30" s="103"/>
      <c r="N30" s="91" t="s">
        <v>111</v>
      </c>
      <c r="O30" s="91" t="s">
        <v>87</v>
      </c>
      <c r="P30" s="90" t="s">
        <v>112</v>
      </c>
      <c r="Q30" s="90" t="s">
        <v>88</v>
      </c>
      <c r="R30" s="90" t="s">
        <v>41</v>
      </c>
      <c r="S30" s="90" t="s">
        <v>89</v>
      </c>
      <c r="T30" s="90" t="s">
        <v>86</v>
      </c>
      <c r="U30" s="95" t="s">
        <v>90</v>
      </c>
      <c r="V30" s="96" t="s">
        <v>313</v>
      </c>
      <c r="W30" s="97" t="str">
        <f>IFERROR(VLOOKUP($V30,'Agrupamiento Activos'!$A$3:$S$23,2,0),"")</f>
        <v>Pública</v>
      </c>
      <c r="X30" s="97" t="str">
        <f>IFERROR(VLOOKUP($V30,'Agrupamiento Activos'!$A$4:$S$23,9,0),"")</f>
        <v>Medio</v>
      </c>
      <c r="Y30" s="97" t="str">
        <f>IFERROR(VLOOKUP($V30,'Agrupamiento Activos'!$A$4:$S$23,16,0),"")</f>
        <v>Alto</v>
      </c>
      <c r="Z30" s="97" t="str">
        <f>IFERROR(VLOOKUP($V30,'Agrupamiento Activos'!$A$4:$S$23,19,0),"")</f>
        <v>Medio</v>
      </c>
      <c r="AA30" s="98" t="s">
        <v>325</v>
      </c>
      <c r="AB30" s="98" t="s">
        <v>325</v>
      </c>
      <c r="AC30" s="98" t="s">
        <v>325</v>
      </c>
      <c r="AD30" s="98" t="s">
        <v>325</v>
      </c>
      <c r="AE30" s="98" t="s">
        <v>325</v>
      </c>
      <c r="AF30" s="98" t="s">
        <v>325</v>
      </c>
      <c r="AG30" s="104"/>
    </row>
    <row r="31" spans="1:37" ht="41.1" customHeight="1" x14ac:dyDescent="0.25">
      <c r="A31" s="90" t="s">
        <v>80</v>
      </c>
      <c r="B31" s="91" t="s">
        <v>81</v>
      </c>
      <c r="C31" s="90" t="s">
        <v>86</v>
      </c>
      <c r="D31" s="90" t="s">
        <v>101</v>
      </c>
      <c r="E31" s="90" t="s">
        <v>116</v>
      </c>
      <c r="F31" s="92" t="s">
        <v>76</v>
      </c>
      <c r="G31" s="93"/>
      <c r="H31" s="93"/>
      <c r="I31" s="92" t="s">
        <v>36</v>
      </c>
      <c r="J31" s="90" t="s">
        <v>117</v>
      </c>
      <c r="K31" s="90" t="s">
        <v>79</v>
      </c>
      <c r="L31" s="103" t="s">
        <v>36</v>
      </c>
      <c r="M31" s="103"/>
      <c r="N31" s="90" t="s">
        <v>95</v>
      </c>
      <c r="O31" s="90" t="s">
        <v>104</v>
      </c>
      <c r="P31" s="90" t="s">
        <v>105</v>
      </c>
      <c r="Q31" s="90" t="s">
        <v>106</v>
      </c>
      <c r="R31" s="90" t="s">
        <v>41</v>
      </c>
      <c r="S31" s="90" t="s">
        <v>107</v>
      </c>
      <c r="T31" s="90" t="s">
        <v>86</v>
      </c>
      <c r="U31" s="95" t="s">
        <v>90</v>
      </c>
      <c r="V31" s="96" t="s">
        <v>318</v>
      </c>
      <c r="W31" s="97" t="str">
        <f>IFERROR(VLOOKUP($V31,'Agrupamiento Activos'!$A$3:$S$23,2,0),"")</f>
        <v>Pública Clasificada</v>
      </c>
      <c r="X31" s="97" t="str">
        <f>IFERROR(VLOOKUP($V31,'Agrupamiento Activos'!$A$4:$S$23,9,0),"")</f>
        <v>Medio</v>
      </c>
      <c r="Y31" s="97" t="str">
        <f>IFERROR(VLOOKUP($V31,'Agrupamiento Activos'!$A$4:$S$23,16,0),"")</f>
        <v>Medio</v>
      </c>
      <c r="Z31" s="97" t="str">
        <f>IFERROR(VLOOKUP($V31,'Agrupamiento Activos'!$A$4:$S$23,19,0),"")</f>
        <v>Medio</v>
      </c>
      <c r="AA31" s="98" t="s">
        <v>326</v>
      </c>
      <c r="AB31" s="98" t="s">
        <v>330</v>
      </c>
      <c r="AC31" s="99" t="s">
        <v>331</v>
      </c>
      <c r="AD31" s="98" t="s">
        <v>327</v>
      </c>
      <c r="AE31" s="100">
        <v>43237</v>
      </c>
      <c r="AF31" s="99" t="s">
        <v>328</v>
      </c>
      <c r="AG31" s="99" t="s">
        <v>332</v>
      </c>
    </row>
    <row r="32" spans="1:37" ht="41.1" customHeight="1" x14ac:dyDescent="0.25">
      <c r="A32" s="90" t="s">
        <v>80</v>
      </c>
      <c r="B32" s="91" t="s">
        <v>81</v>
      </c>
      <c r="C32" s="90" t="s">
        <v>86</v>
      </c>
      <c r="D32" s="90" t="s">
        <v>101</v>
      </c>
      <c r="E32" s="90" t="s">
        <v>118</v>
      </c>
      <c r="F32" s="92" t="s">
        <v>76</v>
      </c>
      <c r="G32" s="93"/>
      <c r="H32" s="93"/>
      <c r="I32" s="92" t="s">
        <v>36</v>
      </c>
      <c r="J32" s="90" t="s">
        <v>117</v>
      </c>
      <c r="K32" s="90" t="s">
        <v>79</v>
      </c>
      <c r="L32" s="103" t="s">
        <v>36</v>
      </c>
      <c r="M32" s="103"/>
      <c r="N32" s="90" t="s">
        <v>95</v>
      </c>
      <c r="O32" s="90" t="s">
        <v>104</v>
      </c>
      <c r="P32" s="90" t="s">
        <v>105</v>
      </c>
      <c r="Q32" s="90" t="s">
        <v>106</v>
      </c>
      <c r="R32" s="90" t="s">
        <v>41</v>
      </c>
      <c r="S32" s="90" t="s">
        <v>107</v>
      </c>
      <c r="T32" s="90" t="s">
        <v>86</v>
      </c>
      <c r="U32" s="95" t="s">
        <v>90</v>
      </c>
      <c r="V32" s="96" t="s">
        <v>318</v>
      </c>
      <c r="W32" s="97" t="str">
        <f>IFERROR(VLOOKUP($V32,'Agrupamiento Activos'!$A$3:$S$23,2,0),"")</f>
        <v>Pública Clasificada</v>
      </c>
      <c r="X32" s="97" t="str">
        <f>IFERROR(VLOOKUP($V32,'Agrupamiento Activos'!$A$4:$S$23,9,0),"")</f>
        <v>Medio</v>
      </c>
      <c r="Y32" s="97" t="str">
        <f>IFERROR(VLOOKUP($V32,'Agrupamiento Activos'!$A$4:$S$23,16,0),"")</f>
        <v>Medio</v>
      </c>
      <c r="Z32" s="97" t="str">
        <f>IFERROR(VLOOKUP($V32,'Agrupamiento Activos'!$A$4:$S$23,19,0),"")</f>
        <v>Medio</v>
      </c>
      <c r="AA32" s="98" t="s">
        <v>326</v>
      </c>
      <c r="AB32" s="98" t="s">
        <v>330</v>
      </c>
      <c r="AC32" s="99" t="s">
        <v>331</v>
      </c>
      <c r="AD32" s="98" t="s">
        <v>327</v>
      </c>
      <c r="AE32" s="100">
        <v>43237</v>
      </c>
      <c r="AF32" s="99" t="s">
        <v>328</v>
      </c>
      <c r="AG32" s="99" t="s">
        <v>332</v>
      </c>
    </row>
    <row r="33" spans="1:33" ht="41.1" customHeight="1" x14ac:dyDescent="0.25">
      <c r="A33" s="90" t="s">
        <v>80</v>
      </c>
      <c r="B33" s="92" t="s">
        <v>119</v>
      </c>
      <c r="C33" s="90" t="s">
        <v>86</v>
      </c>
      <c r="D33" s="91" t="s">
        <v>120</v>
      </c>
      <c r="E33" s="90" t="s">
        <v>121</v>
      </c>
      <c r="F33" s="92" t="s">
        <v>76</v>
      </c>
      <c r="G33" s="93" t="s">
        <v>36</v>
      </c>
      <c r="H33" s="93"/>
      <c r="I33" s="92"/>
      <c r="J33" s="90" t="s">
        <v>122</v>
      </c>
      <c r="K33" s="90" t="s">
        <v>86</v>
      </c>
      <c r="L33" s="94" t="s">
        <v>36</v>
      </c>
      <c r="M33" s="103"/>
      <c r="N33" s="90" t="s">
        <v>87</v>
      </c>
      <c r="O33" s="90" t="s">
        <v>87</v>
      </c>
      <c r="P33" s="90" t="s">
        <v>87</v>
      </c>
      <c r="Q33" s="90" t="s">
        <v>88</v>
      </c>
      <c r="R33" s="90" t="s">
        <v>41</v>
      </c>
      <c r="S33" s="90" t="s">
        <v>89</v>
      </c>
      <c r="T33" s="90" t="s">
        <v>86</v>
      </c>
      <c r="U33" s="95" t="s">
        <v>90</v>
      </c>
      <c r="V33" s="96" t="s">
        <v>312</v>
      </c>
      <c r="W33" s="97" t="str">
        <f>IFERROR(VLOOKUP($V33,'Agrupamiento Activos'!$A$3:$S$23,2,0),"")</f>
        <v>Pública</v>
      </c>
      <c r="X33" s="97" t="str">
        <f>IFERROR(VLOOKUP($V33,'Agrupamiento Activos'!$A$4:$S$23,9,0),"")</f>
        <v>Medio</v>
      </c>
      <c r="Y33" s="97" t="str">
        <f>IFERROR(VLOOKUP($V33,'Agrupamiento Activos'!$A$4:$S$23,16,0),"")</f>
        <v>Medio</v>
      </c>
      <c r="Z33" s="97" t="str">
        <f>IFERROR(VLOOKUP($V33,'Agrupamiento Activos'!$A$4:$S$23,19,0),"")</f>
        <v>Medio</v>
      </c>
      <c r="AA33" s="98" t="s">
        <v>325</v>
      </c>
      <c r="AB33" s="98" t="s">
        <v>325</v>
      </c>
      <c r="AC33" s="98" t="s">
        <v>325</v>
      </c>
      <c r="AD33" s="98" t="s">
        <v>325</v>
      </c>
      <c r="AE33" s="98" t="s">
        <v>325</v>
      </c>
      <c r="AF33" s="98" t="s">
        <v>325</v>
      </c>
      <c r="AG33" s="98" t="s">
        <v>333</v>
      </c>
    </row>
    <row r="34" spans="1:33" ht="41.1" customHeight="1" x14ac:dyDescent="0.25">
      <c r="A34" s="90" t="s">
        <v>80</v>
      </c>
      <c r="B34" s="92" t="s">
        <v>119</v>
      </c>
      <c r="C34" s="90" t="s">
        <v>86</v>
      </c>
      <c r="D34" s="91" t="s">
        <v>123</v>
      </c>
      <c r="E34" s="91" t="s">
        <v>124</v>
      </c>
      <c r="F34" s="92" t="s">
        <v>76</v>
      </c>
      <c r="G34" s="93" t="s">
        <v>36</v>
      </c>
      <c r="H34" s="93"/>
      <c r="I34" s="92"/>
      <c r="J34" s="90" t="s">
        <v>122</v>
      </c>
      <c r="K34" s="90" t="s">
        <v>86</v>
      </c>
      <c r="L34" s="94" t="s">
        <v>36</v>
      </c>
      <c r="M34" s="103"/>
      <c r="N34" s="90" t="s">
        <v>87</v>
      </c>
      <c r="O34" s="90" t="s">
        <v>87</v>
      </c>
      <c r="P34" s="90" t="s">
        <v>87</v>
      </c>
      <c r="Q34" s="90" t="s">
        <v>88</v>
      </c>
      <c r="R34" s="90" t="s">
        <v>41</v>
      </c>
      <c r="S34" s="90" t="s">
        <v>89</v>
      </c>
      <c r="T34" s="90" t="s">
        <v>86</v>
      </c>
      <c r="U34" s="105" t="s">
        <v>90</v>
      </c>
      <c r="V34" s="96" t="s">
        <v>215</v>
      </c>
      <c r="W34" s="97" t="str">
        <f>IFERROR(VLOOKUP($V34,'Agrupamiento Activos'!$A$3:$S$23,2,0),"")</f>
        <v>Pública Clasificada</v>
      </c>
      <c r="X34" s="97" t="str">
        <f>IFERROR(VLOOKUP($V34,'Agrupamiento Activos'!$A$4:$S$23,9,0),"")</f>
        <v>Bajo</v>
      </c>
      <c r="Y34" s="97" t="str">
        <f>IFERROR(VLOOKUP($V34,'Agrupamiento Activos'!$A$4:$S$23,16,0),"")</f>
        <v>Bajo</v>
      </c>
      <c r="Z34" s="97" t="str">
        <f>IFERROR(VLOOKUP($V34,'Agrupamiento Activos'!$A$4:$S$23,19,0),"")</f>
        <v>Bajo</v>
      </c>
      <c r="AA34" s="98" t="s">
        <v>326</v>
      </c>
      <c r="AB34" s="98" t="s">
        <v>330</v>
      </c>
      <c r="AC34" s="99" t="s">
        <v>331</v>
      </c>
      <c r="AD34" s="98" t="s">
        <v>327</v>
      </c>
      <c r="AE34" s="100">
        <v>43237</v>
      </c>
      <c r="AF34" s="99" t="s">
        <v>328</v>
      </c>
      <c r="AG34" s="99" t="s">
        <v>332</v>
      </c>
    </row>
    <row r="35" spans="1:33" ht="41.1" customHeight="1" x14ac:dyDescent="0.25">
      <c r="A35" s="90" t="s">
        <v>80</v>
      </c>
      <c r="B35" s="92" t="s">
        <v>119</v>
      </c>
      <c r="C35" s="90" t="s">
        <v>86</v>
      </c>
      <c r="D35" s="91" t="s">
        <v>125</v>
      </c>
      <c r="E35" s="90" t="s">
        <v>126</v>
      </c>
      <c r="F35" s="92" t="s">
        <v>76</v>
      </c>
      <c r="G35" s="93" t="s">
        <v>36</v>
      </c>
      <c r="H35" s="93"/>
      <c r="I35" s="92"/>
      <c r="J35" s="90" t="s">
        <v>122</v>
      </c>
      <c r="K35" s="90" t="s">
        <v>86</v>
      </c>
      <c r="L35" s="94" t="s">
        <v>36</v>
      </c>
      <c r="M35" s="103"/>
      <c r="N35" s="90" t="s">
        <v>87</v>
      </c>
      <c r="O35" s="90" t="s">
        <v>87</v>
      </c>
      <c r="P35" s="90" t="s">
        <v>87</v>
      </c>
      <c r="Q35" s="90" t="s">
        <v>88</v>
      </c>
      <c r="R35" s="90" t="s">
        <v>41</v>
      </c>
      <c r="S35" s="90" t="s">
        <v>89</v>
      </c>
      <c r="T35" s="90" t="s">
        <v>86</v>
      </c>
      <c r="U35" s="105" t="s">
        <v>90</v>
      </c>
      <c r="V35" s="96" t="s">
        <v>312</v>
      </c>
      <c r="W35" s="97" t="str">
        <f>IFERROR(VLOOKUP($V35,'Agrupamiento Activos'!$A$3:$S$23,2,0),"")</f>
        <v>Pública</v>
      </c>
      <c r="X35" s="97" t="str">
        <f>IFERROR(VLOOKUP($V35,'Agrupamiento Activos'!$A$4:$S$23,9,0),"")</f>
        <v>Medio</v>
      </c>
      <c r="Y35" s="97" t="str">
        <f>IFERROR(VLOOKUP($V35,'Agrupamiento Activos'!$A$4:$S$23,16,0),"")</f>
        <v>Medio</v>
      </c>
      <c r="Z35" s="97" t="str">
        <f>IFERROR(VLOOKUP($V35,'Agrupamiento Activos'!$A$4:$S$23,19,0),"")</f>
        <v>Medio</v>
      </c>
      <c r="AA35" s="98" t="s">
        <v>325</v>
      </c>
      <c r="AB35" s="98" t="s">
        <v>325</v>
      </c>
      <c r="AC35" s="98" t="s">
        <v>325</v>
      </c>
      <c r="AD35" s="98" t="s">
        <v>325</v>
      </c>
      <c r="AE35" s="98" t="s">
        <v>325</v>
      </c>
      <c r="AF35" s="98" t="s">
        <v>325</v>
      </c>
      <c r="AG35" s="98" t="s">
        <v>333</v>
      </c>
    </row>
    <row r="36" spans="1:33" ht="41.1" customHeight="1" x14ac:dyDescent="0.25">
      <c r="A36" s="90" t="s">
        <v>80</v>
      </c>
      <c r="B36" s="92" t="s">
        <v>119</v>
      </c>
      <c r="C36" s="90" t="s">
        <v>86</v>
      </c>
      <c r="D36" s="91" t="s">
        <v>127</v>
      </c>
      <c r="E36" s="91" t="s">
        <v>128</v>
      </c>
      <c r="F36" s="92" t="s">
        <v>76</v>
      </c>
      <c r="G36" s="93" t="s">
        <v>36</v>
      </c>
      <c r="H36" s="93"/>
      <c r="I36" s="92"/>
      <c r="J36" s="90" t="s">
        <v>122</v>
      </c>
      <c r="K36" s="90" t="s">
        <v>86</v>
      </c>
      <c r="L36" s="94" t="s">
        <v>36</v>
      </c>
      <c r="M36" s="103"/>
      <c r="N36" s="90" t="s">
        <v>87</v>
      </c>
      <c r="O36" s="90" t="s">
        <v>87</v>
      </c>
      <c r="P36" s="90" t="s">
        <v>87</v>
      </c>
      <c r="Q36" s="90" t="s">
        <v>88</v>
      </c>
      <c r="R36" s="90" t="s">
        <v>41</v>
      </c>
      <c r="S36" s="90" t="s">
        <v>89</v>
      </c>
      <c r="T36" s="90" t="s">
        <v>86</v>
      </c>
      <c r="U36" s="105" t="s">
        <v>90</v>
      </c>
      <c r="V36" s="96" t="s">
        <v>215</v>
      </c>
      <c r="W36" s="97" t="str">
        <f>IFERROR(VLOOKUP($V36,'Agrupamiento Activos'!$A$3:$S$23,2,0),"")</f>
        <v>Pública Clasificada</v>
      </c>
      <c r="X36" s="97" t="str">
        <f>IFERROR(VLOOKUP($V36,'Agrupamiento Activos'!$A$4:$S$23,9,0),"")</f>
        <v>Bajo</v>
      </c>
      <c r="Y36" s="97" t="str">
        <f>IFERROR(VLOOKUP($V36,'Agrupamiento Activos'!$A$4:$S$23,16,0),"")</f>
        <v>Bajo</v>
      </c>
      <c r="Z36" s="97" t="str">
        <f>IFERROR(VLOOKUP($V36,'Agrupamiento Activos'!$A$4:$S$23,19,0),"")</f>
        <v>Bajo</v>
      </c>
      <c r="AA36" s="98" t="s">
        <v>326</v>
      </c>
      <c r="AB36" s="98" t="s">
        <v>330</v>
      </c>
      <c r="AC36" s="99" t="s">
        <v>331</v>
      </c>
      <c r="AD36" s="98" t="s">
        <v>327</v>
      </c>
      <c r="AE36" s="100">
        <v>43237</v>
      </c>
      <c r="AF36" s="99" t="s">
        <v>328</v>
      </c>
      <c r="AG36" s="99" t="s">
        <v>332</v>
      </c>
    </row>
    <row r="37" spans="1:33" ht="41.1" customHeight="1" x14ac:dyDescent="0.25">
      <c r="A37" s="90" t="s">
        <v>80</v>
      </c>
      <c r="B37" s="92" t="s">
        <v>119</v>
      </c>
      <c r="C37" s="90" t="s">
        <v>86</v>
      </c>
      <c r="D37" s="91" t="s">
        <v>132</v>
      </c>
      <c r="E37" s="90" t="s">
        <v>133</v>
      </c>
      <c r="F37" s="92" t="s">
        <v>76</v>
      </c>
      <c r="G37" s="93"/>
      <c r="H37" s="93"/>
      <c r="I37" s="92" t="s">
        <v>36</v>
      </c>
      <c r="J37" s="90" t="s">
        <v>91</v>
      </c>
      <c r="K37" s="90" t="s">
        <v>129</v>
      </c>
      <c r="L37" s="94" t="s">
        <v>36</v>
      </c>
      <c r="M37" s="103"/>
      <c r="N37" s="90" t="s">
        <v>87</v>
      </c>
      <c r="O37" s="90" t="s">
        <v>87</v>
      </c>
      <c r="P37" s="90" t="s">
        <v>87</v>
      </c>
      <c r="Q37" s="90" t="s">
        <v>106</v>
      </c>
      <c r="R37" s="90" t="s">
        <v>41</v>
      </c>
      <c r="S37" s="106" t="s">
        <v>130</v>
      </c>
      <c r="T37" s="90" t="s">
        <v>86</v>
      </c>
      <c r="U37" s="105" t="s">
        <v>90</v>
      </c>
      <c r="V37" s="96" t="s">
        <v>312</v>
      </c>
      <c r="W37" s="97" t="str">
        <f>IFERROR(VLOOKUP($V37,'Agrupamiento Activos'!$A$3:$S$23,2,0),"")</f>
        <v>Pública</v>
      </c>
      <c r="X37" s="97" t="str">
        <f>IFERROR(VLOOKUP($V37,'Agrupamiento Activos'!$A$4:$S$23,9,0),"")</f>
        <v>Medio</v>
      </c>
      <c r="Y37" s="97" t="str">
        <f>IFERROR(VLOOKUP($V37,'Agrupamiento Activos'!$A$4:$S$23,16,0),"")</f>
        <v>Medio</v>
      </c>
      <c r="Z37" s="97" t="str">
        <f>IFERROR(VLOOKUP($V37,'Agrupamiento Activos'!$A$4:$S$23,19,0),"")</f>
        <v>Medio</v>
      </c>
      <c r="AA37" s="98" t="s">
        <v>325</v>
      </c>
      <c r="AB37" s="98" t="s">
        <v>325</v>
      </c>
      <c r="AC37" s="98" t="s">
        <v>325</v>
      </c>
      <c r="AD37" s="98" t="s">
        <v>325</v>
      </c>
      <c r="AE37" s="98" t="s">
        <v>325</v>
      </c>
      <c r="AF37" s="98" t="s">
        <v>325</v>
      </c>
      <c r="AG37" s="98" t="s">
        <v>333</v>
      </c>
    </row>
    <row r="38" spans="1:33" ht="41.1" customHeight="1" x14ac:dyDescent="0.25">
      <c r="A38" s="90" t="s">
        <v>80</v>
      </c>
      <c r="B38" s="92" t="s">
        <v>119</v>
      </c>
      <c r="C38" s="90" t="s">
        <v>86</v>
      </c>
      <c r="D38" s="91" t="s">
        <v>101</v>
      </c>
      <c r="E38" s="90" t="s">
        <v>134</v>
      </c>
      <c r="F38" s="90" t="s">
        <v>76</v>
      </c>
      <c r="G38" s="90"/>
      <c r="H38" s="90"/>
      <c r="I38" s="90" t="s">
        <v>36</v>
      </c>
      <c r="J38" s="90" t="s">
        <v>103</v>
      </c>
      <c r="K38" s="90" t="s">
        <v>79</v>
      </c>
      <c r="L38" s="103" t="s">
        <v>36</v>
      </c>
      <c r="M38" s="103"/>
      <c r="N38" s="90" t="s">
        <v>87</v>
      </c>
      <c r="O38" s="90" t="s">
        <v>87</v>
      </c>
      <c r="P38" s="90" t="s">
        <v>87</v>
      </c>
      <c r="Q38" s="90" t="s">
        <v>106</v>
      </c>
      <c r="R38" s="90" t="s">
        <v>41</v>
      </c>
      <c r="S38" s="90" t="s">
        <v>107</v>
      </c>
      <c r="T38" s="90" t="s">
        <v>86</v>
      </c>
      <c r="U38" s="95" t="s">
        <v>90</v>
      </c>
      <c r="V38" s="96" t="s">
        <v>318</v>
      </c>
      <c r="W38" s="97" t="str">
        <f>IFERROR(VLOOKUP($V38,'Agrupamiento Activos'!$A$3:$S$23,2,0),"")</f>
        <v>Pública Clasificada</v>
      </c>
      <c r="X38" s="97" t="str">
        <f>IFERROR(VLOOKUP($V38,'Agrupamiento Activos'!$A$4:$S$23,9,0),"")</f>
        <v>Medio</v>
      </c>
      <c r="Y38" s="97" t="str">
        <f>IFERROR(VLOOKUP($V38,'Agrupamiento Activos'!$A$4:$S$23,16,0),"")</f>
        <v>Medio</v>
      </c>
      <c r="Z38" s="97" t="str">
        <f>IFERROR(VLOOKUP($V38,'Agrupamiento Activos'!$A$4:$S$23,19,0),"")</f>
        <v>Medio</v>
      </c>
      <c r="AA38" s="98" t="s">
        <v>326</v>
      </c>
      <c r="AB38" s="98" t="s">
        <v>330</v>
      </c>
      <c r="AC38" s="99" t="s">
        <v>331</v>
      </c>
      <c r="AD38" s="98" t="s">
        <v>327</v>
      </c>
      <c r="AE38" s="100">
        <v>43237</v>
      </c>
      <c r="AF38" s="99" t="s">
        <v>328</v>
      </c>
      <c r="AG38" s="99" t="s">
        <v>332</v>
      </c>
    </row>
    <row r="39" spans="1:33" ht="41.1" customHeight="1" x14ac:dyDescent="0.25">
      <c r="A39" s="90" t="s">
        <v>80</v>
      </c>
      <c r="B39" s="92" t="s">
        <v>119</v>
      </c>
      <c r="C39" s="90" t="s">
        <v>86</v>
      </c>
      <c r="D39" s="91" t="s">
        <v>132</v>
      </c>
      <c r="E39" s="90" t="s">
        <v>135</v>
      </c>
      <c r="F39" s="90" t="s">
        <v>76</v>
      </c>
      <c r="G39" s="90"/>
      <c r="H39" s="90"/>
      <c r="I39" s="90" t="s">
        <v>36</v>
      </c>
      <c r="J39" s="90" t="s">
        <v>91</v>
      </c>
      <c r="K39" s="90" t="s">
        <v>129</v>
      </c>
      <c r="L39" s="94" t="s">
        <v>36</v>
      </c>
      <c r="M39" s="103"/>
      <c r="N39" s="90" t="s">
        <v>87</v>
      </c>
      <c r="O39" s="90" t="s">
        <v>87</v>
      </c>
      <c r="P39" s="90" t="s">
        <v>87</v>
      </c>
      <c r="Q39" s="90" t="s">
        <v>106</v>
      </c>
      <c r="R39" s="90" t="s">
        <v>41</v>
      </c>
      <c r="S39" s="106" t="s">
        <v>130</v>
      </c>
      <c r="T39" s="90" t="s">
        <v>86</v>
      </c>
      <c r="U39" s="105" t="s">
        <v>90</v>
      </c>
      <c r="V39" s="96" t="s">
        <v>312</v>
      </c>
      <c r="W39" s="97" t="str">
        <f>IFERROR(VLOOKUP($V39,'Agrupamiento Activos'!$A$3:$S$23,2,0),"")</f>
        <v>Pública</v>
      </c>
      <c r="X39" s="97" t="str">
        <f>IFERROR(VLOOKUP($V39,'Agrupamiento Activos'!$A$4:$S$23,9,0),"")</f>
        <v>Medio</v>
      </c>
      <c r="Y39" s="97" t="str">
        <f>IFERROR(VLOOKUP($V39,'Agrupamiento Activos'!$A$4:$S$23,16,0),"")</f>
        <v>Medio</v>
      </c>
      <c r="Z39" s="97" t="str">
        <f>IFERROR(VLOOKUP($V39,'Agrupamiento Activos'!$A$4:$S$23,19,0),"")</f>
        <v>Medio</v>
      </c>
      <c r="AA39" s="98" t="s">
        <v>325</v>
      </c>
      <c r="AB39" s="98" t="s">
        <v>325</v>
      </c>
      <c r="AC39" s="98" t="s">
        <v>325</v>
      </c>
      <c r="AD39" s="98" t="s">
        <v>325</v>
      </c>
      <c r="AE39" s="98" t="s">
        <v>325</v>
      </c>
      <c r="AF39" s="98" t="s">
        <v>325</v>
      </c>
      <c r="AG39" s="98" t="s">
        <v>333</v>
      </c>
    </row>
    <row r="40" spans="1:33" ht="41.1" customHeight="1" x14ac:dyDescent="0.25">
      <c r="A40" s="90" t="s">
        <v>80</v>
      </c>
      <c r="B40" s="92" t="s">
        <v>119</v>
      </c>
      <c r="C40" s="90" t="s">
        <v>86</v>
      </c>
      <c r="D40" s="91" t="s">
        <v>101</v>
      </c>
      <c r="E40" s="90" t="s">
        <v>136</v>
      </c>
      <c r="F40" s="90" t="s">
        <v>76</v>
      </c>
      <c r="G40" s="90"/>
      <c r="H40" s="90"/>
      <c r="I40" s="90" t="s">
        <v>36</v>
      </c>
      <c r="J40" s="90" t="s">
        <v>103</v>
      </c>
      <c r="K40" s="90" t="s">
        <v>79</v>
      </c>
      <c r="L40" s="103" t="s">
        <v>36</v>
      </c>
      <c r="M40" s="103"/>
      <c r="N40" s="90" t="s">
        <v>87</v>
      </c>
      <c r="O40" s="90" t="s">
        <v>87</v>
      </c>
      <c r="P40" s="90" t="s">
        <v>87</v>
      </c>
      <c r="Q40" s="90" t="s">
        <v>106</v>
      </c>
      <c r="R40" s="90" t="s">
        <v>41</v>
      </c>
      <c r="S40" s="90" t="s">
        <v>107</v>
      </c>
      <c r="T40" s="90" t="s">
        <v>86</v>
      </c>
      <c r="U40" s="90" t="s">
        <v>90</v>
      </c>
      <c r="V40" s="96" t="s">
        <v>318</v>
      </c>
      <c r="W40" s="97" t="str">
        <f>IFERROR(VLOOKUP($V40,'Agrupamiento Activos'!$A$3:$S$23,2,0),"")</f>
        <v>Pública Clasificada</v>
      </c>
      <c r="X40" s="97" t="str">
        <f>IFERROR(VLOOKUP($V40,'Agrupamiento Activos'!$A$4:$S$23,9,0),"")</f>
        <v>Medio</v>
      </c>
      <c r="Y40" s="97" t="str">
        <f>IFERROR(VLOOKUP($V40,'Agrupamiento Activos'!$A$4:$S$23,16,0),"")</f>
        <v>Medio</v>
      </c>
      <c r="Z40" s="97" t="str">
        <f>IFERROR(VLOOKUP($V40,'Agrupamiento Activos'!$A$4:$S$23,19,0),"")</f>
        <v>Medio</v>
      </c>
      <c r="AA40" s="98" t="s">
        <v>326</v>
      </c>
      <c r="AB40" s="98" t="s">
        <v>330</v>
      </c>
      <c r="AC40" s="99" t="s">
        <v>331</v>
      </c>
      <c r="AD40" s="98" t="s">
        <v>327</v>
      </c>
      <c r="AE40" s="100">
        <v>43237</v>
      </c>
      <c r="AF40" s="99" t="s">
        <v>328</v>
      </c>
      <c r="AG40" s="99" t="s">
        <v>332</v>
      </c>
    </row>
    <row r="41" spans="1:33" ht="41.1" customHeight="1" x14ac:dyDescent="0.25">
      <c r="A41" s="90" t="s">
        <v>80</v>
      </c>
      <c r="B41" s="92" t="s">
        <v>119</v>
      </c>
      <c r="C41" s="90" t="s">
        <v>75</v>
      </c>
      <c r="D41" s="91" t="s">
        <v>137</v>
      </c>
      <c r="E41" s="107" t="s">
        <v>138</v>
      </c>
      <c r="F41" s="90" t="s">
        <v>76</v>
      </c>
      <c r="G41" s="90" t="s">
        <v>36</v>
      </c>
      <c r="H41" s="90"/>
      <c r="I41" s="90"/>
      <c r="J41" s="90" t="s">
        <v>122</v>
      </c>
      <c r="K41" s="90" t="s">
        <v>86</v>
      </c>
      <c r="L41" s="103"/>
      <c r="M41" s="103"/>
      <c r="N41" s="90" t="s">
        <v>95</v>
      </c>
      <c r="O41" s="90" t="s">
        <v>96</v>
      </c>
      <c r="P41" s="90" t="s">
        <v>139</v>
      </c>
      <c r="Q41" s="90" t="s">
        <v>88</v>
      </c>
      <c r="R41" s="90" t="s">
        <v>41</v>
      </c>
      <c r="S41" s="90" t="s">
        <v>89</v>
      </c>
      <c r="T41" s="90" t="s">
        <v>86</v>
      </c>
      <c r="U41" s="90" t="s">
        <v>90</v>
      </c>
      <c r="V41" s="96" t="s">
        <v>215</v>
      </c>
      <c r="W41" s="97" t="str">
        <f>IFERROR(VLOOKUP($V41,'Agrupamiento Activos'!$A$3:$S$23,2,0),"")</f>
        <v>Pública Clasificada</v>
      </c>
      <c r="X41" s="97" t="str">
        <f>IFERROR(VLOOKUP($V41,'Agrupamiento Activos'!$A$4:$S$23,9,0),"")</f>
        <v>Bajo</v>
      </c>
      <c r="Y41" s="97" t="str">
        <f>IFERROR(VLOOKUP($V41,'Agrupamiento Activos'!$A$4:$S$23,16,0),"")</f>
        <v>Bajo</v>
      </c>
      <c r="Z41" s="97" t="str">
        <f>IFERROR(VLOOKUP($V41,'Agrupamiento Activos'!$A$4:$S$23,19,0),"")</f>
        <v>Bajo</v>
      </c>
      <c r="AA41" s="98" t="s">
        <v>326</v>
      </c>
      <c r="AB41" s="98" t="s">
        <v>330</v>
      </c>
      <c r="AC41" s="99" t="s">
        <v>331</v>
      </c>
      <c r="AD41" s="98" t="s">
        <v>327</v>
      </c>
      <c r="AE41" s="100">
        <v>43237</v>
      </c>
      <c r="AF41" s="99" t="s">
        <v>328</v>
      </c>
      <c r="AG41" s="99" t="s">
        <v>332</v>
      </c>
    </row>
    <row r="42" spans="1:33" ht="41.1" customHeight="1" x14ac:dyDescent="0.25">
      <c r="A42" s="90" t="s">
        <v>80</v>
      </c>
      <c r="B42" s="92" t="s">
        <v>119</v>
      </c>
      <c r="C42" s="90" t="s">
        <v>86</v>
      </c>
      <c r="D42" s="91" t="s">
        <v>101</v>
      </c>
      <c r="E42" s="90" t="s">
        <v>140</v>
      </c>
      <c r="F42" s="90" t="s">
        <v>76</v>
      </c>
      <c r="G42" s="90"/>
      <c r="H42" s="90"/>
      <c r="I42" s="90" t="s">
        <v>36</v>
      </c>
      <c r="J42" s="90" t="s">
        <v>103</v>
      </c>
      <c r="K42" s="90" t="s">
        <v>79</v>
      </c>
      <c r="L42" s="103" t="s">
        <v>36</v>
      </c>
      <c r="M42" s="103"/>
      <c r="N42" s="90" t="s">
        <v>87</v>
      </c>
      <c r="O42" s="90" t="s">
        <v>87</v>
      </c>
      <c r="P42" s="90" t="s">
        <v>87</v>
      </c>
      <c r="Q42" s="90" t="s">
        <v>106</v>
      </c>
      <c r="R42" s="90" t="s">
        <v>41</v>
      </c>
      <c r="S42" s="90" t="s">
        <v>107</v>
      </c>
      <c r="T42" s="90" t="s">
        <v>86</v>
      </c>
      <c r="U42" s="90" t="s">
        <v>90</v>
      </c>
      <c r="V42" s="96" t="s">
        <v>318</v>
      </c>
      <c r="W42" s="97" t="str">
        <f>IFERROR(VLOOKUP($V42,'Agrupamiento Activos'!$A$3:$S$23,2,0),"")</f>
        <v>Pública Clasificada</v>
      </c>
      <c r="X42" s="97" t="str">
        <f>IFERROR(VLOOKUP($V42,'Agrupamiento Activos'!$A$4:$S$23,9,0),"")</f>
        <v>Medio</v>
      </c>
      <c r="Y42" s="97" t="str">
        <f>IFERROR(VLOOKUP($V42,'Agrupamiento Activos'!$A$4:$S$23,16,0),"")</f>
        <v>Medio</v>
      </c>
      <c r="Z42" s="97" t="str">
        <f>IFERROR(VLOOKUP($V42,'Agrupamiento Activos'!$A$4:$S$23,19,0),"")</f>
        <v>Medio</v>
      </c>
      <c r="AA42" s="98" t="s">
        <v>326</v>
      </c>
      <c r="AB42" s="98" t="s">
        <v>330</v>
      </c>
      <c r="AC42" s="99" t="s">
        <v>331</v>
      </c>
      <c r="AD42" s="98" t="s">
        <v>327</v>
      </c>
      <c r="AE42" s="100">
        <v>43237</v>
      </c>
      <c r="AF42" s="99" t="s">
        <v>328</v>
      </c>
      <c r="AG42" s="99" t="s">
        <v>332</v>
      </c>
    </row>
    <row r="43" spans="1:33" ht="41.1" customHeight="1" x14ac:dyDescent="0.25">
      <c r="A43" s="90" t="s">
        <v>80</v>
      </c>
      <c r="B43" s="92" t="s">
        <v>119</v>
      </c>
      <c r="C43" s="90" t="s">
        <v>86</v>
      </c>
      <c r="D43" s="91" t="s">
        <v>101</v>
      </c>
      <c r="E43" s="90" t="s">
        <v>141</v>
      </c>
      <c r="F43" s="90" t="s">
        <v>76</v>
      </c>
      <c r="G43" s="90"/>
      <c r="H43" s="90"/>
      <c r="I43" s="90" t="s">
        <v>36</v>
      </c>
      <c r="J43" s="90" t="s">
        <v>103</v>
      </c>
      <c r="K43" s="90" t="s">
        <v>79</v>
      </c>
      <c r="L43" s="103" t="s">
        <v>36</v>
      </c>
      <c r="M43" s="103"/>
      <c r="N43" s="90" t="s">
        <v>87</v>
      </c>
      <c r="O43" s="90" t="s">
        <v>87</v>
      </c>
      <c r="P43" s="90" t="s">
        <v>87</v>
      </c>
      <c r="Q43" s="90" t="s">
        <v>106</v>
      </c>
      <c r="R43" s="90" t="s">
        <v>41</v>
      </c>
      <c r="S43" s="90" t="s">
        <v>107</v>
      </c>
      <c r="T43" s="90" t="s">
        <v>86</v>
      </c>
      <c r="U43" s="90" t="s">
        <v>90</v>
      </c>
      <c r="V43" s="96" t="s">
        <v>318</v>
      </c>
      <c r="W43" s="97" t="str">
        <f>IFERROR(VLOOKUP($V43,'Agrupamiento Activos'!$A$3:$S$23,2,0),"")</f>
        <v>Pública Clasificada</v>
      </c>
      <c r="X43" s="97" t="str">
        <f>IFERROR(VLOOKUP($V43,'Agrupamiento Activos'!$A$4:$S$23,9,0),"")</f>
        <v>Medio</v>
      </c>
      <c r="Y43" s="97" t="str">
        <f>IFERROR(VLOOKUP($V43,'Agrupamiento Activos'!$A$4:$S$23,16,0),"")</f>
        <v>Medio</v>
      </c>
      <c r="Z43" s="97" t="str">
        <f>IFERROR(VLOOKUP($V43,'Agrupamiento Activos'!$A$4:$S$23,19,0),"")</f>
        <v>Medio</v>
      </c>
      <c r="AA43" s="98" t="s">
        <v>326</v>
      </c>
      <c r="AB43" s="98" t="s">
        <v>330</v>
      </c>
      <c r="AC43" s="99" t="s">
        <v>331</v>
      </c>
      <c r="AD43" s="98" t="s">
        <v>327</v>
      </c>
      <c r="AE43" s="100">
        <v>43237</v>
      </c>
      <c r="AF43" s="99" t="s">
        <v>328</v>
      </c>
      <c r="AG43" s="99" t="s">
        <v>332</v>
      </c>
    </row>
    <row r="44" spans="1:33" ht="41.1" customHeight="1" x14ac:dyDescent="0.25">
      <c r="A44" s="90" t="s">
        <v>80</v>
      </c>
      <c r="B44" s="92" t="s">
        <v>119</v>
      </c>
      <c r="C44" s="90" t="s">
        <v>142</v>
      </c>
      <c r="D44" s="91" t="s">
        <v>143</v>
      </c>
      <c r="E44" s="91" t="s">
        <v>144</v>
      </c>
      <c r="F44" s="91" t="s">
        <v>76</v>
      </c>
      <c r="G44" s="91"/>
      <c r="H44" s="91"/>
      <c r="I44" s="91" t="s">
        <v>36</v>
      </c>
      <c r="J44" s="91" t="s">
        <v>145</v>
      </c>
      <c r="K44" s="91" t="s">
        <v>146</v>
      </c>
      <c r="L44" s="103"/>
      <c r="M44" s="103" t="s">
        <v>36</v>
      </c>
      <c r="N44" s="90" t="s">
        <v>147</v>
      </c>
      <c r="O44" s="90" t="s">
        <v>87</v>
      </c>
      <c r="P44" s="90" t="s">
        <v>148</v>
      </c>
      <c r="Q44" s="90" t="s">
        <v>88</v>
      </c>
      <c r="R44" s="90" t="s">
        <v>41</v>
      </c>
      <c r="S44" s="108" t="s">
        <v>149</v>
      </c>
      <c r="T44" s="90" t="s">
        <v>86</v>
      </c>
      <c r="U44" s="90" t="s">
        <v>90</v>
      </c>
      <c r="V44" s="96" t="s">
        <v>312</v>
      </c>
      <c r="W44" s="97" t="str">
        <f>IFERROR(VLOOKUP($V44,'Agrupamiento Activos'!$A$3:$S$23,2,0),"")</f>
        <v>Pública</v>
      </c>
      <c r="X44" s="97" t="str">
        <f>IFERROR(VLOOKUP($V44,'Agrupamiento Activos'!$A$4:$S$23,9,0),"")</f>
        <v>Medio</v>
      </c>
      <c r="Y44" s="97" t="str">
        <f>IFERROR(VLOOKUP($V44,'Agrupamiento Activos'!$A$4:$S$23,16,0),"")</f>
        <v>Medio</v>
      </c>
      <c r="Z44" s="97" t="str">
        <f>IFERROR(VLOOKUP($V44,'Agrupamiento Activos'!$A$4:$S$23,19,0),"")</f>
        <v>Medio</v>
      </c>
      <c r="AA44" s="98" t="s">
        <v>325</v>
      </c>
      <c r="AB44" s="98" t="s">
        <v>325</v>
      </c>
      <c r="AC44" s="98" t="s">
        <v>325</v>
      </c>
      <c r="AD44" s="98" t="s">
        <v>325</v>
      </c>
      <c r="AE44" s="98" t="s">
        <v>325</v>
      </c>
      <c r="AF44" s="98" t="s">
        <v>325</v>
      </c>
      <c r="AG44" s="98" t="s">
        <v>333</v>
      </c>
    </row>
    <row r="45" spans="1:33" ht="41.1" customHeight="1" x14ac:dyDescent="0.25">
      <c r="A45" s="90" t="s">
        <v>80</v>
      </c>
      <c r="B45" s="92" t="s">
        <v>119</v>
      </c>
      <c r="C45" s="90" t="s">
        <v>86</v>
      </c>
      <c r="D45" s="91" t="s">
        <v>101</v>
      </c>
      <c r="E45" s="90" t="s">
        <v>150</v>
      </c>
      <c r="F45" s="90" t="s">
        <v>76</v>
      </c>
      <c r="G45" s="90"/>
      <c r="H45" s="90"/>
      <c r="I45" s="90" t="s">
        <v>36</v>
      </c>
      <c r="J45" s="90" t="s">
        <v>103</v>
      </c>
      <c r="K45" s="90" t="s">
        <v>79</v>
      </c>
      <c r="L45" s="103" t="s">
        <v>36</v>
      </c>
      <c r="M45" s="103"/>
      <c r="N45" s="90" t="s">
        <v>87</v>
      </c>
      <c r="O45" s="90" t="s">
        <v>87</v>
      </c>
      <c r="P45" s="90" t="s">
        <v>87</v>
      </c>
      <c r="Q45" s="90" t="s">
        <v>106</v>
      </c>
      <c r="R45" s="90" t="s">
        <v>41</v>
      </c>
      <c r="S45" s="90" t="s">
        <v>107</v>
      </c>
      <c r="T45" s="90" t="s">
        <v>86</v>
      </c>
      <c r="U45" s="90" t="s">
        <v>90</v>
      </c>
      <c r="V45" s="96" t="s">
        <v>318</v>
      </c>
      <c r="W45" s="97" t="str">
        <f>IFERROR(VLOOKUP($V45,'Agrupamiento Activos'!$A$3:$S$23,2,0),"")</f>
        <v>Pública Clasificada</v>
      </c>
      <c r="X45" s="97" t="str">
        <f>IFERROR(VLOOKUP($V45,'Agrupamiento Activos'!$A$4:$S$23,9,0),"")</f>
        <v>Medio</v>
      </c>
      <c r="Y45" s="97" t="str">
        <f>IFERROR(VLOOKUP($V45,'Agrupamiento Activos'!$A$4:$S$23,16,0),"")</f>
        <v>Medio</v>
      </c>
      <c r="Z45" s="97" t="str">
        <f>IFERROR(VLOOKUP($V45,'Agrupamiento Activos'!$A$4:$S$23,19,0),"")</f>
        <v>Medio</v>
      </c>
      <c r="AA45" s="98" t="s">
        <v>326</v>
      </c>
      <c r="AB45" s="98" t="s">
        <v>330</v>
      </c>
      <c r="AC45" s="99" t="s">
        <v>331</v>
      </c>
      <c r="AD45" s="98" t="s">
        <v>327</v>
      </c>
      <c r="AE45" s="100">
        <v>43237</v>
      </c>
      <c r="AF45" s="99" t="s">
        <v>328</v>
      </c>
      <c r="AG45" s="99" t="s">
        <v>332</v>
      </c>
    </row>
    <row r="46" spans="1:33" ht="41.1" customHeight="1" x14ac:dyDescent="0.25">
      <c r="A46" s="90" t="s">
        <v>80</v>
      </c>
      <c r="B46" s="92" t="s">
        <v>119</v>
      </c>
      <c r="C46" s="90" t="s">
        <v>86</v>
      </c>
      <c r="D46" s="91" t="s">
        <v>101</v>
      </c>
      <c r="E46" s="90" t="s">
        <v>151</v>
      </c>
      <c r="F46" s="90" t="s">
        <v>76</v>
      </c>
      <c r="G46" s="90"/>
      <c r="H46" s="90"/>
      <c r="I46" s="90" t="s">
        <v>36</v>
      </c>
      <c r="J46" s="90" t="s">
        <v>103</v>
      </c>
      <c r="K46" s="90" t="s">
        <v>79</v>
      </c>
      <c r="L46" s="103" t="s">
        <v>36</v>
      </c>
      <c r="M46" s="103"/>
      <c r="N46" s="90" t="s">
        <v>87</v>
      </c>
      <c r="O46" s="90" t="s">
        <v>87</v>
      </c>
      <c r="P46" s="90" t="s">
        <v>87</v>
      </c>
      <c r="Q46" s="90" t="s">
        <v>106</v>
      </c>
      <c r="R46" s="90" t="s">
        <v>41</v>
      </c>
      <c r="S46" s="90" t="s">
        <v>107</v>
      </c>
      <c r="T46" s="90" t="s">
        <v>86</v>
      </c>
      <c r="U46" s="90" t="s">
        <v>90</v>
      </c>
      <c r="V46" s="96" t="s">
        <v>318</v>
      </c>
      <c r="W46" s="97" t="str">
        <f>IFERROR(VLOOKUP($V46,'Agrupamiento Activos'!$A$3:$S$23,2,0),"")</f>
        <v>Pública Clasificada</v>
      </c>
      <c r="X46" s="97" t="str">
        <f>IFERROR(VLOOKUP($V46,'Agrupamiento Activos'!$A$4:$S$23,9,0),"")</f>
        <v>Medio</v>
      </c>
      <c r="Y46" s="97" t="str">
        <f>IFERROR(VLOOKUP($V46,'Agrupamiento Activos'!$A$4:$S$23,16,0),"")</f>
        <v>Medio</v>
      </c>
      <c r="Z46" s="97" t="str">
        <f>IFERROR(VLOOKUP($V46,'Agrupamiento Activos'!$A$4:$S$23,19,0),"")</f>
        <v>Medio</v>
      </c>
      <c r="AA46" s="98" t="s">
        <v>326</v>
      </c>
      <c r="AB46" s="98" t="s">
        <v>330</v>
      </c>
      <c r="AC46" s="99" t="s">
        <v>331</v>
      </c>
      <c r="AD46" s="98" t="s">
        <v>327</v>
      </c>
      <c r="AE46" s="100">
        <v>43237</v>
      </c>
      <c r="AF46" s="99" t="s">
        <v>328</v>
      </c>
      <c r="AG46" s="99" t="s">
        <v>332</v>
      </c>
    </row>
    <row r="47" spans="1:33" ht="41.1" customHeight="1" x14ac:dyDescent="0.25">
      <c r="A47" s="90" t="s">
        <v>80</v>
      </c>
      <c r="B47" s="92" t="s">
        <v>119</v>
      </c>
      <c r="C47" s="90" t="s">
        <v>75</v>
      </c>
      <c r="D47" s="91" t="s">
        <v>123</v>
      </c>
      <c r="E47" s="107" t="s">
        <v>152</v>
      </c>
      <c r="F47" s="90" t="s">
        <v>76</v>
      </c>
      <c r="G47" s="90" t="s">
        <v>36</v>
      </c>
      <c r="H47" s="90"/>
      <c r="I47" s="90"/>
      <c r="J47" s="90" t="s">
        <v>122</v>
      </c>
      <c r="K47" s="90" t="s">
        <v>86</v>
      </c>
      <c r="L47" s="103" t="s">
        <v>36</v>
      </c>
      <c r="M47" s="103"/>
      <c r="N47" s="90" t="s">
        <v>95</v>
      </c>
      <c r="O47" s="90" t="s">
        <v>96</v>
      </c>
      <c r="P47" s="90" t="s">
        <v>139</v>
      </c>
      <c r="Q47" s="90" t="s">
        <v>88</v>
      </c>
      <c r="R47" s="90" t="s">
        <v>41</v>
      </c>
      <c r="S47" s="90" t="s">
        <v>89</v>
      </c>
      <c r="T47" s="90" t="s">
        <v>86</v>
      </c>
      <c r="U47" s="90" t="s">
        <v>90</v>
      </c>
      <c r="V47" s="96" t="s">
        <v>215</v>
      </c>
      <c r="W47" s="97" t="str">
        <f>IFERROR(VLOOKUP($V47,'Agrupamiento Activos'!$A$3:$S$23,2,0),"")</f>
        <v>Pública Clasificada</v>
      </c>
      <c r="X47" s="97" t="str">
        <f>IFERROR(VLOOKUP($V47,'Agrupamiento Activos'!$A$4:$S$23,9,0),"")</f>
        <v>Bajo</v>
      </c>
      <c r="Y47" s="97" t="str">
        <f>IFERROR(VLOOKUP($V47,'Agrupamiento Activos'!$A$4:$S$23,16,0),"")</f>
        <v>Bajo</v>
      </c>
      <c r="Z47" s="97" t="str">
        <f>IFERROR(VLOOKUP($V47,'Agrupamiento Activos'!$A$4:$S$23,19,0),"")</f>
        <v>Bajo</v>
      </c>
      <c r="AA47" s="98" t="s">
        <v>326</v>
      </c>
      <c r="AB47" s="98" t="s">
        <v>330</v>
      </c>
      <c r="AC47" s="99" t="s">
        <v>331</v>
      </c>
      <c r="AD47" s="98" t="s">
        <v>327</v>
      </c>
      <c r="AE47" s="100">
        <v>43237</v>
      </c>
      <c r="AF47" s="99" t="s">
        <v>328</v>
      </c>
      <c r="AG47" s="99" t="s">
        <v>332</v>
      </c>
    </row>
    <row r="48" spans="1:33" ht="41.1" customHeight="1" x14ac:dyDescent="0.25">
      <c r="A48" s="90" t="s">
        <v>80</v>
      </c>
      <c r="B48" s="92" t="s">
        <v>119</v>
      </c>
      <c r="C48" s="90" t="s">
        <v>86</v>
      </c>
      <c r="D48" s="91" t="s">
        <v>101</v>
      </c>
      <c r="E48" s="90" t="s">
        <v>153</v>
      </c>
      <c r="F48" s="90" t="s">
        <v>76</v>
      </c>
      <c r="G48" s="90"/>
      <c r="H48" s="90"/>
      <c r="I48" s="90" t="s">
        <v>36</v>
      </c>
      <c r="J48" s="90" t="s">
        <v>103</v>
      </c>
      <c r="K48" s="90" t="s">
        <v>79</v>
      </c>
      <c r="L48" s="103" t="s">
        <v>36</v>
      </c>
      <c r="M48" s="103"/>
      <c r="N48" s="90" t="s">
        <v>87</v>
      </c>
      <c r="O48" s="90" t="s">
        <v>87</v>
      </c>
      <c r="P48" s="90" t="s">
        <v>87</v>
      </c>
      <c r="Q48" s="90" t="s">
        <v>106</v>
      </c>
      <c r="R48" s="90" t="s">
        <v>41</v>
      </c>
      <c r="S48" s="90" t="s">
        <v>107</v>
      </c>
      <c r="T48" s="90" t="s">
        <v>86</v>
      </c>
      <c r="U48" s="90" t="s">
        <v>90</v>
      </c>
      <c r="V48" s="96" t="s">
        <v>318</v>
      </c>
      <c r="W48" s="97" t="str">
        <f>IFERROR(VLOOKUP($V48,'Agrupamiento Activos'!$A$3:$S$23,2,0),"")</f>
        <v>Pública Clasificada</v>
      </c>
      <c r="X48" s="97" t="str">
        <f>IFERROR(VLOOKUP($V48,'Agrupamiento Activos'!$A$4:$S$23,9,0),"")</f>
        <v>Medio</v>
      </c>
      <c r="Y48" s="97" t="str">
        <f>IFERROR(VLOOKUP($V48,'Agrupamiento Activos'!$A$4:$S$23,16,0),"")</f>
        <v>Medio</v>
      </c>
      <c r="Z48" s="97" t="str">
        <f>IFERROR(VLOOKUP($V48,'Agrupamiento Activos'!$A$4:$S$23,19,0),"")</f>
        <v>Medio</v>
      </c>
      <c r="AA48" s="98" t="s">
        <v>326</v>
      </c>
      <c r="AB48" s="98" t="s">
        <v>330</v>
      </c>
      <c r="AC48" s="99" t="s">
        <v>331</v>
      </c>
      <c r="AD48" s="98" t="s">
        <v>327</v>
      </c>
      <c r="AE48" s="100">
        <v>43237</v>
      </c>
      <c r="AF48" s="99" t="s">
        <v>328</v>
      </c>
      <c r="AG48" s="99" t="s">
        <v>332</v>
      </c>
    </row>
    <row r="49" spans="1:33" ht="41.1" customHeight="1" x14ac:dyDescent="0.25">
      <c r="A49" s="90" t="s">
        <v>80</v>
      </c>
      <c r="B49" s="92" t="s">
        <v>119</v>
      </c>
      <c r="C49" s="90" t="s">
        <v>86</v>
      </c>
      <c r="D49" s="91" t="s">
        <v>154</v>
      </c>
      <c r="E49" s="90" t="s">
        <v>155</v>
      </c>
      <c r="F49" s="90" t="s">
        <v>76</v>
      </c>
      <c r="G49" s="90"/>
      <c r="H49" s="90"/>
      <c r="I49" s="90" t="s">
        <v>36</v>
      </c>
      <c r="J49" s="90" t="s">
        <v>91</v>
      </c>
      <c r="K49" s="90" t="s">
        <v>129</v>
      </c>
      <c r="L49" s="103" t="s">
        <v>36</v>
      </c>
      <c r="M49" s="103"/>
      <c r="N49" s="90" t="s">
        <v>87</v>
      </c>
      <c r="O49" s="90" t="s">
        <v>87</v>
      </c>
      <c r="P49" s="90" t="s">
        <v>87</v>
      </c>
      <c r="Q49" s="90" t="s">
        <v>106</v>
      </c>
      <c r="R49" s="90" t="s">
        <v>41</v>
      </c>
      <c r="S49" s="106" t="s">
        <v>130</v>
      </c>
      <c r="T49" s="90" t="s">
        <v>86</v>
      </c>
      <c r="U49" s="91" t="s">
        <v>90</v>
      </c>
      <c r="V49" s="96" t="s">
        <v>319</v>
      </c>
      <c r="W49" s="97" t="str">
        <f>IFERROR(VLOOKUP($V49,'Agrupamiento Activos'!$A$3:$S$23,2,0),"")</f>
        <v>Pública</v>
      </c>
      <c r="X49" s="97" t="str">
        <f>IFERROR(VLOOKUP($V49,'Agrupamiento Activos'!$A$4:$S$23,9,0),"")</f>
        <v>Medio</v>
      </c>
      <c r="Y49" s="97" t="str">
        <f>IFERROR(VLOOKUP($V49,'Agrupamiento Activos'!$A$4:$S$23,16,0),"")</f>
        <v>Medio</v>
      </c>
      <c r="Z49" s="97" t="str">
        <f>IFERROR(VLOOKUP($V49,'Agrupamiento Activos'!$A$4:$S$23,19,0),"")</f>
        <v>Medio</v>
      </c>
      <c r="AA49" s="98" t="s">
        <v>325</v>
      </c>
      <c r="AB49" s="98" t="s">
        <v>325</v>
      </c>
      <c r="AC49" s="98" t="s">
        <v>325</v>
      </c>
      <c r="AD49" s="98" t="s">
        <v>325</v>
      </c>
      <c r="AE49" s="98" t="s">
        <v>325</v>
      </c>
      <c r="AF49" s="98" t="s">
        <v>325</v>
      </c>
      <c r="AG49" s="98" t="s">
        <v>333</v>
      </c>
    </row>
    <row r="50" spans="1:33" ht="41.1" customHeight="1" x14ac:dyDescent="0.25">
      <c r="A50" s="90" t="s">
        <v>80</v>
      </c>
      <c r="B50" s="92" t="s">
        <v>119</v>
      </c>
      <c r="C50" s="90" t="s">
        <v>86</v>
      </c>
      <c r="D50" s="91" t="s">
        <v>101</v>
      </c>
      <c r="E50" s="90" t="s">
        <v>156</v>
      </c>
      <c r="F50" s="90" t="s">
        <v>76</v>
      </c>
      <c r="G50" s="90"/>
      <c r="H50" s="90"/>
      <c r="I50" s="90" t="s">
        <v>36</v>
      </c>
      <c r="J50" s="90" t="s">
        <v>103</v>
      </c>
      <c r="K50" s="90" t="s">
        <v>79</v>
      </c>
      <c r="L50" s="103" t="s">
        <v>36</v>
      </c>
      <c r="M50" s="103"/>
      <c r="N50" s="90" t="s">
        <v>87</v>
      </c>
      <c r="O50" s="90" t="s">
        <v>87</v>
      </c>
      <c r="P50" s="90" t="s">
        <v>87</v>
      </c>
      <c r="Q50" s="90" t="s">
        <v>106</v>
      </c>
      <c r="R50" s="90" t="s">
        <v>41</v>
      </c>
      <c r="S50" s="90" t="s">
        <v>107</v>
      </c>
      <c r="T50" s="90" t="s">
        <v>86</v>
      </c>
      <c r="U50" s="90" t="s">
        <v>90</v>
      </c>
      <c r="V50" s="96" t="s">
        <v>318</v>
      </c>
      <c r="W50" s="97" t="str">
        <f>IFERROR(VLOOKUP($V50,'Agrupamiento Activos'!$A$3:$S$23,2,0),"")</f>
        <v>Pública Clasificada</v>
      </c>
      <c r="X50" s="97" t="str">
        <f>IFERROR(VLOOKUP($V50,'Agrupamiento Activos'!$A$4:$S$23,9,0),"")</f>
        <v>Medio</v>
      </c>
      <c r="Y50" s="97" t="str">
        <f>IFERROR(VLOOKUP($V50,'Agrupamiento Activos'!$A$4:$S$23,16,0),"")</f>
        <v>Medio</v>
      </c>
      <c r="Z50" s="97" t="str">
        <f>IFERROR(VLOOKUP($V50,'Agrupamiento Activos'!$A$4:$S$23,19,0),"")</f>
        <v>Medio</v>
      </c>
      <c r="AA50" s="98" t="s">
        <v>326</v>
      </c>
      <c r="AB50" s="98" t="s">
        <v>330</v>
      </c>
      <c r="AC50" s="99" t="s">
        <v>331</v>
      </c>
      <c r="AD50" s="98" t="s">
        <v>327</v>
      </c>
      <c r="AE50" s="100">
        <v>43237</v>
      </c>
      <c r="AF50" s="99" t="s">
        <v>328</v>
      </c>
      <c r="AG50" s="99" t="s">
        <v>332</v>
      </c>
    </row>
    <row r="51" spans="1:33" ht="41.1" customHeight="1" x14ac:dyDescent="0.25">
      <c r="A51" s="91" t="s">
        <v>80</v>
      </c>
      <c r="B51" s="92" t="s">
        <v>119</v>
      </c>
      <c r="C51" s="91" t="s">
        <v>77</v>
      </c>
      <c r="D51" s="91" t="s">
        <v>157</v>
      </c>
      <c r="E51" s="91" t="s">
        <v>158</v>
      </c>
      <c r="F51" s="91" t="s">
        <v>76</v>
      </c>
      <c r="G51" s="91" t="s">
        <v>36</v>
      </c>
      <c r="H51" s="91"/>
      <c r="I51" s="91"/>
      <c r="J51" s="91" t="s">
        <v>122</v>
      </c>
      <c r="K51" s="91" t="s">
        <v>86</v>
      </c>
      <c r="L51" s="109" t="s">
        <v>36</v>
      </c>
      <c r="M51" s="109"/>
      <c r="N51" s="91" t="s">
        <v>87</v>
      </c>
      <c r="O51" s="91" t="s">
        <v>87</v>
      </c>
      <c r="P51" s="91" t="s">
        <v>87</v>
      </c>
      <c r="Q51" s="91" t="s">
        <v>159</v>
      </c>
      <c r="R51" s="91" t="s">
        <v>41</v>
      </c>
      <c r="S51" s="91" t="s">
        <v>160</v>
      </c>
      <c r="T51" s="91" t="s">
        <v>86</v>
      </c>
      <c r="U51" s="91" t="s">
        <v>90</v>
      </c>
      <c r="V51" s="96" t="s">
        <v>367</v>
      </c>
      <c r="W51" s="97" t="str">
        <f>IFERROR(VLOOKUP($V51,'Agrupamiento Activos'!$A$3:$S$23,2,0),"")</f>
        <v>Pública Clasificada</v>
      </c>
      <c r="X51" s="97" t="str">
        <f>IFERROR(VLOOKUP($V51,'Agrupamiento Activos'!$A$4:$S$23,9,0),"")</f>
        <v>Medio</v>
      </c>
      <c r="Y51" s="97" t="str">
        <f>IFERROR(VLOOKUP($V51,'Agrupamiento Activos'!$A$4:$S$23,16,0),"")</f>
        <v>Alto</v>
      </c>
      <c r="Z51" s="97" t="str">
        <f>IFERROR(VLOOKUP($V51,'Agrupamiento Activos'!$A$4:$S$23,19,0),"")</f>
        <v>Medio</v>
      </c>
      <c r="AA51" s="98" t="s">
        <v>326</v>
      </c>
      <c r="AB51" s="98" t="s">
        <v>337</v>
      </c>
      <c r="AC51" s="98" t="s">
        <v>325</v>
      </c>
      <c r="AD51" s="98" t="s">
        <v>325</v>
      </c>
      <c r="AE51" s="98" t="s">
        <v>325</v>
      </c>
      <c r="AF51" s="98" t="s">
        <v>325</v>
      </c>
      <c r="AG51" s="98" t="s">
        <v>336</v>
      </c>
    </row>
    <row r="52" spans="1:33" ht="41.1" customHeight="1" x14ac:dyDescent="0.25">
      <c r="A52" s="90" t="s">
        <v>80</v>
      </c>
      <c r="B52" s="92" t="s">
        <v>119</v>
      </c>
      <c r="C52" s="90" t="s">
        <v>86</v>
      </c>
      <c r="D52" s="90" t="s">
        <v>101</v>
      </c>
      <c r="E52" s="90" t="s">
        <v>161</v>
      </c>
      <c r="F52" s="90" t="s">
        <v>76</v>
      </c>
      <c r="G52" s="90"/>
      <c r="H52" s="90"/>
      <c r="I52" s="90" t="s">
        <v>36</v>
      </c>
      <c r="J52" s="90" t="s">
        <v>103</v>
      </c>
      <c r="K52" s="90" t="s">
        <v>79</v>
      </c>
      <c r="L52" s="103" t="s">
        <v>36</v>
      </c>
      <c r="M52" s="103"/>
      <c r="N52" s="90" t="s">
        <v>87</v>
      </c>
      <c r="O52" s="90" t="s">
        <v>87</v>
      </c>
      <c r="P52" s="90" t="s">
        <v>87</v>
      </c>
      <c r="Q52" s="90" t="s">
        <v>106</v>
      </c>
      <c r="R52" s="90" t="s">
        <v>41</v>
      </c>
      <c r="S52" s="90" t="s">
        <v>107</v>
      </c>
      <c r="T52" s="90" t="s">
        <v>86</v>
      </c>
      <c r="U52" s="90" t="s">
        <v>90</v>
      </c>
      <c r="V52" s="96" t="s">
        <v>318</v>
      </c>
      <c r="W52" s="97" t="str">
        <f>IFERROR(VLOOKUP($V52,'Agrupamiento Activos'!$A$3:$S$23,2,0),"")</f>
        <v>Pública Clasificada</v>
      </c>
      <c r="X52" s="97" t="str">
        <f>IFERROR(VLOOKUP($V52,'Agrupamiento Activos'!$A$4:$S$23,9,0),"")</f>
        <v>Medio</v>
      </c>
      <c r="Y52" s="97" t="str">
        <f>IFERROR(VLOOKUP($V52,'Agrupamiento Activos'!$A$4:$S$23,16,0),"")</f>
        <v>Medio</v>
      </c>
      <c r="Z52" s="97" t="str">
        <f>IFERROR(VLOOKUP($V52,'Agrupamiento Activos'!$A$4:$S$23,19,0),"")</f>
        <v>Medio</v>
      </c>
      <c r="AA52" s="98" t="s">
        <v>326</v>
      </c>
      <c r="AB52" s="98" t="s">
        <v>330</v>
      </c>
      <c r="AC52" s="99" t="s">
        <v>331</v>
      </c>
      <c r="AD52" s="98" t="s">
        <v>327</v>
      </c>
      <c r="AE52" s="100">
        <v>43237</v>
      </c>
      <c r="AF52" s="99" t="s">
        <v>328</v>
      </c>
      <c r="AG52" s="99" t="s">
        <v>332</v>
      </c>
    </row>
    <row r="53" spans="1:33" ht="41.1" customHeight="1" x14ac:dyDescent="0.25">
      <c r="A53" s="90" t="s">
        <v>80</v>
      </c>
      <c r="B53" s="92" t="s">
        <v>119</v>
      </c>
      <c r="C53" s="90" t="s">
        <v>78</v>
      </c>
      <c r="D53" s="90" t="s">
        <v>162</v>
      </c>
      <c r="E53" s="90" t="s">
        <v>163</v>
      </c>
      <c r="F53" s="90" t="s">
        <v>76</v>
      </c>
      <c r="G53" s="90" t="s">
        <v>36</v>
      </c>
      <c r="H53" s="90"/>
      <c r="I53" s="90"/>
      <c r="J53" s="90" t="s">
        <v>122</v>
      </c>
      <c r="K53" s="90" t="s">
        <v>86</v>
      </c>
      <c r="L53" s="103" t="s">
        <v>36</v>
      </c>
      <c r="M53" s="103"/>
      <c r="N53" s="90" t="s">
        <v>87</v>
      </c>
      <c r="O53" s="90" t="s">
        <v>87</v>
      </c>
      <c r="P53" s="90" t="s">
        <v>87</v>
      </c>
      <c r="Q53" s="90" t="s">
        <v>164</v>
      </c>
      <c r="R53" s="90" t="s">
        <v>41</v>
      </c>
      <c r="S53" s="90" t="s">
        <v>89</v>
      </c>
      <c r="T53" s="90" t="s">
        <v>86</v>
      </c>
      <c r="U53" s="90" t="s">
        <v>90</v>
      </c>
      <c r="V53" s="96" t="s">
        <v>162</v>
      </c>
      <c r="W53" s="97" t="str">
        <f>IFERROR(VLOOKUP($V53,'Agrupamiento Activos'!$A$3:$S$23,2,0),"")</f>
        <v>Pública</v>
      </c>
      <c r="X53" s="97" t="str">
        <f>IFERROR(VLOOKUP($V53,'Agrupamiento Activos'!$A$4:$S$23,9,0),"")</f>
        <v>Medio</v>
      </c>
      <c r="Y53" s="97" t="str">
        <f>IFERROR(VLOOKUP($V53,'Agrupamiento Activos'!$A$4:$S$23,16,0),"")</f>
        <v>Medio</v>
      </c>
      <c r="Z53" s="97" t="str">
        <f>IFERROR(VLOOKUP($V53,'Agrupamiento Activos'!$A$4:$S$23,19,0),"")</f>
        <v>Medio</v>
      </c>
      <c r="AA53" s="98" t="s">
        <v>325</v>
      </c>
      <c r="AB53" s="98" t="s">
        <v>325</v>
      </c>
      <c r="AC53" s="98" t="s">
        <v>325</v>
      </c>
      <c r="AD53" s="98" t="s">
        <v>325</v>
      </c>
      <c r="AE53" s="98" t="s">
        <v>325</v>
      </c>
      <c r="AF53" s="98" t="s">
        <v>325</v>
      </c>
      <c r="AG53" s="98" t="s">
        <v>333</v>
      </c>
    </row>
    <row r="54" spans="1:33" ht="41.1" customHeight="1" x14ac:dyDescent="0.25">
      <c r="A54" s="90" t="s">
        <v>80</v>
      </c>
      <c r="B54" s="92" t="s">
        <v>119</v>
      </c>
      <c r="C54" s="90" t="s">
        <v>86</v>
      </c>
      <c r="D54" s="90" t="s">
        <v>165</v>
      </c>
      <c r="E54" s="90" t="s">
        <v>166</v>
      </c>
      <c r="F54" s="90" t="s">
        <v>76</v>
      </c>
      <c r="G54" s="90"/>
      <c r="H54" s="90"/>
      <c r="I54" s="90" t="s">
        <v>36</v>
      </c>
      <c r="J54" s="90" t="s">
        <v>145</v>
      </c>
      <c r="K54" s="90" t="s">
        <v>146</v>
      </c>
      <c r="L54" s="103" t="s">
        <v>36</v>
      </c>
      <c r="M54" s="103"/>
      <c r="N54" s="90" t="s">
        <v>87</v>
      </c>
      <c r="O54" s="90" t="s">
        <v>87</v>
      </c>
      <c r="P54" s="90" t="s">
        <v>87</v>
      </c>
      <c r="Q54" s="90" t="s">
        <v>106</v>
      </c>
      <c r="R54" s="90" t="s">
        <v>41</v>
      </c>
      <c r="S54" s="108" t="s">
        <v>167</v>
      </c>
      <c r="T54" s="90" t="s">
        <v>86</v>
      </c>
      <c r="U54" s="90" t="s">
        <v>90</v>
      </c>
      <c r="V54" s="96" t="s">
        <v>324</v>
      </c>
      <c r="W54" s="97" t="str">
        <f>IFERROR(VLOOKUP($V54,'Agrupamiento Activos'!$A$3:$S$23,2,0),"")</f>
        <v>Pública</v>
      </c>
      <c r="X54" s="97" t="str">
        <f>IFERROR(VLOOKUP($V54,'Agrupamiento Activos'!$A$4:$S$23,9,0),"")</f>
        <v>Bajo</v>
      </c>
      <c r="Y54" s="97" t="str">
        <f>IFERROR(VLOOKUP($V54,'Agrupamiento Activos'!$A$4:$S$23,16,0),"")</f>
        <v>Bajo</v>
      </c>
      <c r="Z54" s="97" t="str">
        <f>IFERROR(VLOOKUP($V54,'Agrupamiento Activos'!$A$4:$S$23,19,0),"")</f>
        <v>Bajo</v>
      </c>
      <c r="AA54" s="98" t="s">
        <v>325</v>
      </c>
      <c r="AB54" s="98" t="s">
        <v>325</v>
      </c>
      <c r="AC54" s="98" t="s">
        <v>325</v>
      </c>
      <c r="AD54" s="98" t="s">
        <v>325</v>
      </c>
      <c r="AE54" s="98" t="s">
        <v>325</v>
      </c>
      <c r="AF54" s="98" t="s">
        <v>325</v>
      </c>
      <c r="AG54" s="98" t="s">
        <v>333</v>
      </c>
    </row>
    <row r="55" spans="1:33" ht="41.1" customHeight="1" x14ac:dyDescent="0.25">
      <c r="A55" s="90" t="s">
        <v>80</v>
      </c>
      <c r="B55" s="92" t="s">
        <v>119</v>
      </c>
      <c r="C55" s="90" t="s">
        <v>86</v>
      </c>
      <c r="D55" s="90" t="s">
        <v>101</v>
      </c>
      <c r="E55" s="90" t="s">
        <v>168</v>
      </c>
      <c r="F55" s="90" t="s">
        <v>76</v>
      </c>
      <c r="G55" s="90"/>
      <c r="H55" s="90"/>
      <c r="I55" s="90"/>
      <c r="J55" s="90" t="s">
        <v>103</v>
      </c>
      <c r="K55" s="90" t="s">
        <v>79</v>
      </c>
      <c r="L55" s="103" t="s">
        <v>36</v>
      </c>
      <c r="M55" s="103"/>
      <c r="N55" s="90" t="s">
        <v>87</v>
      </c>
      <c r="O55" s="90" t="s">
        <v>87</v>
      </c>
      <c r="P55" s="90" t="s">
        <v>87</v>
      </c>
      <c r="Q55" s="90" t="s">
        <v>106</v>
      </c>
      <c r="R55" s="90" t="s">
        <v>41</v>
      </c>
      <c r="S55" s="90" t="s">
        <v>107</v>
      </c>
      <c r="T55" s="90" t="s">
        <v>86</v>
      </c>
      <c r="U55" s="90" t="s">
        <v>90</v>
      </c>
      <c r="V55" s="96" t="s">
        <v>318</v>
      </c>
      <c r="W55" s="97" t="str">
        <f>IFERROR(VLOOKUP($V55,'Agrupamiento Activos'!$A$3:$S$23,2,0),"")</f>
        <v>Pública Clasificada</v>
      </c>
      <c r="X55" s="97" t="str">
        <f>IFERROR(VLOOKUP($V55,'Agrupamiento Activos'!$A$4:$S$23,9,0),"")</f>
        <v>Medio</v>
      </c>
      <c r="Y55" s="97" t="str">
        <f>IFERROR(VLOOKUP($V55,'Agrupamiento Activos'!$A$4:$S$23,16,0),"")</f>
        <v>Medio</v>
      </c>
      <c r="Z55" s="97" t="str">
        <f>IFERROR(VLOOKUP($V55,'Agrupamiento Activos'!$A$4:$S$23,19,0),"")</f>
        <v>Medio</v>
      </c>
      <c r="AA55" s="98" t="s">
        <v>326</v>
      </c>
      <c r="AB55" s="98" t="s">
        <v>330</v>
      </c>
      <c r="AC55" s="99" t="s">
        <v>331</v>
      </c>
      <c r="AD55" s="98" t="s">
        <v>327</v>
      </c>
      <c r="AE55" s="100">
        <v>43237</v>
      </c>
      <c r="AF55" s="99" t="s">
        <v>328</v>
      </c>
      <c r="AG55" s="99" t="s">
        <v>332</v>
      </c>
    </row>
    <row r="56" spans="1:33" ht="41.1" customHeight="1" x14ac:dyDescent="0.25">
      <c r="A56" s="90" t="s">
        <v>80</v>
      </c>
      <c r="B56" s="92" t="s">
        <v>119</v>
      </c>
      <c r="C56" s="90" t="s">
        <v>86</v>
      </c>
      <c r="D56" s="90" t="s">
        <v>165</v>
      </c>
      <c r="E56" s="90" t="s">
        <v>169</v>
      </c>
      <c r="F56" s="90" t="s">
        <v>76</v>
      </c>
      <c r="G56" s="90"/>
      <c r="H56" s="90"/>
      <c r="I56" s="90" t="s">
        <v>36</v>
      </c>
      <c r="J56" s="90" t="s">
        <v>145</v>
      </c>
      <c r="K56" s="90" t="s">
        <v>146</v>
      </c>
      <c r="L56" s="103" t="s">
        <v>36</v>
      </c>
      <c r="M56" s="103"/>
      <c r="N56" s="90" t="s">
        <v>87</v>
      </c>
      <c r="O56" s="90" t="s">
        <v>87</v>
      </c>
      <c r="P56" s="90" t="s">
        <v>87</v>
      </c>
      <c r="Q56" s="90" t="s">
        <v>106</v>
      </c>
      <c r="R56" s="90" t="s">
        <v>41</v>
      </c>
      <c r="S56" s="108" t="s">
        <v>167</v>
      </c>
      <c r="T56" s="90" t="s">
        <v>86</v>
      </c>
      <c r="U56" s="90" t="s">
        <v>90</v>
      </c>
      <c r="V56" s="96" t="s">
        <v>324</v>
      </c>
      <c r="W56" s="97" t="str">
        <f>IFERROR(VLOOKUP($V56,'Agrupamiento Activos'!$A$3:$S$23,2,0),"")</f>
        <v>Pública</v>
      </c>
      <c r="X56" s="97" t="str">
        <f>IFERROR(VLOOKUP($V56,'Agrupamiento Activos'!$A$4:$S$23,9,0),"")</f>
        <v>Bajo</v>
      </c>
      <c r="Y56" s="97" t="str">
        <f>IFERROR(VLOOKUP($V56,'Agrupamiento Activos'!$A$4:$S$23,16,0),"")</f>
        <v>Bajo</v>
      </c>
      <c r="Z56" s="97" t="str">
        <f>IFERROR(VLOOKUP($V56,'Agrupamiento Activos'!$A$4:$S$23,19,0),"")</f>
        <v>Bajo</v>
      </c>
      <c r="AA56" s="98" t="s">
        <v>325</v>
      </c>
      <c r="AB56" s="98" t="s">
        <v>325</v>
      </c>
      <c r="AC56" s="98" t="s">
        <v>325</v>
      </c>
      <c r="AD56" s="98" t="s">
        <v>325</v>
      </c>
      <c r="AE56" s="98" t="s">
        <v>325</v>
      </c>
      <c r="AF56" s="98" t="s">
        <v>325</v>
      </c>
      <c r="AG56" s="98" t="s">
        <v>333</v>
      </c>
    </row>
    <row r="57" spans="1:33" ht="41.1" customHeight="1" x14ac:dyDescent="0.25">
      <c r="A57" s="90" t="s">
        <v>80</v>
      </c>
      <c r="B57" s="92" t="s">
        <v>170</v>
      </c>
      <c r="C57" s="90" t="s">
        <v>86</v>
      </c>
      <c r="D57" s="90" t="s">
        <v>101</v>
      </c>
      <c r="E57" s="90" t="s">
        <v>171</v>
      </c>
      <c r="F57" s="90" t="s">
        <v>76</v>
      </c>
      <c r="G57" s="90"/>
      <c r="H57" s="90"/>
      <c r="I57" s="90" t="s">
        <v>36</v>
      </c>
      <c r="J57" s="90" t="s">
        <v>103</v>
      </c>
      <c r="K57" s="90" t="s">
        <v>79</v>
      </c>
      <c r="L57" s="103" t="s">
        <v>36</v>
      </c>
      <c r="M57" s="103"/>
      <c r="N57" s="90" t="s">
        <v>87</v>
      </c>
      <c r="O57" s="90" t="s">
        <v>87</v>
      </c>
      <c r="P57" s="90" t="s">
        <v>87</v>
      </c>
      <c r="Q57" s="110" t="s">
        <v>106</v>
      </c>
      <c r="R57" s="110" t="s">
        <v>41</v>
      </c>
      <c r="S57" s="110" t="s">
        <v>107</v>
      </c>
      <c r="T57" s="110" t="s">
        <v>86</v>
      </c>
      <c r="U57" s="110" t="s">
        <v>90</v>
      </c>
      <c r="V57" s="96" t="s">
        <v>318</v>
      </c>
      <c r="W57" s="97" t="str">
        <f>IFERROR(VLOOKUP($V57,'Agrupamiento Activos'!$A$3:$S$23,2,0),"")</f>
        <v>Pública Clasificada</v>
      </c>
      <c r="X57" s="97" t="str">
        <f>IFERROR(VLOOKUP($V57,'Agrupamiento Activos'!$A$4:$S$23,9,0),"")</f>
        <v>Medio</v>
      </c>
      <c r="Y57" s="97" t="str">
        <f>IFERROR(VLOOKUP($V57,'Agrupamiento Activos'!$A$4:$S$23,16,0),"")</f>
        <v>Medio</v>
      </c>
      <c r="Z57" s="97" t="str">
        <f>IFERROR(VLOOKUP($V57,'Agrupamiento Activos'!$A$4:$S$23,19,0),"")</f>
        <v>Medio</v>
      </c>
      <c r="AA57" s="98" t="s">
        <v>326</v>
      </c>
      <c r="AB57" s="98" t="s">
        <v>330</v>
      </c>
      <c r="AC57" s="99" t="s">
        <v>331</v>
      </c>
      <c r="AD57" s="98" t="s">
        <v>327</v>
      </c>
      <c r="AE57" s="100">
        <v>43237</v>
      </c>
      <c r="AF57" s="99" t="s">
        <v>328</v>
      </c>
      <c r="AG57" s="99" t="s">
        <v>332</v>
      </c>
    </row>
    <row r="58" spans="1:33" ht="312" customHeight="1" x14ac:dyDescent="0.25">
      <c r="A58" s="90" t="s">
        <v>80</v>
      </c>
      <c r="B58" s="92" t="s">
        <v>170</v>
      </c>
      <c r="C58" s="90" t="s">
        <v>86</v>
      </c>
      <c r="D58" s="90" t="s">
        <v>172</v>
      </c>
      <c r="E58" s="90" t="s">
        <v>173</v>
      </c>
      <c r="F58" s="90" t="s">
        <v>76</v>
      </c>
      <c r="G58" s="90"/>
      <c r="H58" s="90"/>
      <c r="I58" s="90" t="s">
        <v>36</v>
      </c>
      <c r="J58" s="90" t="s">
        <v>145</v>
      </c>
      <c r="K58" s="90" t="s">
        <v>146</v>
      </c>
      <c r="L58" s="103" t="s">
        <v>36</v>
      </c>
      <c r="M58" s="103"/>
      <c r="N58" s="90" t="s">
        <v>87</v>
      </c>
      <c r="O58" s="90" t="s">
        <v>87</v>
      </c>
      <c r="P58" s="90" t="s">
        <v>87</v>
      </c>
      <c r="Q58" s="90" t="s">
        <v>106</v>
      </c>
      <c r="R58" s="90" t="s">
        <v>41</v>
      </c>
      <c r="S58" s="108" t="s">
        <v>167</v>
      </c>
      <c r="T58" s="90" t="s">
        <v>86</v>
      </c>
      <c r="U58" s="90" t="s">
        <v>90</v>
      </c>
      <c r="V58" s="96" t="s">
        <v>323</v>
      </c>
      <c r="W58" s="97" t="str">
        <f>IFERROR(VLOOKUP($V58,'Agrupamiento Activos'!$A$3:$S$23,2,0),"")</f>
        <v>Pública</v>
      </c>
      <c r="X58" s="97" t="str">
        <f>IFERROR(VLOOKUP($V58,'Agrupamiento Activos'!$A$4:$S$23,9,0),"")</f>
        <v>Bajo</v>
      </c>
      <c r="Y58" s="97" t="str">
        <f>IFERROR(VLOOKUP($V58,'Agrupamiento Activos'!$A$4:$S$23,16,0),"")</f>
        <v>Bajo</v>
      </c>
      <c r="Z58" s="97" t="str">
        <f>IFERROR(VLOOKUP($V58,'Agrupamiento Activos'!$A$4:$S$23,19,0),"")</f>
        <v>Bajo</v>
      </c>
      <c r="AA58" s="98" t="s">
        <v>325</v>
      </c>
      <c r="AB58" s="98" t="s">
        <v>325</v>
      </c>
      <c r="AC58" s="98" t="s">
        <v>325</v>
      </c>
      <c r="AD58" s="98" t="s">
        <v>325</v>
      </c>
      <c r="AE58" s="98" t="s">
        <v>325</v>
      </c>
      <c r="AF58" s="98" t="s">
        <v>325</v>
      </c>
      <c r="AG58" s="98" t="s">
        <v>333</v>
      </c>
    </row>
    <row r="59" spans="1:33" ht="41.1" customHeight="1" x14ac:dyDescent="0.25">
      <c r="A59" s="90" t="s">
        <v>80</v>
      </c>
      <c r="B59" s="91" t="s">
        <v>174</v>
      </c>
      <c r="C59" s="90" t="s">
        <v>86</v>
      </c>
      <c r="D59" s="90" t="s">
        <v>101</v>
      </c>
      <c r="E59" s="90" t="s">
        <v>175</v>
      </c>
      <c r="F59" s="90" t="s">
        <v>76</v>
      </c>
      <c r="G59" s="90"/>
      <c r="H59" s="90"/>
      <c r="I59" s="90" t="s">
        <v>36</v>
      </c>
      <c r="J59" s="90" t="s">
        <v>103</v>
      </c>
      <c r="K59" s="90" t="s">
        <v>79</v>
      </c>
      <c r="L59" s="90" t="s">
        <v>36</v>
      </c>
      <c r="M59" s="90"/>
      <c r="N59" s="90" t="s">
        <v>87</v>
      </c>
      <c r="O59" s="90" t="s">
        <v>87</v>
      </c>
      <c r="P59" s="90" t="s">
        <v>87</v>
      </c>
      <c r="Q59" s="90" t="s">
        <v>106</v>
      </c>
      <c r="R59" s="90" t="s">
        <v>41</v>
      </c>
      <c r="S59" s="90" t="s">
        <v>107</v>
      </c>
      <c r="T59" s="90" t="s">
        <v>86</v>
      </c>
      <c r="U59" s="90" t="s">
        <v>90</v>
      </c>
      <c r="V59" s="96" t="s">
        <v>318</v>
      </c>
      <c r="W59" s="97" t="str">
        <f>IFERROR(VLOOKUP($V59,'Agrupamiento Activos'!$A$3:$S$23,2,0),"")</f>
        <v>Pública Clasificada</v>
      </c>
      <c r="X59" s="97" t="str">
        <f>IFERROR(VLOOKUP($V59,'Agrupamiento Activos'!$A$4:$S$23,9,0),"")</f>
        <v>Medio</v>
      </c>
      <c r="Y59" s="97" t="str">
        <f>IFERROR(VLOOKUP($V59,'Agrupamiento Activos'!$A$4:$S$23,16,0),"")</f>
        <v>Medio</v>
      </c>
      <c r="Z59" s="97" t="str">
        <f>IFERROR(VLOOKUP($V59,'Agrupamiento Activos'!$A$4:$S$23,19,0),"")</f>
        <v>Medio</v>
      </c>
      <c r="AA59" s="98" t="s">
        <v>326</v>
      </c>
      <c r="AB59" s="98" t="s">
        <v>330</v>
      </c>
      <c r="AC59" s="99" t="s">
        <v>331</v>
      </c>
      <c r="AD59" s="98" t="s">
        <v>327</v>
      </c>
      <c r="AE59" s="100">
        <v>43237</v>
      </c>
      <c r="AF59" s="99" t="s">
        <v>328</v>
      </c>
      <c r="AG59" s="99" t="s">
        <v>332</v>
      </c>
    </row>
    <row r="60" spans="1:33" ht="41.1" customHeight="1" x14ac:dyDescent="0.25">
      <c r="A60" s="90" t="s">
        <v>80</v>
      </c>
      <c r="B60" s="91" t="s">
        <v>174</v>
      </c>
      <c r="C60" s="90" t="s">
        <v>176</v>
      </c>
      <c r="D60" s="90" t="s">
        <v>177</v>
      </c>
      <c r="E60" s="90" t="s">
        <v>178</v>
      </c>
      <c r="F60" s="90" t="s">
        <v>76</v>
      </c>
      <c r="G60" s="90"/>
      <c r="H60" s="90"/>
      <c r="I60" s="90" t="s">
        <v>36</v>
      </c>
      <c r="J60" s="90" t="s">
        <v>91</v>
      </c>
      <c r="K60" s="90" t="s">
        <v>179</v>
      </c>
      <c r="L60" s="103" t="s">
        <v>36</v>
      </c>
      <c r="M60" s="103"/>
      <c r="N60" s="90" t="s">
        <v>180</v>
      </c>
      <c r="O60" s="90" t="s">
        <v>87</v>
      </c>
      <c r="P60" s="90" t="s">
        <v>181</v>
      </c>
      <c r="Q60" s="90" t="s">
        <v>106</v>
      </c>
      <c r="R60" s="90" t="s">
        <v>41</v>
      </c>
      <c r="S60" s="90" t="s">
        <v>182</v>
      </c>
      <c r="T60" s="90" t="s">
        <v>86</v>
      </c>
      <c r="U60" s="90" t="s">
        <v>90</v>
      </c>
      <c r="V60" s="96" t="s">
        <v>367</v>
      </c>
      <c r="W60" s="97" t="str">
        <f>IFERROR(VLOOKUP($V60,'Agrupamiento Activos'!$A$3:$S$23,2,0),"")</f>
        <v>Pública Clasificada</v>
      </c>
      <c r="X60" s="97" t="str">
        <f>IFERROR(VLOOKUP($V60,'Agrupamiento Activos'!$A$4:$S$23,9,0),"")</f>
        <v>Medio</v>
      </c>
      <c r="Y60" s="97" t="str">
        <f>IFERROR(VLOOKUP($V60,'Agrupamiento Activos'!$A$4:$S$23,16,0),"")</f>
        <v>Alto</v>
      </c>
      <c r="Z60" s="97" t="str">
        <f>IFERROR(VLOOKUP($V60,'Agrupamiento Activos'!$A$4:$S$23,19,0),"")</f>
        <v>Medio</v>
      </c>
      <c r="AA60" s="98" t="s">
        <v>326</v>
      </c>
      <c r="AB60" s="98" t="s">
        <v>337</v>
      </c>
      <c r="AC60" s="98" t="s">
        <v>325</v>
      </c>
      <c r="AD60" s="98" t="s">
        <v>325</v>
      </c>
      <c r="AE60" s="98" t="s">
        <v>325</v>
      </c>
      <c r="AF60" s="98" t="s">
        <v>325</v>
      </c>
      <c r="AG60" s="98" t="s">
        <v>336</v>
      </c>
    </row>
    <row r="61" spans="1:33" ht="41.1" customHeight="1" x14ac:dyDescent="0.25">
      <c r="A61" s="90" t="s">
        <v>80</v>
      </c>
      <c r="B61" s="91" t="s">
        <v>174</v>
      </c>
      <c r="C61" s="90" t="s">
        <v>86</v>
      </c>
      <c r="D61" s="90" t="s">
        <v>101</v>
      </c>
      <c r="E61" s="90" t="s">
        <v>183</v>
      </c>
      <c r="F61" s="90" t="s">
        <v>76</v>
      </c>
      <c r="G61" s="90"/>
      <c r="H61" s="90"/>
      <c r="I61" s="90" t="s">
        <v>36</v>
      </c>
      <c r="J61" s="90" t="s">
        <v>103</v>
      </c>
      <c r="K61" s="90" t="s">
        <v>79</v>
      </c>
      <c r="L61" s="90" t="s">
        <v>36</v>
      </c>
      <c r="M61" s="90"/>
      <c r="N61" s="90" t="s">
        <v>87</v>
      </c>
      <c r="O61" s="90" t="s">
        <v>87</v>
      </c>
      <c r="P61" s="90" t="s">
        <v>87</v>
      </c>
      <c r="Q61" s="90" t="s">
        <v>106</v>
      </c>
      <c r="R61" s="90" t="s">
        <v>41</v>
      </c>
      <c r="S61" s="90" t="s">
        <v>107</v>
      </c>
      <c r="T61" s="90" t="s">
        <v>86</v>
      </c>
      <c r="U61" s="90" t="s">
        <v>90</v>
      </c>
      <c r="V61" s="96" t="s">
        <v>318</v>
      </c>
      <c r="W61" s="97" t="str">
        <f>IFERROR(VLOOKUP($V61,'Agrupamiento Activos'!$A$3:$S$23,2,0),"")</f>
        <v>Pública Clasificada</v>
      </c>
      <c r="X61" s="97" t="str">
        <f>IFERROR(VLOOKUP($V61,'Agrupamiento Activos'!$A$4:$S$23,9,0),"")</f>
        <v>Medio</v>
      </c>
      <c r="Y61" s="97" t="str">
        <f>IFERROR(VLOOKUP($V61,'Agrupamiento Activos'!$A$4:$S$23,16,0),"")</f>
        <v>Medio</v>
      </c>
      <c r="Z61" s="97" t="str">
        <f>IFERROR(VLOOKUP($V61,'Agrupamiento Activos'!$A$4:$S$23,19,0),"")</f>
        <v>Medio</v>
      </c>
      <c r="AA61" s="98" t="s">
        <v>326</v>
      </c>
      <c r="AB61" s="98" t="s">
        <v>330</v>
      </c>
      <c r="AC61" s="99" t="s">
        <v>331</v>
      </c>
      <c r="AD61" s="98" t="s">
        <v>327</v>
      </c>
      <c r="AE61" s="100">
        <v>43237</v>
      </c>
      <c r="AF61" s="99" t="s">
        <v>328</v>
      </c>
      <c r="AG61" s="99" t="s">
        <v>332</v>
      </c>
    </row>
    <row r="62" spans="1:33" ht="41.1" customHeight="1" x14ac:dyDescent="0.25">
      <c r="A62" s="90" t="s">
        <v>80</v>
      </c>
      <c r="B62" s="111" t="s">
        <v>184</v>
      </c>
      <c r="C62" s="112" t="s">
        <v>86</v>
      </c>
      <c r="D62" s="112" t="s">
        <v>185</v>
      </c>
      <c r="E62" s="90" t="s">
        <v>186</v>
      </c>
      <c r="F62" s="90" t="s">
        <v>76</v>
      </c>
      <c r="G62" s="90" t="s">
        <v>36</v>
      </c>
      <c r="H62" s="90"/>
      <c r="I62" s="90"/>
      <c r="J62" s="90" t="s">
        <v>122</v>
      </c>
      <c r="K62" s="90" t="s">
        <v>86</v>
      </c>
      <c r="L62" s="90" t="s">
        <v>36</v>
      </c>
      <c r="M62" s="90"/>
      <c r="N62" s="90" t="s">
        <v>87</v>
      </c>
      <c r="O62" s="112" t="s">
        <v>87</v>
      </c>
      <c r="P62" s="112" t="s">
        <v>87</v>
      </c>
      <c r="Q62" s="90" t="s">
        <v>106</v>
      </c>
      <c r="R62" s="90" t="s">
        <v>41</v>
      </c>
      <c r="S62" s="106" t="s">
        <v>130</v>
      </c>
      <c r="T62" s="90" t="s">
        <v>86</v>
      </c>
      <c r="U62" s="105" t="s">
        <v>90</v>
      </c>
      <c r="V62" s="96" t="s">
        <v>312</v>
      </c>
      <c r="W62" s="97" t="str">
        <f>IFERROR(VLOOKUP($V62,'Agrupamiento Activos'!$A$3:$S$23,2,0),"")</f>
        <v>Pública</v>
      </c>
      <c r="X62" s="97" t="str">
        <f>IFERROR(VLOOKUP($V62,'Agrupamiento Activos'!$A$4:$S$23,9,0),"")</f>
        <v>Medio</v>
      </c>
      <c r="Y62" s="97" t="str">
        <f>IFERROR(VLOOKUP($V62,'Agrupamiento Activos'!$A$4:$S$23,16,0),"")</f>
        <v>Medio</v>
      </c>
      <c r="Z62" s="97" t="str">
        <f>IFERROR(VLOOKUP($V62,'Agrupamiento Activos'!$A$4:$S$23,19,0),"")</f>
        <v>Medio</v>
      </c>
      <c r="AA62" s="98" t="s">
        <v>325</v>
      </c>
      <c r="AB62" s="98" t="s">
        <v>325</v>
      </c>
      <c r="AC62" s="98" t="s">
        <v>325</v>
      </c>
      <c r="AD62" s="98" t="s">
        <v>325</v>
      </c>
      <c r="AE62" s="98" t="s">
        <v>325</v>
      </c>
      <c r="AF62" s="98" t="s">
        <v>325</v>
      </c>
      <c r="AG62" s="98" t="s">
        <v>333</v>
      </c>
    </row>
    <row r="63" spans="1:33" ht="102" x14ac:dyDescent="0.25">
      <c r="A63" s="90" t="s">
        <v>80</v>
      </c>
      <c r="B63" s="111" t="s">
        <v>184</v>
      </c>
      <c r="C63" s="112" t="s">
        <v>86</v>
      </c>
      <c r="D63" s="112" t="s">
        <v>187</v>
      </c>
      <c r="E63" s="90" t="s">
        <v>188</v>
      </c>
      <c r="F63" s="90" t="s">
        <v>76</v>
      </c>
      <c r="G63" s="113"/>
      <c r="H63" s="113"/>
      <c r="I63" s="111" t="s">
        <v>36</v>
      </c>
      <c r="J63" s="112" t="s">
        <v>91</v>
      </c>
      <c r="K63" s="112" t="s">
        <v>187</v>
      </c>
      <c r="L63" s="112" t="s">
        <v>36</v>
      </c>
      <c r="M63" s="90"/>
      <c r="N63" s="112" t="s">
        <v>87</v>
      </c>
      <c r="O63" s="112" t="s">
        <v>87</v>
      </c>
      <c r="P63" s="112" t="s">
        <v>87</v>
      </c>
      <c r="Q63" s="112" t="s">
        <v>106</v>
      </c>
      <c r="R63" s="112" t="s">
        <v>41</v>
      </c>
      <c r="S63" s="112" t="s">
        <v>189</v>
      </c>
      <c r="T63" s="112" t="s">
        <v>86</v>
      </c>
      <c r="U63" s="90" t="s">
        <v>90</v>
      </c>
      <c r="V63" s="96" t="s">
        <v>316</v>
      </c>
      <c r="W63" s="97" t="str">
        <f>IFERROR(VLOOKUP($V63,'Agrupamiento Activos'!$A$3:$S$23,2,0),"")</f>
        <v>Pública Clasificada</v>
      </c>
      <c r="X63" s="97" t="str">
        <f>IFERROR(VLOOKUP($V63,'Agrupamiento Activos'!$A$4:$S$23,9,0),"")</f>
        <v>Alto</v>
      </c>
      <c r="Y63" s="97" t="str">
        <f>IFERROR(VLOOKUP($V63,'Agrupamiento Activos'!$A$4:$S$23,16,0),"")</f>
        <v>Alto</v>
      </c>
      <c r="Z63" s="97" t="str">
        <f>IFERROR(VLOOKUP($V63,'Agrupamiento Activos'!$A$4:$S$23,19,0),"")</f>
        <v>Alto</v>
      </c>
      <c r="AA63" s="98" t="s">
        <v>329</v>
      </c>
      <c r="AB63" s="98" t="s">
        <v>330</v>
      </c>
      <c r="AC63" s="99" t="s">
        <v>331</v>
      </c>
      <c r="AD63" s="98" t="s">
        <v>327</v>
      </c>
      <c r="AE63" s="100">
        <v>43237</v>
      </c>
      <c r="AF63" s="99" t="s">
        <v>328</v>
      </c>
      <c r="AG63" s="99" t="s">
        <v>332</v>
      </c>
    </row>
    <row r="64" spans="1:33" ht="41.1" customHeight="1" x14ac:dyDescent="0.25">
      <c r="A64" s="90" t="s">
        <v>80</v>
      </c>
      <c r="B64" s="111" t="s">
        <v>184</v>
      </c>
      <c r="C64" s="112" t="s">
        <v>86</v>
      </c>
      <c r="D64" s="112" t="s">
        <v>190</v>
      </c>
      <c r="E64" s="90" t="s">
        <v>191</v>
      </c>
      <c r="F64" s="90" t="s">
        <v>76</v>
      </c>
      <c r="G64" s="90"/>
      <c r="H64" s="90"/>
      <c r="I64" s="90" t="s">
        <v>36</v>
      </c>
      <c r="J64" s="90" t="s">
        <v>103</v>
      </c>
      <c r="K64" s="90" t="s">
        <v>79</v>
      </c>
      <c r="L64" s="112" t="s">
        <v>36</v>
      </c>
      <c r="M64" s="90"/>
      <c r="N64" s="90" t="s">
        <v>87</v>
      </c>
      <c r="O64" s="90" t="s">
        <v>87</v>
      </c>
      <c r="P64" s="90" t="s">
        <v>87</v>
      </c>
      <c r="Q64" s="112" t="s">
        <v>106</v>
      </c>
      <c r="R64" s="112" t="s">
        <v>41</v>
      </c>
      <c r="S64" s="112" t="s">
        <v>107</v>
      </c>
      <c r="T64" s="112" t="s">
        <v>86</v>
      </c>
      <c r="U64" s="90" t="s">
        <v>90</v>
      </c>
      <c r="V64" s="96" t="s">
        <v>318</v>
      </c>
      <c r="W64" s="97" t="str">
        <f>IFERROR(VLOOKUP($V64,'Agrupamiento Activos'!$A$3:$S$23,2,0),"")</f>
        <v>Pública Clasificada</v>
      </c>
      <c r="X64" s="97" t="str">
        <f>IFERROR(VLOOKUP($V64,'Agrupamiento Activos'!$A$4:$S$23,9,0),"")</f>
        <v>Medio</v>
      </c>
      <c r="Y64" s="97" t="str">
        <f>IFERROR(VLOOKUP($V64,'Agrupamiento Activos'!$A$4:$S$23,16,0),"")</f>
        <v>Medio</v>
      </c>
      <c r="Z64" s="97" t="str">
        <f>IFERROR(VLOOKUP($V64,'Agrupamiento Activos'!$A$4:$S$23,19,0),"")</f>
        <v>Medio</v>
      </c>
      <c r="AA64" s="98" t="s">
        <v>326</v>
      </c>
      <c r="AB64" s="98" t="s">
        <v>330</v>
      </c>
      <c r="AC64" s="99" t="s">
        <v>331</v>
      </c>
      <c r="AD64" s="98" t="s">
        <v>327</v>
      </c>
      <c r="AE64" s="100">
        <v>43237</v>
      </c>
      <c r="AF64" s="99" t="s">
        <v>328</v>
      </c>
      <c r="AG64" s="99" t="s">
        <v>332</v>
      </c>
    </row>
    <row r="65" spans="1:33" ht="41.1" customHeight="1" x14ac:dyDescent="0.25">
      <c r="A65" s="90" t="s">
        <v>80</v>
      </c>
      <c r="B65" s="111" t="s">
        <v>184</v>
      </c>
      <c r="C65" s="111" t="s">
        <v>92</v>
      </c>
      <c r="D65" s="112" t="s">
        <v>192</v>
      </c>
      <c r="E65" s="90" t="s">
        <v>193</v>
      </c>
      <c r="F65" s="90" t="s">
        <v>76</v>
      </c>
      <c r="G65" s="90"/>
      <c r="H65" s="90"/>
      <c r="I65" s="90" t="s">
        <v>36</v>
      </c>
      <c r="J65" s="90" t="s">
        <v>91</v>
      </c>
      <c r="K65" s="90" t="s">
        <v>179</v>
      </c>
      <c r="L65" s="112" t="s">
        <v>36</v>
      </c>
      <c r="M65" s="90"/>
      <c r="N65" s="90" t="s">
        <v>95</v>
      </c>
      <c r="O65" s="90" t="s">
        <v>194</v>
      </c>
      <c r="P65" s="90" t="s">
        <v>195</v>
      </c>
      <c r="Q65" s="112" t="s">
        <v>106</v>
      </c>
      <c r="R65" s="112" t="s">
        <v>41</v>
      </c>
      <c r="S65" s="112" t="s">
        <v>182</v>
      </c>
      <c r="T65" s="112" t="s">
        <v>86</v>
      </c>
      <c r="U65" s="90" t="s">
        <v>90</v>
      </c>
      <c r="V65" s="96" t="s">
        <v>367</v>
      </c>
      <c r="W65" s="97" t="str">
        <f>IFERROR(VLOOKUP($V65,'Agrupamiento Activos'!$A$3:$S$23,2,0),"")</f>
        <v>Pública Clasificada</v>
      </c>
      <c r="X65" s="97" t="str">
        <f>IFERROR(VLOOKUP($V65,'Agrupamiento Activos'!$A$4:$S$23,9,0),"")</f>
        <v>Medio</v>
      </c>
      <c r="Y65" s="97" t="str">
        <f>IFERROR(VLOOKUP($V65,'Agrupamiento Activos'!$A$4:$S$23,16,0),"")</f>
        <v>Alto</v>
      </c>
      <c r="Z65" s="97" t="str">
        <f>IFERROR(VLOOKUP($V65,'Agrupamiento Activos'!$A$4:$S$23,19,0),"")</f>
        <v>Medio</v>
      </c>
      <c r="AA65" s="98" t="s">
        <v>326</v>
      </c>
      <c r="AB65" s="98" t="s">
        <v>337</v>
      </c>
      <c r="AC65" s="99" t="s">
        <v>331</v>
      </c>
      <c r="AD65" s="98" t="s">
        <v>325</v>
      </c>
      <c r="AE65" s="98" t="s">
        <v>325</v>
      </c>
      <c r="AF65" s="98" t="s">
        <v>325</v>
      </c>
      <c r="AG65" s="98" t="s">
        <v>336</v>
      </c>
    </row>
    <row r="66" spans="1:33" ht="41.1" customHeight="1" x14ac:dyDescent="0.25">
      <c r="A66" s="90" t="s">
        <v>80</v>
      </c>
      <c r="B66" s="111" t="s">
        <v>184</v>
      </c>
      <c r="C66" s="111" t="s">
        <v>196</v>
      </c>
      <c r="D66" s="112" t="s">
        <v>197</v>
      </c>
      <c r="E66" s="112" t="s">
        <v>198</v>
      </c>
      <c r="F66" s="90" t="s">
        <v>76</v>
      </c>
      <c r="G66" s="90" t="s">
        <v>36</v>
      </c>
      <c r="H66" s="90"/>
      <c r="I66" s="90"/>
      <c r="J66" s="90" t="s">
        <v>122</v>
      </c>
      <c r="K66" s="90" t="s">
        <v>86</v>
      </c>
      <c r="L66" s="112" t="s">
        <v>36</v>
      </c>
      <c r="M66" s="90"/>
      <c r="N66" s="90" t="s">
        <v>95</v>
      </c>
      <c r="O66" s="90" t="s">
        <v>104</v>
      </c>
      <c r="P66" s="90" t="s">
        <v>195</v>
      </c>
      <c r="Q66" s="112" t="s">
        <v>159</v>
      </c>
      <c r="R66" s="112" t="s">
        <v>41</v>
      </c>
      <c r="S66" s="112" t="s">
        <v>199</v>
      </c>
      <c r="T66" s="112" t="s">
        <v>86</v>
      </c>
      <c r="U66" s="90" t="s">
        <v>90</v>
      </c>
      <c r="V66" s="96" t="s">
        <v>367</v>
      </c>
      <c r="W66" s="97" t="str">
        <f>IFERROR(VLOOKUP($V66,'Agrupamiento Activos'!$A$3:$S$23,2,0),"")</f>
        <v>Pública Clasificada</v>
      </c>
      <c r="X66" s="97" t="str">
        <f>IFERROR(VLOOKUP($V66,'Agrupamiento Activos'!$A$4:$S$23,9,0),"")</f>
        <v>Medio</v>
      </c>
      <c r="Y66" s="97" t="str">
        <f>IFERROR(VLOOKUP($V66,'Agrupamiento Activos'!$A$4:$S$23,16,0),"")</f>
        <v>Alto</v>
      </c>
      <c r="Z66" s="97" t="str">
        <f>IFERROR(VLOOKUP($V66,'Agrupamiento Activos'!$A$4:$S$23,19,0),"")</f>
        <v>Medio</v>
      </c>
      <c r="AA66" s="98" t="s">
        <v>326</v>
      </c>
      <c r="AB66" s="98" t="s">
        <v>344</v>
      </c>
      <c r="AC66" s="99" t="s">
        <v>331</v>
      </c>
      <c r="AD66" s="98" t="s">
        <v>325</v>
      </c>
      <c r="AE66" s="98" t="s">
        <v>325</v>
      </c>
      <c r="AF66" s="98" t="s">
        <v>325</v>
      </c>
      <c r="AG66" s="98" t="s">
        <v>336</v>
      </c>
    </row>
    <row r="67" spans="1:33" ht="41.1" customHeight="1" x14ac:dyDescent="0.25">
      <c r="A67" s="90" t="s">
        <v>80</v>
      </c>
      <c r="B67" s="111" t="s">
        <v>184</v>
      </c>
      <c r="C67" s="111" t="s">
        <v>200</v>
      </c>
      <c r="D67" s="112" t="s">
        <v>201</v>
      </c>
      <c r="E67" s="112" t="s">
        <v>202</v>
      </c>
      <c r="F67" s="90" t="s">
        <v>76</v>
      </c>
      <c r="G67" s="90" t="s">
        <v>36</v>
      </c>
      <c r="H67" s="90"/>
      <c r="I67" s="90"/>
      <c r="J67" s="90" t="s">
        <v>122</v>
      </c>
      <c r="K67" s="90" t="s">
        <v>86</v>
      </c>
      <c r="L67" s="112" t="s">
        <v>36</v>
      </c>
      <c r="M67" s="90"/>
      <c r="N67" s="90" t="s">
        <v>95</v>
      </c>
      <c r="O67" s="90" t="s">
        <v>104</v>
      </c>
      <c r="P67" s="90" t="s">
        <v>195</v>
      </c>
      <c r="Q67" s="112" t="s">
        <v>159</v>
      </c>
      <c r="R67" s="112" t="s">
        <v>41</v>
      </c>
      <c r="S67" s="112" t="s">
        <v>199</v>
      </c>
      <c r="T67" s="112" t="s">
        <v>86</v>
      </c>
      <c r="U67" s="90" t="s">
        <v>90</v>
      </c>
      <c r="V67" s="96" t="s">
        <v>367</v>
      </c>
      <c r="W67" s="97" t="str">
        <f>IFERROR(VLOOKUP($V67,'Agrupamiento Activos'!$A$3:$S$23,2,0),"")</f>
        <v>Pública Clasificada</v>
      </c>
      <c r="X67" s="97" t="str">
        <f>IFERROR(VLOOKUP($V67,'Agrupamiento Activos'!$A$4:$S$23,9,0),"")</f>
        <v>Medio</v>
      </c>
      <c r="Y67" s="97" t="str">
        <f>IFERROR(VLOOKUP($V67,'Agrupamiento Activos'!$A$4:$S$23,16,0),"")</f>
        <v>Alto</v>
      </c>
      <c r="Z67" s="97" t="str">
        <f>IFERROR(VLOOKUP($V67,'Agrupamiento Activos'!$A$4:$S$23,19,0),"")</f>
        <v>Medio</v>
      </c>
      <c r="AA67" s="98" t="s">
        <v>326</v>
      </c>
      <c r="AB67" s="98" t="s">
        <v>345</v>
      </c>
      <c r="AC67" s="99" t="s">
        <v>331</v>
      </c>
      <c r="AD67" s="98" t="s">
        <v>325</v>
      </c>
      <c r="AE67" s="98" t="s">
        <v>325</v>
      </c>
      <c r="AF67" s="98" t="s">
        <v>325</v>
      </c>
      <c r="AG67" s="98" t="s">
        <v>336</v>
      </c>
    </row>
    <row r="68" spans="1:33" ht="41.1" customHeight="1" x14ac:dyDescent="0.25">
      <c r="A68" s="90" t="s">
        <v>80</v>
      </c>
      <c r="B68" s="111" t="s">
        <v>184</v>
      </c>
      <c r="C68" s="111" t="s">
        <v>203</v>
      </c>
      <c r="D68" s="112" t="s">
        <v>204</v>
      </c>
      <c r="E68" s="112" t="s">
        <v>205</v>
      </c>
      <c r="F68" s="111" t="s">
        <v>76</v>
      </c>
      <c r="G68" s="90" t="s">
        <v>36</v>
      </c>
      <c r="H68" s="90"/>
      <c r="I68" s="90"/>
      <c r="J68" s="90" t="s">
        <v>122</v>
      </c>
      <c r="K68" s="90" t="s">
        <v>86</v>
      </c>
      <c r="L68" s="112" t="s">
        <v>36</v>
      </c>
      <c r="M68" s="90"/>
      <c r="N68" s="90" t="s">
        <v>95</v>
      </c>
      <c r="O68" s="90" t="s">
        <v>104</v>
      </c>
      <c r="P68" s="90" t="s">
        <v>195</v>
      </c>
      <c r="Q68" s="112" t="s">
        <v>159</v>
      </c>
      <c r="R68" s="112" t="s">
        <v>41</v>
      </c>
      <c r="S68" s="112" t="s">
        <v>199</v>
      </c>
      <c r="T68" s="112" t="s">
        <v>86</v>
      </c>
      <c r="U68" s="90" t="s">
        <v>90</v>
      </c>
      <c r="V68" s="96" t="s">
        <v>367</v>
      </c>
      <c r="W68" s="97" t="str">
        <f>IFERROR(VLOOKUP($V68,'Agrupamiento Activos'!$A$3:$S$23,2,0),"")</f>
        <v>Pública Clasificada</v>
      </c>
      <c r="X68" s="97" t="str">
        <f>IFERROR(VLOOKUP($V68,'Agrupamiento Activos'!$A$4:$S$23,9,0),"")</f>
        <v>Medio</v>
      </c>
      <c r="Y68" s="97" t="str">
        <f>IFERROR(VLOOKUP($V68,'Agrupamiento Activos'!$A$4:$S$23,16,0),"")</f>
        <v>Alto</v>
      </c>
      <c r="Z68" s="97" t="str">
        <f>IFERROR(VLOOKUP($V68,'Agrupamiento Activos'!$A$4:$S$23,19,0),"")</f>
        <v>Medio</v>
      </c>
      <c r="AA68" s="98" t="s">
        <v>326</v>
      </c>
      <c r="AB68" s="98" t="s">
        <v>346</v>
      </c>
      <c r="AC68" s="99" t="s">
        <v>331</v>
      </c>
      <c r="AD68" s="98" t="s">
        <v>325</v>
      </c>
      <c r="AE68" s="98" t="s">
        <v>325</v>
      </c>
      <c r="AF68" s="98" t="s">
        <v>325</v>
      </c>
      <c r="AG68" s="98" t="s">
        <v>336</v>
      </c>
    </row>
    <row r="69" spans="1:33" ht="90.75" customHeight="1" x14ac:dyDescent="0.25">
      <c r="A69" s="90" t="s">
        <v>80</v>
      </c>
      <c r="B69" s="111" t="s">
        <v>184</v>
      </c>
      <c r="C69" s="111" t="s">
        <v>206</v>
      </c>
      <c r="D69" s="112" t="s">
        <v>207</v>
      </c>
      <c r="E69" s="112" t="s">
        <v>208</v>
      </c>
      <c r="F69" s="111" t="s">
        <v>76</v>
      </c>
      <c r="G69" s="90" t="s">
        <v>36</v>
      </c>
      <c r="H69" s="90"/>
      <c r="I69" s="90"/>
      <c r="J69" s="90" t="s">
        <v>122</v>
      </c>
      <c r="K69" s="90" t="s">
        <v>86</v>
      </c>
      <c r="L69" s="112" t="s">
        <v>36</v>
      </c>
      <c r="M69" s="90"/>
      <c r="N69" s="90" t="s">
        <v>95</v>
      </c>
      <c r="O69" s="90" t="s">
        <v>104</v>
      </c>
      <c r="P69" s="90" t="s">
        <v>195</v>
      </c>
      <c r="Q69" s="112" t="s">
        <v>159</v>
      </c>
      <c r="R69" s="112" t="s">
        <v>41</v>
      </c>
      <c r="S69" s="112" t="s">
        <v>199</v>
      </c>
      <c r="T69" s="112" t="s">
        <v>86</v>
      </c>
      <c r="U69" s="90" t="s">
        <v>90</v>
      </c>
      <c r="V69" s="96" t="s">
        <v>367</v>
      </c>
      <c r="W69" s="97" t="str">
        <f>IFERROR(VLOOKUP($V69,'Agrupamiento Activos'!$A$3:$S$23,2,0),"")</f>
        <v>Pública Clasificada</v>
      </c>
      <c r="X69" s="97" t="str">
        <f>IFERROR(VLOOKUP($V69,'Agrupamiento Activos'!$A$4:$S$23,9,0),"")</f>
        <v>Medio</v>
      </c>
      <c r="Y69" s="97" t="str">
        <f>IFERROR(VLOOKUP($V69,'Agrupamiento Activos'!$A$4:$S$23,16,0),"")</f>
        <v>Alto</v>
      </c>
      <c r="Z69" s="97" t="str">
        <f>IFERROR(VLOOKUP($V69,'Agrupamiento Activos'!$A$4:$S$23,19,0),"")</f>
        <v>Medio</v>
      </c>
      <c r="AA69" s="98" t="s">
        <v>326</v>
      </c>
      <c r="AB69" s="98" t="s">
        <v>347</v>
      </c>
      <c r="AC69" s="99" t="s">
        <v>331</v>
      </c>
      <c r="AD69" s="98" t="s">
        <v>325</v>
      </c>
      <c r="AE69" s="98" t="s">
        <v>325</v>
      </c>
      <c r="AF69" s="98" t="s">
        <v>325</v>
      </c>
      <c r="AG69" s="98" t="s">
        <v>336</v>
      </c>
    </row>
    <row r="70" spans="1:33" ht="41.1" customHeight="1" x14ac:dyDescent="0.25">
      <c r="A70" s="90" t="s">
        <v>80</v>
      </c>
      <c r="B70" s="111" t="s">
        <v>184</v>
      </c>
      <c r="C70" s="111" t="s">
        <v>209</v>
      </c>
      <c r="D70" s="112" t="s">
        <v>210</v>
      </c>
      <c r="E70" s="112" t="s">
        <v>211</v>
      </c>
      <c r="F70" s="111" t="s">
        <v>76</v>
      </c>
      <c r="G70" s="111" t="s">
        <v>36</v>
      </c>
      <c r="H70" s="113"/>
      <c r="I70" s="114"/>
      <c r="J70" s="112" t="s">
        <v>122</v>
      </c>
      <c r="K70" s="112" t="s">
        <v>86</v>
      </c>
      <c r="L70" s="112" t="s">
        <v>36</v>
      </c>
      <c r="M70" s="90"/>
      <c r="N70" s="90" t="s">
        <v>95</v>
      </c>
      <c r="O70" s="90" t="s">
        <v>104</v>
      </c>
      <c r="P70" s="90" t="s">
        <v>195</v>
      </c>
      <c r="Q70" s="112" t="s">
        <v>159</v>
      </c>
      <c r="R70" s="112" t="s">
        <v>41</v>
      </c>
      <c r="S70" s="112" t="s">
        <v>199</v>
      </c>
      <c r="T70" s="112" t="s">
        <v>86</v>
      </c>
      <c r="U70" s="90" t="s">
        <v>90</v>
      </c>
      <c r="V70" s="96" t="s">
        <v>367</v>
      </c>
      <c r="W70" s="97" t="str">
        <f>IFERROR(VLOOKUP($V70,'Agrupamiento Activos'!$A$3:$S$23,2,0),"")</f>
        <v>Pública Clasificada</v>
      </c>
      <c r="X70" s="97" t="str">
        <f>IFERROR(VLOOKUP($V70,'Agrupamiento Activos'!$A$4:$S$23,9,0),"")</f>
        <v>Medio</v>
      </c>
      <c r="Y70" s="97" t="str">
        <f>IFERROR(VLOOKUP($V70,'Agrupamiento Activos'!$A$4:$S$23,16,0),"")</f>
        <v>Alto</v>
      </c>
      <c r="Z70" s="97" t="str">
        <f>IFERROR(VLOOKUP($V70,'Agrupamiento Activos'!$A$4:$S$23,19,0),"")</f>
        <v>Medio</v>
      </c>
      <c r="AA70" s="98" t="s">
        <v>326</v>
      </c>
      <c r="AB70" s="98" t="s">
        <v>348</v>
      </c>
      <c r="AC70" s="99" t="s">
        <v>331</v>
      </c>
      <c r="AD70" s="98" t="s">
        <v>325</v>
      </c>
      <c r="AE70" s="98" t="s">
        <v>325</v>
      </c>
      <c r="AF70" s="98" t="s">
        <v>325</v>
      </c>
      <c r="AG70" s="98" t="s">
        <v>336</v>
      </c>
    </row>
    <row r="71" spans="1:33" ht="114.75" x14ac:dyDescent="0.25">
      <c r="A71" s="90" t="s">
        <v>80</v>
      </c>
      <c r="B71" s="111" t="s">
        <v>184</v>
      </c>
      <c r="C71" s="111" t="s">
        <v>86</v>
      </c>
      <c r="D71" s="112" t="s">
        <v>187</v>
      </c>
      <c r="E71" s="112" t="s">
        <v>212</v>
      </c>
      <c r="F71" s="111" t="s">
        <v>76</v>
      </c>
      <c r="G71" s="113"/>
      <c r="H71" s="113"/>
      <c r="I71" s="111" t="s">
        <v>36</v>
      </c>
      <c r="J71" s="112" t="s">
        <v>91</v>
      </c>
      <c r="K71" s="112" t="s">
        <v>187</v>
      </c>
      <c r="L71" s="112" t="s">
        <v>36</v>
      </c>
      <c r="M71" s="90"/>
      <c r="N71" s="90" t="s">
        <v>87</v>
      </c>
      <c r="O71" s="90" t="s">
        <v>87</v>
      </c>
      <c r="P71" s="90" t="s">
        <v>87</v>
      </c>
      <c r="Q71" s="112" t="s">
        <v>106</v>
      </c>
      <c r="R71" s="112" t="s">
        <v>41</v>
      </c>
      <c r="S71" s="112" t="s">
        <v>189</v>
      </c>
      <c r="T71" s="112" t="s">
        <v>86</v>
      </c>
      <c r="U71" s="90" t="s">
        <v>90</v>
      </c>
      <c r="V71" s="96" t="s">
        <v>316</v>
      </c>
      <c r="W71" s="97" t="str">
        <f>IFERROR(VLOOKUP($V71,'Agrupamiento Activos'!$A$3:$S$23,2,0),"")</f>
        <v>Pública Clasificada</v>
      </c>
      <c r="X71" s="97" t="str">
        <f>IFERROR(VLOOKUP($V71,'Agrupamiento Activos'!$A$4:$S$23,9,0),"")</f>
        <v>Alto</v>
      </c>
      <c r="Y71" s="97" t="str">
        <f>IFERROR(VLOOKUP($V71,'Agrupamiento Activos'!$A$4:$S$23,16,0),"")</f>
        <v>Alto</v>
      </c>
      <c r="Z71" s="97" t="str">
        <f>IFERROR(VLOOKUP($V71,'Agrupamiento Activos'!$A$4:$S$23,19,0),"")</f>
        <v>Alto</v>
      </c>
      <c r="AA71" s="98" t="s">
        <v>329</v>
      </c>
      <c r="AB71" s="98" t="s">
        <v>330</v>
      </c>
      <c r="AC71" s="99" t="s">
        <v>331</v>
      </c>
      <c r="AD71" s="98" t="s">
        <v>327</v>
      </c>
      <c r="AE71" s="100">
        <v>43237</v>
      </c>
      <c r="AF71" s="99" t="s">
        <v>328</v>
      </c>
      <c r="AG71" s="99" t="s">
        <v>332</v>
      </c>
    </row>
    <row r="72" spans="1:33" ht="41.1" customHeight="1" x14ac:dyDescent="0.25">
      <c r="A72" s="90" t="s">
        <v>80</v>
      </c>
      <c r="B72" s="91" t="s">
        <v>184</v>
      </c>
      <c r="C72" s="90" t="s">
        <v>86</v>
      </c>
      <c r="D72" s="90" t="s">
        <v>213</v>
      </c>
      <c r="E72" s="90" t="s">
        <v>214</v>
      </c>
      <c r="F72" s="90" t="s">
        <v>76</v>
      </c>
      <c r="G72" s="90" t="s">
        <v>36</v>
      </c>
      <c r="H72" s="90"/>
      <c r="I72" s="90"/>
      <c r="J72" s="90" t="s">
        <v>122</v>
      </c>
      <c r="K72" s="90" t="s">
        <v>86</v>
      </c>
      <c r="L72" s="90" t="s">
        <v>36</v>
      </c>
      <c r="M72" s="90"/>
      <c r="N72" s="90" t="s">
        <v>95</v>
      </c>
      <c r="O72" s="90" t="s">
        <v>104</v>
      </c>
      <c r="P72" s="90" t="s">
        <v>195</v>
      </c>
      <c r="Q72" s="112" t="s">
        <v>159</v>
      </c>
      <c r="R72" s="112" t="s">
        <v>41</v>
      </c>
      <c r="S72" s="112" t="s">
        <v>199</v>
      </c>
      <c r="T72" s="112" t="s">
        <v>86</v>
      </c>
      <c r="U72" s="90" t="s">
        <v>90</v>
      </c>
      <c r="V72" s="96" t="s">
        <v>321</v>
      </c>
      <c r="W72" s="97" t="str">
        <f>IFERROR(VLOOKUP($V72,'Agrupamiento Activos'!$A$3:$S$23,2,0),"")</f>
        <v>Pública Clasificada</v>
      </c>
      <c r="X72" s="97" t="str">
        <f>IFERROR(VLOOKUP($V72,'Agrupamiento Activos'!$A$4:$S$23,9,0),"")</f>
        <v>Bajo</v>
      </c>
      <c r="Y72" s="97" t="str">
        <f>IFERROR(VLOOKUP($V72,'Agrupamiento Activos'!$A$4:$S$23,16,0),"")</f>
        <v>Bajo</v>
      </c>
      <c r="Z72" s="97" t="str">
        <f>IFERROR(VLOOKUP($V72,'Agrupamiento Activos'!$A$4:$S$23,19,0),"")</f>
        <v>Bajo</v>
      </c>
      <c r="AA72" s="98" t="s">
        <v>329</v>
      </c>
      <c r="AB72" s="98" t="s">
        <v>337</v>
      </c>
      <c r="AC72" s="99" t="s">
        <v>342</v>
      </c>
      <c r="AD72" s="98" t="s">
        <v>325</v>
      </c>
      <c r="AE72" s="98" t="s">
        <v>325</v>
      </c>
      <c r="AF72" s="98" t="s">
        <v>325</v>
      </c>
      <c r="AG72" s="98" t="s">
        <v>336</v>
      </c>
    </row>
    <row r="73" spans="1:33" ht="41.1" customHeight="1" x14ac:dyDescent="0.25">
      <c r="A73" s="90" t="s">
        <v>80</v>
      </c>
      <c r="B73" s="91" t="s">
        <v>184</v>
      </c>
      <c r="C73" s="90" t="s">
        <v>75</v>
      </c>
      <c r="D73" s="90" t="s">
        <v>215</v>
      </c>
      <c r="E73" s="90" t="s">
        <v>216</v>
      </c>
      <c r="F73" s="90" t="s">
        <v>76</v>
      </c>
      <c r="G73" s="90" t="s">
        <v>36</v>
      </c>
      <c r="H73" s="90"/>
      <c r="I73" s="90"/>
      <c r="J73" s="90" t="s">
        <v>122</v>
      </c>
      <c r="K73" s="90" t="s">
        <v>86</v>
      </c>
      <c r="L73" s="90" t="s">
        <v>36</v>
      </c>
      <c r="M73" s="90"/>
      <c r="N73" s="90" t="s">
        <v>95</v>
      </c>
      <c r="O73" s="90" t="s">
        <v>104</v>
      </c>
      <c r="P73" s="90" t="s">
        <v>195</v>
      </c>
      <c r="Q73" s="112" t="s">
        <v>159</v>
      </c>
      <c r="R73" s="112" t="s">
        <v>41</v>
      </c>
      <c r="S73" s="112" t="s">
        <v>199</v>
      </c>
      <c r="T73" s="112" t="s">
        <v>86</v>
      </c>
      <c r="U73" s="90" t="s">
        <v>90</v>
      </c>
      <c r="V73" s="96" t="s">
        <v>215</v>
      </c>
      <c r="W73" s="97" t="str">
        <f>IFERROR(VLOOKUP($V73,'Agrupamiento Activos'!$A$3:$S$23,2,0),"")</f>
        <v>Pública Clasificada</v>
      </c>
      <c r="X73" s="97" t="str">
        <f>IFERROR(VLOOKUP($V73,'Agrupamiento Activos'!$A$4:$S$23,9,0),"")</f>
        <v>Bajo</v>
      </c>
      <c r="Y73" s="97" t="str">
        <f>IFERROR(VLOOKUP($V73,'Agrupamiento Activos'!$A$4:$S$23,16,0),"")</f>
        <v>Bajo</v>
      </c>
      <c r="Z73" s="97" t="str">
        <f>IFERROR(VLOOKUP($V73,'Agrupamiento Activos'!$A$4:$S$23,19,0),"")</f>
        <v>Bajo</v>
      </c>
      <c r="AA73" s="98" t="s">
        <v>326</v>
      </c>
      <c r="AB73" s="98" t="s">
        <v>330</v>
      </c>
      <c r="AC73" s="99" t="s">
        <v>331</v>
      </c>
      <c r="AD73" s="98" t="s">
        <v>327</v>
      </c>
      <c r="AE73" s="100">
        <v>43237</v>
      </c>
      <c r="AF73" s="99" t="s">
        <v>328</v>
      </c>
      <c r="AG73" s="99" t="s">
        <v>332</v>
      </c>
    </row>
    <row r="74" spans="1:33" ht="41.1" customHeight="1" x14ac:dyDescent="0.25">
      <c r="A74" s="90" t="s">
        <v>80</v>
      </c>
      <c r="B74" s="91" t="s">
        <v>184</v>
      </c>
      <c r="C74" s="90" t="s">
        <v>92</v>
      </c>
      <c r="D74" s="90" t="s">
        <v>217</v>
      </c>
      <c r="E74" s="90" t="s">
        <v>218</v>
      </c>
      <c r="F74" s="90" t="s">
        <v>76</v>
      </c>
      <c r="G74" s="90" t="s">
        <v>36</v>
      </c>
      <c r="H74" s="90"/>
      <c r="I74" s="90"/>
      <c r="J74" s="90" t="s">
        <v>122</v>
      </c>
      <c r="K74" s="90" t="s">
        <v>86</v>
      </c>
      <c r="L74" s="90" t="s">
        <v>36</v>
      </c>
      <c r="M74" s="90"/>
      <c r="N74" s="90" t="s">
        <v>95</v>
      </c>
      <c r="O74" s="90" t="s">
        <v>104</v>
      </c>
      <c r="P74" s="90" t="s">
        <v>105</v>
      </c>
      <c r="Q74" s="112" t="s">
        <v>164</v>
      </c>
      <c r="R74" s="112" t="s">
        <v>41</v>
      </c>
      <c r="S74" s="112" t="s">
        <v>89</v>
      </c>
      <c r="T74" s="112" t="s">
        <v>86</v>
      </c>
      <c r="U74" s="90" t="s">
        <v>90</v>
      </c>
      <c r="V74" s="96" t="s">
        <v>312</v>
      </c>
      <c r="W74" s="97" t="str">
        <f>IFERROR(VLOOKUP($V74,'Agrupamiento Activos'!$A$3:$S$23,2,0),"")</f>
        <v>Pública</v>
      </c>
      <c r="X74" s="97" t="str">
        <f>IFERROR(VLOOKUP($V74,'Agrupamiento Activos'!$A$4:$S$23,9,0),"")</f>
        <v>Medio</v>
      </c>
      <c r="Y74" s="97" t="str">
        <f>IFERROR(VLOOKUP($V74,'Agrupamiento Activos'!$A$4:$S$23,16,0),"")</f>
        <v>Medio</v>
      </c>
      <c r="Z74" s="97" t="str">
        <f>IFERROR(VLOOKUP($V74,'Agrupamiento Activos'!$A$4:$S$23,19,0),"")</f>
        <v>Medio</v>
      </c>
      <c r="AA74" s="98" t="s">
        <v>325</v>
      </c>
      <c r="AB74" s="98" t="s">
        <v>325</v>
      </c>
      <c r="AC74" s="98" t="s">
        <v>325</v>
      </c>
      <c r="AD74" s="98" t="s">
        <v>325</v>
      </c>
      <c r="AE74" s="98" t="s">
        <v>325</v>
      </c>
      <c r="AF74" s="98" t="s">
        <v>325</v>
      </c>
      <c r="AG74" s="98" t="s">
        <v>333</v>
      </c>
    </row>
    <row r="75" spans="1:33" ht="41.1" customHeight="1" x14ac:dyDescent="0.25">
      <c r="A75" s="90" t="s">
        <v>80</v>
      </c>
      <c r="B75" s="91" t="s">
        <v>184</v>
      </c>
      <c r="C75" s="90" t="s">
        <v>86</v>
      </c>
      <c r="D75" s="90" t="s">
        <v>219</v>
      </c>
      <c r="E75" s="90" t="s">
        <v>220</v>
      </c>
      <c r="F75" s="90" t="s">
        <v>76</v>
      </c>
      <c r="G75" s="90"/>
      <c r="H75" s="90"/>
      <c r="I75" s="90" t="s">
        <v>36</v>
      </c>
      <c r="J75" s="90" t="s">
        <v>103</v>
      </c>
      <c r="K75" s="90" t="s">
        <v>79</v>
      </c>
      <c r="L75" s="90" t="s">
        <v>36</v>
      </c>
      <c r="M75" s="90"/>
      <c r="N75" s="90" t="s">
        <v>95</v>
      </c>
      <c r="O75" s="90" t="s">
        <v>104</v>
      </c>
      <c r="P75" s="90" t="s">
        <v>105</v>
      </c>
      <c r="Q75" s="112" t="s">
        <v>106</v>
      </c>
      <c r="R75" s="112" t="s">
        <v>41</v>
      </c>
      <c r="S75" s="112" t="s">
        <v>107</v>
      </c>
      <c r="T75" s="112" t="s">
        <v>86</v>
      </c>
      <c r="U75" s="90" t="s">
        <v>90</v>
      </c>
      <c r="V75" s="96" t="s">
        <v>318</v>
      </c>
      <c r="W75" s="97" t="str">
        <f>IFERROR(VLOOKUP($V75,'Agrupamiento Activos'!$A$3:$S$23,2,0),"")</f>
        <v>Pública Clasificada</v>
      </c>
      <c r="X75" s="97" t="str">
        <f>IFERROR(VLOOKUP($V75,'Agrupamiento Activos'!$A$4:$S$23,9,0),"")</f>
        <v>Medio</v>
      </c>
      <c r="Y75" s="97" t="str">
        <f>IFERROR(VLOOKUP($V75,'Agrupamiento Activos'!$A$4:$S$23,16,0),"")</f>
        <v>Medio</v>
      </c>
      <c r="Z75" s="97" t="str">
        <f>IFERROR(VLOOKUP($V75,'Agrupamiento Activos'!$A$4:$S$23,19,0),"")</f>
        <v>Medio</v>
      </c>
      <c r="AA75" s="98" t="s">
        <v>326</v>
      </c>
      <c r="AB75" s="98" t="s">
        <v>330</v>
      </c>
      <c r="AC75" s="99" t="s">
        <v>331</v>
      </c>
      <c r="AD75" s="98" t="s">
        <v>327</v>
      </c>
      <c r="AE75" s="100">
        <v>43237</v>
      </c>
      <c r="AF75" s="99" t="s">
        <v>328</v>
      </c>
      <c r="AG75" s="99" t="s">
        <v>332</v>
      </c>
    </row>
    <row r="76" spans="1:33" ht="41.1" customHeight="1" x14ac:dyDescent="0.25">
      <c r="A76" s="90" t="s">
        <v>80</v>
      </c>
      <c r="B76" s="91" t="s">
        <v>184</v>
      </c>
      <c r="C76" s="90" t="s">
        <v>142</v>
      </c>
      <c r="D76" s="115" t="s">
        <v>221</v>
      </c>
      <c r="E76" s="90" t="s">
        <v>222</v>
      </c>
      <c r="F76" s="90" t="s">
        <v>76</v>
      </c>
      <c r="G76" s="90"/>
      <c r="H76" s="90"/>
      <c r="I76" s="90" t="s">
        <v>36</v>
      </c>
      <c r="J76" s="90" t="s">
        <v>91</v>
      </c>
      <c r="K76" s="90" t="s">
        <v>179</v>
      </c>
      <c r="L76" s="90" t="s">
        <v>36</v>
      </c>
      <c r="M76" s="90"/>
      <c r="N76" s="90" t="s">
        <v>95</v>
      </c>
      <c r="O76" s="90" t="s">
        <v>104</v>
      </c>
      <c r="P76" s="90" t="s">
        <v>105</v>
      </c>
      <c r="Q76" s="112" t="s">
        <v>106</v>
      </c>
      <c r="R76" s="112" t="s">
        <v>41</v>
      </c>
      <c r="S76" s="106" t="s">
        <v>182</v>
      </c>
      <c r="T76" s="112" t="s">
        <v>86</v>
      </c>
      <c r="U76" s="90" t="s">
        <v>90</v>
      </c>
      <c r="V76" s="96" t="s">
        <v>311</v>
      </c>
      <c r="W76" s="97" t="str">
        <f>IFERROR(VLOOKUP($V76,'Agrupamiento Activos'!$A$3:$S$23,2,0),"")</f>
        <v>Pública</v>
      </c>
      <c r="X76" s="97" t="str">
        <f>IFERROR(VLOOKUP($V76,'Agrupamiento Activos'!$A$4:$S$23,9,0),"")</f>
        <v>Alto</v>
      </c>
      <c r="Y76" s="97" t="str">
        <f>IFERROR(VLOOKUP($V76,'Agrupamiento Activos'!$A$4:$S$23,16,0),"")</f>
        <v>Medio</v>
      </c>
      <c r="Z76" s="97" t="str">
        <f>IFERROR(VLOOKUP($V76,'Agrupamiento Activos'!$A$4:$S$23,19,0),"")</f>
        <v>Medio</v>
      </c>
      <c r="AA76" s="98" t="s">
        <v>325</v>
      </c>
      <c r="AB76" s="98" t="s">
        <v>325</v>
      </c>
      <c r="AC76" s="98" t="s">
        <v>325</v>
      </c>
      <c r="AD76" s="98" t="s">
        <v>325</v>
      </c>
      <c r="AE76" s="98" t="s">
        <v>325</v>
      </c>
      <c r="AF76" s="98" t="s">
        <v>325</v>
      </c>
      <c r="AG76" s="98" t="s">
        <v>333</v>
      </c>
    </row>
    <row r="77" spans="1:33" ht="41.1" customHeight="1" x14ac:dyDescent="0.25">
      <c r="A77" s="90" t="s">
        <v>80</v>
      </c>
      <c r="B77" s="91" t="s">
        <v>184</v>
      </c>
      <c r="C77" s="90" t="s">
        <v>223</v>
      </c>
      <c r="D77" s="90" t="s">
        <v>224</v>
      </c>
      <c r="E77" s="90" t="s">
        <v>225</v>
      </c>
      <c r="F77" s="90" t="s">
        <v>76</v>
      </c>
      <c r="G77" s="90" t="s">
        <v>36</v>
      </c>
      <c r="H77" s="90"/>
      <c r="I77" s="90"/>
      <c r="J77" s="90" t="s">
        <v>122</v>
      </c>
      <c r="K77" s="90" t="s">
        <v>86</v>
      </c>
      <c r="L77" s="90" t="s">
        <v>36</v>
      </c>
      <c r="M77" s="90"/>
      <c r="N77" s="90" t="s">
        <v>87</v>
      </c>
      <c r="O77" s="90" t="s">
        <v>87</v>
      </c>
      <c r="P77" s="90" t="s">
        <v>87</v>
      </c>
      <c r="Q77" s="112" t="s">
        <v>88</v>
      </c>
      <c r="R77" s="112" t="s">
        <v>41</v>
      </c>
      <c r="S77" s="112" t="s">
        <v>89</v>
      </c>
      <c r="T77" s="112" t="s">
        <v>86</v>
      </c>
      <c r="U77" s="90" t="s">
        <v>90</v>
      </c>
      <c r="V77" s="96" t="s">
        <v>311</v>
      </c>
      <c r="W77" s="97" t="str">
        <f>IFERROR(VLOOKUP($V77,'Agrupamiento Activos'!$A$3:$S$23,2,0),"")</f>
        <v>Pública</v>
      </c>
      <c r="X77" s="97" t="str">
        <f>IFERROR(VLOOKUP($V77,'Agrupamiento Activos'!$A$4:$S$23,9,0),"")</f>
        <v>Alto</v>
      </c>
      <c r="Y77" s="97" t="str">
        <f>IFERROR(VLOOKUP($V77,'Agrupamiento Activos'!$A$4:$S$23,16,0),"")</f>
        <v>Medio</v>
      </c>
      <c r="Z77" s="97" t="str">
        <f>IFERROR(VLOOKUP($V77,'Agrupamiento Activos'!$A$4:$S$23,19,0),"")</f>
        <v>Medio</v>
      </c>
      <c r="AA77" s="98" t="s">
        <v>325</v>
      </c>
      <c r="AB77" s="98" t="s">
        <v>325</v>
      </c>
      <c r="AC77" s="98" t="s">
        <v>325</v>
      </c>
      <c r="AD77" s="98" t="s">
        <v>325</v>
      </c>
      <c r="AE77" s="98" t="s">
        <v>325</v>
      </c>
      <c r="AF77" s="98" t="s">
        <v>325</v>
      </c>
      <c r="AG77" s="98" t="s">
        <v>333</v>
      </c>
    </row>
    <row r="78" spans="1:33" ht="76.5" x14ac:dyDescent="0.25">
      <c r="A78" s="90" t="s">
        <v>80</v>
      </c>
      <c r="B78" s="91" t="s">
        <v>184</v>
      </c>
      <c r="C78" s="90" t="s">
        <v>86</v>
      </c>
      <c r="D78" s="90" t="s">
        <v>187</v>
      </c>
      <c r="E78" s="90" t="s">
        <v>226</v>
      </c>
      <c r="F78" s="90" t="s">
        <v>76</v>
      </c>
      <c r="G78" s="90"/>
      <c r="H78" s="90"/>
      <c r="I78" s="90" t="s">
        <v>36</v>
      </c>
      <c r="J78" s="90" t="s">
        <v>91</v>
      </c>
      <c r="K78" s="90" t="s">
        <v>187</v>
      </c>
      <c r="L78" s="90" t="s">
        <v>36</v>
      </c>
      <c r="M78" s="90"/>
      <c r="N78" s="90" t="s">
        <v>87</v>
      </c>
      <c r="O78" s="90" t="s">
        <v>87</v>
      </c>
      <c r="P78" s="90" t="s">
        <v>87</v>
      </c>
      <c r="Q78" s="112" t="s">
        <v>106</v>
      </c>
      <c r="R78" s="112" t="s">
        <v>41</v>
      </c>
      <c r="S78" s="112" t="s">
        <v>189</v>
      </c>
      <c r="T78" s="112" t="s">
        <v>86</v>
      </c>
      <c r="U78" s="90" t="s">
        <v>90</v>
      </c>
      <c r="V78" s="96" t="s">
        <v>316</v>
      </c>
      <c r="W78" s="97" t="str">
        <f>IFERROR(VLOOKUP($V78,'Agrupamiento Activos'!$A$3:$S$23,2,0),"")</f>
        <v>Pública Clasificada</v>
      </c>
      <c r="X78" s="97" t="str">
        <f>IFERROR(VLOOKUP($V78,'Agrupamiento Activos'!$A$4:$S$23,9,0),"")</f>
        <v>Alto</v>
      </c>
      <c r="Y78" s="97" t="str">
        <f>IFERROR(VLOOKUP($V78,'Agrupamiento Activos'!$A$4:$S$23,16,0),"")</f>
        <v>Alto</v>
      </c>
      <c r="Z78" s="97" t="str">
        <f>IFERROR(VLOOKUP($V78,'Agrupamiento Activos'!$A$4:$S$23,19,0),"")</f>
        <v>Alto</v>
      </c>
      <c r="AA78" s="98" t="s">
        <v>329</v>
      </c>
      <c r="AB78" s="98" t="s">
        <v>330</v>
      </c>
      <c r="AC78" s="99" t="s">
        <v>331</v>
      </c>
      <c r="AD78" s="98" t="s">
        <v>327</v>
      </c>
      <c r="AE78" s="100">
        <v>43237</v>
      </c>
      <c r="AF78" s="99" t="s">
        <v>328</v>
      </c>
      <c r="AG78" s="99" t="s">
        <v>332</v>
      </c>
    </row>
    <row r="79" spans="1:33" ht="41.1" customHeight="1" x14ac:dyDescent="0.25">
      <c r="A79" s="90" t="s">
        <v>80</v>
      </c>
      <c r="B79" s="91" t="s">
        <v>184</v>
      </c>
      <c r="C79" s="90" t="s">
        <v>86</v>
      </c>
      <c r="D79" s="90" t="s">
        <v>227</v>
      </c>
      <c r="E79" s="90" t="s">
        <v>228</v>
      </c>
      <c r="F79" s="90" t="s">
        <v>76</v>
      </c>
      <c r="G79" s="90" t="s">
        <v>36</v>
      </c>
      <c r="H79" s="90"/>
      <c r="I79" s="90"/>
      <c r="J79" s="90" t="s">
        <v>122</v>
      </c>
      <c r="K79" s="90" t="s">
        <v>86</v>
      </c>
      <c r="L79" s="90" t="s">
        <v>36</v>
      </c>
      <c r="M79" s="90"/>
      <c r="N79" s="90" t="s">
        <v>87</v>
      </c>
      <c r="O79" s="90" t="s">
        <v>87</v>
      </c>
      <c r="P79" s="90" t="s">
        <v>87</v>
      </c>
      <c r="Q79" s="112" t="s">
        <v>88</v>
      </c>
      <c r="R79" s="112" t="s">
        <v>41</v>
      </c>
      <c r="S79" s="112" t="s">
        <v>89</v>
      </c>
      <c r="T79" s="112" t="s">
        <v>86</v>
      </c>
      <c r="U79" s="90" t="s">
        <v>90</v>
      </c>
      <c r="V79" s="96" t="s">
        <v>312</v>
      </c>
      <c r="W79" s="97" t="str">
        <f>IFERROR(VLOOKUP($V79,'Agrupamiento Activos'!$A$3:$S$23,2,0),"")</f>
        <v>Pública</v>
      </c>
      <c r="X79" s="97" t="str">
        <f>IFERROR(VLOOKUP($V79,'Agrupamiento Activos'!$A$4:$S$23,9,0),"")</f>
        <v>Medio</v>
      </c>
      <c r="Y79" s="97" t="str">
        <f>IFERROR(VLOOKUP($V79,'Agrupamiento Activos'!$A$4:$S$23,16,0),"")</f>
        <v>Medio</v>
      </c>
      <c r="Z79" s="97" t="str">
        <f>IFERROR(VLOOKUP($V79,'Agrupamiento Activos'!$A$4:$S$23,19,0),"")</f>
        <v>Medio</v>
      </c>
      <c r="AA79" s="98" t="s">
        <v>325</v>
      </c>
      <c r="AB79" s="98" t="s">
        <v>325</v>
      </c>
      <c r="AC79" s="98" t="s">
        <v>325</v>
      </c>
      <c r="AD79" s="98" t="s">
        <v>325</v>
      </c>
      <c r="AE79" s="98" t="s">
        <v>325</v>
      </c>
      <c r="AF79" s="98" t="s">
        <v>325</v>
      </c>
      <c r="AG79" s="98" t="s">
        <v>333</v>
      </c>
    </row>
    <row r="80" spans="1:33" ht="41.1" customHeight="1" x14ac:dyDescent="0.25">
      <c r="A80" s="90" t="s">
        <v>80</v>
      </c>
      <c r="B80" s="91" t="s">
        <v>229</v>
      </c>
      <c r="C80" s="90" t="s">
        <v>86</v>
      </c>
      <c r="D80" s="90" t="s">
        <v>230</v>
      </c>
      <c r="E80" s="90" t="s">
        <v>231</v>
      </c>
      <c r="F80" s="90" t="s">
        <v>76</v>
      </c>
      <c r="G80" s="90"/>
      <c r="H80" s="90"/>
      <c r="I80" s="90" t="s">
        <v>36</v>
      </c>
      <c r="J80" s="90" t="s">
        <v>91</v>
      </c>
      <c r="K80" s="90" t="s">
        <v>129</v>
      </c>
      <c r="L80" s="90" t="s">
        <v>36</v>
      </c>
      <c r="M80" s="90"/>
      <c r="N80" s="90" t="s">
        <v>87</v>
      </c>
      <c r="O80" s="90" t="s">
        <v>87</v>
      </c>
      <c r="P80" s="90" t="s">
        <v>87</v>
      </c>
      <c r="Q80" s="90" t="s">
        <v>106</v>
      </c>
      <c r="R80" s="90" t="s">
        <v>41</v>
      </c>
      <c r="S80" s="106" t="s">
        <v>130</v>
      </c>
      <c r="T80" s="90" t="s">
        <v>86</v>
      </c>
      <c r="U80" s="90" t="s">
        <v>90</v>
      </c>
      <c r="V80" s="96" t="s">
        <v>312</v>
      </c>
      <c r="W80" s="97" t="str">
        <f>IFERROR(VLOOKUP($V80,'Agrupamiento Activos'!$A$3:$S$23,2,0),"")</f>
        <v>Pública</v>
      </c>
      <c r="X80" s="97" t="str">
        <f>IFERROR(VLOOKUP($V80,'Agrupamiento Activos'!$A$4:$S$23,9,0),"")</f>
        <v>Medio</v>
      </c>
      <c r="Y80" s="97" t="str">
        <f>IFERROR(VLOOKUP($V80,'Agrupamiento Activos'!$A$4:$S$23,16,0),"")</f>
        <v>Medio</v>
      </c>
      <c r="Z80" s="97" t="str">
        <f>IFERROR(VLOOKUP($V80,'Agrupamiento Activos'!$A$4:$S$23,19,0),"")</f>
        <v>Medio</v>
      </c>
      <c r="AA80" s="98" t="s">
        <v>325</v>
      </c>
      <c r="AB80" s="98" t="s">
        <v>325</v>
      </c>
      <c r="AC80" s="98" t="s">
        <v>325</v>
      </c>
      <c r="AD80" s="98" t="s">
        <v>325</v>
      </c>
      <c r="AE80" s="98" t="s">
        <v>325</v>
      </c>
      <c r="AF80" s="98" t="s">
        <v>325</v>
      </c>
      <c r="AG80" s="98" t="s">
        <v>333</v>
      </c>
    </row>
    <row r="81" spans="1:33" ht="41.1" customHeight="1" x14ac:dyDescent="0.25">
      <c r="A81" s="90" t="s">
        <v>80</v>
      </c>
      <c r="B81" s="91" t="s">
        <v>229</v>
      </c>
      <c r="C81" s="90" t="s">
        <v>92</v>
      </c>
      <c r="D81" s="90" t="s">
        <v>98</v>
      </c>
      <c r="E81" s="90" t="s">
        <v>94</v>
      </c>
      <c r="F81" s="90" t="s">
        <v>76</v>
      </c>
      <c r="G81" s="90" t="s">
        <v>36</v>
      </c>
      <c r="H81" s="90"/>
      <c r="I81" s="90"/>
      <c r="J81" s="90" t="s">
        <v>85</v>
      </c>
      <c r="K81" s="90" t="s">
        <v>86</v>
      </c>
      <c r="L81" s="90" t="s">
        <v>36</v>
      </c>
      <c r="M81" s="90"/>
      <c r="N81" s="90" t="s">
        <v>95</v>
      </c>
      <c r="O81" s="90" t="s">
        <v>96</v>
      </c>
      <c r="P81" s="90" t="s">
        <v>97</v>
      </c>
      <c r="Q81" s="90" t="s">
        <v>88</v>
      </c>
      <c r="R81" s="90" t="s">
        <v>41</v>
      </c>
      <c r="S81" s="90" t="s">
        <v>89</v>
      </c>
      <c r="T81" s="90" t="s">
        <v>86</v>
      </c>
      <c r="U81" s="90" t="s">
        <v>90</v>
      </c>
      <c r="V81" s="96" t="s">
        <v>367</v>
      </c>
      <c r="W81" s="97" t="str">
        <f>IFERROR(VLOOKUP($V81,'Agrupamiento Activos'!$A$3:$S$23,2,0),"")</f>
        <v>Pública Clasificada</v>
      </c>
      <c r="X81" s="97" t="str">
        <f>IFERROR(VLOOKUP($V81,'Agrupamiento Activos'!$A$4:$S$23,9,0),"")</f>
        <v>Medio</v>
      </c>
      <c r="Y81" s="97" t="str">
        <f>IFERROR(VLOOKUP($V81,'Agrupamiento Activos'!$A$4:$S$23,16,0),"")</f>
        <v>Alto</v>
      </c>
      <c r="Z81" s="97" t="str">
        <f>IFERROR(VLOOKUP($V81,'Agrupamiento Activos'!$A$4:$S$23,19,0),"")</f>
        <v>Medio</v>
      </c>
      <c r="AA81" s="98" t="s">
        <v>325</v>
      </c>
      <c r="AB81" s="98" t="s">
        <v>325</v>
      </c>
      <c r="AC81" s="98" t="s">
        <v>325</v>
      </c>
      <c r="AD81" s="98" t="s">
        <v>325</v>
      </c>
      <c r="AE81" s="98" t="s">
        <v>325</v>
      </c>
      <c r="AF81" s="98" t="s">
        <v>325</v>
      </c>
      <c r="AG81" s="98" t="s">
        <v>333</v>
      </c>
    </row>
    <row r="82" spans="1:33" ht="41.1" customHeight="1" x14ac:dyDescent="0.25">
      <c r="A82" s="90" t="s">
        <v>80</v>
      </c>
      <c r="B82" s="91" t="s">
        <v>229</v>
      </c>
      <c r="C82" s="90" t="s">
        <v>75</v>
      </c>
      <c r="D82" s="90" t="s">
        <v>215</v>
      </c>
      <c r="E82" s="90" t="s">
        <v>232</v>
      </c>
      <c r="F82" s="90" t="s">
        <v>76</v>
      </c>
      <c r="G82" s="90" t="s">
        <v>36</v>
      </c>
      <c r="H82" s="90"/>
      <c r="I82" s="90"/>
      <c r="J82" s="90" t="s">
        <v>122</v>
      </c>
      <c r="K82" s="90" t="s">
        <v>86</v>
      </c>
      <c r="L82" s="90" t="s">
        <v>36</v>
      </c>
      <c r="M82" s="90"/>
      <c r="N82" s="90" t="s">
        <v>95</v>
      </c>
      <c r="O82" s="90" t="s">
        <v>104</v>
      </c>
      <c r="P82" s="90" t="s">
        <v>195</v>
      </c>
      <c r="Q82" s="90" t="s">
        <v>159</v>
      </c>
      <c r="R82" s="90" t="s">
        <v>41</v>
      </c>
      <c r="S82" s="90" t="s">
        <v>199</v>
      </c>
      <c r="T82" s="90" t="s">
        <v>86</v>
      </c>
      <c r="U82" s="90" t="s">
        <v>90</v>
      </c>
      <c r="V82" s="96" t="s">
        <v>215</v>
      </c>
      <c r="W82" s="97" t="str">
        <f>IFERROR(VLOOKUP($V82,'Agrupamiento Activos'!$A$3:$S$23,2,0),"")</f>
        <v>Pública Clasificada</v>
      </c>
      <c r="X82" s="97" t="str">
        <f>IFERROR(VLOOKUP($V82,'Agrupamiento Activos'!$A$4:$S$23,9,0),"")</f>
        <v>Bajo</v>
      </c>
      <c r="Y82" s="97" t="str">
        <f>IFERROR(VLOOKUP($V82,'Agrupamiento Activos'!$A$4:$S$23,16,0),"")</f>
        <v>Bajo</v>
      </c>
      <c r="Z82" s="97" t="str">
        <f>IFERROR(VLOOKUP($V82,'Agrupamiento Activos'!$A$4:$S$23,19,0),"")</f>
        <v>Bajo</v>
      </c>
      <c r="AA82" s="98" t="s">
        <v>326</v>
      </c>
      <c r="AB82" s="98" t="s">
        <v>330</v>
      </c>
      <c r="AC82" s="99" t="s">
        <v>331</v>
      </c>
      <c r="AD82" s="98" t="s">
        <v>327</v>
      </c>
      <c r="AE82" s="100">
        <v>43237</v>
      </c>
      <c r="AF82" s="99" t="s">
        <v>328</v>
      </c>
      <c r="AG82" s="99" t="s">
        <v>332</v>
      </c>
    </row>
    <row r="83" spans="1:33" ht="75" x14ac:dyDescent="0.25">
      <c r="A83" s="90" t="s">
        <v>80</v>
      </c>
      <c r="B83" s="91" t="s">
        <v>229</v>
      </c>
      <c r="C83" s="90" t="s">
        <v>86</v>
      </c>
      <c r="D83" s="90" t="s">
        <v>233</v>
      </c>
      <c r="E83" s="90" t="s">
        <v>234</v>
      </c>
      <c r="F83" s="90" t="s">
        <v>76</v>
      </c>
      <c r="G83" s="90"/>
      <c r="H83" s="90"/>
      <c r="I83" s="90" t="s">
        <v>36</v>
      </c>
      <c r="J83" s="90" t="s">
        <v>91</v>
      </c>
      <c r="K83" s="90" t="s">
        <v>187</v>
      </c>
      <c r="L83" s="90" t="s">
        <v>36</v>
      </c>
      <c r="M83" s="90"/>
      <c r="N83" s="90" t="s">
        <v>87</v>
      </c>
      <c r="O83" s="90" t="s">
        <v>87</v>
      </c>
      <c r="P83" s="90" t="s">
        <v>87</v>
      </c>
      <c r="Q83" s="90" t="s">
        <v>106</v>
      </c>
      <c r="R83" s="90" t="s">
        <v>41</v>
      </c>
      <c r="S83" s="90" t="s">
        <v>189</v>
      </c>
      <c r="T83" s="90" t="s">
        <v>86</v>
      </c>
      <c r="U83" s="90" t="s">
        <v>90</v>
      </c>
      <c r="V83" s="96" t="s">
        <v>316</v>
      </c>
      <c r="W83" s="97" t="str">
        <f>IFERROR(VLOOKUP($V83,'Agrupamiento Activos'!$A$3:$S$23,2,0),"")</f>
        <v>Pública Clasificada</v>
      </c>
      <c r="X83" s="97" t="str">
        <f>IFERROR(VLOOKUP($V83,'Agrupamiento Activos'!$A$4:$S$23,9,0),"")</f>
        <v>Alto</v>
      </c>
      <c r="Y83" s="97" t="str">
        <f>IFERROR(VLOOKUP($V83,'Agrupamiento Activos'!$A$4:$S$23,16,0),"")</f>
        <v>Alto</v>
      </c>
      <c r="Z83" s="97" t="str">
        <f>IFERROR(VLOOKUP($V83,'Agrupamiento Activos'!$A$4:$S$23,19,0),"")</f>
        <v>Alto</v>
      </c>
      <c r="AA83" s="98" t="s">
        <v>329</v>
      </c>
      <c r="AB83" s="98" t="s">
        <v>330</v>
      </c>
      <c r="AC83" s="99" t="s">
        <v>331</v>
      </c>
      <c r="AD83" s="98" t="s">
        <v>327</v>
      </c>
      <c r="AE83" s="100">
        <v>43237</v>
      </c>
      <c r="AF83" s="99" t="s">
        <v>328</v>
      </c>
      <c r="AG83" s="99" t="s">
        <v>332</v>
      </c>
    </row>
    <row r="84" spans="1:33" ht="75" x14ac:dyDescent="0.25">
      <c r="A84" s="90" t="s">
        <v>80</v>
      </c>
      <c r="B84" s="91" t="s">
        <v>229</v>
      </c>
      <c r="C84" s="90" t="s">
        <v>86</v>
      </c>
      <c r="D84" s="90" t="s">
        <v>233</v>
      </c>
      <c r="E84" s="90" t="s">
        <v>235</v>
      </c>
      <c r="F84" s="90" t="s">
        <v>76</v>
      </c>
      <c r="G84" s="90"/>
      <c r="H84" s="90"/>
      <c r="I84" s="90" t="s">
        <v>36</v>
      </c>
      <c r="J84" s="90" t="s">
        <v>91</v>
      </c>
      <c r="K84" s="90" t="s">
        <v>187</v>
      </c>
      <c r="L84" s="90" t="s">
        <v>36</v>
      </c>
      <c r="M84" s="90"/>
      <c r="N84" s="90" t="s">
        <v>87</v>
      </c>
      <c r="O84" s="90" t="s">
        <v>87</v>
      </c>
      <c r="P84" s="90" t="s">
        <v>87</v>
      </c>
      <c r="Q84" s="90" t="s">
        <v>106</v>
      </c>
      <c r="R84" s="90" t="s">
        <v>41</v>
      </c>
      <c r="S84" s="90" t="s">
        <v>189</v>
      </c>
      <c r="T84" s="90" t="s">
        <v>86</v>
      </c>
      <c r="U84" s="90" t="s">
        <v>90</v>
      </c>
      <c r="V84" s="96" t="s">
        <v>316</v>
      </c>
      <c r="W84" s="97" t="str">
        <f>IFERROR(VLOOKUP($V84,'Agrupamiento Activos'!$A$3:$S$23,2,0),"")</f>
        <v>Pública Clasificada</v>
      </c>
      <c r="X84" s="97" t="str">
        <f>IFERROR(VLOOKUP($V84,'Agrupamiento Activos'!$A$4:$S$23,9,0),"")</f>
        <v>Alto</v>
      </c>
      <c r="Y84" s="97" t="str">
        <f>IFERROR(VLOOKUP($V84,'Agrupamiento Activos'!$A$4:$S$23,16,0),"")</f>
        <v>Alto</v>
      </c>
      <c r="Z84" s="97" t="str">
        <f>IFERROR(VLOOKUP($V84,'Agrupamiento Activos'!$A$4:$S$23,19,0),"")</f>
        <v>Alto</v>
      </c>
      <c r="AA84" s="98" t="s">
        <v>329</v>
      </c>
      <c r="AB84" s="98" t="s">
        <v>330</v>
      </c>
      <c r="AC84" s="99" t="s">
        <v>331</v>
      </c>
      <c r="AD84" s="98" t="s">
        <v>327</v>
      </c>
      <c r="AE84" s="100">
        <v>43237</v>
      </c>
      <c r="AF84" s="99" t="s">
        <v>328</v>
      </c>
      <c r="AG84" s="99" t="s">
        <v>332</v>
      </c>
    </row>
    <row r="85" spans="1:33" ht="75" x14ac:dyDescent="0.25">
      <c r="A85" s="90" t="s">
        <v>80</v>
      </c>
      <c r="B85" s="91" t="s">
        <v>229</v>
      </c>
      <c r="C85" s="90" t="s">
        <v>86</v>
      </c>
      <c r="D85" s="90" t="s">
        <v>233</v>
      </c>
      <c r="E85" s="90" t="s">
        <v>234</v>
      </c>
      <c r="F85" s="90" t="s">
        <v>76</v>
      </c>
      <c r="G85" s="90"/>
      <c r="H85" s="90"/>
      <c r="I85" s="90" t="s">
        <v>36</v>
      </c>
      <c r="J85" s="90" t="s">
        <v>91</v>
      </c>
      <c r="K85" s="90" t="s">
        <v>187</v>
      </c>
      <c r="L85" s="90" t="s">
        <v>36</v>
      </c>
      <c r="M85" s="90"/>
      <c r="N85" s="90" t="s">
        <v>87</v>
      </c>
      <c r="O85" s="90" t="s">
        <v>87</v>
      </c>
      <c r="P85" s="90" t="s">
        <v>87</v>
      </c>
      <c r="Q85" s="90" t="s">
        <v>106</v>
      </c>
      <c r="R85" s="90" t="s">
        <v>41</v>
      </c>
      <c r="S85" s="90" t="s">
        <v>189</v>
      </c>
      <c r="T85" s="90" t="s">
        <v>86</v>
      </c>
      <c r="U85" s="90" t="s">
        <v>90</v>
      </c>
      <c r="V85" s="96" t="s">
        <v>316</v>
      </c>
      <c r="W85" s="97" t="str">
        <f>IFERROR(VLOOKUP($V85,'Agrupamiento Activos'!$A$3:$S$23,2,0),"")</f>
        <v>Pública Clasificada</v>
      </c>
      <c r="X85" s="97" t="str">
        <f>IFERROR(VLOOKUP($V85,'Agrupamiento Activos'!$A$4:$S$23,9,0),"")</f>
        <v>Alto</v>
      </c>
      <c r="Y85" s="97" t="str">
        <f>IFERROR(VLOOKUP($V85,'Agrupamiento Activos'!$A$4:$S$23,16,0),"")</f>
        <v>Alto</v>
      </c>
      <c r="Z85" s="97" t="str">
        <f>IFERROR(VLOOKUP($V85,'Agrupamiento Activos'!$A$4:$S$23,19,0),"")</f>
        <v>Alto</v>
      </c>
      <c r="AA85" s="98" t="s">
        <v>329</v>
      </c>
      <c r="AB85" s="98" t="s">
        <v>330</v>
      </c>
      <c r="AC85" s="99" t="s">
        <v>331</v>
      </c>
      <c r="AD85" s="98" t="s">
        <v>327</v>
      </c>
      <c r="AE85" s="100">
        <v>43237</v>
      </c>
      <c r="AF85" s="99" t="s">
        <v>328</v>
      </c>
      <c r="AG85" s="99" t="s">
        <v>332</v>
      </c>
    </row>
    <row r="86" spans="1:33" ht="89.25" x14ac:dyDescent="0.25">
      <c r="A86" s="90" t="s">
        <v>80</v>
      </c>
      <c r="B86" s="91" t="s">
        <v>229</v>
      </c>
      <c r="C86" s="90" t="s">
        <v>86</v>
      </c>
      <c r="D86" s="90" t="s">
        <v>233</v>
      </c>
      <c r="E86" s="90" t="s">
        <v>236</v>
      </c>
      <c r="F86" s="90" t="s">
        <v>76</v>
      </c>
      <c r="G86" s="90"/>
      <c r="H86" s="90"/>
      <c r="I86" s="90" t="s">
        <v>36</v>
      </c>
      <c r="J86" s="90" t="s">
        <v>91</v>
      </c>
      <c r="K86" s="90" t="s">
        <v>187</v>
      </c>
      <c r="L86" s="90" t="s">
        <v>36</v>
      </c>
      <c r="M86" s="90"/>
      <c r="N86" s="90" t="s">
        <v>87</v>
      </c>
      <c r="O86" s="90" t="s">
        <v>87</v>
      </c>
      <c r="P86" s="90" t="s">
        <v>87</v>
      </c>
      <c r="Q86" s="90" t="s">
        <v>106</v>
      </c>
      <c r="R86" s="90" t="s">
        <v>41</v>
      </c>
      <c r="S86" s="90" t="s">
        <v>189</v>
      </c>
      <c r="T86" s="90" t="s">
        <v>86</v>
      </c>
      <c r="U86" s="90" t="s">
        <v>90</v>
      </c>
      <c r="V86" s="96" t="s">
        <v>316</v>
      </c>
      <c r="W86" s="97" t="str">
        <f>IFERROR(VLOOKUP($V86,'Agrupamiento Activos'!$A$3:$S$23,2,0),"")</f>
        <v>Pública Clasificada</v>
      </c>
      <c r="X86" s="97" t="str">
        <f>IFERROR(VLOOKUP($V86,'Agrupamiento Activos'!$A$4:$S$23,9,0),"")</f>
        <v>Alto</v>
      </c>
      <c r="Y86" s="97" t="str">
        <f>IFERROR(VLOOKUP($V86,'Agrupamiento Activos'!$A$4:$S$23,16,0),"")</f>
        <v>Alto</v>
      </c>
      <c r="Z86" s="97" t="str">
        <f>IFERROR(VLOOKUP($V86,'Agrupamiento Activos'!$A$4:$S$23,19,0),"")</f>
        <v>Alto</v>
      </c>
      <c r="AA86" s="98" t="s">
        <v>329</v>
      </c>
      <c r="AB86" s="98" t="s">
        <v>330</v>
      </c>
      <c r="AC86" s="99" t="s">
        <v>331</v>
      </c>
      <c r="AD86" s="98" t="s">
        <v>327</v>
      </c>
      <c r="AE86" s="100">
        <v>43237</v>
      </c>
      <c r="AF86" s="99" t="s">
        <v>328</v>
      </c>
      <c r="AG86" s="99" t="s">
        <v>332</v>
      </c>
    </row>
    <row r="87" spans="1:33" ht="76.5" x14ac:dyDescent="0.25">
      <c r="A87" s="90" t="s">
        <v>80</v>
      </c>
      <c r="B87" s="91" t="s">
        <v>229</v>
      </c>
      <c r="C87" s="90" t="s">
        <v>86</v>
      </c>
      <c r="D87" s="90" t="s">
        <v>233</v>
      </c>
      <c r="E87" s="90" t="s">
        <v>237</v>
      </c>
      <c r="F87" s="90" t="s">
        <v>76</v>
      </c>
      <c r="G87" s="90"/>
      <c r="H87" s="90"/>
      <c r="I87" s="90" t="s">
        <v>36</v>
      </c>
      <c r="J87" s="90" t="s">
        <v>91</v>
      </c>
      <c r="K87" s="90" t="s">
        <v>187</v>
      </c>
      <c r="L87" s="90" t="s">
        <v>36</v>
      </c>
      <c r="M87" s="90"/>
      <c r="N87" s="90" t="s">
        <v>87</v>
      </c>
      <c r="O87" s="90" t="s">
        <v>87</v>
      </c>
      <c r="P87" s="90" t="s">
        <v>87</v>
      </c>
      <c r="Q87" s="90" t="s">
        <v>106</v>
      </c>
      <c r="R87" s="90" t="s">
        <v>41</v>
      </c>
      <c r="S87" s="90" t="s">
        <v>189</v>
      </c>
      <c r="T87" s="90" t="s">
        <v>86</v>
      </c>
      <c r="U87" s="90" t="s">
        <v>90</v>
      </c>
      <c r="V87" s="96" t="s">
        <v>316</v>
      </c>
      <c r="W87" s="97" t="str">
        <f>IFERROR(VLOOKUP($V87,'Agrupamiento Activos'!$A$3:$S$23,2,0),"")</f>
        <v>Pública Clasificada</v>
      </c>
      <c r="X87" s="97" t="str">
        <f>IFERROR(VLOOKUP($V87,'Agrupamiento Activos'!$A$4:$S$23,9,0),"")</f>
        <v>Alto</v>
      </c>
      <c r="Y87" s="97" t="str">
        <f>IFERROR(VLOOKUP($V87,'Agrupamiento Activos'!$A$4:$S$23,16,0),"")</f>
        <v>Alto</v>
      </c>
      <c r="Z87" s="97" t="str">
        <f>IFERROR(VLOOKUP($V87,'Agrupamiento Activos'!$A$4:$S$23,19,0),"")</f>
        <v>Alto</v>
      </c>
      <c r="AA87" s="98" t="s">
        <v>329</v>
      </c>
      <c r="AB87" s="98" t="s">
        <v>330</v>
      </c>
      <c r="AC87" s="99" t="s">
        <v>331</v>
      </c>
      <c r="AD87" s="98" t="s">
        <v>327</v>
      </c>
      <c r="AE87" s="100">
        <v>43237</v>
      </c>
      <c r="AF87" s="99" t="s">
        <v>328</v>
      </c>
      <c r="AG87" s="99" t="s">
        <v>332</v>
      </c>
    </row>
    <row r="88" spans="1:33" ht="41.1" customHeight="1" x14ac:dyDescent="0.25">
      <c r="A88" s="90" t="s">
        <v>80</v>
      </c>
      <c r="B88" s="91" t="s">
        <v>229</v>
      </c>
      <c r="C88" s="90" t="s">
        <v>75</v>
      </c>
      <c r="D88" s="90" t="s">
        <v>215</v>
      </c>
      <c r="E88" s="90" t="s">
        <v>238</v>
      </c>
      <c r="F88" s="90" t="s">
        <v>76</v>
      </c>
      <c r="G88" s="90" t="s">
        <v>36</v>
      </c>
      <c r="H88" s="90"/>
      <c r="I88" s="90"/>
      <c r="J88" s="90" t="s">
        <v>122</v>
      </c>
      <c r="K88" s="90" t="s">
        <v>86</v>
      </c>
      <c r="L88" s="90" t="s">
        <v>36</v>
      </c>
      <c r="M88" s="90"/>
      <c r="N88" s="90" t="s">
        <v>95</v>
      </c>
      <c r="O88" s="90" t="s">
        <v>104</v>
      </c>
      <c r="P88" s="90" t="s">
        <v>195</v>
      </c>
      <c r="Q88" s="90" t="s">
        <v>159</v>
      </c>
      <c r="R88" s="90" t="s">
        <v>41</v>
      </c>
      <c r="S88" s="90" t="s">
        <v>199</v>
      </c>
      <c r="T88" s="90" t="s">
        <v>86</v>
      </c>
      <c r="U88" s="90" t="s">
        <v>90</v>
      </c>
      <c r="V88" s="96" t="s">
        <v>215</v>
      </c>
      <c r="W88" s="97" t="str">
        <f>IFERROR(VLOOKUP($V88,'Agrupamiento Activos'!$A$3:$S$23,2,0),"")</f>
        <v>Pública Clasificada</v>
      </c>
      <c r="X88" s="97" t="str">
        <f>IFERROR(VLOOKUP($V88,'Agrupamiento Activos'!$A$4:$S$23,9,0),"")</f>
        <v>Bajo</v>
      </c>
      <c r="Y88" s="97" t="str">
        <f>IFERROR(VLOOKUP($V88,'Agrupamiento Activos'!$A$4:$S$23,16,0),"")</f>
        <v>Bajo</v>
      </c>
      <c r="Z88" s="97" t="str">
        <f>IFERROR(VLOOKUP($V88,'Agrupamiento Activos'!$A$4:$S$23,19,0),"")</f>
        <v>Bajo</v>
      </c>
      <c r="AA88" s="98" t="s">
        <v>326</v>
      </c>
      <c r="AB88" s="98" t="s">
        <v>330</v>
      </c>
      <c r="AC88" s="99" t="s">
        <v>331</v>
      </c>
      <c r="AD88" s="98" t="s">
        <v>327</v>
      </c>
      <c r="AE88" s="100">
        <v>43237</v>
      </c>
      <c r="AF88" s="99" t="s">
        <v>328</v>
      </c>
      <c r="AG88" s="99" t="s">
        <v>332</v>
      </c>
    </row>
    <row r="89" spans="1:33" ht="41.1" customHeight="1" x14ac:dyDescent="0.25">
      <c r="A89" s="90" t="s">
        <v>80</v>
      </c>
      <c r="B89" s="91" t="s">
        <v>229</v>
      </c>
      <c r="C89" s="90" t="s">
        <v>75</v>
      </c>
      <c r="D89" s="90" t="s">
        <v>215</v>
      </c>
      <c r="E89" s="90" t="s">
        <v>239</v>
      </c>
      <c r="F89" s="90" t="s">
        <v>76</v>
      </c>
      <c r="G89" s="90" t="s">
        <v>36</v>
      </c>
      <c r="H89" s="90"/>
      <c r="I89" s="90"/>
      <c r="J89" s="90" t="s">
        <v>122</v>
      </c>
      <c r="K89" s="90" t="s">
        <v>86</v>
      </c>
      <c r="L89" s="90" t="s">
        <v>36</v>
      </c>
      <c r="M89" s="90"/>
      <c r="N89" s="90" t="s">
        <v>95</v>
      </c>
      <c r="O89" s="90" t="s">
        <v>104</v>
      </c>
      <c r="P89" s="90" t="s">
        <v>195</v>
      </c>
      <c r="Q89" s="90" t="s">
        <v>159</v>
      </c>
      <c r="R89" s="90" t="s">
        <v>41</v>
      </c>
      <c r="S89" s="90" t="s">
        <v>199</v>
      </c>
      <c r="T89" s="90" t="s">
        <v>86</v>
      </c>
      <c r="U89" s="90" t="s">
        <v>90</v>
      </c>
      <c r="V89" s="96" t="s">
        <v>215</v>
      </c>
      <c r="W89" s="97" t="str">
        <f>IFERROR(VLOOKUP($V89,'Agrupamiento Activos'!$A$3:$S$23,2,0),"")</f>
        <v>Pública Clasificada</v>
      </c>
      <c r="X89" s="97" t="str">
        <f>IFERROR(VLOOKUP($V89,'Agrupamiento Activos'!$A$4:$S$23,9,0),"")</f>
        <v>Bajo</v>
      </c>
      <c r="Y89" s="97" t="str">
        <f>IFERROR(VLOOKUP($V89,'Agrupamiento Activos'!$A$4:$S$23,16,0),"")</f>
        <v>Bajo</v>
      </c>
      <c r="Z89" s="97" t="str">
        <f>IFERROR(VLOOKUP($V89,'Agrupamiento Activos'!$A$4:$S$23,19,0),"")</f>
        <v>Bajo</v>
      </c>
      <c r="AA89" s="98" t="s">
        <v>326</v>
      </c>
      <c r="AB89" s="98" t="s">
        <v>330</v>
      </c>
      <c r="AC89" s="99" t="s">
        <v>331</v>
      </c>
      <c r="AD89" s="98" t="s">
        <v>327</v>
      </c>
      <c r="AE89" s="100">
        <v>43237</v>
      </c>
      <c r="AF89" s="99" t="s">
        <v>328</v>
      </c>
      <c r="AG89" s="99" t="s">
        <v>332</v>
      </c>
    </row>
    <row r="90" spans="1:33" ht="41.1" customHeight="1" x14ac:dyDescent="0.25">
      <c r="A90" s="90" t="s">
        <v>80</v>
      </c>
      <c r="B90" s="91" t="s">
        <v>240</v>
      </c>
      <c r="C90" s="91" t="s">
        <v>86</v>
      </c>
      <c r="D90" s="91" t="s">
        <v>101</v>
      </c>
      <c r="E90" s="90" t="s">
        <v>241</v>
      </c>
      <c r="F90" s="90" t="s">
        <v>76</v>
      </c>
      <c r="G90" s="90"/>
      <c r="H90" s="90"/>
      <c r="I90" s="90" t="s">
        <v>36</v>
      </c>
      <c r="J90" s="90" t="s">
        <v>103</v>
      </c>
      <c r="K90" s="90" t="s">
        <v>79</v>
      </c>
      <c r="L90" s="90" t="s">
        <v>36</v>
      </c>
      <c r="M90" s="90"/>
      <c r="N90" s="90" t="s">
        <v>87</v>
      </c>
      <c r="O90" s="90" t="s">
        <v>87</v>
      </c>
      <c r="P90" s="90" t="s">
        <v>87</v>
      </c>
      <c r="Q90" s="90" t="s">
        <v>106</v>
      </c>
      <c r="R90" s="90" t="s">
        <v>41</v>
      </c>
      <c r="S90" s="90" t="s">
        <v>107</v>
      </c>
      <c r="T90" s="90" t="s">
        <v>86</v>
      </c>
      <c r="U90" s="90" t="s">
        <v>90</v>
      </c>
      <c r="V90" s="96" t="s">
        <v>318</v>
      </c>
      <c r="W90" s="97" t="str">
        <f>IFERROR(VLOOKUP($V90,'Agrupamiento Activos'!$A$3:$S$23,2,0),"")</f>
        <v>Pública Clasificada</v>
      </c>
      <c r="X90" s="97" t="str">
        <f>IFERROR(VLOOKUP($V90,'Agrupamiento Activos'!$A$4:$S$23,9,0),"")</f>
        <v>Medio</v>
      </c>
      <c r="Y90" s="97" t="str">
        <f>IFERROR(VLOOKUP($V90,'Agrupamiento Activos'!$A$4:$S$23,16,0),"")</f>
        <v>Medio</v>
      </c>
      <c r="Z90" s="97" t="str">
        <f>IFERROR(VLOOKUP($V90,'Agrupamiento Activos'!$A$4:$S$23,19,0),"")</f>
        <v>Medio</v>
      </c>
      <c r="AA90" s="98" t="s">
        <v>326</v>
      </c>
      <c r="AB90" s="98" t="s">
        <v>330</v>
      </c>
      <c r="AC90" s="99" t="s">
        <v>331</v>
      </c>
      <c r="AD90" s="98" t="s">
        <v>327</v>
      </c>
      <c r="AE90" s="100">
        <v>43237</v>
      </c>
      <c r="AF90" s="99" t="s">
        <v>328</v>
      </c>
      <c r="AG90" s="99" t="s">
        <v>332</v>
      </c>
    </row>
    <row r="91" spans="1:33" ht="41.1" customHeight="1" x14ac:dyDescent="0.25">
      <c r="A91" s="90" t="s">
        <v>80</v>
      </c>
      <c r="B91" s="91" t="s">
        <v>240</v>
      </c>
      <c r="C91" s="91" t="s">
        <v>75</v>
      </c>
      <c r="D91" s="112" t="s">
        <v>242</v>
      </c>
      <c r="E91" s="116" t="s">
        <v>243</v>
      </c>
      <c r="F91" s="90" t="s">
        <v>76</v>
      </c>
      <c r="G91" s="90" t="s">
        <v>36</v>
      </c>
      <c r="H91" s="90"/>
      <c r="I91" s="90"/>
      <c r="J91" s="90" t="s">
        <v>122</v>
      </c>
      <c r="K91" s="90" t="s">
        <v>86</v>
      </c>
      <c r="L91" s="90" t="s">
        <v>36</v>
      </c>
      <c r="M91" s="90"/>
      <c r="N91" s="90" t="s">
        <v>95</v>
      </c>
      <c r="O91" s="90" t="s">
        <v>104</v>
      </c>
      <c r="P91" s="90" t="s">
        <v>195</v>
      </c>
      <c r="Q91" s="90" t="s">
        <v>159</v>
      </c>
      <c r="R91" s="90" t="s">
        <v>41</v>
      </c>
      <c r="S91" s="90" t="s">
        <v>199</v>
      </c>
      <c r="T91" s="90" t="s">
        <v>86</v>
      </c>
      <c r="U91" s="90" t="s">
        <v>90</v>
      </c>
      <c r="V91" s="96" t="s">
        <v>215</v>
      </c>
      <c r="W91" s="97" t="str">
        <f>IFERROR(VLOOKUP($V91,'Agrupamiento Activos'!$A$3:$S$23,2,0),"")</f>
        <v>Pública Clasificada</v>
      </c>
      <c r="X91" s="97" t="str">
        <f>IFERROR(VLOOKUP($V91,'Agrupamiento Activos'!$A$4:$S$23,9,0),"")</f>
        <v>Bajo</v>
      </c>
      <c r="Y91" s="97" t="str">
        <f>IFERROR(VLOOKUP($V91,'Agrupamiento Activos'!$A$4:$S$23,16,0),"")</f>
        <v>Bajo</v>
      </c>
      <c r="Z91" s="97" t="str">
        <f>IFERROR(VLOOKUP($V91,'Agrupamiento Activos'!$A$4:$S$23,19,0),"")</f>
        <v>Bajo</v>
      </c>
      <c r="AA91" s="98" t="s">
        <v>326</v>
      </c>
      <c r="AB91" s="98" t="s">
        <v>330</v>
      </c>
      <c r="AC91" s="99" t="s">
        <v>331</v>
      </c>
      <c r="AD91" s="98" t="s">
        <v>327</v>
      </c>
      <c r="AE91" s="100">
        <v>43237</v>
      </c>
      <c r="AF91" s="99" t="s">
        <v>328</v>
      </c>
      <c r="AG91" s="99" t="s">
        <v>332</v>
      </c>
    </row>
    <row r="92" spans="1:33" ht="41.1" customHeight="1" x14ac:dyDescent="0.25">
      <c r="A92" s="90" t="s">
        <v>80</v>
      </c>
      <c r="B92" s="91" t="s">
        <v>240</v>
      </c>
      <c r="C92" s="91" t="s">
        <v>75</v>
      </c>
      <c r="D92" s="112" t="s">
        <v>215</v>
      </c>
      <c r="E92" s="90" t="s">
        <v>244</v>
      </c>
      <c r="F92" s="90" t="s">
        <v>76</v>
      </c>
      <c r="G92" s="90" t="s">
        <v>36</v>
      </c>
      <c r="H92" s="90"/>
      <c r="I92" s="90"/>
      <c r="J92" s="90" t="s">
        <v>122</v>
      </c>
      <c r="K92" s="90" t="s">
        <v>86</v>
      </c>
      <c r="L92" s="90" t="s">
        <v>36</v>
      </c>
      <c r="M92" s="90"/>
      <c r="N92" s="90" t="s">
        <v>95</v>
      </c>
      <c r="O92" s="90" t="s">
        <v>104</v>
      </c>
      <c r="P92" s="90" t="s">
        <v>195</v>
      </c>
      <c r="Q92" s="90" t="s">
        <v>159</v>
      </c>
      <c r="R92" s="90" t="s">
        <v>41</v>
      </c>
      <c r="S92" s="90" t="s">
        <v>199</v>
      </c>
      <c r="T92" s="90" t="s">
        <v>86</v>
      </c>
      <c r="U92" s="90" t="s">
        <v>90</v>
      </c>
      <c r="V92" s="96" t="s">
        <v>215</v>
      </c>
      <c r="W92" s="97" t="str">
        <f>IFERROR(VLOOKUP($V92,'Agrupamiento Activos'!$A$3:$S$23,2,0),"")</f>
        <v>Pública Clasificada</v>
      </c>
      <c r="X92" s="97" t="str">
        <f>IFERROR(VLOOKUP($V92,'Agrupamiento Activos'!$A$4:$S$23,9,0),"")</f>
        <v>Bajo</v>
      </c>
      <c r="Y92" s="97" t="str">
        <f>IFERROR(VLOOKUP($V92,'Agrupamiento Activos'!$A$4:$S$23,16,0),"")</f>
        <v>Bajo</v>
      </c>
      <c r="Z92" s="97" t="str">
        <f>IFERROR(VLOOKUP($V92,'Agrupamiento Activos'!$A$4:$S$23,19,0),"")</f>
        <v>Bajo</v>
      </c>
      <c r="AA92" s="98" t="s">
        <v>326</v>
      </c>
      <c r="AB92" s="98" t="s">
        <v>330</v>
      </c>
      <c r="AC92" s="99" t="s">
        <v>331</v>
      </c>
      <c r="AD92" s="98" t="s">
        <v>327</v>
      </c>
      <c r="AE92" s="100">
        <v>43237</v>
      </c>
      <c r="AF92" s="99" t="s">
        <v>328</v>
      </c>
      <c r="AG92" s="99" t="s">
        <v>332</v>
      </c>
    </row>
    <row r="93" spans="1:33" ht="41.1" customHeight="1" x14ac:dyDescent="0.25">
      <c r="A93" s="90" t="s">
        <v>80</v>
      </c>
      <c r="B93" s="91" t="s">
        <v>240</v>
      </c>
      <c r="C93" s="91" t="s">
        <v>86</v>
      </c>
      <c r="D93" s="112" t="s">
        <v>101</v>
      </c>
      <c r="E93" s="116" t="s">
        <v>245</v>
      </c>
      <c r="F93" s="90" t="s">
        <v>76</v>
      </c>
      <c r="G93" s="90"/>
      <c r="H93" s="90"/>
      <c r="I93" s="90" t="s">
        <v>36</v>
      </c>
      <c r="J93" s="90" t="s">
        <v>103</v>
      </c>
      <c r="K93" s="90" t="s">
        <v>79</v>
      </c>
      <c r="L93" s="90" t="s">
        <v>36</v>
      </c>
      <c r="M93" s="90"/>
      <c r="N93" s="90" t="s">
        <v>87</v>
      </c>
      <c r="O93" s="90" t="s">
        <v>87</v>
      </c>
      <c r="P93" s="90" t="s">
        <v>87</v>
      </c>
      <c r="Q93" s="90" t="s">
        <v>106</v>
      </c>
      <c r="R93" s="90" t="s">
        <v>41</v>
      </c>
      <c r="S93" s="90" t="s">
        <v>107</v>
      </c>
      <c r="T93" s="90" t="s">
        <v>86</v>
      </c>
      <c r="U93" s="90" t="s">
        <v>90</v>
      </c>
      <c r="V93" s="96" t="s">
        <v>318</v>
      </c>
      <c r="W93" s="97" t="str">
        <f>IFERROR(VLOOKUP($V93,'Agrupamiento Activos'!$A$3:$S$23,2,0),"")</f>
        <v>Pública Clasificada</v>
      </c>
      <c r="X93" s="97" t="str">
        <f>IFERROR(VLOOKUP($V93,'Agrupamiento Activos'!$A$4:$S$23,9,0),"")</f>
        <v>Medio</v>
      </c>
      <c r="Y93" s="97" t="str">
        <f>IFERROR(VLOOKUP($V93,'Agrupamiento Activos'!$A$4:$S$23,16,0),"")</f>
        <v>Medio</v>
      </c>
      <c r="Z93" s="97" t="str">
        <f>IFERROR(VLOOKUP($V93,'Agrupamiento Activos'!$A$4:$S$23,19,0),"")</f>
        <v>Medio</v>
      </c>
      <c r="AA93" s="98" t="s">
        <v>326</v>
      </c>
      <c r="AB93" s="98" t="s">
        <v>330</v>
      </c>
      <c r="AC93" s="99" t="s">
        <v>331</v>
      </c>
      <c r="AD93" s="98" t="s">
        <v>327</v>
      </c>
      <c r="AE93" s="100">
        <v>43237</v>
      </c>
      <c r="AF93" s="99" t="s">
        <v>328</v>
      </c>
      <c r="AG93" s="99" t="s">
        <v>332</v>
      </c>
    </row>
    <row r="94" spans="1:33" ht="41.1" customHeight="1" x14ac:dyDescent="0.25">
      <c r="A94" s="90" t="s">
        <v>80</v>
      </c>
      <c r="B94" s="91" t="s">
        <v>240</v>
      </c>
      <c r="C94" s="91" t="s">
        <v>86</v>
      </c>
      <c r="D94" s="112" t="s">
        <v>101</v>
      </c>
      <c r="E94" s="116" t="s">
        <v>246</v>
      </c>
      <c r="F94" s="90" t="s">
        <v>76</v>
      </c>
      <c r="G94" s="90"/>
      <c r="H94" s="90"/>
      <c r="I94" s="90" t="s">
        <v>36</v>
      </c>
      <c r="J94" s="90" t="s">
        <v>103</v>
      </c>
      <c r="K94" s="90" t="s">
        <v>79</v>
      </c>
      <c r="L94" s="90" t="s">
        <v>36</v>
      </c>
      <c r="M94" s="90"/>
      <c r="N94" s="90" t="s">
        <v>87</v>
      </c>
      <c r="O94" s="90" t="s">
        <v>87</v>
      </c>
      <c r="P94" s="90" t="s">
        <v>87</v>
      </c>
      <c r="Q94" s="90" t="s">
        <v>106</v>
      </c>
      <c r="R94" s="90" t="s">
        <v>41</v>
      </c>
      <c r="S94" s="90" t="s">
        <v>107</v>
      </c>
      <c r="T94" s="90" t="s">
        <v>86</v>
      </c>
      <c r="U94" s="90" t="s">
        <v>90</v>
      </c>
      <c r="V94" s="96" t="s">
        <v>318</v>
      </c>
      <c r="W94" s="97" t="str">
        <f>IFERROR(VLOOKUP($V94,'Agrupamiento Activos'!$A$3:$S$23,2,0),"")</f>
        <v>Pública Clasificada</v>
      </c>
      <c r="X94" s="97" t="str">
        <f>IFERROR(VLOOKUP($V94,'Agrupamiento Activos'!$A$4:$S$23,9,0),"")</f>
        <v>Medio</v>
      </c>
      <c r="Y94" s="97" t="str">
        <f>IFERROR(VLOOKUP($V94,'Agrupamiento Activos'!$A$4:$S$23,16,0),"")</f>
        <v>Medio</v>
      </c>
      <c r="Z94" s="97" t="str">
        <f>IFERROR(VLOOKUP($V94,'Agrupamiento Activos'!$A$4:$S$23,19,0),"")</f>
        <v>Medio</v>
      </c>
      <c r="AA94" s="98" t="s">
        <v>326</v>
      </c>
      <c r="AB94" s="98" t="s">
        <v>330</v>
      </c>
      <c r="AC94" s="99" t="s">
        <v>331</v>
      </c>
      <c r="AD94" s="98" t="s">
        <v>327</v>
      </c>
      <c r="AE94" s="100">
        <v>43237</v>
      </c>
      <c r="AF94" s="99" t="s">
        <v>328</v>
      </c>
      <c r="AG94" s="99" t="s">
        <v>332</v>
      </c>
    </row>
    <row r="95" spans="1:33" ht="41.1" customHeight="1" x14ac:dyDescent="0.25">
      <c r="A95" s="90" t="s">
        <v>80</v>
      </c>
      <c r="B95" s="91" t="s">
        <v>240</v>
      </c>
      <c r="C95" s="91" t="s">
        <v>86</v>
      </c>
      <c r="D95" s="91" t="s">
        <v>247</v>
      </c>
      <c r="E95" s="116" t="s">
        <v>248</v>
      </c>
      <c r="F95" s="90" t="s">
        <v>76</v>
      </c>
      <c r="G95" s="90"/>
      <c r="H95" s="90"/>
      <c r="I95" s="90" t="s">
        <v>36</v>
      </c>
      <c r="J95" s="90" t="s">
        <v>91</v>
      </c>
      <c r="K95" s="90" t="s">
        <v>249</v>
      </c>
      <c r="L95" s="90" t="s">
        <v>36</v>
      </c>
      <c r="M95" s="90"/>
      <c r="N95" s="90" t="s">
        <v>250</v>
      </c>
      <c r="O95" s="90" t="s">
        <v>251</v>
      </c>
      <c r="P95" s="90" t="s">
        <v>252</v>
      </c>
      <c r="Q95" s="90" t="s">
        <v>253</v>
      </c>
      <c r="R95" s="90" t="s">
        <v>41</v>
      </c>
      <c r="S95" s="108" t="s">
        <v>182</v>
      </c>
      <c r="T95" s="90" t="s">
        <v>86</v>
      </c>
      <c r="U95" s="90" t="s">
        <v>90</v>
      </c>
      <c r="V95" s="96" t="s">
        <v>319</v>
      </c>
      <c r="W95" s="97" t="str">
        <f>IFERROR(VLOOKUP($V95,'Agrupamiento Activos'!$A$3:$S$23,2,0),"")</f>
        <v>Pública</v>
      </c>
      <c r="X95" s="97" t="str">
        <f>IFERROR(VLOOKUP($V95,'Agrupamiento Activos'!$A$4:$S$23,9,0),"")</f>
        <v>Medio</v>
      </c>
      <c r="Y95" s="97" t="str">
        <f>IFERROR(VLOOKUP($V95,'Agrupamiento Activos'!$A$4:$S$23,16,0),"")</f>
        <v>Medio</v>
      </c>
      <c r="Z95" s="97" t="str">
        <f>IFERROR(VLOOKUP($V95,'Agrupamiento Activos'!$A$4:$S$23,19,0),"")</f>
        <v>Medio</v>
      </c>
      <c r="AA95" s="98" t="s">
        <v>325</v>
      </c>
      <c r="AB95" s="98" t="s">
        <v>325</v>
      </c>
      <c r="AC95" s="98" t="s">
        <v>325</v>
      </c>
      <c r="AD95" s="98" t="s">
        <v>325</v>
      </c>
      <c r="AE95" s="98" t="s">
        <v>325</v>
      </c>
      <c r="AF95" s="98" t="s">
        <v>325</v>
      </c>
      <c r="AG95" s="98" t="s">
        <v>333</v>
      </c>
    </row>
    <row r="96" spans="1:33" ht="41.1" customHeight="1" x14ac:dyDescent="0.25">
      <c r="A96" s="90" t="s">
        <v>80</v>
      </c>
      <c r="B96" s="91" t="s">
        <v>240</v>
      </c>
      <c r="C96" s="91" t="s">
        <v>86</v>
      </c>
      <c r="D96" s="112" t="s">
        <v>101</v>
      </c>
      <c r="E96" s="116" t="s">
        <v>254</v>
      </c>
      <c r="F96" s="90" t="s">
        <v>76</v>
      </c>
      <c r="G96" s="90"/>
      <c r="H96" s="90"/>
      <c r="I96" s="90" t="s">
        <v>36</v>
      </c>
      <c r="J96" s="90" t="s">
        <v>103</v>
      </c>
      <c r="K96" s="90" t="s">
        <v>79</v>
      </c>
      <c r="L96" s="90" t="s">
        <v>36</v>
      </c>
      <c r="M96" s="90"/>
      <c r="N96" s="90" t="s">
        <v>87</v>
      </c>
      <c r="O96" s="90" t="s">
        <v>87</v>
      </c>
      <c r="P96" s="90" t="s">
        <v>87</v>
      </c>
      <c r="Q96" s="90" t="s">
        <v>106</v>
      </c>
      <c r="R96" s="90" t="s">
        <v>41</v>
      </c>
      <c r="S96" s="90" t="s">
        <v>107</v>
      </c>
      <c r="T96" s="90" t="s">
        <v>86</v>
      </c>
      <c r="U96" s="90" t="s">
        <v>90</v>
      </c>
      <c r="V96" s="96" t="s">
        <v>318</v>
      </c>
      <c r="W96" s="97" t="str">
        <f>IFERROR(VLOOKUP($V96,'Agrupamiento Activos'!$A$3:$S$23,2,0),"")</f>
        <v>Pública Clasificada</v>
      </c>
      <c r="X96" s="97" t="str">
        <f>IFERROR(VLOOKUP($V96,'Agrupamiento Activos'!$A$4:$S$23,9,0),"")</f>
        <v>Medio</v>
      </c>
      <c r="Y96" s="97" t="str">
        <f>IFERROR(VLOOKUP($V96,'Agrupamiento Activos'!$A$4:$S$23,16,0),"")</f>
        <v>Medio</v>
      </c>
      <c r="Z96" s="97" t="str">
        <f>IFERROR(VLOOKUP($V96,'Agrupamiento Activos'!$A$4:$S$23,19,0),"")</f>
        <v>Medio</v>
      </c>
      <c r="AA96" s="98" t="s">
        <v>326</v>
      </c>
      <c r="AB96" s="98" t="s">
        <v>330</v>
      </c>
      <c r="AC96" s="99" t="s">
        <v>331</v>
      </c>
      <c r="AD96" s="98" t="s">
        <v>327</v>
      </c>
      <c r="AE96" s="100">
        <v>43237</v>
      </c>
      <c r="AF96" s="99" t="s">
        <v>328</v>
      </c>
      <c r="AG96" s="99" t="s">
        <v>332</v>
      </c>
    </row>
    <row r="97" spans="1:33" ht="41.1" customHeight="1" x14ac:dyDescent="0.25">
      <c r="A97" s="90" t="s">
        <v>80</v>
      </c>
      <c r="B97" s="91" t="s">
        <v>240</v>
      </c>
      <c r="C97" s="91" t="s">
        <v>86</v>
      </c>
      <c r="D97" s="91" t="s">
        <v>247</v>
      </c>
      <c r="E97" s="116" t="s">
        <v>255</v>
      </c>
      <c r="F97" s="90" t="s">
        <v>76</v>
      </c>
      <c r="G97" s="90"/>
      <c r="H97" s="90"/>
      <c r="I97" s="90" t="s">
        <v>36</v>
      </c>
      <c r="J97" s="90" t="s">
        <v>91</v>
      </c>
      <c r="K97" s="90" t="s">
        <v>249</v>
      </c>
      <c r="L97" s="90" t="s">
        <v>36</v>
      </c>
      <c r="M97" s="90"/>
      <c r="N97" s="90" t="s">
        <v>250</v>
      </c>
      <c r="O97" s="90" t="s">
        <v>251</v>
      </c>
      <c r="P97" s="90" t="s">
        <v>252</v>
      </c>
      <c r="Q97" s="90" t="s">
        <v>253</v>
      </c>
      <c r="R97" s="90" t="s">
        <v>41</v>
      </c>
      <c r="S97" s="108" t="s">
        <v>182</v>
      </c>
      <c r="T97" s="90" t="s">
        <v>86</v>
      </c>
      <c r="U97" s="90" t="s">
        <v>90</v>
      </c>
      <c r="V97" s="96" t="s">
        <v>319</v>
      </c>
      <c r="W97" s="97" t="str">
        <f>IFERROR(VLOOKUP($V97,'Agrupamiento Activos'!$A$3:$S$23,2,0),"")</f>
        <v>Pública</v>
      </c>
      <c r="X97" s="97" t="str">
        <f>IFERROR(VLOOKUP($V97,'Agrupamiento Activos'!$A$4:$S$23,9,0),"")</f>
        <v>Medio</v>
      </c>
      <c r="Y97" s="97" t="str">
        <f>IFERROR(VLOOKUP($V97,'Agrupamiento Activos'!$A$4:$S$23,16,0),"")</f>
        <v>Medio</v>
      </c>
      <c r="Z97" s="97" t="str">
        <f>IFERROR(VLOOKUP($V97,'Agrupamiento Activos'!$A$4:$S$23,19,0),"")</f>
        <v>Medio</v>
      </c>
      <c r="AA97" s="98" t="s">
        <v>325</v>
      </c>
      <c r="AB97" s="98" t="s">
        <v>325</v>
      </c>
      <c r="AC97" s="98" t="s">
        <v>325</v>
      </c>
      <c r="AD97" s="98" t="s">
        <v>325</v>
      </c>
      <c r="AE97" s="98" t="s">
        <v>325</v>
      </c>
      <c r="AF97" s="98" t="s">
        <v>325</v>
      </c>
      <c r="AG97" s="99" t="s">
        <v>332</v>
      </c>
    </row>
    <row r="98" spans="1:33" ht="41.1" customHeight="1" x14ac:dyDescent="0.25">
      <c r="A98" s="90" t="s">
        <v>80</v>
      </c>
      <c r="B98" s="91" t="s">
        <v>240</v>
      </c>
      <c r="C98" s="91" t="s">
        <v>86</v>
      </c>
      <c r="D98" s="112" t="s">
        <v>101</v>
      </c>
      <c r="E98" s="90" t="s">
        <v>256</v>
      </c>
      <c r="F98" s="90" t="s">
        <v>76</v>
      </c>
      <c r="G98" s="90"/>
      <c r="H98" s="90"/>
      <c r="I98" s="90" t="s">
        <v>36</v>
      </c>
      <c r="J98" s="90" t="s">
        <v>103</v>
      </c>
      <c r="K98" s="90" t="s">
        <v>79</v>
      </c>
      <c r="L98" s="90" t="s">
        <v>36</v>
      </c>
      <c r="M98" s="90"/>
      <c r="N98" s="90" t="s">
        <v>87</v>
      </c>
      <c r="O98" s="90" t="s">
        <v>87</v>
      </c>
      <c r="P98" s="90" t="s">
        <v>87</v>
      </c>
      <c r="Q98" s="90" t="s">
        <v>106</v>
      </c>
      <c r="R98" s="90" t="s">
        <v>41</v>
      </c>
      <c r="S98" s="90" t="s">
        <v>107</v>
      </c>
      <c r="T98" s="90" t="s">
        <v>86</v>
      </c>
      <c r="U98" s="90" t="s">
        <v>90</v>
      </c>
      <c r="V98" s="96" t="s">
        <v>318</v>
      </c>
      <c r="W98" s="97" t="str">
        <f>IFERROR(VLOOKUP($V98,'Agrupamiento Activos'!$A$3:$S$23,2,0),"")</f>
        <v>Pública Clasificada</v>
      </c>
      <c r="X98" s="97" t="str">
        <f>IFERROR(VLOOKUP($V98,'Agrupamiento Activos'!$A$4:$S$23,9,0),"")</f>
        <v>Medio</v>
      </c>
      <c r="Y98" s="97" t="str">
        <f>IFERROR(VLOOKUP($V98,'Agrupamiento Activos'!$A$4:$S$23,16,0),"")</f>
        <v>Medio</v>
      </c>
      <c r="Z98" s="97" t="str">
        <f>IFERROR(VLOOKUP($V98,'Agrupamiento Activos'!$A$4:$S$23,19,0),"")</f>
        <v>Medio</v>
      </c>
      <c r="AA98" s="98" t="s">
        <v>326</v>
      </c>
      <c r="AB98" s="98" t="s">
        <v>330</v>
      </c>
      <c r="AC98" s="99" t="s">
        <v>331</v>
      </c>
      <c r="AD98" s="98" t="s">
        <v>327</v>
      </c>
      <c r="AE98" s="100">
        <v>43237</v>
      </c>
      <c r="AF98" s="99" t="s">
        <v>328</v>
      </c>
      <c r="AG98" s="99" t="s">
        <v>332</v>
      </c>
    </row>
    <row r="99" spans="1:33" ht="41.1" customHeight="1" x14ac:dyDescent="0.25">
      <c r="A99" s="90" t="s">
        <v>80</v>
      </c>
      <c r="B99" s="91" t="s">
        <v>240</v>
      </c>
      <c r="C99" s="91" t="s">
        <v>86</v>
      </c>
      <c r="D99" s="91" t="s">
        <v>257</v>
      </c>
      <c r="E99" s="90" t="s">
        <v>258</v>
      </c>
      <c r="F99" s="90" t="s">
        <v>76</v>
      </c>
      <c r="G99" s="90" t="s">
        <v>36</v>
      </c>
      <c r="H99" s="90"/>
      <c r="I99" s="90"/>
      <c r="J99" s="90" t="s">
        <v>122</v>
      </c>
      <c r="K99" s="90" t="s">
        <v>86</v>
      </c>
      <c r="L99" s="90" t="s">
        <v>36</v>
      </c>
      <c r="M99" s="90"/>
      <c r="N99" s="90" t="s">
        <v>87</v>
      </c>
      <c r="O99" s="90" t="s">
        <v>87</v>
      </c>
      <c r="P99" s="90" t="s">
        <v>87</v>
      </c>
      <c r="Q99" s="90" t="s">
        <v>259</v>
      </c>
      <c r="R99" s="90" t="s">
        <v>41</v>
      </c>
      <c r="S99" s="90" t="s">
        <v>260</v>
      </c>
      <c r="T99" s="90" t="s">
        <v>86</v>
      </c>
      <c r="U99" s="90" t="s">
        <v>261</v>
      </c>
      <c r="V99" s="96" t="s">
        <v>257</v>
      </c>
      <c r="W99" s="97" t="str">
        <f>IFERROR(VLOOKUP($V99,'Agrupamiento Activos'!$A$3:$S$24,2,0),"")</f>
        <v>Pública Clasificada</v>
      </c>
      <c r="X99" s="97" t="str">
        <f>IFERROR(VLOOKUP($V99,'Agrupamiento Activos'!$A$4:$S$24,9,0),"")</f>
        <v>Medio</v>
      </c>
      <c r="Y99" s="97" t="str">
        <f>IFERROR(VLOOKUP($V99,'Agrupamiento Activos'!$A$4:$S$24,16,0),"")</f>
        <v>Medio</v>
      </c>
      <c r="Z99" s="97" t="str">
        <f>IFERROR(VLOOKUP($V99,'Agrupamiento Activos'!$A$4:$S$24,19,0),"")</f>
        <v>Medio</v>
      </c>
      <c r="AA99" s="98" t="s">
        <v>329</v>
      </c>
      <c r="AB99" s="98" t="s">
        <v>330</v>
      </c>
      <c r="AC99" s="99" t="s">
        <v>331</v>
      </c>
      <c r="AD99" s="98" t="s">
        <v>327</v>
      </c>
      <c r="AE99" s="100">
        <v>43237</v>
      </c>
      <c r="AF99" s="99" t="s">
        <v>328</v>
      </c>
      <c r="AG99" s="99" t="s">
        <v>365</v>
      </c>
    </row>
    <row r="100" spans="1:33" ht="41.1" customHeight="1" x14ac:dyDescent="0.25">
      <c r="A100" s="90" t="s">
        <v>80</v>
      </c>
      <c r="B100" s="91" t="s">
        <v>262</v>
      </c>
      <c r="C100" s="90" t="s">
        <v>263</v>
      </c>
      <c r="D100" s="112" t="s">
        <v>264</v>
      </c>
      <c r="E100" s="112" t="s">
        <v>265</v>
      </c>
      <c r="F100" s="90" t="s">
        <v>76</v>
      </c>
      <c r="G100" s="90" t="s">
        <v>36</v>
      </c>
      <c r="H100" s="90"/>
      <c r="I100" s="90"/>
      <c r="J100" s="90" t="s">
        <v>122</v>
      </c>
      <c r="K100" s="90" t="s">
        <v>86</v>
      </c>
      <c r="L100" s="90" t="s">
        <v>36</v>
      </c>
      <c r="M100" s="90"/>
      <c r="N100" s="90" t="s">
        <v>87</v>
      </c>
      <c r="O100" s="90" t="s">
        <v>87</v>
      </c>
      <c r="P100" s="90" t="s">
        <v>87</v>
      </c>
      <c r="Q100" s="90" t="s">
        <v>253</v>
      </c>
      <c r="R100" s="90" t="s">
        <v>41</v>
      </c>
      <c r="S100" s="90" t="s">
        <v>89</v>
      </c>
      <c r="T100" s="90" t="s">
        <v>86</v>
      </c>
      <c r="U100" s="90" t="s">
        <v>90</v>
      </c>
      <c r="V100" s="96" t="s">
        <v>312</v>
      </c>
      <c r="W100" s="97" t="str">
        <f>IFERROR(VLOOKUP($V100,'Agrupamiento Activos'!$A$3:$S$23,2,0),"")</f>
        <v>Pública</v>
      </c>
      <c r="X100" s="97" t="str">
        <f>IFERROR(VLOOKUP($V100,'Agrupamiento Activos'!$A$4:$S$23,9,0),"")</f>
        <v>Medio</v>
      </c>
      <c r="Y100" s="97" t="str">
        <f>IFERROR(VLOOKUP($V100,'Agrupamiento Activos'!$A$4:$S$23,16,0),"")</f>
        <v>Medio</v>
      </c>
      <c r="Z100" s="97" t="str">
        <f>IFERROR(VLOOKUP($V100,'Agrupamiento Activos'!$A$4:$S$23,19,0),"")</f>
        <v>Medio</v>
      </c>
      <c r="AA100" s="98" t="s">
        <v>325</v>
      </c>
      <c r="AB100" s="98" t="s">
        <v>325</v>
      </c>
      <c r="AC100" s="98" t="s">
        <v>325</v>
      </c>
      <c r="AD100" s="98" t="s">
        <v>325</v>
      </c>
      <c r="AE100" s="98" t="s">
        <v>325</v>
      </c>
      <c r="AF100" s="98" t="s">
        <v>325</v>
      </c>
      <c r="AG100" s="98" t="s">
        <v>333</v>
      </c>
    </row>
    <row r="101" spans="1:33" ht="41.1" customHeight="1" x14ac:dyDescent="0.25">
      <c r="A101" s="90" t="s">
        <v>80</v>
      </c>
      <c r="B101" s="91" t="s">
        <v>262</v>
      </c>
      <c r="C101" s="90" t="s">
        <v>86</v>
      </c>
      <c r="D101" s="112" t="s">
        <v>227</v>
      </c>
      <c r="E101" s="112" t="s">
        <v>266</v>
      </c>
      <c r="F101" s="90" t="s">
        <v>76</v>
      </c>
      <c r="G101" s="90" t="s">
        <v>36</v>
      </c>
      <c r="H101" s="90"/>
      <c r="I101" s="90"/>
      <c r="J101" s="90" t="s">
        <v>122</v>
      </c>
      <c r="K101" s="90" t="s">
        <v>86</v>
      </c>
      <c r="L101" s="90" t="s">
        <v>36</v>
      </c>
      <c r="M101" s="90"/>
      <c r="N101" s="90" t="s">
        <v>87</v>
      </c>
      <c r="O101" s="90" t="s">
        <v>87</v>
      </c>
      <c r="P101" s="90" t="s">
        <v>87</v>
      </c>
      <c r="Q101" s="90" t="s">
        <v>159</v>
      </c>
      <c r="R101" s="90" t="s">
        <v>41</v>
      </c>
      <c r="S101" s="91" t="s">
        <v>160</v>
      </c>
      <c r="T101" s="90" t="s">
        <v>86</v>
      </c>
      <c r="U101" s="90" t="s">
        <v>90</v>
      </c>
      <c r="V101" s="96" t="s">
        <v>312</v>
      </c>
      <c r="W101" s="97" t="str">
        <f>IFERROR(VLOOKUP($V101,'Agrupamiento Activos'!$A$3:$S$23,2,0),"")</f>
        <v>Pública</v>
      </c>
      <c r="X101" s="97" t="str">
        <f>IFERROR(VLOOKUP($V101,'Agrupamiento Activos'!$A$4:$S$23,9,0),"")</f>
        <v>Medio</v>
      </c>
      <c r="Y101" s="97" t="str">
        <f>IFERROR(VLOOKUP($V101,'Agrupamiento Activos'!$A$4:$S$23,16,0),"")</f>
        <v>Medio</v>
      </c>
      <c r="Z101" s="97" t="str">
        <f>IFERROR(VLOOKUP($V101,'Agrupamiento Activos'!$A$4:$S$23,19,0),"")</f>
        <v>Medio</v>
      </c>
      <c r="AA101" s="98" t="s">
        <v>325</v>
      </c>
      <c r="AB101" s="98" t="s">
        <v>325</v>
      </c>
      <c r="AC101" s="98" t="s">
        <v>325</v>
      </c>
      <c r="AD101" s="98" t="s">
        <v>325</v>
      </c>
      <c r="AE101" s="98" t="s">
        <v>325</v>
      </c>
      <c r="AF101" s="98" t="s">
        <v>325</v>
      </c>
      <c r="AG101" s="98" t="s">
        <v>333</v>
      </c>
    </row>
    <row r="102" spans="1:33" ht="41.1" customHeight="1" x14ac:dyDescent="0.25">
      <c r="A102" s="90" t="s">
        <v>80</v>
      </c>
      <c r="B102" s="91" t="s">
        <v>262</v>
      </c>
      <c r="C102" s="90" t="s">
        <v>86</v>
      </c>
      <c r="D102" s="112" t="s">
        <v>227</v>
      </c>
      <c r="E102" s="112" t="s">
        <v>267</v>
      </c>
      <c r="F102" s="90" t="s">
        <v>76</v>
      </c>
      <c r="G102" s="90" t="s">
        <v>36</v>
      </c>
      <c r="H102" s="90"/>
      <c r="I102" s="90"/>
      <c r="J102" s="90" t="s">
        <v>122</v>
      </c>
      <c r="K102" s="90" t="s">
        <v>86</v>
      </c>
      <c r="L102" s="90" t="s">
        <v>36</v>
      </c>
      <c r="M102" s="90"/>
      <c r="N102" s="90" t="s">
        <v>87</v>
      </c>
      <c r="O102" s="90" t="s">
        <v>87</v>
      </c>
      <c r="P102" s="90" t="s">
        <v>87</v>
      </c>
      <c r="Q102" s="90" t="s">
        <v>159</v>
      </c>
      <c r="R102" s="90" t="s">
        <v>41</v>
      </c>
      <c r="S102" s="91" t="s">
        <v>160</v>
      </c>
      <c r="T102" s="90" t="s">
        <v>86</v>
      </c>
      <c r="U102" s="90" t="s">
        <v>90</v>
      </c>
      <c r="V102" s="96" t="s">
        <v>312</v>
      </c>
      <c r="W102" s="97" t="str">
        <f>IFERROR(VLOOKUP($V102,'Agrupamiento Activos'!$A$3:$S$23,2,0),"")</f>
        <v>Pública</v>
      </c>
      <c r="X102" s="97" t="str">
        <f>IFERROR(VLOOKUP($V102,'Agrupamiento Activos'!$A$4:$S$23,9,0),"")</f>
        <v>Medio</v>
      </c>
      <c r="Y102" s="97" t="str">
        <f>IFERROR(VLOOKUP($V102,'Agrupamiento Activos'!$A$4:$S$23,16,0),"")</f>
        <v>Medio</v>
      </c>
      <c r="Z102" s="97" t="str">
        <f>IFERROR(VLOOKUP($V102,'Agrupamiento Activos'!$A$4:$S$23,19,0),"")</f>
        <v>Medio</v>
      </c>
      <c r="AA102" s="98" t="s">
        <v>325</v>
      </c>
      <c r="AB102" s="98" t="s">
        <v>325</v>
      </c>
      <c r="AC102" s="98" t="s">
        <v>325</v>
      </c>
      <c r="AD102" s="98" t="s">
        <v>325</v>
      </c>
      <c r="AE102" s="98" t="s">
        <v>325</v>
      </c>
      <c r="AF102" s="98" t="s">
        <v>325</v>
      </c>
      <c r="AG102" s="98" t="s">
        <v>333</v>
      </c>
    </row>
    <row r="103" spans="1:33" ht="41.1" customHeight="1" x14ac:dyDescent="0.25">
      <c r="A103" s="90" t="s">
        <v>80</v>
      </c>
      <c r="B103" s="91" t="s">
        <v>262</v>
      </c>
      <c r="C103" s="90" t="s">
        <v>86</v>
      </c>
      <c r="D103" s="112" t="s">
        <v>268</v>
      </c>
      <c r="E103" s="112" t="s">
        <v>269</v>
      </c>
      <c r="F103" s="90" t="s">
        <v>76</v>
      </c>
      <c r="G103" s="90" t="s">
        <v>36</v>
      </c>
      <c r="H103" s="90"/>
      <c r="I103" s="90"/>
      <c r="J103" s="90" t="s">
        <v>122</v>
      </c>
      <c r="K103" s="90" t="s">
        <v>86</v>
      </c>
      <c r="L103" s="90" t="s">
        <v>36</v>
      </c>
      <c r="M103" s="90"/>
      <c r="N103" s="90" t="s">
        <v>87</v>
      </c>
      <c r="O103" s="90" t="s">
        <v>87</v>
      </c>
      <c r="P103" s="90" t="s">
        <v>87</v>
      </c>
      <c r="Q103" s="90" t="s">
        <v>88</v>
      </c>
      <c r="R103" s="90" t="s">
        <v>41</v>
      </c>
      <c r="S103" s="90" t="s">
        <v>89</v>
      </c>
      <c r="T103" s="90" t="s">
        <v>86</v>
      </c>
      <c r="U103" s="90" t="s">
        <v>90</v>
      </c>
      <c r="V103" s="96" t="s">
        <v>312</v>
      </c>
      <c r="W103" s="97" t="str">
        <f>IFERROR(VLOOKUP($V103,'Agrupamiento Activos'!$A$3:$S$23,2,0),"")</f>
        <v>Pública</v>
      </c>
      <c r="X103" s="97" t="str">
        <f>IFERROR(VLOOKUP($V103,'Agrupamiento Activos'!$A$4:$S$23,9,0),"")</f>
        <v>Medio</v>
      </c>
      <c r="Y103" s="97" t="str">
        <f>IFERROR(VLOOKUP($V103,'Agrupamiento Activos'!$A$4:$S$23,16,0),"")</f>
        <v>Medio</v>
      </c>
      <c r="Z103" s="97" t="str">
        <f>IFERROR(VLOOKUP($V103,'Agrupamiento Activos'!$A$4:$S$23,19,0),"")</f>
        <v>Medio</v>
      </c>
      <c r="AA103" s="98" t="s">
        <v>325</v>
      </c>
      <c r="AB103" s="98" t="s">
        <v>325</v>
      </c>
      <c r="AC103" s="98" t="s">
        <v>325</v>
      </c>
      <c r="AD103" s="98" t="s">
        <v>325</v>
      </c>
      <c r="AE103" s="98" t="s">
        <v>325</v>
      </c>
      <c r="AF103" s="98" t="s">
        <v>325</v>
      </c>
      <c r="AG103" s="98" t="s">
        <v>333</v>
      </c>
    </row>
    <row r="104" spans="1:33" ht="41.1" customHeight="1" x14ac:dyDescent="0.25">
      <c r="A104" s="90" t="s">
        <v>80</v>
      </c>
      <c r="B104" s="91" t="s">
        <v>262</v>
      </c>
      <c r="C104" s="90" t="s">
        <v>270</v>
      </c>
      <c r="D104" s="112" t="s">
        <v>271</v>
      </c>
      <c r="E104" s="112" t="s">
        <v>272</v>
      </c>
      <c r="F104" s="90" t="s">
        <v>76</v>
      </c>
      <c r="G104" s="90" t="s">
        <v>36</v>
      </c>
      <c r="H104" s="90"/>
      <c r="I104" s="90"/>
      <c r="J104" s="90" t="s">
        <v>122</v>
      </c>
      <c r="K104" s="90" t="s">
        <v>86</v>
      </c>
      <c r="L104" s="90" t="s">
        <v>36</v>
      </c>
      <c r="M104" s="90"/>
      <c r="N104" s="90" t="s">
        <v>87</v>
      </c>
      <c r="O104" s="90" t="s">
        <v>87</v>
      </c>
      <c r="P104" s="90" t="s">
        <v>87</v>
      </c>
      <c r="Q104" s="90" t="s">
        <v>88</v>
      </c>
      <c r="R104" s="90" t="s">
        <v>41</v>
      </c>
      <c r="S104" s="90" t="s">
        <v>89</v>
      </c>
      <c r="T104" s="90" t="s">
        <v>86</v>
      </c>
      <c r="U104" s="90" t="s">
        <v>90</v>
      </c>
      <c r="V104" s="96" t="s">
        <v>312</v>
      </c>
      <c r="W104" s="97" t="str">
        <f>IFERROR(VLOOKUP($V104,'Agrupamiento Activos'!$A$3:$S$23,2,0),"")</f>
        <v>Pública</v>
      </c>
      <c r="X104" s="97" t="str">
        <f>IFERROR(VLOOKUP($V104,'Agrupamiento Activos'!$A$4:$S$23,9,0),"")</f>
        <v>Medio</v>
      </c>
      <c r="Y104" s="97" t="str">
        <f>IFERROR(VLOOKUP($V104,'Agrupamiento Activos'!$A$4:$S$23,16,0),"")</f>
        <v>Medio</v>
      </c>
      <c r="Z104" s="97" t="str">
        <f>IFERROR(VLOOKUP($V104,'Agrupamiento Activos'!$A$4:$S$23,19,0),"")</f>
        <v>Medio</v>
      </c>
      <c r="AA104" s="98" t="s">
        <v>325</v>
      </c>
      <c r="AB104" s="98" t="s">
        <v>325</v>
      </c>
      <c r="AC104" s="98" t="s">
        <v>325</v>
      </c>
      <c r="AD104" s="98" t="s">
        <v>325</v>
      </c>
      <c r="AE104" s="98" t="s">
        <v>325</v>
      </c>
      <c r="AF104" s="98" t="s">
        <v>325</v>
      </c>
      <c r="AG104" s="98" t="s">
        <v>333</v>
      </c>
    </row>
    <row r="105" spans="1:33" ht="41.1" customHeight="1" x14ac:dyDescent="0.25">
      <c r="A105" s="90" t="s">
        <v>80</v>
      </c>
      <c r="B105" s="91" t="s">
        <v>262</v>
      </c>
      <c r="C105" s="90" t="s">
        <v>86</v>
      </c>
      <c r="D105" s="112" t="s">
        <v>227</v>
      </c>
      <c r="E105" s="112" t="s">
        <v>273</v>
      </c>
      <c r="F105" s="90" t="s">
        <v>76</v>
      </c>
      <c r="G105" s="90" t="s">
        <v>36</v>
      </c>
      <c r="H105" s="90"/>
      <c r="I105" s="90"/>
      <c r="J105" s="90" t="s">
        <v>122</v>
      </c>
      <c r="K105" s="90" t="s">
        <v>86</v>
      </c>
      <c r="L105" s="90" t="s">
        <v>36</v>
      </c>
      <c r="M105" s="90"/>
      <c r="N105" s="90" t="s">
        <v>87</v>
      </c>
      <c r="O105" s="90" t="s">
        <v>87</v>
      </c>
      <c r="P105" s="90" t="s">
        <v>87</v>
      </c>
      <c r="Q105" s="90" t="s">
        <v>159</v>
      </c>
      <c r="R105" s="90" t="s">
        <v>41</v>
      </c>
      <c r="S105" s="91" t="s">
        <v>160</v>
      </c>
      <c r="T105" s="90" t="s">
        <v>86</v>
      </c>
      <c r="U105" s="90" t="s">
        <v>90</v>
      </c>
      <c r="V105" s="96" t="s">
        <v>312</v>
      </c>
      <c r="W105" s="97" t="str">
        <f>IFERROR(VLOOKUP($V105,'Agrupamiento Activos'!$A$3:$S$23,2,0),"")</f>
        <v>Pública</v>
      </c>
      <c r="X105" s="97" t="str">
        <f>IFERROR(VLOOKUP($V105,'Agrupamiento Activos'!$A$4:$S$23,9,0),"")</f>
        <v>Medio</v>
      </c>
      <c r="Y105" s="97" t="str">
        <f>IFERROR(VLOOKUP($V105,'Agrupamiento Activos'!$A$4:$S$23,16,0),"")</f>
        <v>Medio</v>
      </c>
      <c r="Z105" s="97" t="str">
        <f>IFERROR(VLOOKUP($V105,'Agrupamiento Activos'!$A$4:$S$23,19,0),"")</f>
        <v>Medio</v>
      </c>
      <c r="AA105" s="98" t="s">
        <v>325</v>
      </c>
      <c r="AB105" s="98" t="s">
        <v>325</v>
      </c>
      <c r="AC105" s="98" t="s">
        <v>325</v>
      </c>
      <c r="AD105" s="98" t="s">
        <v>325</v>
      </c>
      <c r="AE105" s="98" t="s">
        <v>325</v>
      </c>
      <c r="AF105" s="98" t="s">
        <v>325</v>
      </c>
      <c r="AG105" s="98" t="s">
        <v>333</v>
      </c>
    </row>
    <row r="106" spans="1:33" ht="41.1" customHeight="1" x14ac:dyDescent="0.25">
      <c r="A106" s="90" t="s">
        <v>80</v>
      </c>
      <c r="B106" s="91" t="s">
        <v>262</v>
      </c>
      <c r="C106" s="90" t="s">
        <v>77</v>
      </c>
      <c r="D106" s="112" t="s">
        <v>274</v>
      </c>
      <c r="E106" s="112" t="s">
        <v>275</v>
      </c>
      <c r="F106" s="90" t="s">
        <v>76</v>
      </c>
      <c r="G106" s="90" t="s">
        <v>36</v>
      </c>
      <c r="H106" s="90"/>
      <c r="I106" s="90"/>
      <c r="J106" s="90" t="s">
        <v>122</v>
      </c>
      <c r="K106" s="90" t="s">
        <v>86</v>
      </c>
      <c r="L106" s="90" t="s">
        <v>36</v>
      </c>
      <c r="M106" s="90"/>
      <c r="N106" s="90" t="s">
        <v>87</v>
      </c>
      <c r="O106" s="90" t="s">
        <v>87</v>
      </c>
      <c r="P106" s="90" t="s">
        <v>87</v>
      </c>
      <c r="Q106" s="90" t="s">
        <v>159</v>
      </c>
      <c r="R106" s="90" t="s">
        <v>41</v>
      </c>
      <c r="S106" s="91" t="s">
        <v>160</v>
      </c>
      <c r="T106" s="90" t="s">
        <v>86</v>
      </c>
      <c r="U106" s="90" t="s">
        <v>90</v>
      </c>
      <c r="V106" s="96" t="s">
        <v>367</v>
      </c>
      <c r="W106" s="97" t="str">
        <f>IFERROR(VLOOKUP($V106,'Agrupamiento Activos'!$A$3:$S$23,2,0),"")</f>
        <v>Pública Clasificada</v>
      </c>
      <c r="X106" s="97" t="str">
        <f>IFERROR(VLOOKUP($V106,'Agrupamiento Activos'!$A$4:$S$23,9,0),"")</f>
        <v>Medio</v>
      </c>
      <c r="Y106" s="97" t="str">
        <f>IFERROR(VLOOKUP($V106,'Agrupamiento Activos'!$A$4:$S$23,16,0),"")</f>
        <v>Alto</v>
      </c>
      <c r="Z106" s="97" t="str">
        <f>IFERROR(VLOOKUP($V106,'Agrupamiento Activos'!$A$4:$S$23,19,0),"")</f>
        <v>Medio</v>
      </c>
      <c r="AA106" s="98" t="s">
        <v>325</v>
      </c>
      <c r="AB106" s="98" t="s">
        <v>325</v>
      </c>
      <c r="AC106" s="98" t="s">
        <v>325</v>
      </c>
      <c r="AD106" s="98" t="s">
        <v>325</v>
      </c>
      <c r="AE106" s="98" t="s">
        <v>325</v>
      </c>
      <c r="AF106" s="98" t="s">
        <v>325</v>
      </c>
      <c r="AG106" s="98" t="s">
        <v>333</v>
      </c>
    </row>
    <row r="107" spans="1:33" ht="41.1" customHeight="1" x14ac:dyDescent="0.25">
      <c r="A107" s="90" t="s">
        <v>80</v>
      </c>
      <c r="B107" s="91" t="s">
        <v>262</v>
      </c>
      <c r="C107" s="90" t="s">
        <v>86</v>
      </c>
      <c r="D107" s="112" t="s">
        <v>276</v>
      </c>
      <c r="E107" s="112" t="s">
        <v>277</v>
      </c>
      <c r="F107" s="90" t="s">
        <v>76</v>
      </c>
      <c r="G107" s="90"/>
      <c r="H107" s="90"/>
      <c r="I107" s="90" t="s">
        <v>36</v>
      </c>
      <c r="J107" s="90" t="s">
        <v>91</v>
      </c>
      <c r="K107" s="90" t="s">
        <v>187</v>
      </c>
      <c r="L107" s="90" t="s">
        <v>36</v>
      </c>
      <c r="M107" s="90"/>
      <c r="N107" s="90" t="s">
        <v>87</v>
      </c>
      <c r="O107" s="90" t="s">
        <v>87</v>
      </c>
      <c r="P107" s="90" t="s">
        <v>87</v>
      </c>
      <c r="Q107" s="90" t="s">
        <v>106</v>
      </c>
      <c r="R107" s="90" t="s">
        <v>41</v>
      </c>
      <c r="S107" s="90" t="s">
        <v>189</v>
      </c>
      <c r="T107" s="90" t="s">
        <v>86</v>
      </c>
      <c r="U107" s="90" t="s">
        <v>90</v>
      </c>
      <c r="V107" s="96" t="s">
        <v>316</v>
      </c>
      <c r="W107" s="97" t="str">
        <f>IFERROR(VLOOKUP($V107,'Agrupamiento Activos'!$A$3:$S$23,2,0),"")</f>
        <v>Pública Clasificada</v>
      </c>
      <c r="X107" s="97" t="str">
        <f>IFERROR(VLOOKUP($V107,'Agrupamiento Activos'!$A$4:$S$23,9,0),"")</f>
        <v>Alto</v>
      </c>
      <c r="Y107" s="97" t="str">
        <f>IFERROR(VLOOKUP($V107,'Agrupamiento Activos'!$A$4:$S$23,16,0),"")</f>
        <v>Alto</v>
      </c>
      <c r="Z107" s="97" t="str">
        <f>IFERROR(VLOOKUP($V107,'Agrupamiento Activos'!$A$4:$S$23,19,0),"")</f>
        <v>Alto</v>
      </c>
      <c r="AA107" s="98" t="s">
        <v>326</v>
      </c>
      <c r="AB107" s="98" t="s">
        <v>330</v>
      </c>
      <c r="AC107" s="98" t="s">
        <v>351</v>
      </c>
      <c r="AD107" s="98" t="s">
        <v>325</v>
      </c>
      <c r="AE107" s="98" t="s">
        <v>325</v>
      </c>
      <c r="AF107" s="98" t="s">
        <v>325</v>
      </c>
      <c r="AG107" s="98" t="s">
        <v>336</v>
      </c>
    </row>
    <row r="108" spans="1:33" ht="41.1" customHeight="1" x14ac:dyDescent="0.25">
      <c r="A108" s="90" t="s">
        <v>80</v>
      </c>
      <c r="B108" s="91" t="s">
        <v>262</v>
      </c>
      <c r="C108" s="90" t="s">
        <v>270</v>
      </c>
      <c r="D108" s="112" t="s">
        <v>278</v>
      </c>
      <c r="E108" s="112" t="s">
        <v>272</v>
      </c>
      <c r="F108" s="90" t="s">
        <v>76</v>
      </c>
      <c r="G108" s="90" t="s">
        <v>36</v>
      </c>
      <c r="H108" s="90"/>
      <c r="I108" s="90"/>
      <c r="J108" s="90" t="s">
        <v>122</v>
      </c>
      <c r="K108" s="90" t="s">
        <v>86</v>
      </c>
      <c r="L108" s="90" t="s">
        <v>36</v>
      </c>
      <c r="M108" s="90"/>
      <c r="N108" s="90" t="s">
        <v>87</v>
      </c>
      <c r="O108" s="90" t="s">
        <v>87</v>
      </c>
      <c r="P108" s="90" t="s">
        <v>87</v>
      </c>
      <c r="Q108" s="90" t="s">
        <v>88</v>
      </c>
      <c r="R108" s="90" t="s">
        <v>41</v>
      </c>
      <c r="S108" s="90" t="s">
        <v>89</v>
      </c>
      <c r="T108" s="90" t="s">
        <v>86</v>
      </c>
      <c r="U108" s="90" t="s">
        <v>90</v>
      </c>
      <c r="V108" s="96" t="s">
        <v>312</v>
      </c>
      <c r="W108" s="97" t="str">
        <f>IFERROR(VLOOKUP($V108,'Agrupamiento Activos'!$A$3:$S$23,2,0),"")</f>
        <v>Pública</v>
      </c>
      <c r="X108" s="97" t="str">
        <f>IFERROR(VLOOKUP($V108,'Agrupamiento Activos'!$A$4:$S$23,9,0),"")</f>
        <v>Medio</v>
      </c>
      <c r="Y108" s="97" t="str">
        <f>IFERROR(VLOOKUP($V108,'Agrupamiento Activos'!$A$4:$S$23,16,0),"")</f>
        <v>Medio</v>
      </c>
      <c r="Z108" s="97" t="str">
        <f>IFERROR(VLOOKUP($V108,'Agrupamiento Activos'!$A$4:$S$23,19,0),"")</f>
        <v>Medio</v>
      </c>
      <c r="AA108" s="98" t="s">
        <v>325</v>
      </c>
      <c r="AB108" s="98" t="s">
        <v>325</v>
      </c>
      <c r="AC108" s="98" t="s">
        <v>325</v>
      </c>
      <c r="AD108" s="98" t="s">
        <v>325</v>
      </c>
      <c r="AE108" s="98" t="s">
        <v>325</v>
      </c>
      <c r="AF108" s="98" t="s">
        <v>325</v>
      </c>
      <c r="AG108" s="98" t="s">
        <v>333</v>
      </c>
    </row>
    <row r="109" spans="1:33" ht="41.1" customHeight="1" x14ac:dyDescent="0.25">
      <c r="A109" s="90" t="s">
        <v>80</v>
      </c>
      <c r="B109" s="91" t="s">
        <v>262</v>
      </c>
      <c r="C109" s="90" t="s">
        <v>86</v>
      </c>
      <c r="D109" s="117" t="s">
        <v>279</v>
      </c>
      <c r="E109" s="112" t="s">
        <v>280</v>
      </c>
      <c r="F109" s="90" t="s">
        <v>76</v>
      </c>
      <c r="G109" s="90" t="s">
        <v>36</v>
      </c>
      <c r="H109" s="90"/>
      <c r="I109" s="90"/>
      <c r="J109" s="90" t="s">
        <v>122</v>
      </c>
      <c r="K109" s="90" t="s">
        <v>86</v>
      </c>
      <c r="L109" s="90" t="s">
        <v>36</v>
      </c>
      <c r="M109" s="90"/>
      <c r="N109" s="90" t="s">
        <v>87</v>
      </c>
      <c r="O109" s="90" t="s">
        <v>87</v>
      </c>
      <c r="P109" s="90" t="s">
        <v>87</v>
      </c>
      <c r="Q109" s="90" t="s">
        <v>88</v>
      </c>
      <c r="R109" s="90" t="s">
        <v>41</v>
      </c>
      <c r="S109" s="90" t="s">
        <v>89</v>
      </c>
      <c r="T109" s="90" t="s">
        <v>86</v>
      </c>
      <c r="U109" s="90" t="s">
        <v>90</v>
      </c>
      <c r="V109" s="96" t="s">
        <v>312</v>
      </c>
      <c r="W109" s="97" t="str">
        <f>IFERROR(VLOOKUP($V109,'Agrupamiento Activos'!$A$3:$S$23,2,0),"")</f>
        <v>Pública</v>
      </c>
      <c r="X109" s="97" t="str">
        <f>IFERROR(VLOOKUP($V109,'Agrupamiento Activos'!$A$4:$S$23,9,0),"")</f>
        <v>Medio</v>
      </c>
      <c r="Y109" s="97" t="str">
        <f>IFERROR(VLOOKUP($V109,'Agrupamiento Activos'!$A$4:$S$23,16,0),"")</f>
        <v>Medio</v>
      </c>
      <c r="Z109" s="97" t="str">
        <f>IFERROR(VLOOKUP($V109,'Agrupamiento Activos'!$A$4:$S$23,19,0),"")</f>
        <v>Medio</v>
      </c>
      <c r="AA109" s="98" t="s">
        <v>325</v>
      </c>
      <c r="AB109" s="98" t="s">
        <v>325</v>
      </c>
      <c r="AC109" s="98" t="s">
        <v>325</v>
      </c>
      <c r="AD109" s="98" t="s">
        <v>325</v>
      </c>
      <c r="AE109" s="98" t="s">
        <v>325</v>
      </c>
      <c r="AF109" s="98" t="s">
        <v>325</v>
      </c>
      <c r="AG109" s="98" t="s">
        <v>333</v>
      </c>
    </row>
    <row r="110" spans="1:33" ht="41.1" customHeight="1" x14ac:dyDescent="0.25">
      <c r="A110" s="91" t="s">
        <v>80</v>
      </c>
      <c r="B110" s="91" t="s">
        <v>262</v>
      </c>
      <c r="C110" s="91" t="s">
        <v>86</v>
      </c>
      <c r="D110" s="112" t="s">
        <v>101</v>
      </c>
      <c r="E110" s="112" t="s">
        <v>281</v>
      </c>
      <c r="F110" s="91" t="s">
        <v>76</v>
      </c>
      <c r="G110" s="91"/>
      <c r="H110" s="91"/>
      <c r="I110" s="91" t="s">
        <v>36</v>
      </c>
      <c r="J110" s="91" t="s">
        <v>103</v>
      </c>
      <c r="K110" s="91" t="s">
        <v>79</v>
      </c>
      <c r="L110" s="91" t="s">
        <v>36</v>
      </c>
      <c r="M110" s="91"/>
      <c r="N110" s="91" t="s">
        <v>87</v>
      </c>
      <c r="O110" s="91" t="s">
        <v>87</v>
      </c>
      <c r="P110" s="91" t="s">
        <v>87</v>
      </c>
      <c r="Q110" s="91" t="s">
        <v>106</v>
      </c>
      <c r="R110" s="91" t="s">
        <v>41</v>
      </c>
      <c r="S110" s="91" t="s">
        <v>107</v>
      </c>
      <c r="T110" s="91" t="s">
        <v>86</v>
      </c>
      <c r="U110" s="91" t="s">
        <v>90</v>
      </c>
      <c r="V110" s="96" t="s">
        <v>318</v>
      </c>
      <c r="W110" s="97" t="str">
        <f>IFERROR(VLOOKUP($V110,'Agrupamiento Activos'!$A$3:$S$23,2,0),"")</f>
        <v>Pública Clasificada</v>
      </c>
      <c r="X110" s="97" t="str">
        <f>IFERROR(VLOOKUP($V110,'Agrupamiento Activos'!$A$4:$S$23,9,0),"")</f>
        <v>Medio</v>
      </c>
      <c r="Y110" s="97" t="str">
        <f>IFERROR(VLOOKUP($V110,'Agrupamiento Activos'!$A$4:$S$23,16,0),"")</f>
        <v>Medio</v>
      </c>
      <c r="Z110" s="97" t="str">
        <f>IFERROR(VLOOKUP($V110,'Agrupamiento Activos'!$A$4:$S$23,19,0),"")</f>
        <v>Medio</v>
      </c>
      <c r="AA110" s="98" t="s">
        <v>326</v>
      </c>
      <c r="AB110" s="98" t="s">
        <v>330</v>
      </c>
      <c r="AC110" s="99" t="s">
        <v>331</v>
      </c>
      <c r="AD110" s="98" t="s">
        <v>327</v>
      </c>
      <c r="AE110" s="100">
        <v>43237</v>
      </c>
      <c r="AF110" s="99" t="s">
        <v>328</v>
      </c>
      <c r="AG110" s="99" t="s">
        <v>332</v>
      </c>
    </row>
    <row r="111" spans="1:33" ht="41.1" customHeight="1" x14ac:dyDescent="0.25">
      <c r="A111" s="90" t="s">
        <v>80</v>
      </c>
      <c r="B111" s="91" t="s">
        <v>262</v>
      </c>
      <c r="C111" s="90" t="s">
        <v>86</v>
      </c>
      <c r="D111" s="118" t="s">
        <v>285</v>
      </c>
      <c r="E111" s="112" t="s">
        <v>286</v>
      </c>
      <c r="F111" s="90" t="s">
        <v>76</v>
      </c>
      <c r="G111" s="90" t="s">
        <v>36</v>
      </c>
      <c r="H111" s="90"/>
      <c r="I111" s="90"/>
      <c r="J111" s="90" t="s">
        <v>122</v>
      </c>
      <c r="K111" s="90" t="s">
        <v>86</v>
      </c>
      <c r="L111" s="90" t="s">
        <v>36</v>
      </c>
      <c r="M111" s="90"/>
      <c r="N111" s="90" t="s">
        <v>87</v>
      </c>
      <c r="O111" s="90" t="s">
        <v>87</v>
      </c>
      <c r="P111" s="90" t="s">
        <v>87</v>
      </c>
      <c r="Q111" s="90" t="s">
        <v>88</v>
      </c>
      <c r="R111" s="90" t="s">
        <v>41</v>
      </c>
      <c r="S111" s="90" t="s">
        <v>89</v>
      </c>
      <c r="T111" s="90" t="s">
        <v>86</v>
      </c>
      <c r="U111" s="90" t="s">
        <v>90</v>
      </c>
      <c r="V111" s="96" t="s">
        <v>312</v>
      </c>
      <c r="W111" s="97" t="str">
        <f>IFERROR(VLOOKUP($V111,'Agrupamiento Activos'!$A$3:$S$23,2,0),"")</f>
        <v>Pública</v>
      </c>
      <c r="X111" s="97" t="str">
        <f>IFERROR(VLOOKUP($V111,'Agrupamiento Activos'!$A$4:$S$23,9,0),"")</f>
        <v>Medio</v>
      </c>
      <c r="Y111" s="97" t="str">
        <f>IFERROR(VLOOKUP($V111,'Agrupamiento Activos'!$A$4:$S$23,16,0),"")</f>
        <v>Medio</v>
      </c>
      <c r="Z111" s="97" t="str">
        <f>IFERROR(VLOOKUP($V111,'Agrupamiento Activos'!$A$4:$S$23,19,0),"")</f>
        <v>Medio</v>
      </c>
      <c r="AA111" s="98" t="s">
        <v>325</v>
      </c>
      <c r="AB111" s="98" t="s">
        <v>325</v>
      </c>
      <c r="AC111" s="98" t="s">
        <v>325</v>
      </c>
      <c r="AD111" s="98" t="s">
        <v>325</v>
      </c>
      <c r="AE111" s="98" t="s">
        <v>325</v>
      </c>
      <c r="AF111" s="98" t="s">
        <v>325</v>
      </c>
      <c r="AG111" s="98" t="s">
        <v>333</v>
      </c>
    </row>
    <row r="112" spans="1:33" ht="41.1" customHeight="1" x14ac:dyDescent="0.25">
      <c r="A112" s="90" t="s">
        <v>80</v>
      </c>
      <c r="B112" s="91" t="s">
        <v>262</v>
      </c>
      <c r="C112" s="90" t="s">
        <v>86</v>
      </c>
      <c r="D112" s="112" t="s">
        <v>287</v>
      </c>
      <c r="E112" s="112" t="s">
        <v>288</v>
      </c>
      <c r="F112" s="90" t="s">
        <v>76</v>
      </c>
      <c r="G112" s="90" t="s">
        <v>36</v>
      </c>
      <c r="H112" s="90"/>
      <c r="I112" s="90" t="s">
        <v>36</v>
      </c>
      <c r="J112" s="90" t="s">
        <v>282</v>
      </c>
      <c r="K112" s="90" t="s">
        <v>283</v>
      </c>
      <c r="L112" s="90"/>
      <c r="M112" s="90" t="s">
        <v>36</v>
      </c>
      <c r="N112" s="90" t="s">
        <v>87</v>
      </c>
      <c r="O112" s="90" t="s">
        <v>87</v>
      </c>
      <c r="P112" s="90" t="s">
        <v>87</v>
      </c>
      <c r="Q112" s="90" t="s">
        <v>284</v>
      </c>
      <c r="R112" s="90" t="s">
        <v>41</v>
      </c>
      <c r="S112" s="90" t="s">
        <v>284</v>
      </c>
      <c r="T112" s="90" t="s">
        <v>86</v>
      </c>
      <c r="U112" s="90" t="s">
        <v>90</v>
      </c>
      <c r="V112" s="96" t="s">
        <v>321</v>
      </c>
      <c r="W112" s="97" t="str">
        <f>IFERROR(VLOOKUP($V112,'Agrupamiento Activos'!$A$3:$S$23,2,0),"")</f>
        <v>Pública Clasificada</v>
      </c>
      <c r="X112" s="97" t="str">
        <f>IFERROR(VLOOKUP($V112,'Agrupamiento Activos'!$A$4:$S$23,9,0),"")</f>
        <v>Bajo</v>
      </c>
      <c r="Y112" s="97" t="str">
        <f>IFERROR(VLOOKUP($V112,'Agrupamiento Activos'!$A$4:$S$23,16,0),"")</f>
        <v>Bajo</v>
      </c>
      <c r="Z112" s="97" t="str">
        <f>IFERROR(VLOOKUP($V112,'Agrupamiento Activos'!$A$4:$S$23,19,0),"")</f>
        <v>Bajo</v>
      </c>
      <c r="AA112" s="98" t="s">
        <v>326</v>
      </c>
      <c r="AB112" s="98" t="s">
        <v>330</v>
      </c>
      <c r="AC112" s="99" t="s">
        <v>331</v>
      </c>
      <c r="AD112" s="98" t="s">
        <v>327</v>
      </c>
      <c r="AE112" s="100">
        <v>43237</v>
      </c>
      <c r="AF112" s="99" t="s">
        <v>328</v>
      </c>
      <c r="AG112" s="99" t="s">
        <v>332</v>
      </c>
    </row>
    <row r="113" spans="1:33" ht="41.1" customHeight="1" x14ac:dyDescent="0.25">
      <c r="A113" s="90" t="s">
        <v>80</v>
      </c>
      <c r="B113" s="91" t="s">
        <v>262</v>
      </c>
      <c r="C113" s="90" t="s">
        <v>270</v>
      </c>
      <c r="D113" s="112" t="s">
        <v>271</v>
      </c>
      <c r="E113" s="112" t="s">
        <v>289</v>
      </c>
      <c r="F113" s="90" t="s">
        <v>76</v>
      </c>
      <c r="G113" s="90" t="s">
        <v>36</v>
      </c>
      <c r="H113" s="90"/>
      <c r="I113" s="90"/>
      <c r="J113" s="90" t="s">
        <v>122</v>
      </c>
      <c r="K113" s="90" t="s">
        <v>86</v>
      </c>
      <c r="L113" s="90" t="s">
        <v>36</v>
      </c>
      <c r="M113" s="90"/>
      <c r="N113" s="90" t="s">
        <v>87</v>
      </c>
      <c r="O113" s="90" t="s">
        <v>87</v>
      </c>
      <c r="P113" s="90" t="s">
        <v>87</v>
      </c>
      <c r="Q113" s="90" t="s">
        <v>88</v>
      </c>
      <c r="R113" s="90" t="s">
        <v>41</v>
      </c>
      <c r="S113" s="90" t="s">
        <v>89</v>
      </c>
      <c r="T113" s="90" t="s">
        <v>86</v>
      </c>
      <c r="U113" s="90" t="s">
        <v>90</v>
      </c>
      <c r="V113" s="96" t="s">
        <v>312</v>
      </c>
      <c r="W113" s="97" t="str">
        <f>IFERROR(VLOOKUP($V113,'Agrupamiento Activos'!$A$3:$S$23,2,0),"")</f>
        <v>Pública</v>
      </c>
      <c r="X113" s="97" t="str">
        <f>IFERROR(VLOOKUP($V113,'Agrupamiento Activos'!$A$4:$S$23,9,0),"")</f>
        <v>Medio</v>
      </c>
      <c r="Y113" s="97" t="str">
        <f>IFERROR(VLOOKUP($V113,'Agrupamiento Activos'!$A$4:$S$23,16,0),"")</f>
        <v>Medio</v>
      </c>
      <c r="Z113" s="97" t="str">
        <f>IFERROR(VLOOKUP($V113,'Agrupamiento Activos'!$A$4:$S$23,19,0),"")</f>
        <v>Medio</v>
      </c>
      <c r="AA113" s="98" t="s">
        <v>325</v>
      </c>
      <c r="AB113" s="98" t="s">
        <v>325</v>
      </c>
      <c r="AC113" s="98" t="s">
        <v>325</v>
      </c>
      <c r="AD113" s="98" t="s">
        <v>325</v>
      </c>
      <c r="AE113" s="98" t="s">
        <v>325</v>
      </c>
      <c r="AF113" s="98" t="s">
        <v>325</v>
      </c>
      <c r="AG113" s="98" t="s">
        <v>333</v>
      </c>
    </row>
    <row r="114" spans="1:33" ht="41.1" customHeight="1" x14ac:dyDescent="0.25">
      <c r="A114" s="90" t="s">
        <v>80</v>
      </c>
      <c r="B114" s="91" t="s">
        <v>262</v>
      </c>
      <c r="C114" s="90" t="s">
        <v>75</v>
      </c>
      <c r="D114" s="112" t="s">
        <v>242</v>
      </c>
      <c r="E114" s="112" t="s">
        <v>290</v>
      </c>
      <c r="F114" s="90" t="s">
        <v>76</v>
      </c>
      <c r="G114" s="90" t="s">
        <v>36</v>
      </c>
      <c r="H114" s="90"/>
      <c r="I114" s="90"/>
      <c r="J114" s="90" t="s">
        <v>122</v>
      </c>
      <c r="K114" s="90" t="s">
        <v>291</v>
      </c>
      <c r="L114" s="90" t="s">
        <v>36</v>
      </c>
      <c r="M114" s="90"/>
      <c r="N114" s="90" t="s">
        <v>95</v>
      </c>
      <c r="O114" s="90" t="s">
        <v>104</v>
      </c>
      <c r="P114" s="90" t="s">
        <v>195</v>
      </c>
      <c r="Q114" s="90" t="s">
        <v>164</v>
      </c>
      <c r="R114" s="90" t="s">
        <v>41</v>
      </c>
      <c r="S114" s="90" t="s">
        <v>89</v>
      </c>
      <c r="T114" s="90" t="s">
        <v>86</v>
      </c>
      <c r="U114" s="90" t="s">
        <v>90</v>
      </c>
      <c r="V114" s="96" t="s">
        <v>215</v>
      </c>
      <c r="W114" s="97" t="str">
        <f>IFERROR(VLOOKUP($V114,'Agrupamiento Activos'!$A$3:$S$23,2,0),"")</f>
        <v>Pública Clasificada</v>
      </c>
      <c r="X114" s="97" t="str">
        <f>IFERROR(VLOOKUP($V114,'Agrupamiento Activos'!$A$4:$S$23,9,0),"")</f>
        <v>Bajo</v>
      </c>
      <c r="Y114" s="97" t="str">
        <f>IFERROR(VLOOKUP($V114,'Agrupamiento Activos'!$A$4:$S$23,16,0),"")</f>
        <v>Bajo</v>
      </c>
      <c r="Z114" s="97" t="str">
        <f>IFERROR(VLOOKUP($V114,'Agrupamiento Activos'!$A$4:$S$23,19,0),"")</f>
        <v>Bajo</v>
      </c>
      <c r="AA114" s="98" t="s">
        <v>326</v>
      </c>
      <c r="AB114" s="98" t="s">
        <v>330</v>
      </c>
      <c r="AC114" s="99" t="s">
        <v>331</v>
      </c>
      <c r="AD114" s="98" t="s">
        <v>327</v>
      </c>
      <c r="AE114" s="100">
        <v>43237</v>
      </c>
      <c r="AF114" s="99" t="s">
        <v>328</v>
      </c>
      <c r="AG114" s="99" t="s">
        <v>332</v>
      </c>
    </row>
    <row r="115" spans="1:33" ht="41.1" customHeight="1" x14ac:dyDescent="0.25">
      <c r="A115" s="90" t="s">
        <v>80</v>
      </c>
      <c r="B115" s="91" t="s">
        <v>262</v>
      </c>
      <c r="C115" s="90" t="s">
        <v>77</v>
      </c>
      <c r="D115" s="112" t="s">
        <v>274</v>
      </c>
      <c r="E115" s="112" t="s">
        <v>292</v>
      </c>
      <c r="F115" s="90" t="s">
        <v>76</v>
      </c>
      <c r="G115" s="90" t="s">
        <v>36</v>
      </c>
      <c r="H115" s="90"/>
      <c r="I115" s="90"/>
      <c r="J115" s="90" t="s">
        <v>122</v>
      </c>
      <c r="K115" s="90" t="s">
        <v>86</v>
      </c>
      <c r="L115" s="90" t="s">
        <v>36</v>
      </c>
      <c r="M115" s="90"/>
      <c r="N115" s="90" t="s">
        <v>87</v>
      </c>
      <c r="O115" s="90" t="s">
        <v>87</v>
      </c>
      <c r="P115" s="90" t="s">
        <v>87</v>
      </c>
      <c r="Q115" s="90" t="s">
        <v>159</v>
      </c>
      <c r="R115" s="90" t="s">
        <v>41</v>
      </c>
      <c r="S115" s="91" t="s">
        <v>160</v>
      </c>
      <c r="T115" s="90" t="s">
        <v>86</v>
      </c>
      <c r="U115" s="90" t="s">
        <v>90</v>
      </c>
      <c r="V115" s="96" t="s">
        <v>367</v>
      </c>
      <c r="W115" s="97" t="str">
        <f>IFERROR(VLOOKUP($V115,'Agrupamiento Activos'!$A$3:$S$23,2,0),"")</f>
        <v>Pública Clasificada</v>
      </c>
      <c r="X115" s="97" t="str">
        <f>IFERROR(VLOOKUP($V115,'Agrupamiento Activos'!$A$4:$S$23,9,0),"")</f>
        <v>Medio</v>
      </c>
      <c r="Y115" s="97" t="str">
        <f>IFERROR(VLOOKUP($V115,'Agrupamiento Activos'!$A$4:$S$23,16,0),"")</f>
        <v>Alto</v>
      </c>
      <c r="Z115" s="97" t="str">
        <f>IFERROR(VLOOKUP($V115,'Agrupamiento Activos'!$A$4:$S$23,19,0),"")</f>
        <v>Medio</v>
      </c>
      <c r="AA115" s="98" t="s">
        <v>325</v>
      </c>
      <c r="AB115" s="98" t="s">
        <v>325</v>
      </c>
      <c r="AC115" s="98" t="s">
        <v>325</v>
      </c>
      <c r="AD115" s="98" t="s">
        <v>325</v>
      </c>
      <c r="AE115" s="98" t="s">
        <v>325</v>
      </c>
      <c r="AF115" s="98" t="s">
        <v>325</v>
      </c>
      <c r="AG115" s="98" t="s">
        <v>333</v>
      </c>
    </row>
    <row r="116" spans="1:33" ht="41.1" customHeight="1" x14ac:dyDescent="0.25">
      <c r="A116" s="90" t="s">
        <v>80</v>
      </c>
      <c r="B116" s="91" t="s">
        <v>262</v>
      </c>
      <c r="C116" s="90" t="s">
        <v>86</v>
      </c>
      <c r="D116" s="112" t="s">
        <v>293</v>
      </c>
      <c r="E116" s="112" t="s">
        <v>294</v>
      </c>
      <c r="F116" s="90" t="s">
        <v>76</v>
      </c>
      <c r="G116" s="90" t="s">
        <v>36</v>
      </c>
      <c r="H116" s="90"/>
      <c r="I116" s="90"/>
      <c r="J116" s="90" t="s">
        <v>122</v>
      </c>
      <c r="K116" s="90" t="s">
        <v>86</v>
      </c>
      <c r="L116" s="90" t="s">
        <v>36</v>
      </c>
      <c r="M116" s="90"/>
      <c r="N116" s="90" t="s">
        <v>87</v>
      </c>
      <c r="O116" s="90" t="s">
        <v>87</v>
      </c>
      <c r="P116" s="90" t="s">
        <v>87</v>
      </c>
      <c r="Q116" s="90" t="s">
        <v>88</v>
      </c>
      <c r="R116" s="90" t="s">
        <v>41</v>
      </c>
      <c r="S116" s="90" t="s">
        <v>89</v>
      </c>
      <c r="T116" s="90" t="s">
        <v>86</v>
      </c>
      <c r="U116" s="90" t="s">
        <v>90</v>
      </c>
      <c r="V116" s="96" t="s">
        <v>312</v>
      </c>
      <c r="W116" s="97" t="str">
        <f>IFERROR(VLOOKUP($V116,'Agrupamiento Activos'!$A$3:$S$23,2,0),"")</f>
        <v>Pública</v>
      </c>
      <c r="X116" s="97" t="str">
        <f>IFERROR(VLOOKUP($V116,'Agrupamiento Activos'!$A$4:$S$23,9,0),"")</f>
        <v>Medio</v>
      </c>
      <c r="Y116" s="97" t="str">
        <f>IFERROR(VLOOKUP($V116,'Agrupamiento Activos'!$A$4:$S$23,16,0),"")</f>
        <v>Medio</v>
      </c>
      <c r="Z116" s="97" t="str">
        <f>IFERROR(VLOOKUP($V116,'Agrupamiento Activos'!$A$4:$S$23,19,0),"")</f>
        <v>Medio</v>
      </c>
      <c r="AA116" s="98" t="s">
        <v>325</v>
      </c>
      <c r="AB116" s="98" t="s">
        <v>325</v>
      </c>
      <c r="AC116" s="98" t="s">
        <v>325</v>
      </c>
      <c r="AD116" s="98" t="s">
        <v>325</v>
      </c>
      <c r="AE116" s="98" t="s">
        <v>325</v>
      </c>
      <c r="AF116" s="98" t="s">
        <v>325</v>
      </c>
      <c r="AG116" s="98" t="s">
        <v>333</v>
      </c>
    </row>
    <row r="117" spans="1:33" ht="41.1" customHeight="1" x14ac:dyDescent="0.25">
      <c r="A117" s="90" t="s">
        <v>80</v>
      </c>
      <c r="B117" s="91" t="s">
        <v>262</v>
      </c>
      <c r="C117" s="90" t="s">
        <v>86</v>
      </c>
      <c r="D117" s="112" t="s">
        <v>293</v>
      </c>
      <c r="E117" s="112" t="s">
        <v>295</v>
      </c>
      <c r="F117" s="90" t="s">
        <v>76</v>
      </c>
      <c r="G117" s="90"/>
      <c r="H117" s="90"/>
      <c r="I117" s="90" t="s">
        <v>36</v>
      </c>
      <c r="J117" s="90" t="s">
        <v>91</v>
      </c>
      <c r="K117" s="90" t="s">
        <v>187</v>
      </c>
      <c r="L117" s="90" t="s">
        <v>36</v>
      </c>
      <c r="M117" s="90"/>
      <c r="N117" s="90" t="s">
        <v>87</v>
      </c>
      <c r="O117" s="90" t="s">
        <v>87</v>
      </c>
      <c r="P117" s="90" t="s">
        <v>87</v>
      </c>
      <c r="Q117" s="90" t="s">
        <v>106</v>
      </c>
      <c r="R117" s="90" t="s">
        <v>41</v>
      </c>
      <c r="S117" s="90" t="s">
        <v>189</v>
      </c>
      <c r="T117" s="90" t="s">
        <v>86</v>
      </c>
      <c r="U117" s="90" t="s">
        <v>90</v>
      </c>
      <c r="V117" s="96" t="s">
        <v>312</v>
      </c>
      <c r="W117" s="97" t="str">
        <f>IFERROR(VLOOKUP($V117,'Agrupamiento Activos'!$A$3:$S$23,2,0),"")</f>
        <v>Pública</v>
      </c>
      <c r="X117" s="97" t="str">
        <f>IFERROR(VLOOKUP($V117,'Agrupamiento Activos'!$A$4:$S$23,9,0),"")</f>
        <v>Medio</v>
      </c>
      <c r="Y117" s="97" t="str">
        <f>IFERROR(VLOOKUP($V117,'Agrupamiento Activos'!$A$4:$S$23,16,0),"")</f>
        <v>Medio</v>
      </c>
      <c r="Z117" s="97" t="str">
        <f>IFERROR(VLOOKUP($V117,'Agrupamiento Activos'!$A$4:$S$23,19,0),"")</f>
        <v>Medio</v>
      </c>
      <c r="AA117" s="98" t="s">
        <v>325</v>
      </c>
      <c r="AB117" s="98" t="s">
        <v>325</v>
      </c>
      <c r="AC117" s="98" t="s">
        <v>325</v>
      </c>
      <c r="AD117" s="98" t="s">
        <v>325</v>
      </c>
      <c r="AE117" s="98" t="s">
        <v>325</v>
      </c>
      <c r="AF117" s="98" t="s">
        <v>325</v>
      </c>
      <c r="AG117" s="98" t="s">
        <v>333</v>
      </c>
    </row>
    <row r="118" spans="1:33" ht="41.1" customHeight="1" x14ac:dyDescent="0.25">
      <c r="A118" s="90" t="s">
        <v>80</v>
      </c>
      <c r="B118" s="91" t="s">
        <v>262</v>
      </c>
      <c r="C118" s="90" t="s">
        <v>296</v>
      </c>
      <c r="D118" s="112" t="s">
        <v>297</v>
      </c>
      <c r="E118" s="112" t="s">
        <v>298</v>
      </c>
      <c r="F118" s="90" t="s">
        <v>76</v>
      </c>
      <c r="G118" s="90" t="s">
        <v>36</v>
      </c>
      <c r="H118" s="90"/>
      <c r="I118" s="90"/>
      <c r="J118" s="90" t="s">
        <v>122</v>
      </c>
      <c r="K118" s="90" t="s">
        <v>86</v>
      </c>
      <c r="L118" s="90" t="s">
        <v>36</v>
      </c>
      <c r="M118" s="90"/>
      <c r="N118" s="90" t="s">
        <v>87</v>
      </c>
      <c r="O118" s="90" t="s">
        <v>87</v>
      </c>
      <c r="P118" s="90" t="s">
        <v>87</v>
      </c>
      <c r="Q118" s="90" t="s">
        <v>159</v>
      </c>
      <c r="R118" s="90" t="s">
        <v>41</v>
      </c>
      <c r="S118" s="91" t="s">
        <v>160</v>
      </c>
      <c r="T118" s="90" t="s">
        <v>86</v>
      </c>
      <c r="U118" s="90" t="s">
        <v>90</v>
      </c>
      <c r="V118" s="96" t="s">
        <v>322</v>
      </c>
      <c r="W118" s="97" t="str">
        <f>IFERROR(VLOOKUP($V118,'Agrupamiento Activos'!$A$3:$S$23,2,0),"")</f>
        <v>Pública Clasificada</v>
      </c>
      <c r="X118" s="97" t="str">
        <f>IFERROR(VLOOKUP($V118,'Agrupamiento Activos'!$A$4:$S$23,9,0),"")</f>
        <v>Medio</v>
      </c>
      <c r="Y118" s="97" t="str">
        <f>IFERROR(VLOOKUP($V118,'Agrupamiento Activos'!$A$4:$S$23,16,0),"")</f>
        <v>Medio</v>
      </c>
      <c r="Z118" s="97" t="str">
        <f>IFERROR(VLOOKUP($V118,'Agrupamiento Activos'!$A$4:$S$23,19,0),"")</f>
        <v>Medio</v>
      </c>
      <c r="AA118" s="98" t="s">
        <v>326</v>
      </c>
      <c r="AB118" s="98" t="s">
        <v>330</v>
      </c>
      <c r="AC118" s="99" t="s">
        <v>331</v>
      </c>
      <c r="AD118" s="98" t="s">
        <v>327</v>
      </c>
      <c r="AE118" s="100">
        <v>43237</v>
      </c>
      <c r="AF118" s="99" t="s">
        <v>328</v>
      </c>
      <c r="AG118" s="99" t="s">
        <v>332</v>
      </c>
    </row>
    <row r="119" spans="1:33" ht="41.1" customHeight="1" x14ac:dyDescent="0.25">
      <c r="A119" s="90" t="s">
        <v>80</v>
      </c>
      <c r="B119" s="91" t="s">
        <v>262</v>
      </c>
      <c r="C119" s="90" t="s">
        <v>86</v>
      </c>
      <c r="D119" s="112" t="s">
        <v>299</v>
      </c>
      <c r="E119" s="112" t="s">
        <v>300</v>
      </c>
      <c r="F119" s="90" t="s">
        <v>76</v>
      </c>
      <c r="G119" s="90" t="s">
        <v>36</v>
      </c>
      <c r="H119" s="90"/>
      <c r="I119" s="90"/>
      <c r="J119" s="90" t="s">
        <v>122</v>
      </c>
      <c r="K119" s="90" t="s">
        <v>86</v>
      </c>
      <c r="L119" s="90" t="s">
        <v>36</v>
      </c>
      <c r="M119" s="90"/>
      <c r="N119" s="90" t="s">
        <v>87</v>
      </c>
      <c r="O119" s="90" t="s">
        <v>87</v>
      </c>
      <c r="P119" s="90" t="s">
        <v>87</v>
      </c>
      <c r="Q119" s="90" t="s">
        <v>301</v>
      </c>
      <c r="R119" s="90" t="s">
        <v>41</v>
      </c>
      <c r="S119" s="90" t="s">
        <v>302</v>
      </c>
      <c r="T119" s="90" t="s">
        <v>86</v>
      </c>
      <c r="U119" s="90" t="s">
        <v>90</v>
      </c>
      <c r="V119" s="96" t="s">
        <v>312</v>
      </c>
      <c r="W119" s="97" t="str">
        <f>IFERROR(VLOOKUP($V119,'Agrupamiento Activos'!$A$3:$S$23,2,0),"")</f>
        <v>Pública</v>
      </c>
      <c r="X119" s="97" t="str">
        <f>IFERROR(VLOOKUP($V119,'Agrupamiento Activos'!$A$4:$S$23,9,0),"")</f>
        <v>Medio</v>
      </c>
      <c r="Y119" s="97" t="str">
        <f>IFERROR(VLOOKUP($V119,'Agrupamiento Activos'!$A$4:$S$23,16,0),"")</f>
        <v>Medio</v>
      </c>
      <c r="Z119" s="97" t="str">
        <f>IFERROR(VLOOKUP($V119,'Agrupamiento Activos'!$A$4:$S$23,19,0),"")</f>
        <v>Medio</v>
      </c>
      <c r="AA119" s="98" t="s">
        <v>325</v>
      </c>
      <c r="AB119" s="98" t="s">
        <v>325</v>
      </c>
      <c r="AC119" s="98" t="s">
        <v>325</v>
      </c>
      <c r="AD119" s="98" t="s">
        <v>325</v>
      </c>
      <c r="AE119" s="98" t="s">
        <v>325</v>
      </c>
      <c r="AF119" s="98" t="s">
        <v>325</v>
      </c>
      <c r="AG119" s="98" t="s">
        <v>333</v>
      </c>
    </row>
    <row r="120" spans="1:33" ht="41.1" customHeight="1" x14ac:dyDescent="0.25">
      <c r="A120" s="90" t="s">
        <v>80</v>
      </c>
      <c r="B120" s="91" t="s">
        <v>262</v>
      </c>
      <c r="C120" s="90" t="s">
        <v>303</v>
      </c>
      <c r="D120" s="112" t="s">
        <v>304</v>
      </c>
      <c r="E120" s="112" t="s">
        <v>305</v>
      </c>
      <c r="F120" s="90" t="s">
        <v>76</v>
      </c>
      <c r="G120" s="90" t="s">
        <v>36</v>
      </c>
      <c r="H120" s="90"/>
      <c r="I120" s="90"/>
      <c r="J120" s="90" t="s">
        <v>122</v>
      </c>
      <c r="K120" s="90" t="s">
        <v>86</v>
      </c>
      <c r="L120" s="90" t="s">
        <v>36</v>
      </c>
      <c r="M120" s="90"/>
      <c r="N120" s="90" t="s">
        <v>87</v>
      </c>
      <c r="O120" s="90" t="s">
        <v>87</v>
      </c>
      <c r="P120" s="90" t="s">
        <v>87</v>
      </c>
      <c r="Q120" s="90" t="s">
        <v>159</v>
      </c>
      <c r="R120" s="90" t="s">
        <v>41</v>
      </c>
      <c r="S120" s="91" t="s">
        <v>160</v>
      </c>
      <c r="T120" s="90" t="s">
        <v>86</v>
      </c>
      <c r="U120" s="90" t="s">
        <v>90</v>
      </c>
      <c r="V120" s="96" t="s">
        <v>322</v>
      </c>
      <c r="W120" s="97" t="str">
        <f>IFERROR(VLOOKUP($V120,'Agrupamiento Activos'!$A$3:$S$23,2,0),"")</f>
        <v>Pública Clasificada</v>
      </c>
      <c r="X120" s="97" t="str">
        <f>IFERROR(VLOOKUP($V120,'Agrupamiento Activos'!$A$4:$S$23,9,0),"")</f>
        <v>Medio</v>
      </c>
      <c r="Y120" s="97" t="str">
        <f>IFERROR(VLOOKUP($V120,'Agrupamiento Activos'!$A$4:$S$23,16,0),"")</f>
        <v>Medio</v>
      </c>
      <c r="Z120" s="97" t="str">
        <f>IFERROR(VLOOKUP($V120,'Agrupamiento Activos'!$A$4:$S$23,19,0),"")</f>
        <v>Medio</v>
      </c>
      <c r="AA120" s="98" t="s">
        <v>326</v>
      </c>
      <c r="AB120" s="98" t="s">
        <v>330</v>
      </c>
      <c r="AC120" s="99" t="s">
        <v>331</v>
      </c>
      <c r="AD120" s="98" t="s">
        <v>327</v>
      </c>
      <c r="AE120" s="100">
        <v>43237</v>
      </c>
      <c r="AF120" s="99" t="s">
        <v>328</v>
      </c>
      <c r="AG120" s="99" t="s">
        <v>332</v>
      </c>
    </row>
    <row r="121" spans="1:33" ht="41.1" customHeight="1" x14ac:dyDescent="0.25">
      <c r="A121" s="90" t="s">
        <v>80</v>
      </c>
      <c r="B121" s="91" t="s">
        <v>262</v>
      </c>
      <c r="C121" s="90" t="s">
        <v>77</v>
      </c>
      <c r="D121" s="112" t="s">
        <v>274</v>
      </c>
      <c r="E121" s="112" t="s">
        <v>306</v>
      </c>
      <c r="F121" s="90" t="s">
        <v>76</v>
      </c>
      <c r="G121" s="90" t="s">
        <v>36</v>
      </c>
      <c r="H121" s="90"/>
      <c r="I121" s="90"/>
      <c r="J121" s="90" t="s">
        <v>122</v>
      </c>
      <c r="K121" s="90" t="s">
        <v>86</v>
      </c>
      <c r="L121" s="90" t="s">
        <v>36</v>
      </c>
      <c r="M121" s="90"/>
      <c r="N121" s="90" t="s">
        <v>87</v>
      </c>
      <c r="O121" s="90" t="s">
        <v>87</v>
      </c>
      <c r="P121" s="90" t="s">
        <v>87</v>
      </c>
      <c r="Q121" s="90" t="s">
        <v>159</v>
      </c>
      <c r="R121" s="90" t="s">
        <v>41</v>
      </c>
      <c r="S121" s="91" t="s">
        <v>160</v>
      </c>
      <c r="T121" s="90" t="s">
        <v>86</v>
      </c>
      <c r="U121" s="90" t="s">
        <v>90</v>
      </c>
      <c r="V121" s="96" t="s">
        <v>334</v>
      </c>
      <c r="W121" s="97" t="str">
        <f>IFERROR(VLOOKUP($V121,'Agrupamiento Activos'!$A$3:$S$23,2,0),"")</f>
        <v/>
      </c>
      <c r="X121" s="97" t="str">
        <f>IFERROR(VLOOKUP($V121,'Agrupamiento Activos'!$A$4:$S$23,9,0),"")</f>
        <v/>
      </c>
      <c r="Y121" s="97" t="str">
        <f>IFERROR(VLOOKUP($V121,'Agrupamiento Activos'!$A$4:$S$23,16,0),"")</f>
        <v/>
      </c>
      <c r="Z121" s="97" t="str">
        <f>IFERROR(VLOOKUP($V121,'Agrupamiento Activos'!$A$4:$S$23,19,0),"")</f>
        <v/>
      </c>
      <c r="AA121" s="98" t="s">
        <v>325</v>
      </c>
      <c r="AB121" s="98" t="s">
        <v>325</v>
      </c>
      <c r="AC121" s="98" t="s">
        <v>325</v>
      </c>
      <c r="AD121" s="98" t="s">
        <v>325</v>
      </c>
      <c r="AE121" s="98" t="s">
        <v>325</v>
      </c>
      <c r="AF121" s="98" t="s">
        <v>325</v>
      </c>
      <c r="AG121" s="98" t="s">
        <v>333</v>
      </c>
    </row>
    <row r="122" spans="1:33" ht="41.1" customHeight="1" x14ac:dyDescent="0.25">
      <c r="A122" s="90" t="s">
        <v>80</v>
      </c>
      <c r="B122" s="91" t="s">
        <v>262</v>
      </c>
      <c r="C122" s="90" t="s">
        <v>78</v>
      </c>
      <c r="D122" s="112" t="s">
        <v>162</v>
      </c>
      <c r="E122" s="112" t="s">
        <v>307</v>
      </c>
      <c r="F122" s="90" t="s">
        <v>76</v>
      </c>
      <c r="G122" s="90" t="s">
        <v>36</v>
      </c>
      <c r="H122" s="90"/>
      <c r="I122" s="90"/>
      <c r="J122" s="90" t="s">
        <v>122</v>
      </c>
      <c r="K122" s="90" t="s">
        <v>86</v>
      </c>
      <c r="L122" s="90" t="s">
        <v>36</v>
      </c>
      <c r="M122" s="90"/>
      <c r="N122" s="90" t="s">
        <v>87</v>
      </c>
      <c r="O122" s="90" t="s">
        <v>87</v>
      </c>
      <c r="P122" s="90" t="s">
        <v>87</v>
      </c>
      <c r="Q122" s="90" t="s">
        <v>88</v>
      </c>
      <c r="R122" s="90" t="s">
        <v>41</v>
      </c>
      <c r="S122" s="90" t="s">
        <v>89</v>
      </c>
      <c r="T122" s="90" t="s">
        <v>86</v>
      </c>
      <c r="U122" s="90" t="s">
        <v>90</v>
      </c>
      <c r="V122" s="96" t="s">
        <v>162</v>
      </c>
      <c r="W122" s="97" t="str">
        <f>IFERROR(VLOOKUP($V122,'Agrupamiento Activos'!$A$3:$S$23,2,0),"")</f>
        <v>Pública</v>
      </c>
      <c r="X122" s="97" t="str">
        <f>IFERROR(VLOOKUP($V122,'Agrupamiento Activos'!$A$4:$S$23,9,0),"")</f>
        <v>Medio</v>
      </c>
      <c r="Y122" s="97" t="str">
        <f>IFERROR(VLOOKUP($V122,'Agrupamiento Activos'!$A$4:$S$23,16,0),"")</f>
        <v>Medio</v>
      </c>
      <c r="Z122" s="97" t="str">
        <f>IFERROR(VLOOKUP($V122,'Agrupamiento Activos'!$A$4:$S$23,19,0),"")</f>
        <v>Medio</v>
      </c>
      <c r="AA122" s="98" t="s">
        <v>325</v>
      </c>
      <c r="AB122" s="98" t="s">
        <v>325</v>
      </c>
      <c r="AC122" s="98" t="s">
        <v>325</v>
      </c>
      <c r="AD122" s="98" t="s">
        <v>325</v>
      </c>
      <c r="AE122" s="98" t="s">
        <v>325</v>
      </c>
      <c r="AF122" s="98" t="s">
        <v>325</v>
      </c>
      <c r="AG122" s="98" t="s">
        <v>333</v>
      </c>
    </row>
    <row r="123" spans="1:33" ht="41.1" customHeight="1" x14ac:dyDescent="0.25">
      <c r="A123" s="90" t="s">
        <v>80</v>
      </c>
      <c r="B123" s="91" t="s">
        <v>262</v>
      </c>
      <c r="C123" s="90" t="s">
        <v>308</v>
      </c>
      <c r="D123" s="112" t="s">
        <v>309</v>
      </c>
      <c r="E123" s="112" t="s">
        <v>310</v>
      </c>
      <c r="F123" s="90" t="s">
        <v>76</v>
      </c>
      <c r="G123" s="90" t="s">
        <v>36</v>
      </c>
      <c r="H123" s="90"/>
      <c r="I123" s="90"/>
      <c r="J123" s="90" t="s">
        <v>122</v>
      </c>
      <c r="K123" s="90" t="s">
        <v>86</v>
      </c>
      <c r="L123" s="90" t="s">
        <v>36</v>
      </c>
      <c r="M123" s="90"/>
      <c r="N123" s="90" t="s">
        <v>87</v>
      </c>
      <c r="O123" s="90" t="s">
        <v>87</v>
      </c>
      <c r="P123" s="90" t="s">
        <v>87</v>
      </c>
      <c r="Q123" s="90" t="s">
        <v>159</v>
      </c>
      <c r="R123" s="90" t="s">
        <v>41</v>
      </c>
      <c r="S123" s="91" t="s">
        <v>160</v>
      </c>
      <c r="T123" s="90" t="s">
        <v>86</v>
      </c>
      <c r="U123" s="90" t="s">
        <v>90</v>
      </c>
      <c r="V123" s="96" t="s">
        <v>322</v>
      </c>
      <c r="W123" s="97" t="str">
        <f>IFERROR(VLOOKUP($V123,'Agrupamiento Activos'!$A$3:$S$23,2,0),"")</f>
        <v>Pública Clasificada</v>
      </c>
      <c r="X123" s="97" t="str">
        <f>IFERROR(VLOOKUP($V123,'Agrupamiento Activos'!$A$4:$S$23,9,0),"")</f>
        <v>Medio</v>
      </c>
      <c r="Y123" s="97" t="str">
        <f>IFERROR(VLOOKUP($V123,'Agrupamiento Activos'!$A$4:$S$23,16,0),"")</f>
        <v>Medio</v>
      </c>
      <c r="Z123" s="97" t="str">
        <f>IFERROR(VLOOKUP($V123,'Agrupamiento Activos'!$A$4:$S$23,19,0),"")</f>
        <v>Medio</v>
      </c>
      <c r="AA123" s="98" t="s">
        <v>326</v>
      </c>
      <c r="AB123" s="98" t="s">
        <v>330</v>
      </c>
      <c r="AC123" s="99" t="s">
        <v>331</v>
      </c>
      <c r="AD123" s="98" t="s">
        <v>327</v>
      </c>
      <c r="AE123" s="100">
        <v>43237</v>
      </c>
      <c r="AF123" s="99" t="s">
        <v>328</v>
      </c>
      <c r="AG123" s="99" t="s">
        <v>332</v>
      </c>
    </row>
  </sheetData>
  <sheetProtection password="AA9E" sheet="1" objects="1" scenarios="1" insertRows="0" deleteRows="0" sort="0" autoFilter="0" pivotTables="0"/>
  <customSheetViews>
    <customSheetView guid="{5A47BE45-6FF8-E742-A61A-489459C72465}" scale="150" showPageBreaks="1" showGridLines="0" hiddenColumns="1" view="pageBreakPreview" topLeftCell="N19">
      <selection activeCell="R37" sqref="R25:R37"/>
      <pageMargins left="0.70866141732283472" right="0.70866141732283472" top="0.74803149606299213" bottom="0.74803149606299213" header="0.31496062992125984" footer="0.31496062992125984"/>
      <pageSetup scale="22" orientation="landscape" r:id="rId1"/>
      <headerFooter>
        <oddFooter>&amp;C&amp;A&amp;G</oddFooter>
      </headerFooter>
    </customSheetView>
  </customSheetViews>
  <mergeCells count="56">
    <mergeCell ref="B1:AG4"/>
    <mergeCell ref="E22:E23"/>
    <mergeCell ref="F22:F23"/>
    <mergeCell ref="G22:G23"/>
    <mergeCell ref="A16:R16"/>
    <mergeCell ref="A13:R13"/>
    <mergeCell ref="A14:R14"/>
    <mergeCell ref="A9:E9"/>
    <mergeCell ref="A1:A4"/>
    <mergeCell ref="F10:R10"/>
    <mergeCell ref="A12:R12"/>
    <mergeCell ref="O22:O23"/>
    <mergeCell ref="P22:P23"/>
    <mergeCell ref="A20:U20"/>
    <mergeCell ref="A21:A23"/>
    <mergeCell ref="B21:B23"/>
    <mergeCell ref="Z21:Z23"/>
    <mergeCell ref="N22:N23"/>
    <mergeCell ref="K22:K23"/>
    <mergeCell ref="A10:E10"/>
    <mergeCell ref="A7:E7"/>
    <mergeCell ref="A8:E8"/>
    <mergeCell ref="F7:R7"/>
    <mergeCell ref="F8:R8"/>
    <mergeCell ref="F9:R9"/>
    <mergeCell ref="L21:M21"/>
    <mergeCell ref="N21:P21"/>
    <mergeCell ref="C21:C23"/>
    <mergeCell ref="L22:L23"/>
    <mergeCell ref="M22:M23"/>
    <mergeCell ref="D22:D23"/>
    <mergeCell ref="H22:H23"/>
    <mergeCell ref="V20:Z20"/>
    <mergeCell ref="AH20:AK23"/>
    <mergeCell ref="Q22:Q23"/>
    <mergeCell ref="S22:S23"/>
    <mergeCell ref="T22:T23"/>
    <mergeCell ref="U22:U23"/>
    <mergeCell ref="AA21:AA23"/>
    <mergeCell ref="AB21:AB23"/>
    <mergeCell ref="AC21:AC23"/>
    <mergeCell ref="R22:R23"/>
    <mergeCell ref="Q21:U21"/>
    <mergeCell ref="AE21:AE23"/>
    <mergeCell ref="AD21:AD23"/>
    <mergeCell ref="AF21:AF23"/>
    <mergeCell ref="AA20:AF20"/>
    <mergeCell ref="AG20:AG23"/>
    <mergeCell ref="J22:J23"/>
    <mergeCell ref="D21:F21"/>
    <mergeCell ref="G21:K21"/>
    <mergeCell ref="Y21:Y23"/>
    <mergeCell ref="X21:X23"/>
    <mergeCell ref="W21:W23"/>
    <mergeCell ref="V21:V23"/>
    <mergeCell ref="I22:I23"/>
  </mergeCells>
  <conditionalFormatting sqref="W24:W123">
    <cfRule type="containsText" dxfId="173" priority="10" operator="containsText" text="Pública Clasificada">
      <formula>NOT(ISERROR(SEARCH("Pública Clasificada",W24)))</formula>
    </cfRule>
    <cfRule type="containsText" dxfId="172" priority="11" operator="containsText" text="Pública Reservada">
      <formula>NOT(ISERROR(SEARCH("Pública Reservada",W24)))</formula>
    </cfRule>
    <cfRule type="containsText" dxfId="171" priority="12" operator="containsText" text="Pública">
      <formula>NOT(ISERROR(SEARCH("Pública",W24)))</formula>
    </cfRule>
  </conditionalFormatting>
  <conditionalFormatting sqref="X24:Z123">
    <cfRule type="containsText" dxfId="170" priority="7" operator="containsText" text="Medio">
      <formula>NOT(ISERROR(SEARCH("Medio",X24)))</formula>
    </cfRule>
    <cfRule type="containsText" dxfId="169" priority="8" operator="containsText" text="Alto">
      <formula>NOT(ISERROR(SEARCH("Alto",X24)))</formula>
    </cfRule>
    <cfRule type="containsText" dxfId="168" priority="9" operator="containsText" text="Bajo">
      <formula>NOT(ISERROR(SEARCH("Bajo",X24)))</formula>
    </cfRule>
  </conditionalFormatting>
  <conditionalFormatting sqref="W24">
    <cfRule type="containsText" dxfId="167" priority="154" operator="containsText" text="Pública Clasificada">
      <formula>NOT(ISERROR(SEARCH("Pública Clasificada",W24)))</formula>
    </cfRule>
    <cfRule type="containsText" dxfId="166" priority="155" operator="containsText" text="Pública Reservada">
      <formula>NOT(ISERROR(SEARCH("Pública Reservada",W24)))</formula>
    </cfRule>
    <cfRule type="containsText" dxfId="165" priority="156" operator="containsText" text="Pública">
      <formula>NOT(ISERROR(SEARCH("Pública",W24)))</formula>
    </cfRule>
  </conditionalFormatting>
  <conditionalFormatting sqref="X24">
    <cfRule type="containsText" dxfId="164" priority="151" operator="containsText" text="Medio">
      <formula>NOT(ISERROR(SEARCH("Medio",X24)))</formula>
    </cfRule>
    <cfRule type="containsText" dxfId="163" priority="152" operator="containsText" text="Alto">
      <formula>NOT(ISERROR(SEARCH("Alto",X24)))</formula>
    </cfRule>
    <cfRule type="containsText" dxfId="162" priority="153" operator="containsText" text="Bajo">
      <formula>NOT(ISERROR(SEARCH("Bajo",X24)))</formula>
    </cfRule>
  </conditionalFormatting>
  <conditionalFormatting sqref="Y24">
    <cfRule type="containsText" dxfId="161" priority="148" operator="containsText" text="Medio">
      <formula>NOT(ISERROR(SEARCH("Medio",Y24)))</formula>
    </cfRule>
    <cfRule type="containsText" dxfId="160" priority="149" operator="containsText" text="Alto">
      <formula>NOT(ISERROR(SEARCH("Alto",Y24)))</formula>
    </cfRule>
    <cfRule type="containsText" dxfId="159" priority="150" operator="containsText" text="Bajo">
      <formula>NOT(ISERROR(SEARCH("Bajo",Y24)))</formula>
    </cfRule>
  </conditionalFormatting>
  <conditionalFormatting sqref="Z24">
    <cfRule type="containsText" dxfId="158" priority="145" operator="containsText" text="Medio">
      <formula>NOT(ISERROR(SEARCH("Medio",Z24)))</formula>
    </cfRule>
    <cfRule type="containsText" dxfId="157" priority="146" operator="containsText" text="Alto">
      <formula>NOT(ISERROR(SEARCH("Alto",Z24)))</formula>
    </cfRule>
    <cfRule type="containsText" dxfId="156" priority="147" operator="containsText" text="Bajo">
      <formula>NOT(ISERROR(SEARCH("Bajo",Z24)))</formula>
    </cfRule>
  </conditionalFormatting>
  <conditionalFormatting sqref="W55">
    <cfRule type="containsText" dxfId="155" priority="118" operator="containsText" text="Pública Clasificada">
      <formula>NOT(ISERROR(SEARCH("Pública Clasificada",W55)))</formula>
    </cfRule>
    <cfRule type="containsText" dxfId="154" priority="119" operator="containsText" text="Pública Reservada">
      <formula>NOT(ISERROR(SEARCH("Pública Reservada",W55)))</formula>
    </cfRule>
    <cfRule type="containsText" dxfId="153" priority="120" operator="containsText" text="Pública">
      <formula>NOT(ISERROR(SEARCH("Pública",W55)))</formula>
    </cfRule>
  </conditionalFormatting>
  <conditionalFormatting sqref="X55">
    <cfRule type="containsText" dxfId="152" priority="115" operator="containsText" text="Medio">
      <formula>NOT(ISERROR(SEARCH("Medio",X55)))</formula>
    </cfRule>
    <cfRule type="containsText" dxfId="151" priority="116" operator="containsText" text="Alto">
      <formula>NOT(ISERROR(SEARCH("Alto",X55)))</formula>
    </cfRule>
    <cfRule type="containsText" dxfId="150" priority="117" operator="containsText" text="Bajo">
      <formula>NOT(ISERROR(SEARCH("Bajo",X55)))</formula>
    </cfRule>
  </conditionalFormatting>
  <conditionalFormatting sqref="Y55">
    <cfRule type="containsText" dxfId="149" priority="112" operator="containsText" text="Medio">
      <formula>NOT(ISERROR(SEARCH("Medio",Y55)))</formula>
    </cfRule>
    <cfRule type="containsText" dxfId="148" priority="113" operator="containsText" text="Alto">
      <formula>NOT(ISERROR(SEARCH("Alto",Y55)))</formula>
    </cfRule>
    <cfRule type="containsText" dxfId="147" priority="114" operator="containsText" text="Bajo">
      <formula>NOT(ISERROR(SEARCH("Bajo",Y55)))</formula>
    </cfRule>
  </conditionalFormatting>
  <conditionalFormatting sqref="Z55">
    <cfRule type="containsText" dxfId="146" priority="109" operator="containsText" text="Medio">
      <formula>NOT(ISERROR(SEARCH("Medio",Z55)))</formula>
    </cfRule>
    <cfRule type="containsText" dxfId="145" priority="110" operator="containsText" text="Alto">
      <formula>NOT(ISERROR(SEARCH("Alto",Z55)))</formula>
    </cfRule>
    <cfRule type="containsText" dxfId="144" priority="111" operator="containsText" text="Bajo">
      <formula>NOT(ISERROR(SEARCH("Bajo",Z55)))</formula>
    </cfRule>
  </conditionalFormatting>
  <conditionalFormatting sqref="W56">
    <cfRule type="containsText" dxfId="143" priority="106" operator="containsText" text="Pública Clasificada">
      <formula>NOT(ISERROR(SEARCH("Pública Clasificada",W56)))</formula>
    </cfRule>
    <cfRule type="containsText" dxfId="142" priority="107" operator="containsText" text="Pública Reservada">
      <formula>NOT(ISERROR(SEARCH("Pública Reservada",W56)))</formula>
    </cfRule>
    <cfRule type="containsText" dxfId="141" priority="108" operator="containsText" text="Pública">
      <formula>NOT(ISERROR(SEARCH("Pública",W56)))</formula>
    </cfRule>
  </conditionalFormatting>
  <conditionalFormatting sqref="X56">
    <cfRule type="containsText" dxfId="140" priority="103" operator="containsText" text="Medio">
      <formula>NOT(ISERROR(SEARCH("Medio",X56)))</formula>
    </cfRule>
    <cfRule type="containsText" dxfId="139" priority="104" operator="containsText" text="Alto">
      <formula>NOT(ISERROR(SEARCH("Alto",X56)))</formula>
    </cfRule>
    <cfRule type="containsText" dxfId="138" priority="105" operator="containsText" text="Bajo">
      <formula>NOT(ISERROR(SEARCH("Bajo",X56)))</formula>
    </cfRule>
  </conditionalFormatting>
  <conditionalFormatting sqref="Y56">
    <cfRule type="containsText" dxfId="137" priority="100" operator="containsText" text="Medio">
      <formula>NOT(ISERROR(SEARCH("Medio",Y56)))</formula>
    </cfRule>
    <cfRule type="containsText" dxfId="136" priority="101" operator="containsText" text="Alto">
      <formula>NOT(ISERROR(SEARCH("Alto",Y56)))</formula>
    </cfRule>
    <cfRule type="containsText" dxfId="135" priority="102" operator="containsText" text="Bajo">
      <formula>NOT(ISERROR(SEARCH("Bajo",Y56)))</formula>
    </cfRule>
  </conditionalFormatting>
  <conditionalFormatting sqref="Z56">
    <cfRule type="containsText" dxfId="134" priority="97" operator="containsText" text="Medio">
      <formula>NOT(ISERROR(SEARCH("Medio",Z56)))</formula>
    </cfRule>
    <cfRule type="containsText" dxfId="133" priority="98" operator="containsText" text="Alto">
      <formula>NOT(ISERROR(SEARCH("Alto",Z56)))</formula>
    </cfRule>
    <cfRule type="containsText" dxfId="132" priority="99" operator="containsText" text="Bajo">
      <formula>NOT(ISERROR(SEARCH("Bajo",Z56)))</formula>
    </cfRule>
  </conditionalFormatting>
  <conditionalFormatting sqref="W57">
    <cfRule type="containsText" dxfId="131" priority="94" operator="containsText" text="Pública Clasificada">
      <formula>NOT(ISERROR(SEARCH("Pública Clasificada",W57)))</formula>
    </cfRule>
    <cfRule type="containsText" dxfId="130" priority="95" operator="containsText" text="Pública Reservada">
      <formula>NOT(ISERROR(SEARCH("Pública Reservada",W57)))</formula>
    </cfRule>
    <cfRule type="containsText" dxfId="129" priority="96" operator="containsText" text="Pública">
      <formula>NOT(ISERROR(SEARCH("Pública",W57)))</formula>
    </cfRule>
  </conditionalFormatting>
  <conditionalFormatting sqref="X57">
    <cfRule type="containsText" dxfId="128" priority="91" operator="containsText" text="Medio">
      <formula>NOT(ISERROR(SEARCH("Medio",X57)))</formula>
    </cfRule>
    <cfRule type="containsText" dxfId="127" priority="92" operator="containsText" text="Alto">
      <formula>NOT(ISERROR(SEARCH("Alto",X57)))</formula>
    </cfRule>
    <cfRule type="containsText" dxfId="126" priority="93" operator="containsText" text="Bajo">
      <formula>NOT(ISERROR(SEARCH("Bajo",X57)))</formula>
    </cfRule>
  </conditionalFormatting>
  <conditionalFormatting sqref="Y57">
    <cfRule type="containsText" dxfId="125" priority="88" operator="containsText" text="Medio">
      <formula>NOT(ISERROR(SEARCH("Medio",Y57)))</formula>
    </cfRule>
    <cfRule type="containsText" dxfId="124" priority="89" operator="containsText" text="Alto">
      <formula>NOT(ISERROR(SEARCH("Alto",Y57)))</formula>
    </cfRule>
    <cfRule type="containsText" dxfId="123" priority="90" operator="containsText" text="Bajo">
      <formula>NOT(ISERROR(SEARCH("Bajo",Y57)))</formula>
    </cfRule>
  </conditionalFormatting>
  <conditionalFormatting sqref="Z57">
    <cfRule type="containsText" dxfId="122" priority="85" operator="containsText" text="Medio">
      <formula>NOT(ISERROR(SEARCH("Medio",Z57)))</formula>
    </cfRule>
    <cfRule type="containsText" dxfId="121" priority="86" operator="containsText" text="Alto">
      <formula>NOT(ISERROR(SEARCH("Alto",Z57)))</formula>
    </cfRule>
    <cfRule type="containsText" dxfId="120" priority="87" operator="containsText" text="Bajo">
      <formula>NOT(ISERROR(SEARCH("Bajo",Z57)))</formula>
    </cfRule>
  </conditionalFormatting>
  <conditionalFormatting sqref="W58">
    <cfRule type="containsText" dxfId="119" priority="82" operator="containsText" text="Pública Clasificada">
      <formula>NOT(ISERROR(SEARCH("Pública Clasificada",W58)))</formula>
    </cfRule>
    <cfRule type="containsText" dxfId="118" priority="83" operator="containsText" text="Pública Reservada">
      <formula>NOT(ISERROR(SEARCH("Pública Reservada",W58)))</formula>
    </cfRule>
    <cfRule type="containsText" dxfId="117" priority="84" operator="containsText" text="Pública">
      <formula>NOT(ISERROR(SEARCH("Pública",W58)))</formula>
    </cfRule>
  </conditionalFormatting>
  <conditionalFormatting sqref="X58">
    <cfRule type="containsText" dxfId="116" priority="79" operator="containsText" text="Medio">
      <formula>NOT(ISERROR(SEARCH("Medio",X58)))</formula>
    </cfRule>
    <cfRule type="containsText" dxfId="115" priority="80" operator="containsText" text="Alto">
      <formula>NOT(ISERROR(SEARCH("Alto",X58)))</formula>
    </cfRule>
    <cfRule type="containsText" dxfId="114" priority="81" operator="containsText" text="Bajo">
      <formula>NOT(ISERROR(SEARCH("Bajo",X58)))</formula>
    </cfRule>
  </conditionalFormatting>
  <conditionalFormatting sqref="Y58">
    <cfRule type="containsText" dxfId="113" priority="76" operator="containsText" text="Medio">
      <formula>NOT(ISERROR(SEARCH("Medio",Y58)))</formula>
    </cfRule>
    <cfRule type="containsText" dxfId="112" priority="77" operator="containsText" text="Alto">
      <formula>NOT(ISERROR(SEARCH("Alto",Y58)))</formula>
    </cfRule>
    <cfRule type="containsText" dxfId="111" priority="78" operator="containsText" text="Bajo">
      <formula>NOT(ISERROR(SEARCH("Bajo",Y58)))</formula>
    </cfRule>
  </conditionalFormatting>
  <conditionalFormatting sqref="Z58">
    <cfRule type="containsText" dxfId="110" priority="73" operator="containsText" text="Medio">
      <formula>NOT(ISERROR(SEARCH("Medio",Z58)))</formula>
    </cfRule>
    <cfRule type="containsText" dxfId="109" priority="74" operator="containsText" text="Alto">
      <formula>NOT(ISERROR(SEARCH("Alto",Z58)))</formula>
    </cfRule>
    <cfRule type="containsText" dxfId="108" priority="75" operator="containsText" text="Bajo">
      <formula>NOT(ISERROR(SEARCH("Bajo",Z58)))</formula>
    </cfRule>
  </conditionalFormatting>
  <conditionalFormatting sqref="W59">
    <cfRule type="containsText" dxfId="107" priority="70" operator="containsText" text="Pública Clasificada">
      <formula>NOT(ISERROR(SEARCH("Pública Clasificada",W59)))</formula>
    </cfRule>
    <cfRule type="containsText" dxfId="106" priority="71" operator="containsText" text="Pública Reservada">
      <formula>NOT(ISERROR(SEARCH("Pública Reservada",W59)))</formula>
    </cfRule>
    <cfRule type="containsText" dxfId="105" priority="72" operator="containsText" text="Pública">
      <formula>NOT(ISERROR(SEARCH("Pública",W59)))</formula>
    </cfRule>
  </conditionalFormatting>
  <conditionalFormatting sqref="X59">
    <cfRule type="containsText" dxfId="104" priority="67" operator="containsText" text="Medio">
      <formula>NOT(ISERROR(SEARCH("Medio",X59)))</formula>
    </cfRule>
    <cfRule type="containsText" dxfId="103" priority="68" operator="containsText" text="Alto">
      <formula>NOT(ISERROR(SEARCH("Alto",X59)))</formula>
    </cfRule>
    <cfRule type="containsText" dxfId="102" priority="69" operator="containsText" text="Bajo">
      <formula>NOT(ISERROR(SEARCH("Bajo",X59)))</formula>
    </cfRule>
  </conditionalFormatting>
  <conditionalFormatting sqref="Y59">
    <cfRule type="containsText" dxfId="101" priority="64" operator="containsText" text="Medio">
      <formula>NOT(ISERROR(SEARCH("Medio",Y59)))</formula>
    </cfRule>
    <cfRule type="containsText" dxfId="100" priority="65" operator="containsText" text="Alto">
      <formula>NOT(ISERROR(SEARCH("Alto",Y59)))</formula>
    </cfRule>
    <cfRule type="containsText" dxfId="99" priority="66" operator="containsText" text="Bajo">
      <formula>NOT(ISERROR(SEARCH("Bajo",Y59)))</formula>
    </cfRule>
  </conditionalFormatting>
  <conditionalFormatting sqref="Z59">
    <cfRule type="containsText" dxfId="98" priority="61" operator="containsText" text="Medio">
      <formula>NOT(ISERROR(SEARCH("Medio",Z59)))</formula>
    </cfRule>
    <cfRule type="containsText" dxfId="97" priority="62" operator="containsText" text="Alto">
      <formula>NOT(ISERROR(SEARCH("Alto",Z59)))</formula>
    </cfRule>
    <cfRule type="containsText" dxfId="96" priority="63" operator="containsText" text="Bajo">
      <formula>NOT(ISERROR(SEARCH("Bajo",Z59)))</formula>
    </cfRule>
  </conditionalFormatting>
  <conditionalFormatting sqref="W60">
    <cfRule type="containsText" dxfId="95" priority="58" operator="containsText" text="Pública Clasificada">
      <formula>NOT(ISERROR(SEARCH("Pública Clasificada",W60)))</formula>
    </cfRule>
    <cfRule type="containsText" dxfId="94" priority="59" operator="containsText" text="Pública Reservada">
      <formula>NOT(ISERROR(SEARCH("Pública Reservada",W60)))</formula>
    </cfRule>
    <cfRule type="containsText" dxfId="93" priority="60" operator="containsText" text="Pública">
      <formula>NOT(ISERROR(SEARCH("Pública",W60)))</formula>
    </cfRule>
  </conditionalFormatting>
  <conditionalFormatting sqref="X60">
    <cfRule type="containsText" dxfId="92" priority="55" operator="containsText" text="Medio">
      <formula>NOT(ISERROR(SEARCH("Medio",X60)))</formula>
    </cfRule>
    <cfRule type="containsText" dxfId="91" priority="56" operator="containsText" text="Alto">
      <formula>NOT(ISERROR(SEARCH("Alto",X60)))</formula>
    </cfRule>
    <cfRule type="containsText" dxfId="90" priority="57" operator="containsText" text="Bajo">
      <formula>NOT(ISERROR(SEARCH("Bajo",X60)))</formula>
    </cfRule>
  </conditionalFormatting>
  <conditionalFormatting sqref="Y60">
    <cfRule type="containsText" dxfId="89" priority="52" operator="containsText" text="Medio">
      <formula>NOT(ISERROR(SEARCH("Medio",Y60)))</formula>
    </cfRule>
    <cfRule type="containsText" dxfId="88" priority="53" operator="containsText" text="Alto">
      <formula>NOT(ISERROR(SEARCH("Alto",Y60)))</formula>
    </cfRule>
    <cfRule type="containsText" dxfId="87" priority="54" operator="containsText" text="Bajo">
      <formula>NOT(ISERROR(SEARCH("Bajo",Y60)))</formula>
    </cfRule>
  </conditionalFormatting>
  <conditionalFormatting sqref="Z60">
    <cfRule type="containsText" dxfId="86" priority="49" operator="containsText" text="Medio">
      <formula>NOT(ISERROR(SEARCH("Medio",Z60)))</formula>
    </cfRule>
    <cfRule type="containsText" dxfId="85" priority="50" operator="containsText" text="Alto">
      <formula>NOT(ISERROR(SEARCH("Alto",Z60)))</formula>
    </cfRule>
    <cfRule type="containsText" dxfId="84" priority="51" operator="containsText" text="Bajo">
      <formula>NOT(ISERROR(SEARCH("Bajo",Z60)))</formula>
    </cfRule>
  </conditionalFormatting>
  <dataValidations count="8">
    <dataValidation type="list" allowBlank="1" showInputMessage="1" showErrorMessage="1" sqref="AG100:AG109 AG74 AG95 AG72 AG39 AG35 AG44 AG33 AG49 AG51 AG53:AG54 AG56 AG58 AG60 AG62 AG65:AG70 AG79:AG81 AG76:AG77 AG111 AG113 AG115:AG117 AG119 AG121:AG122 AG37">
      <formula1>"SI,NO"</formula1>
    </dataValidation>
    <dataValidation type="list" allowBlank="1" showInputMessage="1" showErrorMessage="1" sqref="F24:F104 F106:F123">
      <formula1>"Español, Inglés, Frances, Portugues, Aleman, Italiano, chino, Ruso"</formula1>
    </dataValidation>
    <dataValidation type="list" allowBlank="1" showInputMessage="1" showErrorMessage="1" sqref="U96 U98 U93:U94 U80:U81 U24:U62 U110 U90">
      <formula1>$A$115:$T$115</formula1>
    </dataValidation>
    <dataValidation type="list" allowBlank="1" showInputMessage="1" showErrorMessage="1" sqref="U99:U109 U97 U95 U91:U92 U111:U123">
      <formula1>$A$107:$T$107</formula1>
    </dataValidation>
    <dataValidation type="list" allowBlank="1" showInputMessage="1" showErrorMessage="1" sqref="U82:U89 U63:U79">
      <formula1>$A$111:$T$111</formula1>
    </dataValidation>
    <dataValidation allowBlank="1" showInputMessage="1" showErrorMessage="1" errorTitle="Marque o ELija X" error="Elija de la lista o Digite únicamente X" sqref="W24:Z123"/>
    <dataValidation type="list" allowBlank="1" showInputMessage="1" showErrorMessage="1" sqref="L24:M123 G24:I123">
      <formula1>"X"</formula1>
    </dataValidation>
    <dataValidation type="list" allowBlank="1" showInputMessage="1" showErrorMessage="1" sqref="R24:R123">
      <formula1>"Disponible, Publicada, Disponible y Publicada"</formula1>
    </dataValidation>
  </dataValidations>
  <hyperlinks>
    <hyperlink ref="S37" r:id="rId2"/>
    <hyperlink ref="S49" r:id="rId3"/>
    <hyperlink ref="S54" r:id="rId4"/>
    <hyperlink ref="S39" r:id="rId5"/>
    <hyperlink ref="S56" r:id="rId6"/>
    <hyperlink ref="S80" r:id="rId7"/>
    <hyperlink ref="S44" r:id="rId8"/>
    <hyperlink ref="S70" r:id="rId9" display="\\Fileserver\gcau\Atusuario\Atencion Usuario"/>
    <hyperlink ref="S77" r:id="rId10" display="\\Fileserver\gcau\Atusuario\Atencion Usuario"/>
    <hyperlink ref="S95" r:id="rId11"/>
    <hyperlink ref="S58" r:id="rId12"/>
    <hyperlink ref="S62" r:id="rId13"/>
    <hyperlink ref="S97" r:id="rId14"/>
    <hyperlink ref="S76" r:id="rId15"/>
  </hyperlinks>
  <pageMargins left="0.70866141732283472" right="0.70866141732283472" top="0.74803149606299213" bottom="0.74803149606299213" header="0.31496062992125984" footer="0.31496062992125984"/>
  <pageSetup scale="22" orientation="landscape" r:id="rId16"/>
  <headerFooter>
    <oddFooter>&amp;C&amp;G</oddFooter>
  </headerFooter>
  <drawing r:id="rId17"/>
  <legacyDrawing r:id="rId18"/>
  <legacyDrawingHF r:id="rId19"/>
  <extLst>
    <ext xmlns:x14="http://schemas.microsoft.com/office/spreadsheetml/2009/9/main" uri="{CCE6A557-97BC-4b89-ADB6-D9C93CAAB3DF}">
      <x14:dataValidations xmlns:xm="http://schemas.microsoft.com/office/excel/2006/main" count="5">
        <x14:dataValidation type="list" allowBlank="1" showInputMessage="1" showErrorMessage="1">
          <x14:formula1>
            <xm:f>Hoja1!$A$1:$A$15</xm:f>
          </x14:formula1>
          <xm:sqref>F7:R7</xm:sqref>
        </x14:dataValidation>
        <x14:dataValidation type="list" allowBlank="1" showInputMessage="1" showErrorMessage="1" errorTitle="Marque o ELija X" error="Elija de la lista o Digite únicamente X">
          <x14:formula1>
            <xm:f>'Agrupamiento Activos'!$A$4:$A$23</xm:f>
          </x14:formula1>
          <xm:sqref>V24:V98 V100:V123</xm:sqref>
        </x14:dataValidation>
        <x14:dataValidation type="list" allowBlank="1" showInputMessage="1" showErrorMessage="1">
          <x14:formula1>
            <xm:f>'Agrupamiento Activos'!$A$4:$A$19</xm:f>
          </x14:formula1>
          <xm:sqref>V24:V98 V100:V123</xm:sqref>
        </x14:dataValidation>
        <x14:dataValidation type="list" allowBlank="1" showInputMessage="1" showErrorMessage="1" errorTitle="Marque o ELija X" error="Elija de la lista o Digite únicamente X">
          <x14:formula1>
            <xm:f>'Agrupamiento Activos'!$A$4:$A$24</xm:f>
          </x14:formula1>
          <xm:sqref>V99</xm:sqref>
        </x14:dataValidation>
        <x14:dataValidation type="list" allowBlank="1" showInputMessage="1" showErrorMessage="1">
          <x14:formula1>
            <xm:f>'Agrupamiento Activos'!$A$4:$A$24</xm:f>
          </x14:formula1>
          <xm:sqref>V99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workbookViewId="0">
      <selection sqref="A1:A15"/>
    </sheetView>
  </sheetViews>
  <sheetFormatPr baseColWidth="10" defaultRowHeight="15" x14ac:dyDescent="0.2"/>
  <cols>
    <col min="1" max="1" width="36.42578125" style="9" bestFit="1" customWidth="1"/>
  </cols>
  <sheetData>
    <row r="1" spans="1:1" ht="12.75" x14ac:dyDescent="0.2">
      <c r="A1" t="s">
        <v>368</v>
      </c>
    </row>
    <row r="2" spans="1:1" ht="12.75" x14ac:dyDescent="0.2">
      <c r="A2" t="s">
        <v>369</v>
      </c>
    </row>
    <row r="3" spans="1:1" ht="12.75" x14ac:dyDescent="0.2">
      <c r="A3" t="s">
        <v>370</v>
      </c>
    </row>
    <row r="4" spans="1:1" ht="12.75" x14ac:dyDescent="0.2">
      <c r="A4" t="s">
        <v>371</v>
      </c>
    </row>
    <row r="5" spans="1:1" ht="12.75" x14ac:dyDescent="0.2">
      <c r="A5" t="s">
        <v>372</v>
      </c>
    </row>
    <row r="6" spans="1:1" ht="12.75" x14ac:dyDescent="0.2">
      <c r="A6" t="s">
        <v>373</v>
      </c>
    </row>
    <row r="7" spans="1:1" ht="12.75" x14ac:dyDescent="0.2">
      <c r="A7" s="10" t="s">
        <v>374</v>
      </c>
    </row>
    <row r="8" spans="1:1" ht="12.75" x14ac:dyDescent="0.2">
      <c r="A8" t="s">
        <v>375</v>
      </c>
    </row>
    <row r="9" spans="1:1" ht="12.75" x14ac:dyDescent="0.2">
      <c r="A9" t="s">
        <v>376</v>
      </c>
    </row>
    <row r="10" spans="1:1" ht="12.75" x14ac:dyDescent="0.2">
      <c r="A10" t="s">
        <v>377</v>
      </c>
    </row>
    <row r="11" spans="1:1" ht="12.75" x14ac:dyDescent="0.2">
      <c r="A11" t="s">
        <v>378</v>
      </c>
    </row>
    <row r="12" spans="1:1" ht="12.75" x14ac:dyDescent="0.2">
      <c r="A12" t="s">
        <v>379</v>
      </c>
    </row>
    <row r="13" spans="1:1" ht="12.75" x14ac:dyDescent="0.2">
      <c r="A13" t="s">
        <v>380</v>
      </c>
    </row>
    <row r="14" spans="1:1" ht="12.75" x14ac:dyDescent="0.2">
      <c r="A14" t="s">
        <v>381</v>
      </c>
    </row>
    <row r="15" spans="1:1" ht="12.75" x14ac:dyDescent="0.2">
      <c r="A15" t="s">
        <v>382</v>
      </c>
    </row>
    <row r="16" spans="1:1" ht="12.75" x14ac:dyDescent="0.2">
      <c r="A1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S24"/>
  <sheetViews>
    <sheetView zoomScale="130" zoomScaleNormal="130" workbookViewId="0">
      <selection activeCell="A36" sqref="A36"/>
    </sheetView>
  </sheetViews>
  <sheetFormatPr baseColWidth="10" defaultColWidth="10.85546875" defaultRowHeight="12.75" x14ac:dyDescent="0.2"/>
  <cols>
    <col min="1" max="1" width="72" style="2" bestFit="1" customWidth="1"/>
    <col min="2" max="2" width="15.140625" style="2" bestFit="1" customWidth="1"/>
    <col min="3" max="3" width="2.140625" style="2" hidden="1" customWidth="1"/>
    <col min="4" max="4" width="7" style="2" bestFit="1" customWidth="1"/>
    <col min="5" max="5" width="10.140625" style="2" bestFit="1" customWidth="1"/>
    <col min="6" max="6" width="5.42578125" style="2" bestFit="1" customWidth="1"/>
    <col min="7" max="7" width="9.140625" style="2" bestFit="1" customWidth="1"/>
    <col min="8" max="8" width="8.7109375" style="2" hidden="1" customWidth="1"/>
    <col min="9" max="9" width="9.140625" style="2" customWidth="1"/>
    <col min="10" max="10" width="2.140625" style="2" hidden="1" customWidth="1"/>
    <col min="11" max="11" width="9.42578125" style="2" bestFit="1" customWidth="1"/>
    <col min="12" max="12" width="10.140625" style="2" bestFit="1" customWidth="1"/>
    <col min="13" max="13" width="5.42578125" style="2" bestFit="1" customWidth="1"/>
    <col min="14" max="14" width="9.140625" style="2" bestFit="1" customWidth="1"/>
    <col min="15" max="15" width="8.7109375" style="2" hidden="1" customWidth="1"/>
    <col min="16" max="16" width="11.85546875" style="2" bestFit="1" customWidth="1"/>
    <col min="17" max="17" width="2.140625" style="2" hidden="1" customWidth="1"/>
    <col min="18" max="18" width="11.28515625" style="2" hidden="1" customWidth="1"/>
    <col min="19" max="19" width="10.85546875" style="2" customWidth="1"/>
    <col min="20" max="16384" width="10.85546875" style="2"/>
  </cols>
  <sheetData>
    <row r="2" spans="1:19" ht="12.95" customHeight="1" x14ac:dyDescent="0.2">
      <c r="A2" s="18" t="s">
        <v>63</v>
      </c>
      <c r="B2" s="18" t="s">
        <v>58</v>
      </c>
      <c r="C2" s="4"/>
      <c r="D2" s="20" t="s">
        <v>59</v>
      </c>
      <c r="E2" s="21"/>
      <c r="F2" s="21"/>
      <c r="G2" s="21"/>
      <c r="H2" s="21"/>
      <c r="I2" s="22"/>
      <c r="J2" s="4"/>
      <c r="K2" s="23" t="s">
        <v>60</v>
      </c>
      <c r="L2" s="23"/>
      <c r="M2" s="23"/>
      <c r="N2" s="23"/>
      <c r="O2" s="23"/>
      <c r="P2" s="23"/>
      <c r="Q2" s="4"/>
      <c r="R2" s="15"/>
      <c r="S2" s="16" t="s">
        <v>68</v>
      </c>
    </row>
    <row r="3" spans="1:19" s="3" customFormat="1" ht="38.25" x14ac:dyDescent="0.2">
      <c r="A3" s="19"/>
      <c r="B3" s="19"/>
      <c r="C3" s="5"/>
      <c r="D3" s="6" t="s">
        <v>64</v>
      </c>
      <c r="E3" s="6" t="s">
        <v>65</v>
      </c>
      <c r="F3" s="6" t="s">
        <v>66</v>
      </c>
      <c r="G3" s="6" t="s">
        <v>67</v>
      </c>
      <c r="H3" s="6" t="s">
        <v>69</v>
      </c>
      <c r="I3" s="6" t="s">
        <v>71</v>
      </c>
      <c r="J3" s="5"/>
      <c r="K3" s="6" t="s">
        <v>64</v>
      </c>
      <c r="L3" s="6" t="s">
        <v>65</v>
      </c>
      <c r="M3" s="6" t="s">
        <v>66</v>
      </c>
      <c r="N3" s="6" t="s">
        <v>67</v>
      </c>
      <c r="O3" s="6" t="s">
        <v>69</v>
      </c>
      <c r="P3" s="6" t="s">
        <v>72</v>
      </c>
      <c r="Q3" s="5"/>
      <c r="R3" s="6"/>
      <c r="S3" s="17"/>
    </row>
    <row r="4" spans="1:19" x14ac:dyDescent="0.2">
      <c r="A4" s="1" t="s">
        <v>318</v>
      </c>
      <c r="B4" s="7" t="s">
        <v>70</v>
      </c>
      <c r="C4" s="7">
        <f>IF(B4="Pública",1,IF(B4="Pública Clasificada",2,IF(B4="Pública Reservada",3,"")))</f>
        <v>2</v>
      </c>
      <c r="D4" s="8">
        <v>4</v>
      </c>
      <c r="E4" s="7">
        <v>3</v>
      </c>
      <c r="F4" s="7">
        <v>4</v>
      </c>
      <c r="G4" s="7">
        <v>2</v>
      </c>
      <c r="H4" s="7">
        <f>IF(D4="","",IF(E4="","",IF(F4="","",IF(G4="","",ROUND(D4*0.35+E4*0.45+F4*0.15+G4*0.05,0)))))</f>
        <v>3</v>
      </c>
      <c r="I4" s="7" t="str">
        <f>IF(H4=5,"Alto",IF(H4=4,"Alto",IF(H4=3,"Medio",IF(H4=2,"Medio",IF(H4=1,"Bajo","")))))</f>
        <v>Medio</v>
      </c>
      <c r="J4" s="7">
        <f>IF(I4="Bajo",1,IF(I4="Medio",2,IF(I4="Alto",3,"")))</f>
        <v>2</v>
      </c>
      <c r="K4" s="8">
        <v>4</v>
      </c>
      <c r="L4" s="7">
        <v>3</v>
      </c>
      <c r="M4" s="7">
        <v>4</v>
      </c>
      <c r="N4" s="7">
        <v>2</v>
      </c>
      <c r="O4" s="7">
        <f>IF(K4="","",IF(L4="","",IF(M4="","",IF(N4="","",ROUND(K4*0.35+L4*0.45+M4*0.15+N4*0.05,0)))))</f>
        <v>3</v>
      </c>
      <c r="P4" s="7" t="str">
        <f>IF(O4=5,"Alto",IF(O4=4,"Alto",IF(O4=3,"Medio",IF(O4=2,"Medio",IF(O4=1,"Bajo","")))))</f>
        <v>Medio</v>
      </c>
      <c r="Q4" s="7">
        <f>IF(P4="Bajo",1,IF(P4="Medio",2,IF(P4="Alto",3,"")))</f>
        <v>2</v>
      </c>
      <c r="R4" s="7">
        <f>ROUND(AVERAGE(Q4,J4,C4),0)</f>
        <v>2</v>
      </c>
      <c r="S4" s="7" t="str">
        <f t="shared" ref="S4:S18" si="0">IF(R4=3,"Alto",IF(R4=2,"Medio",IF(R4=1,"Bajo","")))</f>
        <v>Medio</v>
      </c>
    </row>
    <row r="5" spans="1:19" ht="38.25" x14ac:dyDescent="0.2">
      <c r="A5" s="14" t="s">
        <v>367</v>
      </c>
      <c r="B5" s="7" t="s">
        <v>70</v>
      </c>
      <c r="C5" s="7">
        <f t="shared" ref="C5:C18" si="1">IF(B5="Pública",1,IF(B5="Pública Clasificada",2,IF(B5="Pública Reservada",3,"")))</f>
        <v>2</v>
      </c>
      <c r="D5" s="8">
        <v>3</v>
      </c>
      <c r="E5" s="7">
        <v>3</v>
      </c>
      <c r="F5" s="7">
        <v>3</v>
      </c>
      <c r="G5" s="7">
        <v>3</v>
      </c>
      <c r="H5" s="7">
        <f t="shared" ref="H5:H18" si="2">IF(D5="","",IF(E5="","",IF(F5="","",IF(G5="","",ROUND(D5*0.35+E5*0.45+F5*0.15+G5*0.05,0)))))</f>
        <v>3</v>
      </c>
      <c r="I5" s="7" t="str">
        <f t="shared" ref="I5:I18" si="3">IF(H5=5,"Alto",IF(H5=4,"Alto",IF(H5=3,"Medio",IF(H5=2,"Medio",IF(H5=1,"Bajo","")))))</f>
        <v>Medio</v>
      </c>
      <c r="J5" s="7">
        <f t="shared" ref="J5:J18" si="4">IF(I5="Bajo",1,IF(I5="Medio",2,IF(I5="Alto",3,"")))</f>
        <v>2</v>
      </c>
      <c r="K5" s="8">
        <v>5</v>
      </c>
      <c r="L5" s="7">
        <v>5</v>
      </c>
      <c r="M5" s="7">
        <v>1</v>
      </c>
      <c r="N5" s="7">
        <v>1</v>
      </c>
      <c r="O5" s="7">
        <f t="shared" ref="O5:O18" si="5">IF(K5="","",IF(L5="","",IF(M5="","",IF(N5="","",ROUND(K5*0.35+L5*0.45+M5*0.15+N5*0.05,0)))))</f>
        <v>4</v>
      </c>
      <c r="P5" s="7" t="str">
        <f t="shared" ref="P5:P18" si="6">IF(O5=5,"Alto",IF(O5=4,"Alto",IF(O5=3,"Medio",IF(O5=2,"Medio",IF(O5=1,"Bajo","")))))</f>
        <v>Alto</v>
      </c>
      <c r="Q5" s="7">
        <f t="shared" ref="Q5:Q18" si="7">IF(P5="Bajo",1,IF(P5="Medio",2,IF(P5="Alto",3,"")))</f>
        <v>3</v>
      </c>
      <c r="R5" s="7">
        <f>ROUND(AVERAGE(Q5,J5,C5),0)</f>
        <v>2</v>
      </c>
      <c r="S5" s="7" t="str">
        <f t="shared" si="0"/>
        <v>Medio</v>
      </c>
    </row>
    <row r="6" spans="1:19" x14ac:dyDescent="0.2">
      <c r="A6" s="1" t="s">
        <v>311</v>
      </c>
      <c r="B6" s="7" t="s">
        <v>73</v>
      </c>
      <c r="C6" s="7">
        <f t="shared" si="1"/>
        <v>1</v>
      </c>
      <c r="D6" s="8">
        <v>3</v>
      </c>
      <c r="E6" s="7">
        <v>5</v>
      </c>
      <c r="F6" s="7">
        <v>4</v>
      </c>
      <c r="G6" s="7">
        <v>5</v>
      </c>
      <c r="H6" s="7">
        <f t="shared" si="2"/>
        <v>4</v>
      </c>
      <c r="I6" s="7" t="str">
        <f t="shared" si="3"/>
        <v>Alto</v>
      </c>
      <c r="J6" s="7">
        <f t="shared" si="4"/>
        <v>3</v>
      </c>
      <c r="K6" s="8">
        <v>1</v>
      </c>
      <c r="L6" s="7">
        <v>2</v>
      </c>
      <c r="M6" s="7">
        <v>3</v>
      </c>
      <c r="N6" s="7">
        <v>4</v>
      </c>
      <c r="O6" s="7">
        <f t="shared" si="5"/>
        <v>2</v>
      </c>
      <c r="P6" s="7" t="str">
        <f t="shared" si="6"/>
        <v>Medio</v>
      </c>
      <c r="Q6" s="7">
        <f t="shared" si="7"/>
        <v>2</v>
      </c>
      <c r="R6" s="7">
        <f>ROUND(AVERAGE(Q6,J6,C6),0)</f>
        <v>2</v>
      </c>
      <c r="S6" s="7" t="str">
        <f t="shared" si="0"/>
        <v>Medio</v>
      </c>
    </row>
    <row r="7" spans="1:19" x14ac:dyDescent="0.2">
      <c r="A7" s="1" t="s">
        <v>312</v>
      </c>
      <c r="B7" s="7" t="s">
        <v>73</v>
      </c>
      <c r="C7" s="7">
        <f t="shared" si="1"/>
        <v>1</v>
      </c>
      <c r="D7" s="8">
        <v>2</v>
      </c>
      <c r="E7" s="7">
        <v>2</v>
      </c>
      <c r="F7" s="7">
        <v>2</v>
      </c>
      <c r="G7" s="7">
        <v>1</v>
      </c>
      <c r="H7" s="7">
        <f t="shared" si="2"/>
        <v>2</v>
      </c>
      <c r="I7" s="7" t="str">
        <f t="shared" si="3"/>
        <v>Medio</v>
      </c>
      <c r="J7" s="7">
        <f t="shared" si="4"/>
        <v>2</v>
      </c>
      <c r="K7" s="8">
        <v>2</v>
      </c>
      <c r="L7" s="7">
        <v>2</v>
      </c>
      <c r="M7" s="7">
        <v>2</v>
      </c>
      <c r="N7" s="7">
        <v>1</v>
      </c>
      <c r="O7" s="7">
        <f t="shared" si="5"/>
        <v>2</v>
      </c>
      <c r="P7" s="7" t="str">
        <f t="shared" si="6"/>
        <v>Medio</v>
      </c>
      <c r="Q7" s="7">
        <f t="shared" si="7"/>
        <v>2</v>
      </c>
      <c r="R7" s="7">
        <f>IFERROR(ROUND(AVERAGE(Q7,J7,C7),0),0)</f>
        <v>2</v>
      </c>
      <c r="S7" s="7" t="str">
        <f t="shared" si="0"/>
        <v>Medio</v>
      </c>
    </row>
    <row r="8" spans="1:19" x14ac:dyDescent="0.2">
      <c r="A8" s="1" t="s">
        <v>313</v>
      </c>
      <c r="B8" s="7" t="s">
        <v>73</v>
      </c>
      <c r="C8" s="7">
        <f t="shared" si="1"/>
        <v>1</v>
      </c>
      <c r="D8" s="8">
        <v>4</v>
      </c>
      <c r="E8" s="7">
        <v>3</v>
      </c>
      <c r="F8" s="7">
        <v>4</v>
      </c>
      <c r="G8" s="7">
        <v>2</v>
      </c>
      <c r="H8" s="7">
        <f t="shared" si="2"/>
        <v>3</v>
      </c>
      <c r="I8" s="7" t="str">
        <f t="shared" si="3"/>
        <v>Medio</v>
      </c>
      <c r="J8" s="7">
        <f t="shared" si="4"/>
        <v>2</v>
      </c>
      <c r="K8" s="8">
        <v>4</v>
      </c>
      <c r="L8" s="7">
        <v>4</v>
      </c>
      <c r="M8" s="7">
        <v>4</v>
      </c>
      <c r="N8" s="7">
        <v>2</v>
      </c>
      <c r="O8" s="7">
        <f t="shared" si="5"/>
        <v>4</v>
      </c>
      <c r="P8" s="7" t="str">
        <f t="shared" si="6"/>
        <v>Alto</v>
      </c>
      <c r="Q8" s="7">
        <f t="shared" si="7"/>
        <v>3</v>
      </c>
      <c r="R8" s="7">
        <f t="shared" ref="R8:R18" si="8">IFERROR(ROUND(AVERAGE(Q8,J8,C8),0),0)</f>
        <v>2</v>
      </c>
      <c r="S8" s="7" t="str">
        <f t="shared" si="0"/>
        <v>Medio</v>
      </c>
    </row>
    <row r="9" spans="1:19" x14ac:dyDescent="0.2">
      <c r="A9" s="1" t="s">
        <v>314</v>
      </c>
      <c r="B9" s="7" t="s">
        <v>73</v>
      </c>
      <c r="C9" s="7">
        <f t="shared" si="1"/>
        <v>1</v>
      </c>
      <c r="D9" s="8">
        <v>1</v>
      </c>
      <c r="E9" s="7">
        <v>1</v>
      </c>
      <c r="F9" s="7">
        <v>1</v>
      </c>
      <c r="G9" s="7">
        <v>1</v>
      </c>
      <c r="H9" s="7">
        <f t="shared" si="2"/>
        <v>1</v>
      </c>
      <c r="I9" s="7" t="str">
        <f t="shared" si="3"/>
        <v>Bajo</v>
      </c>
      <c r="J9" s="7">
        <f t="shared" si="4"/>
        <v>1</v>
      </c>
      <c r="K9" s="8">
        <v>1</v>
      </c>
      <c r="L9" s="7">
        <v>1</v>
      </c>
      <c r="M9" s="7">
        <v>1</v>
      </c>
      <c r="N9" s="7">
        <v>1</v>
      </c>
      <c r="O9" s="7">
        <f t="shared" si="5"/>
        <v>1</v>
      </c>
      <c r="P9" s="7" t="str">
        <f t="shared" si="6"/>
        <v>Bajo</v>
      </c>
      <c r="Q9" s="7">
        <f t="shared" si="7"/>
        <v>1</v>
      </c>
      <c r="R9" s="7">
        <f t="shared" si="8"/>
        <v>1</v>
      </c>
      <c r="S9" s="7" t="str">
        <f t="shared" si="0"/>
        <v>Bajo</v>
      </c>
    </row>
    <row r="10" spans="1:19" x14ac:dyDescent="0.2">
      <c r="A10" s="1" t="s">
        <v>131</v>
      </c>
      <c r="B10" s="7" t="s">
        <v>73</v>
      </c>
      <c r="C10" s="7">
        <f t="shared" si="1"/>
        <v>1</v>
      </c>
      <c r="D10" s="8">
        <v>1</v>
      </c>
      <c r="E10" s="7">
        <v>1</v>
      </c>
      <c r="F10" s="7">
        <v>1</v>
      </c>
      <c r="G10" s="7">
        <v>1</v>
      </c>
      <c r="H10" s="7">
        <f t="shared" si="2"/>
        <v>1</v>
      </c>
      <c r="I10" s="7" t="str">
        <f t="shared" si="3"/>
        <v>Bajo</v>
      </c>
      <c r="J10" s="7">
        <f t="shared" si="4"/>
        <v>1</v>
      </c>
      <c r="K10" s="8">
        <v>1</v>
      </c>
      <c r="L10" s="7">
        <v>1</v>
      </c>
      <c r="M10" s="7">
        <v>1</v>
      </c>
      <c r="N10" s="7">
        <v>1</v>
      </c>
      <c r="O10" s="7">
        <f t="shared" si="5"/>
        <v>1</v>
      </c>
      <c r="P10" s="7" t="str">
        <f t="shared" si="6"/>
        <v>Bajo</v>
      </c>
      <c r="Q10" s="7">
        <f t="shared" si="7"/>
        <v>1</v>
      </c>
      <c r="R10" s="7">
        <f t="shared" si="8"/>
        <v>1</v>
      </c>
      <c r="S10" s="7" t="str">
        <f t="shared" si="0"/>
        <v>Bajo</v>
      </c>
    </row>
    <row r="11" spans="1:19" x14ac:dyDescent="0.2">
      <c r="A11" s="1" t="s">
        <v>315</v>
      </c>
      <c r="B11" s="7" t="s">
        <v>70</v>
      </c>
      <c r="C11" s="7">
        <f t="shared" si="1"/>
        <v>2</v>
      </c>
      <c r="D11" s="8">
        <v>4</v>
      </c>
      <c r="E11" s="7">
        <v>3</v>
      </c>
      <c r="F11" s="7">
        <v>4</v>
      </c>
      <c r="G11" s="7">
        <v>3</v>
      </c>
      <c r="H11" s="7">
        <f t="shared" si="2"/>
        <v>4</v>
      </c>
      <c r="I11" s="7" t="str">
        <f t="shared" si="3"/>
        <v>Alto</v>
      </c>
      <c r="J11" s="7">
        <f t="shared" si="4"/>
        <v>3</v>
      </c>
      <c r="K11" s="8">
        <v>4</v>
      </c>
      <c r="L11" s="7">
        <v>3</v>
      </c>
      <c r="M11" s="7">
        <v>4</v>
      </c>
      <c r="N11" s="7">
        <v>3</v>
      </c>
      <c r="O11" s="7">
        <f t="shared" si="5"/>
        <v>4</v>
      </c>
      <c r="P11" s="7" t="str">
        <f t="shared" si="6"/>
        <v>Alto</v>
      </c>
      <c r="Q11" s="7">
        <f t="shared" si="7"/>
        <v>3</v>
      </c>
      <c r="R11" s="7">
        <f t="shared" si="8"/>
        <v>3</v>
      </c>
      <c r="S11" s="7" t="str">
        <f t="shared" si="0"/>
        <v>Alto</v>
      </c>
    </row>
    <row r="12" spans="1:19" x14ac:dyDescent="0.2">
      <c r="A12" s="1" t="s">
        <v>316</v>
      </c>
      <c r="B12" s="7" t="s">
        <v>70</v>
      </c>
      <c r="C12" s="7">
        <f t="shared" si="1"/>
        <v>2</v>
      </c>
      <c r="D12" s="8">
        <v>4</v>
      </c>
      <c r="E12" s="7">
        <v>3</v>
      </c>
      <c r="F12" s="7">
        <v>4</v>
      </c>
      <c r="G12" s="7">
        <v>3</v>
      </c>
      <c r="H12" s="7">
        <f t="shared" si="2"/>
        <v>4</v>
      </c>
      <c r="I12" s="7" t="str">
        <f t="shared" si="3"/>
        <v>Alto</v>
      </c>
      <c r="J12" s="7">
        <f t="shared" si="4"/>
        <v>3</v>
      </c>
      <c r="K12" s="8">
        <v>4</v>
      </c>
      <c r="L12" s="7">
        <v>3</v>
      </c>
      <c r="M12" s="7">
        <v>4</v>
      </c>
      <c r="N12" s="7">
        <v>3</v>
      </c>
      <c r="O12" s="7">
        <f t="shared" si="5"/>
        <v>4</v>
      </c>
      <c r="P12" s="7" t="str">
        <f t="shared" si="6"/>
        <v>Alto</v>
      </c>
      <c r="Q12" s="7">
        <f t="shared" si="7"/>
        <v>3</v>
      </c>
      <c r="R12" s="7">
        <f t="shared" si="8"/>
        <v>3</v>
      </c>
      <c r="S12" s="7" t="str">
        <f t="shared" si="0"/>
        <v>Alto</v>
      </c>
    </row>
    <row r="13" spans="1:19" x14ac:dyDescent="0.2">
      <c r="A13" s="1" t="s">
        <v>317</v>
      </c>
      <c r="B13" s="7" t="s">
        <v>70</v>
      </c>
      <c r="C13" s="7">
        <f t="shared" si="1"/>
        <v>2</v>
      </c>
      <c r="D13" s="8">
        <v>3</v>
      </c>
      <c r="E13" s="7">
        <v>3</v>
      </c>
      <c r="F13" s="7">
        <v>3</v>
      </c>
      <c r="G13" s="7">
        <v>1</v>
      </c>
      <c r="H13" s="7">
        <f t="shared" si="2"/>
        <v>3</v>
      </c>
      <c r="I13" s="7" t="str">
        <f t="shared" si="3"/>
        <v>Medio</v>
      </c>
      <c r="J13" s="7">
        <f t="shared" si="4"/>
        <v>2</v>
      </c>
      <c r="K13" s="8">
        <v>3</v>
      </c>
      <c r="L13" s="7">
        <v>3</v>
      </c>
      <c r="M13" s="7">
        <v>3</v>
      </c>
      <c r="N13" s="7">
        <v>2</v>
      </c>
      <c r="O13" s="7">
        <f t="shared" si="5"/>
        <v>3</v>
      </c>
      <c r="P13" s="7" t="str">
        <f t="shared" si="6"/>
        <v>Medio</v>
      </c>
      <c r="Q13" s="7">
        <f t="shared" si="7"/>
        <v>2</v>
      </c>
      <c r="R13" s="7">
        <f t="shared" si="8"/>
        <v>2</v>
      </c>
      <c r="S13" s="7" t="str">
        <f t="shared" si="0"/>
        <v>Medio</v>
      </c>
    </row>
    <row r="14" spans="1:19" x14ac:dyDescent="0.2">
      <c r="A14" s="1" t="s">
        <v>287</v>
      </c>
      <c r="B14" s="7" t="s">
        <v>70</v>
      </c>
      <c r="C14" s="7">
        <f t="shared" si="1"/>
        <v>2</v>
      </c>
      <c r="D14" s="8">
        <v>4</v>
      </c>
      <c r="E14" s="7">
        <v>2</v>
      </c>
      <c r="F14" s="7">
        <v>3</v>
      </c>
      <c r="G14" s="7">
        <v>2</v>
      </c>
      <c r="H14" s="7">
        <f t="shared" si="2"/>
        <v>3</v>
      </c>
      <c r="I14" s="7" t="str">
        <f t="shared" si="3"/>
        <v>Medio</v>
      </c>
      <c r="J14" s="7">
        <f t="shared" si="4"/>
        <v>2</v>
      </c>
      <c r="K14" s="8">
        <v>4</v>
      </c>
      <c r="L14" s="7">
        <v>2</v>
      </c>
      <c r="M14" s="7">
        <v>3</v>
      </c>
      <c r="N14" s="7">
        <v>2</v>
      </c>
      <c r="O14" s="7">
        <f t="shared" si="5"/>
        <v>3</v>
      </c>
      <c r="P14" s="7" t="str">
        <f t="shared" si="6"/>
        <v>Medio</v>
      </c>
      <c r="Q14" s="7">
        <f t="shared" si="7"/>
        <v>2</v>
      </c>
      <c r="R14" s="7">
        <f t="shared" si="8"/>
        <v>2</v>
      </c>
      <c r="S14" s="7" t="str">
        <f t="shared" si="0"/>
        <v>Medio</v>
      </c>
    </row>
    <row r="15" spans="1:19" ht="25.5" x14ac:dyDescent="0.2">
      <c r="A15" s="14" t="s">
        <v>322</v>
      </c>
      <c r="B15" s="7" t="s">
        <v>70</v>
      </c>
      <c r="C15" s="7">
        <f t="shared" si="1"/>
        <v>2</v>
      </c>
      <c r="D15" s="8">
        <v>4</v>
      </c>
      <c r="E15" s="7">
        <v>2</v>
      </c>
      <c r="F15" s="7">
        <v>4</v>
      </c>
      <c r="G15" s="7">
        <v>2</v>
      </c>
      <c r="H15" s="7">
        <f t="shared" si="2"/>
        <v>3</v>
      </c>
      <c r="I15" s="7" t="str">
        <f t="shared" si="3"/>
        <v>Medio</v>
      </c>
      <c r="J15" s="7">
        <f t="shared" si="4"/>
        <v>2</v>
      </c>
      <c r="K15" s="8">
        <v>2</v>
      </c>
      <c r="L15" s="7">
        <v>2</v>
      </c>
      <c r="M15" s="7">
        <v>3</v>
      </c>
      <c r="N15" s="7">
        <v>2</v>
      </c>
      <c r="O15" s="7">
        <f t="shared" si="5"/>
        <v>2</v>
      </c>
      <c r="P15" s="7" t="str">
        <f t="shared" si="6"/>
        <v>Medio</v>
      </c>
      <c r="Q15" s="7">
        <f t="shared" si="7"/>
        <v>2</v>
      </c>
      <c r="R15" s="7">
        <f t="shared" si="8"/>
        <v>2</v>
      </c>
      <c r="S15" s="7" t="str">
        <f t="shared" si="0"/>
        <v>Medio</v>
      </c>
    </row>
    <row r="16" spans="1:19" x14ac:dyDescent="0.2">
      <c r="A16" s="1" t="s">
        <v>366</v>
      </c>
      <c r="B16" s="7" t="s">
        <v>73</v>
      </c>
      <c r="C16" s="7">
        <f t="shared" si="1"/>
        <v>1</v>
      </c>
      <c r="D16" s="8">
        <v>2</v>
      </c>
      <c r="E16" s="7">
        <v>2</v>
      </c>
      <c r="F16" s="7">
        <v>2</v>
      </c>
      <c r="G16" s="7">
        <v>2</v>
      </c>
      <c r="H16" s="7">
        <f t="shared" si="2"/>
        <v>2</v>
      </c>
      <c r="I16" s="7" t="str">
        <f t="shared" si="3"/>
        <v>Medio</v>
      </c>
      <c r="J16" s="7">
        <f t="shared" si="4"/>
        <v>2</v>
      </c>
      <c r="K16" s="8">
        <v>2</v>
      </c>
      <c r="L16" s="7">
        <v>2</v>
      </c>
      <c r="M16" s="7">
        <v>2</v>
      </c>
      <c r="N16" s="7">
        <v>2</v>
      </c>
      <c r="O16" s="7">
        <f t="shared" si="5"/>
        <v>2</v>
      </c>
      <c r="P16" s="7" t="str">
        <f t="shared" si="6"/>
        <v>Medio</v>
      </c>
      <c r="Q16" s="7">
        <f t="shared" si="7"/>
        <v>2</v>
      </c>
      <c r="R16" s="7">
        <f t="shared" si="8"/>
        <v>2</v>
      </c>
      <c r="S16" s="7" t="str">
        <f t="shared" si="0"/>
        <v>Medio</v>
      </c>
    </row>
    <row r="17" spans="1:19" x14ac:dyDescent="0.2">
      <c r="A17" s="1" t="s">
        <v>319</v>
      </c>
      <c r="B17" s="7" t="s">
        <v>73</v>
      </c>
      <c r="C17" s="7">
        <f t="shared" si="1"/>
        <v>1</v>
      </c>
      <c r="D17" s="8">
        <v>2</v>
      </c>
      <c r="E17" s="7">
        <v>2</v>
      </c>
      <c r="F17" s="7">
        <v>2</v>
      </c>
      <c r="G17" s="7">
        <v>2</v>
      </c>
      <c r="H17" s="7">
        <f t="shared" si="2"/>
        <v>2</v>
      </c>
      <c r="I17" s="7" t="str">
        <f t="shared" si="3"/>
        <v>Medio</v>
      </c>
      <c r="J17" s="7">
        <f t="shared" si="4"/>
        <v>2</v>
      </c>
      <c r="K17" s="8">
        <v>2</v>
      </c>
      <c r="L17" s="7">
        <v>2</v>
      </c>
      <c r="M17" s="7">
        <v>2</v>
      </c>
      <c r="N17" s="7">
        <v>2</v>
      </c>
      <c r="O17" s="7">
        <f t="shared" si="5"/>
        <v>2</v>
      </c>
      <c r="P17" s="7" t="str">
        <f t="shared" si="6"/>
        <v>Medio</v>
      </c>
      <c r="Q17" s="7">
        <f t="shared" si="7"/>
        <v>2</v>
      </c>
      <c r="R17" s="7">
        <f t="shared" si="8"/>
        <v>2</v>
      </c>
      <c r="S17" s="7" t="str">
        <f t="shared" si="0"/>
        <v>Medio</v>
      </c>
    </row>
    <row r="18" spans="1:19" x14ac:dyDescent="0.2">
      <c r="A18" s="1" t="s">
        <v>162</v>
      </c>
      <c r="B18" s="7" t="s">
        <v>73</v>
      </c>
      <c r="C18" s="7">
        <f t="shared" si="1"/>
        <v>1</v>
      </c>
      <c r="D18" s="8">
        <v>2</v>
      </c>
      <c r="E18" s="7">
        <v>2</v>
      </c>
      <c r="F18" s="7">
        <v>2</v>
      </c>
      <c r="G18" s="7">
        <v>2</v>
      </c>
      <c r="H18" s="7">
        <f t="shared" si="2"/>
        <v>2</v>
      </c>
      <c r="I18" s="7" t="str">
        <f t="shared" si="3"/>
        <v>Medio</v>
      </c>
      <c r="J18" s="7">
        <f t="shared" si="4"/>
        <v>2</v>
      </c>
      <c r="K18" s="8">
        <v>2</v>
      </c>
      <c r="L18" s="7">
        <v>2</v>
      </c>
      <c r="M18" s="7">
        <v>2</v>
      </c>
      <c r="N18" s="7">
        <v>2</v>
      </c>
      <c r="O18" s="7">
        <f t="shared" si="5"/>
        <v>2</v>
      </c>
      <c r="P18" s="7" t="str">
        <f t="shared" si="6"/>
        <v>Medio</v>
      </c>
      <c r="Q18" s="7">
        <f t="shared" si="7"/>
        <v>2</v>
      </c>
      <c r="R18" s="7">
        <f t="shared" si="8"/>
        <v>2</v>
      </c>
      <c r="S18" s="7" t="str">
        <f t="shared" si="0"/>
        <v>Medio</v>
      </c>
    </row>
    <row r="19" spans="1:19" x14ac:dyDescent="0.2">
      <c r="A19" s="1" t="s">
        <v>215</v>
      </c>
      <c r="B19" s="7" t="s">
        <v>70</v>
      </c>
      <c r="C19" s="7">
        <f t="shared" ref="C19:C23" si="9">IF(B19="Pública",1,IF(B19="Pública Clasificada",2,IF(B19="Pública Reservada",3,"")))</f>
        <v>2</v>
      </c>
      <c r="D19" s="8">
        <v>1</v>
      </c>
      <c r="E19" s="7">
        <v>1</v>
      </c>
      <c r="F19" s="7">
        <v>1</v>
      </c>
      <c r="G19" s="7">
        <v>1</v>
      </c>
      <c r="H19" s="7">
        <f t="shared" ref="H19:H23" si="10">IF(D19="","",IF(E19="","",IF(F19="","",IF(G19="","",ROUND(D19*0.35+E19*0.45+F19*0.15+G19*0.05,0)))))</f>
        <v>1</v>
      </c>
      <c r="I19" s="7" t="str">
        <f t="shared" ref="I19:I23" si="11">IF(H19=5,"Alto",IF(H19=4,"Alto",IF(H19=3,"Medio",IF(H19=2,"Medio",IF(H19=1,"Bajo","")))))</f>
        <v>Bajo</v>
      </c>
      <c r="J19" s="7">
        <f t="shared" ref="J19:J23" si="12">IF(I19="Bajo",1,IF(I19="Medio",2,IF(I19="Alto",3,"")))</f>
        <v>1</v>
      </c>
      <c r="K19" s="8">
        <v>1</v>
      </c>
      <c r="L19" s="7">
        <v>1</v>
      </c>
      <c r="M19" s="7">
        <v>1</v>
      </c>
      <c r="N19" s="7">
        <v>1</v>
      </c>
      <c r="O19" s="7">
        <f t="shared" ref="O19:O23" si="13">IF(K19="","",IF(L19="","",IF(M19="","",IF(N19="","",ROUND(K19*0.35+L19*0.45+M19*0.15+N19*0.05,0)))))</f>
        <v>1</v>
      </c>
      <c r="P19" s="7" t="str">
        <f t="shared" ref="P19:P23" si="14">IF(O19=5,"Alto",IF(O19=4,"Alto",IF(O19=3,"Medio",IF(O19=2,"Medio",IF(O19=1,"Bajo","")))))</f>
        <v>Bajo</v>
      </c>
      <c r="Q19" s="7">
        <f t="shared" ref="Q19:Q23" si="15">IF(P19="Bajo",1,IF(P19="Medio",2,IF(P19="Alto",3,"")))</f>
        <v>1</v>
      </c>
      <c r="R19" s="7">
        <f t="shared" ref="R19:R24" si="16">ROUND(AVERAGE(Q19,J19,C19),0)</f>
        <v>1</v>
      </c>
      <c r="S19" s="7" t="str">
        <f t="shared" ref="S19:S23" si="17">IF(R19=3,"Alto",IF(R19=2,"Medio",IF(R19=1,"Bajo","")))</f>
        <v>Bajo</v>
      </c>
    </row>
    <row r="20" spans="1:19" x14ac:dyDescent="0.2">
      <c r="A20" s="1" t="s">
        <v>320</v>
      </c>
      <c r="B20" s="7" t="s">
        <v>70</v>
      </c>
      <c r="C20" s="7">
        <f t="shared" si="9"/>
        <v>2</v>
      </c>
      <c r="D20" s="8">
        <v>1</v>
      </c>
      <c r="E20" s="7">
        <v>1</v>
      </c>
      <c r="F20" s="7">
        <v>1</v>
      </c>
      <c r="G20" s="7">
        <v>1</v>
      </c>
      <c r="H20" s="7">
        <f t="shared" si="10"/>
        <v>1</v>
      </c>
      <c r="I20" s="7" t="str">
        <f t="shared" si="11"/>
        <v>Bajo</v>
      </c>
      <c r="J20" s="7">
        <f t="shared" si="12"/>
        <v>1</v>
      </c>
      <c r="K20" s="8">
        <v>1</v>
      </c>
      <c r="L20" s="7">
        <v>1</v>
      </c>
      <c r="M20" s="7">
        <v>1</v>
      </c>
      <c r="N20" s="7">
        <v>1</v>
      </c>
      <c r="O20" s="7">
        <f t="shared" si="13"/>
        <v>1</v>
      </c>
      <c r="P20" s="7" t="str">
        <f t="shared" si="14"/>
        <v>Bajo</v>
      </c>
      <c r="Q20" s="7">
        <f t="shared" si="15"/>
        <v>1</v>
      </c>
      <c r="R20" s="7">
        <f t="shared" si="16"/>
        <v>1</v>
      </c>
      <c r="S20" s="7" t="str">
        <f t="shared" si="17"/>
        <v>Bajo</v>
      </c>
    </row>
    <row r="21" spans="1:19" x14ac:dyDescent="0.2">
      <c r="A21" s="1" t="s">
        <v>321</v>
      </c>
      <c r="B21" s="7" t="s">
        <v>70</v>
      </c>
      <c r="C21" s="7">
        <f t="shared" si="9"/>
        <v>2</v>
      </c>
      <c r="D21" s="8">
        <v>1</v>
      </c>
      <c r="E21" s="7">
        <v>1</v>
      </c>
      <c r="F21" s="7">
        <v>1</v>
      </c>
      <c r="G21" s="7">
        <v>1</v>
      </c>
      <c r="H21" s="7">
        <f t="shared" si="10"/>
        <v>1</v>
      </c>
      <c r="I21" s="7" t="str">
        <f t="shared" si="11"/>
        <v>Bajo</v>
      </c>
      <c r="J21" s="7">
        <f t="shared" si="12"/>
        <v>1</v>
      </c>
      <c r="K21" s="8">
        <v>1</v>
      </c>
      <c r="L21" s="7">
        <v>1</v>
      </c>
      <c r="M21" s="7">
        <v>1</v>
      </c>
      <c r="N21" s="7">
        <v>1</v>
      </c>
      <c r="O21" s="7">
        <f t="shared" si="13"/>
        <v>1</v>
      </c>
      <c r="P21" s="7" t="str">
        <f t="shared" si="14"/>
        <v>Bajo</v>
      </c>
      <c r="Q21" s="7">
        <f t="shared" si="15"/>
        <v>1</v>
      </c>
      <c r="R21" s="7">
        <f t="shared" si="16"/>
        <v>1</v>
      </c>
      <c r="S21" s="7" t="str">
        <f t="shared" si="17"/>
        <v>Bajo</v>
      </c>
    </row>
    <row r="22" spans="1:19" x14ac:dyDescent="0.2">
      <c r="A22" s="1" t="s">
        <v>323</v>
      </c>
      <c r="B22" s="7" t="s">
        <v>73</v>
      </c>
      <c r="C22" s="7">
        <f t="shared" si="9"/>
        <v>1</v>
      </c>
      <c r="D22" s="8">
        <v>1</v>
      </c>
      <c r="E22" s="7">
        <v>1</v>
      </c>
      <c r="F22" s="7">
        <v>1</v>
      </c>
      <c r="G22" s="7">
        <v>1</v>
      </c>
      <c r="H22" s="7">
        <f t="shared" si="10"/>
        <v>1</v>
      </c>
      <c r="I22" s="7" t="str">
        <f t="shared" si="11"/>
        <v>Bajo</v>
      </c>
      <c r="J22" s="7">
        <f t="shared" si="12"/>
        <v>1</v>
      </c>
      <c r="K22" s="8">
        <v>1</v>
      </c>
      <c r="L22" s="7">
        <v>1</v>
      </c>
      <c r="M22" s="7">
        <v>1</v>
      </c>
      <c r="N22" s="7">
        <v>1</v>
      </c>
      <c r="O22" s="7">
        <f t="shared" si="13"/>
        <v>1</v>
      </c>
      <c r="P22" s="7" t="str">
        <f t="shared" si="14"/>
        <v>Bajo</v>
      </c>
      <c r="Q22" s="7">
        <f t="shared" si="15"/>
        <v>1</v>
      </c>
      <c r="R22" s="7">
        <f t="shared" si="16"/>
        <v>1</v>
      </c>
      <c r="S22" s="7" t="str">
        <f t="shared" si="17"/>
        <v>Bajo</v>
      </c>
    </row>
    <row r="23" spans="1:19" x14ac:dyDescent="0.2">
      <c r="A23" s="1" t="s">
        <v>324</v>
      </c>
      <c r="B23" s="7" t="s">
        <v>73</v>
      </c>
      <c r="C23" s="7">
        <f t="shared" si="9"/>
        <v>1</v>
      </c>
      <c r="D23" s="8">
        <v>1</v>
      </c>
      <c r="E23" s="7">
        <v>1</v>
      </c>
      <c r="F23" s="7">
        <v>1</v>
      </c>
      <c r="G23" s="7">
        <v>1</v>
      </c>
      <c r="H23" s="7">
        <f t="shared" si="10"/>
        <v>1</v>
      </c>
      <c r="I23" s="7" t="str">
        <f t="shared" si="11"/>
        <v>Bajo</v>
      </c>
      <c r="J23" s="7">
        <f t="shared" si="12"/>
        <v>1</v>
      </c>
      <c r="K23" s="8">
        <v>1</v>
      </c>
      <c r="L23" s="7">
        <v>1</v>
      </c>
      <c r="M23" s="7">
        <v>1</v>
      </c>
      <c r="N23" s="7">
        <v>1</v>
      </c>
      <c r="O23" s="7">
        <f t="shared" si="13"/>
        <v>1</v>
      </c>
      <c r="P23" s="7" t="str">
        <f t="shared" si="14"/>
        <v>Bajo</v>
      </c>
      <c r="Q23" s="7">
        <f t="shared" si="15"/>
        <v>1</v>
      </c>
      <c r="R23" s="7">
        <f t="shared" si="16"/>
        <v>1</v>
      </c>
      <c r="S23" s="7" t="str">
        <f t="shared" si="17"/>
        <v>Bajo</v>
      </c>
    </row>
    <row r="24" spans="1:19" x14ac:dyDescent="0.2">
      <c r="A24" s="1" t="s">
        <v>257</v>
      </c>
      <c r="B24" s="7" t="s">
        <v>70</v>
      </c>
      <c r="C24" s="7">
        <f t="shared" ref="C24" si="18">IF(B24="Pública",1,IF(B24="Pública Clasificada",2,IF(B24="Pública Reservada",3,"")))</f>
        <v>2</v>
      </c>
      <c r="D24" s="8">
        <v>2</v>
      </c>
      <c r="E24" s="7">
        <v>2</v>
      </c>
      <c r="F24" s="7">
        <v>1</v>
      </c>
      <c r="G24" s="7">
        <v>1</v>
      </c>
      <c r="H24" s="7">
        <f t="shared" ref="H24" si="19">IF(D24="","",IF(E24="","",IF(F24="","",IF(G24="","",ROUND(D24*0.35+E24*0.45+F24*0.15+G24*0.05,0)))))</f>
        <v>2</v>
      </c>
      <c r="I24" s="7" t="str">
        <f t="shared" ref="I24" si="20">IF(H24=5,"Alto",IF(H24=4,"Alto",IF(H24=3,"Medio",IF(H24=2,"Medio",IF(H24=1,"Bajo","")))))</f>
        <v>Medio</v>
      </c>
      <c r="J24" s="7">
        <f t="shared" ref="J24" si="21">IF(I24="Bajo",1,IF(I24="Medio",2,IF(I24="Alto",3,"")))</f>
        <v>2</v>
      </c>
      <c r="K24" s="8">
        <v>2</v>
      </c>
      <c r="L24" s="7">
        <v>2</v>
      </c>
      <c r="M24" s="7">
        <v>1</v>
      </c>
      <c r="N24" s="7">
        <v>1</v>
      </c>
      <c r="O24" s="7">
        <f t="shared" ref="O24" si="22">IF(K24="","",IF(L24="","",IF(M24="","",IF(N24="","",ROUND(K24*0.35+L24*0.45+M24*0.15+N24*0.05,0)))))</f>
        <v>2</v>
      </c>
      <c r="P24" s="7" t="str">
        <f t="shared" ref="P24" si="23">IF(O24=5,"Alto",IF(O24=4,"Alto",IF(O24=3,"Medio",IF(O24=2,"Medio",IF(O24=1,"Bajo","")))))</f>
        <v>Medio</v>
      </c>
      <c r="Q24" s="7">
        <f t="shared" ref="Q24" si="24">IF(P24="Bajo",1,IF(P24="Medio",2,IF(P24="Alto",3,"")))</f>
        <v>2</v>
      </c>
      <c r="R24" s="7">
        <f t="shared" si="16"/>
        <v>2</v>
      </c>
      <c r="S24" s="7" t="str">
        <f t="shared" ref="S24" si="25">IF(R24=3,"Alto",IF(R24=2,"Medio",IF(R24=1,"Bajo","")))</f>
        <v>Medio</v>
      </c>
    </row>
  </sheetData>
  <sheetProtection password="AA9E" sheet="1" objects="1" scenarios="1"/>
  <mergeCells count="5">
    <mergeCell ref="S2:S3"/>
    <mergeCell ref="A2:A3"/>
    <mergeCell ref="D2:I2"/>
    <mergeCell ref="K2:P2"/>
    <mergeCell ref="B2:B3"/>
  </mergeCells>
  <conditionalFormatting sqref="B4:B18">
    <cfRule type="containsText" dxfId="83" priority="94" operator="containsText" text="Pública Clasificada">
      <formula>NOT(ISERROR(SEARCH("Pública Clasificada",B4)))</formula>
    </cfRule>
    <cfRule type="containsText" dxfId="82" priority="95" operator="containsText" text="Pública Reservada">
      <formula>NOT(ISERROR(SEARCH("Pública Reservada",B4)))</formula>
    </cfRule>
    <cfRule type="containsText" dxfId="81" priority="96" operator="containsText" text="Pública">
      <formula>NOT(ISERROR(SEARCH("Pública",B4)))</formula>
    </cfRule>
  </conditionalFormatting>
  <conditionalFormatting sqref="I4:I18">
    <cfRule type="containsText" dxfId="80" priority="88" operator="containsText" text="Medio">
      <formula>NOT(ISERROR(SEARCH("Medio",I4)))</formula>
    </cfRule>
    <cfRule type="containsText" dxfId="79" priority="89" operator="containsText" text="Alto">
      <formula>NOT(ISERROR(SEARCH("Alto",I4)))</formula>
    </cfRule>
    <cfRule type="containsText" dxfId="78" priority="90" operator="containsText" text="Bajo">
      <formula>NOT(ISERROR(SEARCH("Bajo",I4)))</formula>
    </cfRule>
  </conditionalFormatting>
  <conditionalFormatting sqref="P4:P18">
    <cfRule type="containsText" dxfId="77" priority="82" operator="containsText" text="Medio">
      <formula>NOT(ISERROR(SEARCH("Medio",P4)))</formula>
    </cfRule>
    <cfRule type="containsText" dxfId="76" priority="83" operator="containsText" text="Alto">
      <formula>NOT(ISERROR(SEARCH("Alto",P4)))</formula>
    </cfRule>
    <cfRule type="containsText" dxfId="75" priority="84" operator="containsText" text="Bajo">
      <formula>NOT(ISERROR(SEARCH("Bajo",P4)))</formula>
    </cfRule>
  </conditionalFormatting>
  <conditionalFormatting sqref="S4:S18">
    <cfRule type="containsText" dxfId="74" priority="76" operator="containsText" text="Medio">
      <formula>NOT(ISERROR(SEARCH("Medio",S4)))</formula>
    </cfRule>
    <cfRule type="containsText" dxfId="73" priority="77" operator="containsText" text="Alto">
      <formula>NOT(ISERROR(SEARCH("Alto",S4)))</formula>
    </cfRule>
    <cfRule type="containsText" dxfId="72" priority="78" operator="containsText" text="Bajo">
      <formula>NOT(ISERROR(SEARCH("Bajo",S4)))</formula>
    </cfRule>
  </conditionalFormatting>
  <conditionalFormatting sqref="B19">
    <cfRule type="containsText" dxfId="71" priority="70" operator="containsText" text="Pública Clasificada">
      <formula>NOT(ISERROR(SEARCH("Pública Clasificada",B19)))</formula>
    </cfRule>
    <cfRule type="containsText" dxfId="70" priority="71" operator="containsText" text="Pública Reservada">
      <formula>NOT(ISERROR(SEARCH("Pública Reservada",B19)))</formula>
    </cfRule>
    <cfRule type="containsText" dxfId="69" priority="72" operator="containsText" text="Pública">
      <formula>NOT(ISERROR(SEARCH("Pública",B19)))</formula>
    </cfRule>
  </conditionalFormatting>
  <conditionalFormatting sqref="I19">
    <cfRule type="containsText" dxfId="68" priority="67" operator="containsText" text="Medio">
      <formula>NOT(ISERROR(SEARCH("Medio",I19)))</formula>
    </cfRule>
    <cfRule type="containsText" dxfId="67" priority="68" operator="containsText" text="Alto">
      <formula>NOT(ISERROR(SEARCH("Alto",I19)))</formula>
    </cfRule>
    <cfRule type="containsText" dxfId="66" priority="69" operator="containsText" text="Bajo">
      <formula>NOT(ISERROR(SEARCH("Bajo",I19)))</formula>
    </cfRule>
  </conditionalFormatting>
  <conditionalFormatting sqref="P19">
    <cfRule type="containsText" dxfId="65" priority="64" operator="containsText" text="Medio">
      <formula>NOT(ISERROR(SEARCH("Medio",P19)))</formula>
    </cfRule>
    <cfRule type="containsText" dxfId="64" priority="65" operator="containsText" text="Alto">
      <formula>NOT(ISERROR(SEARCH("Alto",P19)))</formula>
    </cfRule>
    <cfRule type="containsText" dxfId="63" priority="66" operator="containsText" text="Bajo">
      <formula>NOT(ISERROR(SEARCH("Bajo",P19)))</formula>
    </cfRule>
  </conditionalFormatting>
  <conditionalFormatting sqref="S19">
    <cfRule type="containsText" dxfId="62" priority="61" operator="containsText" text="Medio">
      <formula>NOT(ISERROR(SEARCH("Medio",S19)))</formula>
    </cfRule>
    <cfRule type="containsText" dxfId="61" priority="62" operator="containsText" text="Alto">
      <formula>NOT(ISERROR(SEARCH("Alto",S19)))</formula>
    </cfRule>
    <cfRule type="containsText" dxfId="60" priority="63" operator="containsText" text="Bajo">
      <formula>NOT(ISERROR(SEARCH("Bajo",S19)))</formula>
    </cfRule>
  </conditionalFormatting>
  <conditionalFormatting sqref="B20">
    <cfRule type="containsText" dxfId="59" priority="58" operator="containsText" text="Pública Clasificada">
      <formula>NOT(ISERROR(SEARCH("Pública Clasificada",B20)))</formula>
    </cfRule>
    <cfRule type="containsText" dxfId="58" priority="59" operator="containsText" text="Pública Reservada">
      <formula>NOT(ISERROR(SEARCH("Pública Reservada",B20)))</formula>
    </cfRule>
    <cfRule type="containsText" dxfId="57" priority="60" operator="containsText" text="Pública">
      <formula>NOT(ISERROR(SEARCH("Pública",B20)))</formula>
    </cfRule>
  </conditionalFormatting>
  <conditionalFormatting sqref="I20">
    <cfRule type="containsText" dxfId="56" priority="55" operator="containsText" text="Medio">
      <formula>NOT(ISERROR(SEARCH("Medio",I20)))</formula>
    </cfRule>
    <cfRule type="containsText" dxfId="55" priority="56" operator="containsText" text="Alto">
      <formula>NOT(ISERROR(SEARCH("Alto",I20)))</formula>
    </cfRule>
    <cfRule type="containsText" dxfId="54" priority="57" operator="containsText" text="Bajo">
      <formula>NOT(ISERROR(SEARCH("Bajo",I20)))</formula>
    </cfRule>
  </conditionalFormatting>
  <conditionalFormatting sqref="P20">
    <cfRule type="containsText" dxfId="53" priority="52" operator="containsText" text="Medio">
      <formula>NOT(ISERROR(SEARCH("Medio",P20)))</formula>
    </cfRule>
    <cfRule type="containsText" dxfId="52" priority="53" operator="containsText" text="Alto">
      <formula>NOT(ISERROR(SEARCH("Alto",P20)))</formula>
    </cfRule>
    <cfRule type="containsText" dxfId="51" priority="54" operator="containsText" text="Bajo">
      <formula>NOT(ISERROR(SEARCH("Bajo",P20)))</formula>
    </cfRule>
  </conditionalFormatting>
  <conditionalFormatting sqref="S20">
    <cfRule type="containsText" dxfId="50" priority="49" operator="containsText" text="Medio">
      <formula>NOT(ISERROR(SEARCH("Medio",S20)))</formula>
    </cfRule>
    <cfRule type="containsText" dxfId="49" priority="50" operator="containsText" text="Alto">
      <formula>NOT(ISERROR(SEARCH("Alto",S20)))</formula>
    </cfRule>
    <cfRule type="containsText" dxfId="48" priority="51" operator="containsText" text="Bajo">
      <formula>NOT(ISERROR(SEARCH("Bajo",S20)))</formula>
    </cfRule>
  </conditionalFormatting>
  <conditionalFormatting sqref="B21">
    <cfRule type="containsText" dxfId="47" priority="46" operator="containsText" text="Pública Clasificada">
      <formula>NOT(ISERROR(SEARCH("Pública Clasificada",B21)))</formula>
    </cfRule>
    <cfRule type="containsText" dxfId="46" priority="47" operator="containsText" text="Pública Reservada">
      <formula>NOT(ISERROR(SEARCH("Pública Reservada",B21)))</formula>
    </cfRule>
    <cfRule type="containsText" dxfId="45" priority="48" operator="containsText" text="Pública">
      <formula>NOT(ISERROR(SEARCH("Pública",B21)))</formula>
    </cfRule>
  </conditionalFormatting>
  <conditionalFormatting sqref="I21">
    <cfRule type="containsText" dxfId="44" priority="43" operator="containsText" text="Medio">
      <formula>NOT(ISERROR(SEARCH("Medio",I21)))</formula>
    </cfRule>
    <cfRule type="containsText" dxfId="43" priority="44" operator="containsText" text="Alto">
      <formula>NOT(ISERROR(SEARCH("Alto",I21)))</formula>
    </cfRule>
    <cfRule type="containsText" dxfId="42" priority="45" operator="containsText" text="Bajo">
      <formula>NOT(ISERROR(SEARCH("Bajo",I21)))</formula>
    </cfRule>
  </conditionalFormatting>
  <conditionalFormatting sqref="P21">
    <cfRule type="containsText" dxfId="41" priority="40" operator="containsText" text="Medio">
      <formula>NOT(ISERROR(SEARCH("Medio",P21)))</formula>
    </cfRule>
    <cfRule type="containsText" dxfId="40" priority="41" operator="containsText" text="Alto">
      <formula>NOT(ISERROR(SEARCH("Alto",P21)))</formula>
    </cfRule>
    <cfRule type="containsText" dxfId="39" priority="42" operator="containsText" text="Bajo">
      <formula>NOT(ISERROR(SEARCH("Bajo",P21)))</formula>
    </cfRule>
  </conditionalFormatting>
  <conditionalFormatting sqref="S21">
    <cfRule type="containsText" dxfId="38" priority="37" operator="containsText" text="Medio">
      <formula>NOT(ISERROR(SEARCH("Medio",S21)))</formula>
    </cfRule>
    <cfRule type="containsText" dxfId="37" priority="38" operator="containsText" text="Alto">
      <formula>NOT(ISERROR(SEARCH("Alto",S21)))</formula>
    </cfRule>
    <cfRule type="containsText" dxfId="36" priority="39" operator="containsText" text="Bajo">
      <formula>NOT(ISERROR(SEARCH("Bajo",S21)))</formula>
    </cfRule>
  </conditionalFormatting>
  <conditionalFormatting sqref="B22">
    <cfRule type="containsText" dxfId="35" priority="34" operator="containsText" text="Pública Clasificada">
      <formula>NOT(ISERROR(SEARCH("Pública Clasificada",B22)))</formula>
    </cfRule>
    <cfRule type="containsText" dxfId="34" priority="35" operator="containsText" text="Pública Reservada">
      <formula>NOT(ISERROR(SEARCH("Pública Reservada",B22)))</formula>
    </cfRule>
    <cfRule type="containsText" dxfId="33" priority="36" operator="containsText" text="Pública">
      <formula>NOT(ISERROR(SEARCH("Pública",B22)))</formula>
    </cfRule>
  </conditionalFormatting>
  <conditionalFormatting sqref="I22">
    <cfRule type="containsText" dxfId="32" priority="31" operator="containsText" text="Medio">
      <formula>NOT(ISERROR(SEARCH("Medio",I22)))</formula>
    </cfRule>
    <cfRule type="containsText" dxfId="31" priority="32" operator="containsText" text="Alto">
      <formula>NOT(ISERROR(SEARCH("Alto",I22)))</formula>
    </cfRule>
    <cfRule type="containsText" dxfId="30" priority="33" operator="containsText" text="Bajo">
      <formula>NOT(ISERROR(SEARCH("Bajo",I22)))</formula>
    </cfRule>
  </conditionalFormatting>
  <conditionalFormatting sqref="P22">
    <cfRule type="containsText" dxfId="29" priority="28" operator="containsText" text="Medio">
      <formula>NOT(ISERROR(SEARCH("Medio",P22)))</formula>
    </cfRule>
    <cfRule type="containsText" dxfId="28" priority="29" operator="containsText" text="Alto">
      <formula>NOT(ISERROR(SEARCH("Alto",P22)))</formula>
    </cfRule>
    <cfRule type="containsText" dxfId="27" priority="30" operator="containsText" text="Bajo">
      <formula>NOT(ISERROR(SEARCH("Bajo",P22)))</formula>
    </cfRule>
  </conditionalFormatting>
  <conditionalFormatting sqref="S22">
    <cfRule type="containsText" dxfId="26" priority="25" operator="containsText" text="Medio">
      <formula>NOT(ISERROR(SEARCH("Medio",S22)))</formula>
    </cfRule>
    <cfRule type="containsText" dxfId="25" priority="26" operator="containsText" text="Alto">
      <formula>NOT(ISERROR(SEARCH("Alto",S22)))</formula>
    </cfRule>
    <cfRule type="containsText" dxfId="24" priority="27" operator="containsText" text="Bajo">
      <formula>NOT(ISERROR(SEARCH("Bajo",S22)))</formula>
    </cfRule>
  </conditionalFormatting>
  <conditionalFormatting sqref="B23">
    <cfRule type="containsText" dxfId="23" priority="22" operator="containsText" text="Pública Clasificada">
      <formula>NOT(ISERROR(SEARCH("Pública Clasificada",B23)))</formula>
    </cfRule>
    <cfRule type="containsText" dxfId="22" priority="23" operator="containsText" text="Pública Reservada">
      <formula>NOT(ISERROR(SEARCH("Pública Reservada",B23)))</formula>
    </cfRule>
    <cfRule type="containsText" dxfId="21" priority="24" operator="containsText" text="Pública">
      <formula>NOT(ISERROR(SEARCH("Pública",B23)))</formula>
    </cfRule>
  </conditionalFormatting>
  <conditionalFormatting sqref="I23">
    <cfRule type="containsText" dxfId="20" priority="19" operator="containsText" text="Medio">
      <formula>NOT(ISERROR(SEARCH("Medio",I23)))</formula>
    </cfRule>
    <cfRule type="containsText" dxfId="19" priority="20" operator="containsText" text="Alto">
      <formula>NOT(ISERROR(SEARCH("Alto",I23)))</formula>
    </cfRule>
    <cfRule type="containsText" dxfId="18" priority="21" operator="containsText" text="Bajo">
      <formula>NOT(ISERROR(SEARCH("Bajo",I23)))</formula>
    </cfRule>
  </conditionalFormatting>
  <conditionalFormatting sqref="P23">
    <cfRule type="containsText" dxfId="17" priority="16" operator="containsText" text="Medio">
      <formula>NOT(ISERROR(SEARCH("Medio",P23)))</formula>
    </cfRule>
    <cfRule type="containsText" dxfId="16" priority="17" operator="containsText" text="Alto">
      <formula>NOT(ISERROR(SEARCH("Alto",P23)))</formula>
    </cfRule>
    <cfRule type="containsText" dxfId="15" priority="18" operator="containsText" text="Bajo">
      <formula>NOT(ISERROR(SEARCH("Bajo",P23)))</formula>
    </cfRule>
  </conditionalFormatting>
  <conditionalFormatting sqref="S23">
    <cfRule type="containsText" dxfId="14" priority="13" operator="containsText" text="Medio">
      <formula>NOT(ISERROR(SEARCH("Medio",S23)))</formula>
    </cfRule>
    <cfRule type="containsText" dxfId="13" priority="14" operator="containsText" text="Alto">
      <formula>NOT(ISERROR(SEARCH("Alto",S23)))</formula>
    </cfRule>
    <cfRule type="containsText" dxfId="12" priority="15" operator="containsText" text="Bajo">
      <formula>NOT(ISERROR(SEARCH("Bajo",S23)))</formula>
    </cfRule>
  </conditionalFormatting>
  <conditionalFormatting sqref="B24">
    <cfRule type="containsText" dxfId="11" priority="10" operator="containsText" text="Pública Clasificada">
      <formula>NOT(ISERROR(SEARCH("Pública Clasificada",B24)))</formula>
    </cfRule>
    <cfRule type="containsText" dxfId="10" priority="11" operator="containsText" text="Pública Reservada">
      <formula>NOT(ISERROR(SEARCH("Pública Reservada",B24)))</formula>
    </cfRule>
    <cfRule type="containsText" dxfId="9" priority="12" operator="containsText" text="Pública">
      <formula>NOT(ISERROR(SEARCH("Pública",B24)))</formula>
    </cfRule>
  </conditionalFormatting>
  <conditionalFormatting sqref="I24">
    <cfRule type="containsText" dxfId="8" priority="7" operator="containsText" text="Medio">
      <formula>NOT(ISERROR(SEARCH("Medio",I24)))</formula>
    </cfRule>
    <cfRule type="containsText" dxfId="7" priority="8" operator="containsText" text="Alto">
      <formula>NOT(ISERROR(SEARCH("Alto",I24)))</formula>
    </cfRule>
    <cfRule type="containsText" dxfId="6" priority="9" operator="containsText" text="Bajo">
      <formula>NOT(ISERROR(SEARCH("Bajo",I24)))</formula>
    </cfRule>
  </conditionalFormatting>
  <conditionalFormatting sqref="P24">
    <cfRule type="containsText" dxfId="5" priority="4" operator="containsText" text="Medio">
      <formula>NOT(ISERROR(SEARCH("Medio",P24)))</formula>
    </cfRule>
    <cfRule type="containsText" dxfId="4" priority="5" operator="containsText" text="Alto">
      <formula>NOT(ISERROR(SEARCH("Alto",P24)))</formula>
    </cfRule>
    <cfRule type="containsText" dxfId="3" priority="6" operator="containsText" text="Bajo">
      <formula>NOT(ISERROR(SEARCH("Bajo",P24)))</formula>
    </cfRule>
  </conditionalFormatting>
  <conditionalFormatting sqref="S24">
    <cfRule type="containsText" dxfId="2" priority="1" operator="containsText" text="Medio">
      <formula>NOT(ISERROR(SEARCH("Medio",S24)))</formula>
    </cfRule>
    <cfRule type="containsText" dxfId="1" priority="2" operator="containsText" text="Alto">
      <formula>NOT(ISERROR(SEARCH("Alto",S24)))</formula>
    </cfRule>
    <cfRule type="containsText" dxfId="0" priority="3" operator="containsText" text="Bajo">
      <formula>NOT(ISERROR(SEARCH("Bajo",S24)))</formula>
    </cfRule>
  </conditionalFormatting>
  <dataValidations disablePrompts="1" count="2">
    <dataValidation type="list" allowBlank="1" showInputMessage="1" showErrorMessage="1" sqref="D4:G24 K4:N24">
      <formula1>"1,2,3,4,5"</formula1>
    </dataValidation>
    <dataValidation type="list" allowBlank="1" showInputMessage="1" showErrorMessage="1" sqref="B1:B1048576">
      <formula1>"Pública,Pública Clasificada,Pública Reservada,No Aplica"</formula1>
    </dataValidation>
  </dataValidations>
  <pageMargins left="0.7" right="0.7" top="0.75" bottom="0.75" header="0.3" footer="0.3"/>
  <pageSetup orientation="landscape" horizontalDpi="0" verticalDpi="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9:T38"/>
  <sheetViews>
    <sheetView topLeftCell="A7" workbookViewId="0">
      <selection activeCell="K38" sqref="K38"/>
    </sheetView>
  </sheetViews>
  <sheetFormatPr baseColWidth="10" defaultRowHeight="12.75" x14ac:dyDescent="0.2"/>
  <cols>
    <col min="4" max="4" width="17.140625" customWidth="1"/>
    <col min="7" max="7" width="22.42578125" customWidth="1"/>
    <col min="8" max="8" width="22.28515625" customWidth="1"/>
    <col min="9" max="9" width="23.42578125" customWidth="1"/>
    <col min="10" max="10" width="27.85546875" customWidth="1"/>
  </cols>
  <sheetData>
    <row r="9" spans="2:15" x14ac:dyDescent="0.2">
      <c r="B9" t="s">
        <v>335</v>
      </c>
      <c r="O9" t="s">
        <v>349</v>
      </c>
    </row>
    <row r="10" spans="2:15" x14ac:dyDescent="0.2">
      <c r="B10" t="s">
        <v>338</v>
      </c>
      <c r="E10" t="s">
        <v>341</v>
      </c>
      <c r="O10" t="s">
        <v>349</v>
      </c>
    </row>
    <row r="11" spans="2:15" x14ac:dyDescent="0.2">
      <c r="B11" t="s">
        <v>340</v>
      </c>
      <c r="E11" t="s">
        <v>343</v>
      </c>
      <c r="O11" t="s">
        <v>349</v>
      </c>
    </row>
    <row r="12" spans="2:15" x14ac:dyDescent="0.2">
      <c r="B12" t="s">
        <v>339</v>
      </c>
      <c r="O12" t="s">
        <v>349</v>
      </c>
    </row>
    <row r="13" spans="2:15" x14ac:dyDescent="0.2">
      <c r="B13" t="s">
        <v>350</v>
      </c>
      <c r="O13" t="s">
        <v>349</v>
      </c>
    </row>
    <row r="14" spans="2:15" x14ac:dyDescent="0.2">
      <c r="B14" t="s">
        <v>352</v>
      </c>
      <c r="O14" t="s">
        <v>349</v>
      </c>
    </row>
    <row r="21" spans="2:20" x14ac:dyDescent="0.2">
      <c r="B21" t="s">
        <v>353</v>
      </c>
    </row>
    <row r="28" spans="2:20" x14ac:dyDescent="0.2">
      <c r="G28" s="13" t="s">
        <v>357</v>
      </c>
      <c r="H28" s="13" t="s">
        <v>58</v>
      </c>
      <c r="I28" s="13" t="s">
        <v>356</v>
      </c>
      <c r="J28" s="13" t="s">
        <v>355</v>
      </c>
    </row>
    <row r="29" spans="2:20" x14ac:dyDescent="0.2">
      <c r="G29" s="11" t="s">
        <v>358</v>
      </c>
      <c r="H29" s="11" t="s">
        <v>359</v>
      </c>
      <c r="I29" s="11"/>
      <c r="J29" s="11" t="s">
        <v>349</v>
      </c>
      <c r="T29" t="s">
        <v>349</v>
      </c>
    </row>
    <row r="30" spans="2:20" ht="51" x14ac:dyDescent="0.2">
      <c r="G30" s="11" t="s">
        <v>360</v>
      </c>
      <c r="H30" s="11" t="s">
        <v>359</v>
      </c>
      <c r="I30" s="12" t="s">
        <v>341</v>
      </c>
      <c r="J30" s="11" t="s">
        <v>349</v>
      </c>
      <c r="T30" t="s">
        <v>349</v>
      </c>
    </row>
    <row r="31" spans="2:20" ht="76.5" x14ac:dyDescent="0.2">
      <c r="G31" s="11" t="s">
        <v>361</v>
      </c>
      <c r="H31" s="11" t="s">
        <v>359</v>
      </c>
      <c r="I31" s="12" t="s">
        <v>343</v>
      </c>
      <c r="J31" s="11" t="s">
        <v>349</v>
      </c>
      <c r="T31" t="s">
        <v>349</v>
      </c>
    </row>
    <row r="32" spans="2:20" x14ac:dyDescent="0.2">
      <c r="G32" s="11" t="s">
        <v>362</v>
      </c>
      <c r="H32" s="11" t="s">
        <v>359</v>
      </c>
      <c r="I32" s="11"/>
      <c r="J32" s="11" t="s">
        <v>349</v>
      </c>
      <c r="T32" t="s">
        <v>349</v>
      </c>
    </row>
    <row r="33" spans="7:20" x14ac:dyDescent="0.2">
      <c r="G33" s="11" t="s">
        <v>363</v>
      </c>
      <c r="H33" s="11" t="s">
        <v>359</v>
      </c>
      <c r="I33" s="11"/>
      <c r="J33" s="11" t="s">
        <v>349</v>
      </c>
      <c r="T33" t="s">
        <v>349</v>
      </c>
    </row>
    <row r="34" spans="7:20" x14ac:dyDescent="0.2">
      <c r="G34" s="11" t="s">
        <v>364</v>
      </c>
      <c r="H34" s="11" t="s">
        <v>359</v>
      </c>
      <c r="I34" s="11"/>
      <c r="J34" s="11" t="s">
        <v>349</v>
      </c>
      <c r="T34" t="s">
        <v>349</v>
      </c>
    </row>
    <row r="36" spans="7:20" x14ac:dyDescent="0.2">
      <c r="G36" t="s">
        <v>257</v>
      </c>
    </row>
    <row r="38" spans="7:20" x14ac:dyDescent="0.2">
      <c r="G38" t="s">
        <v>354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Inventario de Activos</vt:lpstr>
      <vt:lpstr>Hoja1</vt:lpstr>
      <vt:lpstr>Agrupamiento Activos</vt:lpstr>
      <vt:lpstr>Hoja2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Barrera Rodriguez</dc:creator>
  <cp:lastModifiedBy>Geovanna Milena González García</cp:lastModifiedBy>
  <cp:lastPrinted>2018-06-16T01:07:33Z</cp:lastPrinted>
  <dcterms:created xsi:type="dcterms:W3CDTF">2015-07-22T20:34:34Z</dcterms:created>
  <dcterms:modified xsi:type="dcterms:W3CDTF">2018-09-05T19:31:41Z</dcterms:modified>
</cp:coreProperties>
</file>